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4.xml" ContentType="application/vnd.openxmlformats-officedocument.customXml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5.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filterPrivacy="1" codeName="ThisWorkbook" defaultThemeVersion="124226"/>
  <xr:revisionPtr revIDLastSave="0" documentId="13_ncr:1_{BE4EEBB9-E80E-4C84-9387-0BBC268664DE}" xr6:coauthVersionLast="45" xr6:coauthVersionMax="45" xr10:uidLastSave="{00000000-0000-0000-0000-000000000000}"/>
  <bookViews>
    <workbookView xWindow="-120" yWindow="-120" windowWidth="29040" windowHeight="15840" firstSheet="1" activeTab="1" xr2:uid="{00000000-000D-0000-FFFF-FFFF00000000}"/>
  </bookViews>
  <sheets>
    <sheet name="A216810396964DCDB399904ED81BA8E" sheetId="31" state="veryHidden" r:id="rId1"/>
    <sheet name="General Inputs" sheetId="30" r:id="rId2"/>
    <sheet name="Lead Lag Days Summary" sheetId="58" r:id="rId3"/>
    <sheet name="Revenue Lag" sheetId="2" r:id="rId4"/>
    <sheet name="Collection Lag" sheetId="4" r:id="rId5"/>
    <sheet name="Avg Daily AR Balance" sheetId="5" r:id="rId6"/>
    <sheet name="Billing Lag" sheetId="6" r:id="rId7"/>
    <sheet name="Uncollectibles" sheetId="13" r:id="rId8"/>
    <sheet name="Purchased Power" sheetId="37" r:id="rId9"/>
    <sheet name="Fuel Expenses" sheetId="59" r:id="rId10"/>
    <sheet name="Fuel Purchases Summary" sheetId="7" r:id="rId11"/>
    <sheet name="Commodity" sheetId="8" r:id="rId12"/>
    <sheet name="Transportation" sheetId="9" r:id="rId13"/>
    <sheet name="Storms" sheetId="33" r:id="rId14"/>
    <sheet name="Other O&amp;M" sheetId="36" r:id="rId15"/>
    <sheet name="Affiliate Lead Days" sheetId="50" r:id="rId16"/>
    <sheet name="Payroll" sheetId="10" r:id="rId17"/>
    <sheet name="401(k) Match" sheetId="39" r:id="rId18"/>
    <sheet name="TIA &amp; RIA" sheetId="32" r:id="rId19"/>
    <sheet name="Payroll Tax" sheetId="15" r:id="rId20"/>
    <sheet name="Income Tax" sheetId="45" r:id="rId21"/>
    <sheet name="Property Tax" sheetId="16" r:id="rId22"/>
    <sheet name="Misc Tax" sheetId="61" r:id="rId23"/>
    <sheet name="Interest on Debt" sheetId="20" r:id="rId24"/>
    <sheet name="Sales Tax (Pass-through)" sheetId="17" r:id="rId25"/>
    <sheet name="Cust Utility Tax (Pass-through)" sheetId="21" state="hidden" r:id="rId26"/>
    <sheet name="Consumption Tax (Pass-through)" sheetId="34" state="hidden" r:id="rId27"/>
    <sheet name="Interest on Cust Deposits" sheetId="19" state="hidden" r:id="rId28"/>
    <sheet name="School Tax (Pass-through)" sheetId="60" r:id="rId29"/>
    <sheet name="Franchise Fees (Pass-through)" sheetId="63" r:id="rId30"/>
  </sheets>
  <externalReferences>
    <externalReference r:id="rId31"/>
    <externalReference r:id="rId32"/>
    <externalReference r:id="rId33"/>
    <externalReference r:id="rId34"/>
    <externalReference r:id="rId35"/>
  </externalReferences>
  <definedNames>
    <definedName name="__123Graph_B" localSheetId="9" hidden="1">'[1]9 30 BS'!#REF!</definedName>
    <definedName name="__123Graph_B" localSheetId="2" hidden="1">'[1]9 30 BS'!#REF!</definedName>
    <definedName name="__123Graph_B" localSheetId="22" hidden="1">'[1]9 30 BS'!#REF!</definedName>
    <definedName name="__123Graph_B" localSheetId="28" hidden="1">'[1]9 30 BS'!#REF!</definedName>
    <definedName name="__123Graph_B" hidden="1">'[1]9 30 BS'!#REF!</definedName>
    <definedName name="__123Graph_F" localSheetId="9" hidden="1">'[1]9 30 BS'!#REF!</definedName>
    <definedName name="__123Graph_F" localSheetId="2" hidden="1">'[1]9 30 BS'!#REF!</definedName>
    <definedName name="__123Graph_F" localSheetId="22" hidden="1">'[1]9 30 BS'!#REF!</definedName>
    <definedName name="__123Graph_F" localSheetId="28" hidden="1">'[1]9 30 BS'!#REF!</definedName>
    <definedName name="__123Graph_F" hidden="1">'[1]9 30 BS'!#REF!</definedName>
    <definedName name="__key3" localSheetId="9" hidden="1">#REF!</definedName>
    <definedName name="__key3" localSheetId="2" hidden="1">#REF!</definedName>
    <definedName name="__key3" localSheetId="22" hidden="1">#REF!</definedName>
    <definedName name="__key3" localSheetId="28" hidden="1">#REF!</definedName>
    <definedName name="__key3" hidden="1">#REF!</definedName>
    <definedName name="_36__123Graph_BCHART_1" localSheetId="9" hidden="1">'[2]HOSPICE OPSUM'!#REF!</definedName>
    <definedName name="_36__123Graph_BCHART_1" localSheetId="2" hidden="1">'[2]HOSPICE OPSUM'!#REF!</definedName>
    <definedName name="_36__123Graph_BCHART_1" localSheetId="22" hidden="1">'[2]HOSPICE OPSUM'!#REF!</definedName>
    <definedName name="_36__123Graph_BCHART_1" localSheetId="28" hidden="1">'[2]HOSPICE OPSUM'!#REF!</definedName>
    <definedName name="_36__123Graph_BCHART_1" hidden="1">'[2]HOSPICE OPSUM'!#REF!</definedName>
    <definedName name="_Fill" localSheetId="9" hidden="1">#REF!</definedName>
    <definedName name="_Fill" localSheetId="2" hidden="1">#REF!</definedName>
    <definedName name="_Fill" localSheetId="22" hidden="1">#REF!</definedName>
    <definedName name="_Fill" localSheetId="28" hidden="1">#REF!</definedName>
    <definedName name="_Fill" hidden="1">#REF!</definedName>
    <definedName name="_xlnm._FilterDatabase" localSheetId="15" hidden="1">'Affiliate Lead Days'!#REF!</definedName>
    <definedName name="_xlnm._FilterDatabase" localSheetId="11" hidden="1">Commodity!$A$103:$I$3746</definedName>
    <definedName name="_xlnm._FilterDatabase" localSheetId="14" hidden="1">'Other O&amp;M'!$A$7:$L$388</definedName>
    <definedName name="_xlnm._FilterDatabase" localSheetId="13" hidden="1">Storms!$A$7:$L$136</definedName>
    <definedName name="_xlnm._FilterDatabase" localSheetId="12" hidden="1">Transportation!$A$40:$I$3896</definedName>
    <definedName name="_Key1" localSheetId="9" hidden="1">#REF!</definedName>
    <definedName name="_Key1" localSheetId="2" hidden="1">#REF!</definedName>
    <definedName name="_Key1" localSheetId="22" hidden="1">#REF!</definedName>
    <definedName name="_Key1" localSheetId="28" hidden="1">#REF!</definedName>
    <definedName name="_Key1" hidden="1">#REF!</definedName>
    <definedName name="_Key2" localSheetId="9" hidden="1">#REF!</definedName>
    <definedName name="_Key2" localSheetId="2" hidden="1">#REF!</definedName>
    <definedName name="_Key2" localSheetId="22" hidden="1">#REF!</definedName>
    <definedName name="_Key2" localSheetId="28" hidden="1">#REF!</definedName>
    <definedName name="_Key2" hidden="1">#REF!</definedName>
    <definedName name="_Key3" localSheetId="9" hidden="1">#REF!</definedName>
    <definedName name="_Key3" localSheetId="2" hidden="1">#REF!</definedName>
    <definedName name="_Key3" localSheetId="22" hidden="1">#REF!</definedName>
    <definedName name="_Key3" localSheetId="28" hidden="1">#REF!</definedName>
    <definedName name="_Key3" hidden="1">#REF!</definedName>
    <definedName name="_key4" localSheetId="9" hidden="1">#REF!</definedName>
    <definedName name="_key4" localSheetId="2" hidden="1">#REF!</definedName>
    <definedName name="_key4" localSheetId="22" hidden="1">#REF!</definedName>
    <definedName name="_key4" localSheetId="28" hidden="1">#REF!</definedName>
    <definedName name="_key4" hidden="1">#REF!</definedName>
    <definedName name="_Order1" hidden="1">255</definedName>
    <definedName name="_Order1a" hidden="1">0</definedName>
    <definedName name="_Order2" hidden="1">255</definedName>
    <definedName name="_Order2a" hidden="1">0</definedName>
    <definedName name="_Sort" localSheetId="9" hidden="1">#REF!</definedName>
    <definedName name="_Sort" localSheetId="2" hidden="1">#REF!</definedName>
    <definedName name="_Sort" localSheetId="22" hidden="1">#REF!</definedName>
    <definedName name="_Sort" localSheetId="28" hidden="1">#REF!</definedName>
    <definedName name="_Sort" hidden="1">#REF!</definedName>
    <definedName name="_Table1_In1" localSheetId="9" hidden="1">#REF!</definedName>
    <definedName name="_Table1_In1" localSheetId="2" hidden="1">#REF!</definedName>
    <definedName name="_Table1_In1" localSheetId="22" hidden="1">#REF!</definedName>
    <definedName name="_Table1_In1" localSheetId="28" hidden="1">#REF!</definedName>
    <definedName name="_Table1_In1" hidden="1">#REF!</definedName>
    <definedName name="_Table1_Out" localSheetId="9" hidden="1">#REF!</definedName>
    <definedName name="_Table1_Out" localSheetId="2" hidden="1">#REF!</definedName>
    <definedName name="_Table1_Out" localSheetId="22" hidden="1">#REF!</definedName>
    <definedName name="_Table1_Out" localSheetId="28" hidden="1">#REF!</definedName>
    <definedName name="_Table1_Out" hidden="1">#REF!</definedName>
    <definedName name="_Table1_Out_2" localSheetId="9" hidden="1">#REF!</definedName>
    <definedName name="_Table1_Out_2" localSheetId="2" hidden="1">#REF!</definedName>
    <definedName name="_Table1_Out_2" localSheetId="22" hidden="1">#REF!</definedName>
    <definedName name="_Table1_Out_2" localSheetId="28" hidden="1">#REF!</definedName>
    <definedName name="_Table1_Out_2" hidden="1">#REF!</definedName>
    <definedName name="_Table2_In1" localSheetId="9" hidden="1">'[3]Bank Model'!#REF!</definedName>
    <definedName name="_Table2_In1" localSheetId="2" hidden="1">'[3]Bank Model'!#REF!</definedName>
    <definedName name="_Table2_In1" localSheetId="22" hidden="1">'[3]Bank Model'!#REF!</definedName>
    <definedName name="_Table2_In1" localSheetId="28" hidden="1">'[3]Bank Model'!#REF!</definedName>
    <definedName name="_Table2_In1" hidden="1">'[3]Bank Model'!#REF!</definedName>
    <definedName name="_Table2_In2" localSheetId="9" hidden="1">'[3]Bank Model'!#REF!</definedName>
    <definedName name="_Table2_In2" localSheetId="2" hidden="1">'[3]Bank Model'!#REF!</definedName>
    <definedName name="_Table2_In2" localSheetId="22" hidden="1">'[3]Bank Model'!#REF!</definedName>
    <definedName name="_Table2_In2" localSheetId="28" hidden="1">'[3]Bank Model'!#REF!</definedName>
    <definedName name="_Table2_In2" hidden="1">'[3]Bank Model'!#REF!</definedName>
    <definedName name="_Table2_Out" localSheetId="9" hidden="1">'[3]Bank Model'!#REF!</definedName>
    <definedName name="_Table2_Out" localSheetId="2" hidden="1">'[3]Bank Model'!#REF!</definedName>
    <definedName name="_Table2_Out" localSheetId="22" hidden="1">'[3]Bank Model'!#REF!</definedName>
    <definedName name="_Table2_Out" localSheetId="28" hidden="1">'[3]Bank Model'!#REF!</definedName>
    <definedName name="_Table2_Out" hidden="1">'[3]Bank Model'!#REF!</definedName>
    <definedName name="_Table2_Out_2" localSheetId="9" hidden="1">#REF!</definedName>
    <definedName name="_Table2_Out_2" localSheetId="2" hidden="1">#REF!</definedName>
    <definedName name="_Table2_Out_2" localSheetId="22" hidden="1">#REF!</definedName>
    <definedName name="_Table2_Out_2" localSheetId="28" hidden="1">#REF!</definedName>
    <definedName name="_Table2_Out_2" hidden="1">#REF!</definedName>
    <definedName name="AAA_DOCTOPS" hidden="1">"AAA_SET"</definedName>
    <definedName name="AAA_duser" hidden="1">"OFF"</definedName>
    <definedName name="AAB_Addin5" hidden="1">"AAB_Description for addin 5,Description for addin 5,Description for addin 5,Description for addin 5,Description for addin 5,Description for addin 5"</definedName>
    <definedName name="asdfasdfasdfas" localSheetId="9" hidden="1">#REF!</definedName>
    <definedName name="asdfasdfasdfas" localSheetId="2" hidden="1">#REF!</definedName>
    <definedName name="asdfasdfasdfas" localSheetId="22" hidden="1">#REF!</definedName>
    <definedName name="asdfasdfasdfas" localSheetId="28" hidden="1">#REF!</definedName>
    <definedName name="asdfasdfasdfas" hidden="1">#REF!</definedName>
    <definedName name="BLPH1" hidden="1">'[4]Natural gas'!$A$3</definedName>
    <definedName name="BLPR1020040129204514642" localSheetId="9" hidden="1">'[5]Spread Sheet'!#REF!</definedName>
    <definedName name="BLPR1020040129204514642" localSheetId="2" hidden="1">'[5]Spread Sheet'!#REF!</definedName>
    <definedName name="BLPR1020040129204514642" localSheetId="22" hidden="1">'[5]Spread Sheet'!#REF!</definedName>
    <definedName name="BLPR1020040129204514642" localSheetId="28" hidden="1">'[5]Spread Sheet'!#REF!</definedName>
    <definedName name="BLPR1020040129204514642" hidden="1">'[5]Spread Sheet'!#REF!</definedName>
    <definedName name="BLPR1020040129204514642_1_5" localSheetId="9" hidden="1">'[5]Spread Sheet'!#REF!</definedName>
    <definedName name="BLPR1020040129204514642_1_5" localSheetId="2" hidden="1">'[5]Spread Sheet'!#REF!</definedName>
    <definedName name="BLPR1020040129204514642_1_5" localSheetId="22" hidden="1">'[5]Spread Sheet'!#REF!</definedName>
    <definedName name="BLPR1020040129204514642_1_5" localSheetId="28" hidden="1">'[5]Spread Sheet'!#REF!</definedName>
    <definedName name="BLPR1020040129204514642_1_5" hidden="1">'[5]Spread Sheet'!#REF!</definedName>
    <definedName name="BLPR1020040129204514642_2_5" localSheetId="9" hidden="1">'[5]Spread Sheet'!#REF!</definedName>
    <definedName name="BLPR1020040129204514642_2_5" localSheetId="2" hidden="1">'[5]Spread Sheet'!#REF!</definedName>
    <definedName name="BLPR1020040129204514642_2_5" localSheetId="22" hidden="1">'[5]Spread Sheet'!#REF!</definedName>
    <definedName name="BLPR1020040129204514642_2_5" localSheetId="28" hidden="1">'[5]Spread Sheet'!#REF!</definedName>
    <definedName name="BLPR1020040129204514642_2_5" hidden="1">'[5]Spread Sheet'!#REF!</definedName>
    <definedName name="BLPR1020040129204514642_3_5" localSheetId="9" hidden="1">'[5]Spread Sheet'!#REF!</definedName>
    <definedName name="BLPR1020040129204514642_3_5" localSheetId="2" hidden="1">'[5]Spread Sheet'!#REF!</definedName>
    <definedName name="BLPR1020040129204514642_3_5" localSheetId="22" hidden="1">'[5]Spread Sheet'!#REF!</definedName>
    <definedName name="BLPR1020040129204514642_3_5" localSheetId="28" hidden="1">'[5]Spread Sheet'!#REF!</definedName>
    <definedName name="BLPR1020040129204514642_3_5" hidden="1">'[5]Spread Sheet'!#REF!</definedName>
    <definedName name="BLPR1020040129204514642_4_5" localSheetId="9" hidden="1">'[5]Spread Sheet'!#REF!</definedName>
    <definedName name="BLPR1020040129204514642_4_5" localSheetId="2" hidden="1">'[5]Spread Sheet'!#REF!</definedName>
    <definedName name="BLPR1020040129204514642_4_5" localSheetId="22" hidden="1">'[5]Spread Sheet'!#REF!</definedName>
    <definedName name="BLPR1020040129204514642_4_5" localSheetId="28" hidden="1">'[5]Spread Sheet'!#REF!</definedName>
    <definedName name="BLPR1020040129204514642_4_5" hidden="1">'[5]Spread Sheet'!#REF!</definedName>
    <definedName name="BLPR1020040129204514642_5_5" localSheetId="9" hidden="1">'[5]Spread Sheet'!#REF!</definedName>
    <definedName name="BLPR1020040129204514642_5_5" localSheetId="2" hidden="1">'[5]Spread Sheet'!#REF!</definedName>
    <definedName name="BLPR1020040129204514642_5_5" localSheetId="22" hidden="1">'[5]Spread Sheet'!#REF!</definedName>
    <definedName name="BLPR1020040129204514642_5_5" localSheetId="28" hidden="1">'[5]Spread Sheet'!#REF!</definedName>
    <definedName name="BLPR1020040129204514642_5_5" hidden="1">'[5]Spread Sheet'!#REF!</definedName>
    <definedName name="BLPR1120040129204514642" localSheetId="9" hidden="1">'[5]Spread Sheet'!#REF!</definedName>
    <definedName name="BLPR1120040129204514642" localSheetId="2" hidden="1">'[5]Spread Sheet'!#REF!</definedName>
    <definedName name="BLPR1120040129204514642" localSheetId="22" hidden="1">'[5]Spread Sheet'!#REF!</definedName>
    <definedName name="BLPR1120040129204514642" localSheetId="28" hidden="1">'[5]Spread Sheet'!#REF!</definedName>
    <definedName name="BLPR1120040129204514642" hidden="1">'[5]Spread Sheet'!#REF!</definedName>
    <definedName name="BLPR1120040129204514642_1_5" localSheetId="9" hidden="1">'[5]Spread Sheet'!#REF!</definedName>
    <definedName name="BLPR1120040129204514642_1_5" localSheetId="2" hidden="1">'[5]Spread Sheet'!#REF!</definedName>
    <definedName name="BLPR1120040129204514642_1_5" localSheetId="22" hidden="1">'[5]Spread Sheet'!#REF!</definedName>
    <definedName name="BLPR1120040129204514642_1_5" localSheetId="28" hidden="1">'[5]Spread Sheet'!#REF!</definedName>
    <definedName name="BLPR1120040129204514642_1_5" hidden="1">'[5]Spread Sheet'!#REF!</definedName>
    <definedName name="BLPR1120040129204514642_2_5" localSheetId="9" hidden="1">'[5]Spread Sheet'!#REF!</definedName>
    <definedName name="BLPR1120040129204514642_2_5" localSheetId="2" hidden="1">'[5]Spread Sheet'!#REF!</definedName>
    <definedName name="BLPR1120040129204514642_2_5" localSheetId="22" hidden="1">'[5]Spread Sheet'!#REF!</definedName>
    <definedName name="BLPR1120040129204514642_2_5" localSheetId="28" hidden="1">'[5]Spread Sheet'!#REF!</definedName>
    <definedName name="BLPR1120040129204514642_2_5" hidden="1">'[5]Spread Sheet'!#REF!</definedName>
    <definedName name="BLPR1120040129204514642_3_5" localSheetId="9" hidden="1">'[5]Spread Sheet'!#REF!</definedName>
    <definedName name="BLPR1120040129204514642_3_5" localSheetId="2" hidden="1">'[5]Spread Sheet'!#REF!</definedName>
    <definedName name="BLPR1120040129204514642_3_5" localSheetId="22" hidden="1">'[5]Spread Sheet'!#REF!</definedName>
    <definedName name="BLPR1120040129204514642_3_5" localSheetId="28" hidden="1">'[5]Spread Sheet'!#REF!</definedName>
    <definedName name="BLPR1120040129204514642_3_5" hidden="1">'[5]Spread Sheet'!#REF!</definedName>
    <definedName name="BLPR1120040129204514642_4_5" localSheetId="9" hidden="1">'[5]Spread Sheet'!#REF!</definedName>
    <definedName name="BLPR1120040129204514642_4_5" localSheetId="2" hidden="1">'[5]Spread Sheet'!#REF!</definedName>
    <definedName name="BLPR1120040129204514642_4_5" localSheetId="22" hidden="1">'[5]Spread Sheet'!#REF!</definedName>
    <definedName name="BLPR1120040129204514642_4_5" localSheetId="28" hidden="1">'[5]Spread Sheet'!#REF!</definedName>
    <definedName name="BLPR1120040129204514642_4_5" hidden="1">'[5]Spread Sheet'!#REF!</definedName>
    <definedName name="BLPR1120040129204514642_5_5" localSheetId="9" hidden="1">'[5]Spread Sheet'!#REF!</definedName>
    <definedName name="BLPR1120040129204514642_5_5" localSheetId="2" hidden="1">'[5]Spread Sheet'!#REF!</definedName>
    <definedName name="BLPR1120040129204514642_5_5" localSheetId="22" hidden="1">'[5]Spread Sheet'!#REF!</definedName>
    <definedName name="BLPR1120040129204514642_5_5" localSheetId="28" hidden="1">'[5]Spread Sheet'!#REF!</definedName>
    <definedName name="BLPR1120040129204514642_5_5" hidden="1">'[5]Spread Sheet'!#REF!</definedName>
    <definedName name="BLPR120040129203645421" localSheetId="9" hidden="1">'[5]Spread Sheet'!#REF!</definedName>
    <definedName name="BLPR120040129203645421" localSheetId="2" hidden="1">'[5]Spread Sheet'!#REF!</definedName>
    <definedName name="BLPR120040129203645421" localSheetId="22" hidden="1">'[5]Spread Sheet'!#REF!</definedName>
    <definedName name="BLPR120040129203645421" localSheetId="28" hidden="1">'[5]Spread Sheet'!#REF!</definedName>
    <definedName name="BLPR120040129203645421" hidden="1">'[5]Spread Sheet'!#REF!</definedName>
    <definedName name="BLPR120040129203645421_1_4" localSheetId="9" hidden="1">'[5]Spread Sheet'!#REF!</definedName>
    <definedName name="BLPR120040129203645421_1_4" localSheetId="2" hidden="1">'[5]Spread Sheet'!#REF!</definedName>
    <definedName name="BLPR120040129203645421_1_4" localSheetId="22" hidden="1">'[5]Spread Sheet'!#REF!</definedName>
    <definedName name="BLPR120040129203645421_1_4" localSheetId="28" hidden="1">'[5]Spread Sheet'!#REF!</definedName>
    <definedName name="BLPR120040129203645421_1_4" hidden="1">'[5]Spread Sheet'!#REF!</definedName>
    <definedName name="BLPR120040129203645421_2_4" localSheetId="9" hidden="1">'[5]Spread Sheet'!#REF!</definedName>
    <definedName name="BLPR120040129203645421_2_4" localSheetId="2" hidden="1">'[5]Spread Sheet'!#REF!</definedName>
    <definedName name="BLPR120040129203645421_2_4" localSheetId="22" hidden="1">'[5]Spread Sheet'!#REF!</definedName>
    <definedName name="BLPR120040129203645421_2_4" localSheetId="28" hidden="1">'[5]Spread Sheet'!#REF!</definedName>
    <definedName name="BLPR120040129203645421_2_4" hidden="1">'[5]Spread Sheet'!#REF!</definedName>
    <definedName name="BLPR120040129203645421_3_4" localSheetId="9" hidden="1">'[5]Spread Sheet'!#REF!</definedName>
    <definedName name="BLPR120040129203645421_3_4" localSheetId="2" hidden="1">'[5]Spread Sheet'!#REF!</definedName>
    <definedName name="BLPR120040129203645421_3_4" localSheetId="22" hidden="1">'[5]Spread Sheet'!#REF!</definedName>
    <definedName name="BLPR120040129203645421_3_4" localSheetId="28" hidden="1">'[5]Spread Sheet'!#REF!</definedName>
    <definedName name="BLPR120040129203645421_3_4" hidden="1">'[5]Spread Sheet'!#REF!</definedName>
    <definedName name="BLPR120040129203645421_4_4" localSheetId="9" hidden="1">'[5]Spread Sheet'!#REF!</definedName>
    <definedName name="BLPR120040129203645421_4_4" localSheetId="2" hidden="1">'[5]Spread Sheet'!#REF!</definedName>
    <definedName name="BLPR120040129203645421_4_4" localSheetId="22" hidden="1">'[5]Spread Sheet'!#REF!</definedName>
    <definedName name="BLPR120040129203645421_4_4" localSheetId="28" hidden="1">'[5]Spread Sheet'!#REF!</definedName>
    <definedName name="BLPR120040129203645421_4_4" hidden="1">'[5]Spread Sheet'!#REF!</definedName>
    <definedName name="BLPR1220040129204514642" localSheetId="9" hidden="1">'[5]Spread Sheet'!#REF!</definedName>
    <definedName name="BLPR1220040129204514642" localSheetId="2" hidden="1">'[5]Spread Sheet'!#REF!</definedName>
    <definedName name="BLPR1220040129204514642" localSheetId="22" hidden="1">'[5]Spread Sheet'!#REF!</definedName>
    <definedName name="BLPR1220040129204514642" localSheetId="28" hidden="1">'[5]Spread Sheet'!#REF!</definedName>
    <definedName name="BLPR1220040129204514642" hidden="1">'[5]Spread Sheet'!#REF!</definedName>
    <definedName name="BLPR1220040129204514642_1_5" localSheetId="9" hidden="1">'[5]Spread Sheet'!#REF!</definedName>
    <definedName name="BLPR1220040129204514642_1_5" localSheetId="2" hidden="1">'[5]Spread Sheet'!#REF!</definedName>
    <definedName name="BLPR1220040129204514642_1_5" localSheetId="22" hidden="1">'[5]Spread Sheet'!#REF!</definedName>
    <definedName name="BLPR1220040129204514642_1_5" localSheetId="28" hidden="1">'[5]Spread Sheet'!#REF!</definedName>
    <definedName name="BLPR1220040129204514642_1_5" hidden="1">'[5]Spread Sheet'!#REF!</definedName>
    <definedName name="BLPR1220040129204514642_2_5" localSheetId="9" hidden="1">'[5]Spread Sheet'!#REF!</definedName>
    <definedName name="BLPR1220040129204514642_2_5" localSheetId="2" hidden="1">'[5]Spread Sheet'!#REF!</definedName>
    <definedName name="BLPR1220040129204514642_2_5" localSheetId="22" hidden="1">'[5]Spread Sheet'!#REF!</definedName>
    <definedName name="BLPR1220040129204514642_2_5" localSheetId="28" hidden="1">'[5]Spread Sheet'!#REF!</definedName>
    <definedName name="BLPR1220040129204514642_2_5" hidden="1">'[5]Spread Sheet'!#REF!</definedName>
    <definedName name="BLPR1220040129204514642_3_5" localSheetId="9" hidden="1">'[5]Spread Sheet'!#REF!</definedName>
    <definedName name="BLPR1220040129204514642_3_5" localSheetId="2" hidden="1">'[5]Spread Sheet'!#REF!</definedName>
    <definedName name="BLPR1220040129204514642_3_5" localSheetId="22" hidden="1">'[5]Spread Sheet'!#REF!</definedName>
    <definedName name="BLPR1220040129204514642_3_5" localSheetId="28" hidden="1">'[5]Spread Sheet'!#REF!</definedName>
    <definedName name="BLPR1220040129204514642_3_5" hidden="1">'[5]Spread Sheet'!#REF!</definedName>
    <definedName name="BLPR1220040129204514642_4_5" localSheetId="9" hidden="1">'[5]Spread Sheet'!#REF!</definedName>
    <definedName name="BLPR1220040129204514642_4_5" localSheetId="2" hidden="1">'[5]Spread Sheet'!#REF!</definedName>
    <definedName name="BLPR1220040129204514642_4_5" localSheetId="22" hidden="1">'[5]Spread Sheet'!#REF!</definedName>
    <definedName name="BLPR1220040129204514642_4_5" localSheetId="28" hidden="1">'[5]Spread Sheet'!#REF!</definedName>
    <definedName name="BLPR1220040129204514642_4_5" hidden="1">'[5]Spread Sheet'!#REF!</definedName>
    <definedName name="BLPR1220040129204514642_5_5" localSheetId="9" hidden="1">'[5]Spread Sheet'!#REF!</definedName>
    <definedName name="BLPR1220040129204514642_5_5" localSheetId="2" hidden="1">'[5]Spread Sheet'!#REF!</definedName>
    <definedName name="BLPR1220040129204514642_5_5" localSheetId="22" hidden="1">'[5]Spread Sheet'!#REF!</definedName>
    <definedName name="BLPR1220040129204514642_5_5" localSheetId="28" hidden="1">'[5]Spread Sheet'!#REF!</definedName>
    <definedName name="BLPR1220040129204514642_5_5" hidden="1">'[5]Spread Sheet'!#REF!</definedName>
    <definedName name="BLPR1320040129204514642" localSheetId="9" hidden="1">'[5]Spread Sheet'!#REF!</definedName>
    <definedName name="BLPR1320040129204514642" localSheetId="2" hidden="1">'[5]Spread Sheet'!#REF!</definedName>
    <definedName name="BLPR1320040129204514642" localSheetId="22" hidden="1">'[5]Spread Sheet'!#REF!</definedName>
    <definedName name="BLPR1320040129204514642" localSheetId="28" hidden="1">'[5]Spread Sheet'!#REF!</definedName>
    <definedName name="BLPR1320040129204514642" hidden="1">'[5]Spread Sheet'!#REF!</definedName>
    <definedName name="BLPR1320040129204514642_1_5" localSheetId="9" hidden="1">'[5]Spread Sheet'!#REF!</definedName>
    <definedName name="BLPR1320040129204514642_1_5" localSheetId="2" hidden="1">'[5]Spread Sheet'!#REF!</definedName>
    <definedName name="BLPR1320040129204514642_1_5" localSheetId="22" hidden="1">'[5]Spread Sheet'!#REF!</definedName>
    <definedName name="BLPR1320040129204514642_1_5" localSheetId="28" hidden="1">'[5]Spread Sheet'!#REF!</definedName>
    <definedName name="BLPR1320040129204514642_1_5" hidden="1">'[5]Spread Sheet'!#REF!</definedName>
    <definedName name="BLPR1320040129204514642_2_5" localSheetId="9" hidden="1">'[5]Spread Sheet'!#REF!</definedName>
    <definedName name="BLPR1320040129204514642_2_5" localSheetId="2" hidden="1">'[5]Spread Sheet'!#REF!</definedName>
    <definedName name="BLPR1320040129204514642_2_5" localSheetId="22" hidden="1">'[5]Spread Sheet'!#REF!</definedName>
    <definedName name="BLPR1320040129204514642_2_5" localSheetId="28" hidden="1">'[5]Spread Sheet'!#REF!</definedName>
    <definedName name="BLPR1320040129204514642_2_5" hidden="1">'[5]Spread Sheet'!#REF!</definedName>
    <definedName name="BLPR1320040129204514642_3_5" localSheetId="9" hidden="1">'[5]Spread Sheet'!#REF!</definedName>
    <definedName name="BLPR1320040129204514642_3_5" localSheetId="2" hidden="1">'[5]Spread Sheet'!#REF!</definedName>
    <definedName name="BLPR1320040129204514642_3_5" localSheetId="22" hidden="1">'[5]Spread Sheet'!#REF!</definedName>
    <definedName name="BLPR1320040129204514642_3_5" localSheetId="28" hidden="1">'[5]Spread Sheet'!#REF!</definedName>
    <definedName name="BLPR1320040129204514642_3_5" hidden="1">'[5]Spread Sheet'!#REF!</definedName>
    <definedName name="BLPR1320040129204514642_4_5" localSheetId="9" hidden="1">'[5]Spread Sheet'!#REF!</definedName>
    <definedName name="BLPR1320040129204514642_4_5" localSheetId="2" hidden="1">'[5]Spread Sheet'!#REF!</definedName>
    <definedName name="BLPR1320040129204514642_4_5" localSheetId="22" hidden="1">'[5]Spread Sheet'!#REF!</definedName>
    <definedName name="BLPR1320040129204514642_4_5" localSheetId="28" hidden="1">'[5]Spread Sheet'!#REF!</definedName>
    <definedName name="BLPR1320040129204514642_4_5" hidden="1">'[5]Spread Sheet'!#REF!</definedName>
    <definedName name="BLPR1320040129204514642_5_5" localSheetId="9" hidden="1">'[5]Spread Sheet'!#REF!</definedName>
    <definedName name="BLPR1320040129204514642_5_5" localSheetId="2" hidden="1">'[5]Spread Sheet'!#REF!</definedName>
    <definedName name="BLPR1320040129204514642_5_5" localSheetId="22" hidden="1">'[5]Spread Sheet'!#REF!</definedName>
    <definedName name="BLPR1320040129204514642_5_5" localSheetId="28" hidden="1">'[5]Spread Sheet'!#REF!</definedName>
    <definedName name="BLPR1320040129204514642_5_5" hidden="1">'[5]Spread Sheet'!#REF!</definedName>
    <definedName name="BLPR1420040129204514642" localSheetId="9" hidden="1">'[5]Spread Sheet'!#REF!</definedName>
    <definedName name="BLPR1420040129204514642" localSheetId="2" hidden="1">'[5]Spread Sheet'!#REF!</definedName>
    <definedName name="BLPR1420040129204514642" localSheetId="22" hidden="1">'[5]Spread Sheet'!#REF!</definedName>
    <definedName name="BLPR1420040129204514642" localSheetId="28" hidden="1">'[5]Spread Sheet'!#REF!</definedName>
    <definedName name="BLPR1420040129204514642" hidden="1">'[5]Spread Sheet'!#REF!</definedName>
    <definedName name="BLPR1420040129204514642_1_5" localSheetId="9" hidden="1">'[5]Spread Sheet'!#REF!</definedName>
    <definedName name="BLPR1420040129204514642_1_5" localSheetId="2" hidden="1">'[5]Spread Sheet'!#REF!</definedName>
    <definedName name="BLPR1420040129204514642_1_5" localSheetId="22" hidden="1">'[5]Spread Sheet'!#REF!</definedName>
    <definedName name="BLPR1420040129204514642_1_5" localSheetId="28" hidden="1">'[5]Spread Sheet'!#REF!</definedName>
    <definedName name="BLPR1420040129204514642_1_5" hidden="1">'[5]Spread Sheet'!#REF!</definedName>
    <definedName name="BLPR1420040129204514642_2_5" localSheetId="9" hidden="1">'[5]Spread Sheet'!#REF!</definedName>
    <definedName name="BLPR1420040129204514642_2_5" localSheetId="2" hidden="1">'[5]Spread Sheet'!#REF!</definedName>
    <definedName name="BLPR1420040129204514642_2_5" localSheetId="22" hidden="1">'[5]Spread Sheet'!#REF!</definedName>
    <definedName name="BLPR1420040129204514642_2_5" localSheetId="28" hidden="1">'[5]Spread Sheet'!#REF!</definedName>
    <definedName name="BLPR1420040129204514642_2_5" hidden="1">'[5]Spread Sheet'!#REF!</definedName>
    <definedName name="BLPR1420040129204514642_3_5" localSheetId="9" hidden="1">'[5]Spread Sheet'!#REF!</definedName>
    <definedName name="BLPR1420040129204514642_3_5" localSheetId="2" hidden="1">'[5]Spread Sheet'!#REF!</definedName>
    <definedName name="BLPR1420040129204514642_3_5" localSheetId="22" hidden="1">'[5]Spread Sheet'!#REF!</definedName>
    <definedName name="BLPR1420040129204514642_3_5" localSheetId="28" hidden="1">'[5]Spread Sheet'!#REF!</definedName>
    <definedName name="BLPR1420040129204514642_3_5" hidden="1">'[5]Spread Sheet'!#REF!</definedName>
    <definedName name="BLPR1420040129204514642_4_5" localSheetId="9" hidden="1">'[5]Spread Sheet'!#REF!</definedName>
    <definedName name="BLPR1420040129204514642_4_5" localSheetId="2" hidden="1">'[5]Spread Sheet'!#REF!</definedName>
    <definedName name="BLPR1420040129204514642_4_5" localSheetId="22" hidden="1">'[5]Spread Sheet'!#REF!</definedName>
    <definedName name="BLPR1420040129204514642_4_5" localSheetId="28" hidden="1">'[5]Spread Sheet'!#REF!</definedName>
    <definedName name="BLPR1420040129204514642_4_5" hidden="1">'[5]Spread Sheet'!#REF!</definedName>
    <definedName name="BLPR1420040129204514642_5_5" localSheetId="9" hidden="1">'[5]Spread Sheet'!#REF!</definedName>
    <definedName name="BLPR1420040129204514642_5_5" localSheetId="2" hidden="1">'[5]Spread Sheet'!#REF!</definedName>
    <definedName name="BLPR1420040129204514642_5_5" localSheetId="22" hidden="1">'[5]Spread Sheet'!#REF!</definedName>
    <definedName name="BLPR1420040129204514642_5_5" localSheetId="28" hidden="1">'[5]Spread Sheet'!#REF!</definedName>
    <definedName name="BLPR1420040129204514642_5_5" hidden="1">'[5]Spread Sheet'!#REF!</definedName>
    <definedName name="BLPR1520040129204514652" localSheetId="9" hidden="1">'[5]Spread Sheet'!#REF!</definedName>
    <definedName name="BLPR1520040129204514652" localSheetId="2" hidden="1">'[5]Spread Sheet'!#REF!</definedName>
    <definedName name="BLPR1520040129204514652" localSheetId="22" hidden="1">'[5]Spread Sheet'!#REF!</definedName>
    <definedName name="BLPR1520040129204514652" localSheetId="28" hidden="1">'[5]Spread Sheet'!#REF!</definedName>
    <definedName name="BLPR1520040129204514652" hidden="1">'[5]Spread Sheet'!#REF!</definedName>
    <definedName name="BLPR1520040129204514652_1_5" localSheetId="9" hidden="1">'[5]Spread Sheet'!#REF!</definedName>
    <definedName name="BLPR1520040129204514652_1_5" localSheetId="2" hidden="1">'[5]Spread Sheet'!#REF!</definedName>
    <definedName name="BLPR1520040129204514652_1_5" localSheetId="22" hidden="1">'[5]Spread Sheet'!#REF!</definedName>
    <definedName name="BLPR1520040129204514652_1_5" localSheetId="28" hidden="1">'[5]Spread Sheet'!#REF!</definedName>
    <definedName name="BLPR1520040129204514652_1_5" hidden="1">'[5]Spread Sheet'!#REF!</definedName>
    <definedName name="BLPR1520040129204514652_2_5" localSheetId="9" hidden="1">'[5]Spread Sheet'!#REF!</definedName>
    <definedName name="BLPR1520040129204514652_2_5" localSheetId="2" hidden="1">'[5]Spread Sheet'!#REF!</definedName>
    <definedName name="BLPR1520040129204514652_2_5" localSheetId="22" hidden="1">'[5]Spread Sheet'!#REF!</definedName>
    <definedName name="BLPR1520040129204514652_2_5" localSheetId="28" hidden="1">'[5]Spread Sheet'!#REF!</definedName>
    <definedName name="BLPR1520040129204514652_2_5" hidden="1">'[5]Spread Sheet'!#REF!</definedName>
    <definedName name="BLPR1520040129204514652_3_5" localSheetId="9" hidden="1">'[5]Spread Sheet'!#REF!</definedName>
    <definedName name="BLPR1520040129204514652_3_5" localSheetId="2" hidden="1">'[5]Spread Sheet'!#REF!</definedName>
    <definedName name="BLPR1520040129204514652_3_5" localSheetId="22" hidden="1">'[5]Spread Sheet'!#REF!</definedName>
    <definedName name="BLPR1520040129204514652_3_5" localSheetId="28" hidden="1">'[5]Spread Sheet'!#REF!</definedName>
    <definedName name="BLPR1520040129204514652_3_5" hidden="1">'[5]Spread Sheet'!#REF!</definedName>
    <definedName name="BLPR1520040129204514652_4_5" localSheetId="9" hidden="1">'[5]Spread Sheet'!#REF!</definedName>
    <definedName name="BLPR1520040129204514652_4_5" localSheetId="2" hidden="1">'[5]Spread Sheet'!#REF!</definedName>
    <definedName name="BLPR1520040129204514652_4_5" localSheetId="22" hidden="1">'[5]Spread Sheet'!#REF!</definedName>
    <definedName name="BLPR1520040129204514652_4_5" localSheetId="28" hidden="1">'[5]Spread Sheet'!#REF!</definedName>
    <definedName name="BLPR1520040129204514652_4_5" hidden="1">'[5]Spread Sheet'!#REF!</definedName>
    <definedName name="BLPR1520040129204514652_5_5" localSheetId="9" hidden="1">'[5]Spread Sheet'!#REF!</definedName>
    <definedName name="BLPR1520040129204514652_5_5" localSheetId="2" hidden="1">'[5]Spread Sheet'!#REF!</definedName>
    <definedName name="BLPR1520040129204514652_5_5" localSheetId="22" hidden="1">'[5]Spread Sheet'!#REF!</definedName>
    <definedName name="BLPR1520040129204514652_5_5" localSheetId="28" hidden="1">'[5]Spread Sheet'!#REF!</definedName>
    <definedName name="BLPR1520040129204514652_5_5" hidden="1">'[5]Spread Sheet'!#REF!</definedName>
    <definedName name="BLPR1620040129204514652" localSheetId="9" hidden="1">'[5]Spread Sheet'!#REF!</definedName>
    <definedName name="BLPR1620040129204514652" localSheetId="2" hidden="1">'[5]Spread Sheet'!#REF!</definedName>
    <definedName name="BLPR1620040129204514652" localSheetId="22" hidden="1">'[5]Spread Sheet'!#REF!</definedName>
    <definedName name="BLPR1620040129204514652" localSheetId="28" hidden="1">'[5]Spread Sheet'!#REF!</definedName>
    <definedName name="BLPR1620040129204514652" hidden="1">'[5]Spread Sheet'!#REF!</definedName>
    <definedName name="BLPR1620040129204514652_1_5" localSheetId="9" hidden="1">'[5]Spread Sheet'!#REF!</definedName>
    <definedName name="BLPR1620040129204514652_1_5" localSheetId="2" hidden="1">'[5]Spread Sheet'!#REF!</definedName>
    <definedName name="BLPR1620040129204514652_1_5" localSheetId="22" hidden="1">'[5]Spread Sheet'!#REF!</definedName>
    <definedName name="BLPR1620040129204514652_1_5" localSheetId="28" hidden="1">'[5]Spread Sheet'!#REF!</definedName>
    <definedName name="BLPR1620040129204514652_1_5" hidden="1">'[5]Spread Sheet'!#REF!</definedName>
    <definedName name="BLPR1620040129204514652_2_5" localSheetId="9" hidden="1">'[5]Spread Sheet'!#REF!</definedName>
    <definedName name="BLPR1620040129204514652_2_5" localSheetId="2" hidden="1">'[5]Spread Sheet'!#REF!</definedName>
    <definedName name="BLPR1620040129204514652_2_5" localSheetId="22" hidden="1">'[5]Spread Sheet'!#REF!</definedName>
    <definedName name="BLPR1620040129204514652_2_5" localSheetId="28" hidden="1">'[5]Spread Sheet'!#REF!</definedName>
    <definedName name="BLPR1620040129204514652_2_5" hidden="1">'[5]Spread Sheet'!#REF!</definedName>
    <definedName name="BLPR1620040129204514652_3_5" localSheetId="9" hidden="1">'[5]Spread Sheet'!#REF!</definedName>
    <definedName name="BLPR1620040129204514652_3_5" localSheetId="2" hidden="1">'[5]Spread Sheet'!#REF!</definedName>
    <definedName name="BLPR1620040129204514652_3_5" localSheetId="22" hidden="1">'[5]Spread Sheet'!#REF!</definedName>
    <definedName name="BLPR1620040129204514652_3_5" localSheetId="28" hidden="1">'[5]Spread Sheet'!#REF!</definedName>
    <definedName name="BLPR1620040129204514652_3_5" hidden="1">'[5]Spread Sheet'!#REF!</definedName>
    <definedName name="BLPR1620040129204514652_4_5" localSheetId="9" hidden="1">'[5]Spread Sheet'!#REF!</definedName>
    <definedName name="BLPR1620040129204514652_4_5" localSheetId="2" hidden="1">'[5]Spread Sheet'!#REF!</definedName>
    <definedName name="BLPR1620040129204514652_4_5" localSheetId="22" hidden="1">'[5]Spread Sheet'!#REF!</definedName>
    <definedName name="BLPR1620040129204514652_4_5" localSheetId="28" hidden="1">'[5]Spread Sheet'!#REF!</definedName>
    <definedName name="BLPR1620040129204514652_4_5" hidden="1">'[5]Spread Sheet'!#REF!</definedName>
    <definedName name="BLPR1620040129204514652_5_5" localSheetId="9" hidden="1">'[5]Spread Sheet'!#REF!</definedName>
    <definedName name="BLPR1620040129204514652_5_5" localSheetId="2" hidden="1">'[5]Spread Sheet'!#REF!</definedName>
    <definedName name="BLPR1620040129204514652_5_5" localSheetId="22" hidden="1">'[5]Spread Sheet'!#REF!</definedName>
    <definedName name="BLPR1620040129204514652_5_5" localSheetId="28" hidden="1">'[5]Spread Sheet'!#REF!</definedName>
    <definedName name="BLPR1620040129204514652_5_5" hidden="1">'[5]Spread Sheet'!#REF!</definedName>
    <definedName name="BLPR1720040129204514652" localSheetId="9" hidden="1">'[5]Spread Sheet'!#REF!</definedName>
    <definedName name="BLPR1720040129204514652" localSheetId="2" hidden="1">'[5]Spread Sheet'!#REF!</definedName>
    <definedName name="BLPR1720040129204514652" localSheetId="22" hidden="1">'[5]Spread Sheet'!#REF!</definedName>
    <definedName name="BLPR1720040129204514652" localSheetId="28" hidden="1">'[5]Spread Sheet'!#REF!</definedName>
    <definedName name="BLPR1720040129204514652" hidden="1">'[5]Spread Sheet'!#REF!</definedName>
    <definedName name="BLPR1720040129204514652_1_5" localSheetId="9" hidden="1">'[5]Spread Sheet'!#REF!</definedName>
    <definedName name="BLPR1720040129204514652_1_5" localSheetId="2" hidden="1">'[5]Spread Sheet'!#REF!</definedName>
    <definedName name="BLPR1720040129204514652_1_5" localSheetId="22" hidden="1">'[5]Spread Sheet'!#REF!</definedName>
    <definedName name="BLPR1720040129204514652_1_5" localSheetId="28" hidden="1">'[5]Spread Sheet'!#REF!</definedName>
    <definedName name="BLPR1720040129204514652_1_5" hidden="1">'[5]Spread Sheet'!#REF!</definedName>
    <definedName name="BLPR1720040129204514652_2_5" localSheetId="9" hidden="1">'[5]Spread Sheet'!#REF!</definedName>
    <definedName name="BLPR1720040129204514652_2_5" localSheetId="2" hidden="1">'[5]Spread Sheet'!#REF!</definedName>
    <definedName name="BLPR1720040129204514652_2_5" localSheetId="22" hidden="1">'[5]Spread Sheet'!#REF!</definedName>
    <definedName name="BLPR1720040129204514652_2_5" localSheetId="28" hidden="1">'[5]Spread Sheet'!#REF!</definedName>
    <definedName name="BLPR1720040129204514652_2_5" hidden="1">'[5]Spread Sheet'!#REF!</definedName>
    <definedName name="BLPR1720040129204514652_3_5" localSheetId="9" hidden="1">'[5]Spread Sheet'!#REF!</definedName>
    <definedName name="BLPR1720040129204514652_3_5" localSheetId="2" hidden="1">'[5]Spread Sheet'!#REF!</definedName>
    <definedName name="BLPR1720040129204514652_3_5" localSheetId="22" hidden="1">'[5]Spread Sheet'!#REF!</definedName>
    <definedName name="BLPR1720040129204514652_3_5" localSheetId="28" hidden="1">'[5]Spread Sheet'!#REF!</definedName>
    <definedName name="BLPR1720040129204514652_3_5" hidden="1">'[5]Spread Sheet'!#REF!</definedName>
    <definedName name="BLPR1720040129204514652_4_5" localSheetId="9" hidden="1">'[5]Spread Sheet'!#REF!</definedName>
    <definedName name="BLPR1720040129204514652_4_5" localSheetId="2" hidden="1">'[5]Spread Sheet'!#REF!</definedName>
    <definedName name="BLPR1720040129204514652_4_5" localSheetId="22" hidden="1">'[5]Spread Sheet'!#REF!</definedName>
    <definedName name="BLPR1720040129204514652_4_5" localSheetId="28" hidden="1">'[5]Spread Sheet'!#REF!</definedName>
    <definedName name="BLPR1720040129204514652_4_5" hidden="1">'[5]Spread Sheet'!#REF!</definedName>
    <definedName name="BLPR1720040129204514652_5_5" localSheetId="9" hidden="1">'[5]Spread Sheet'!#REF!</definedName>
    <definedName name="BLPR1720040129204514652_5_5" localSheetId="2" hidden="1">'[5]Spread Sheet'!#REF!</definedName>
    <definedName name="BLPR1720040129204514652_5_5" localSheetId="22" hidden="1">'[5]Spread Sheet'!#REF!</definedName>
    <definedName name="BLPR1720040129204514652_5_5" localSheetId="28" hidden="1">'[5]Spread Sheet'!#REF!</definedName>
    <definedName name="BLPR1720040129204514652_5_5" hidden="1">'[5]Spread Sheet'!#REF!</definedName>
    <definedName name="BLPR1820040129204514652" localSheetId="9" hidden="1">'[5]Spread Sheet'!#REF!</definedName>
    <definedName name="BLPR1820040129204514652" localSheetId="2" hidden="1">'[5]Spread Sheet'!#REF!</definedName>
    <definedName name="BLPR1820040129204514652" localSheetId="22" hidden="1">'[5]Spread Sheet'!#REF!</definedName>
    <definedName name="BLPR1820040129204514652" localSheetId="28" hidden="1">'[5]Spread Sheet'!#REF!</definedName>
    <definedName name="BLPR1820040129204514652" hidden="1">'[5]Spread Sheet'!#REF!</definedName>
    <definedName name="BLPR1820040129204514652_1_5" localSheetId="9" hidden="1">'[5]Spread Sheet'!#REF!</definedName>
    <definedName name="BLPR1820040129204514652_1_5" localSheetId="2" hidden="1">'[5]Spread Sheet'!#REF!</definedName>
    <definedName name="BLPR1820040129204514652_1_5" localSheetId="22" hidden="1">'[5]Spread Sheet'!#REF!</definedName>
    <definedName name="BLPR1820040129204514652_1_5" localSheetId="28" hidden="1">'[5]Spread Sheet'!#REF!</definedName>
    <definedName name="BLPR1820040129204514652_1_5" hidden="1">'[5]Spread Sheet'!#REF!</definedName>
    <definedName name="BLPR1820040129204514652_2_5" localSheetId="9" hidden="1">'[5]Spread Sheet'!#REF!</definedName>
    <definedName name="BLPR1820040129204514652_2_5" localSheetId="2" hidden="1">'[5]Spread Sheet'!#REF!</definedName>
    <definedName name="BLPR1820040129204514652_2_5" localSheetId="22" hidden="1">'[5]Spread Sheet'!#REF!</definedName>
    <definedName name="BLPR1820040129204514652_2_5" localSheetId="28" hidden="1">'[5]Spread Sheet'!#REF!</definedName>
    <definedName name="BLPR1820040129204514652_2_5" hidden="1">'[5]Spread Sheet'!#REF!</definedName>
    <definedName name="BLPR1820040129204514652_3_5" localSheetId="9" hidden="1">'[5]Spread Sheet'!#REF!</definedName>
    <definedName name="BLPR1820040129204514652_3_5" localSheetId="2" hidden="1">'[5]Spread Sheet'!#REF!</definedName>
    <definedName name="BLPR1820040129204514652_3_5" localSheetId="22" hidden="1">'[5]Spread Sheet'!#REF!</definedName>
    <definedName name="BLPR1820040129204514652_3_5" localSheetId="28" hidden="1">'[5]Spread Sheet'!#REF!</definedName>
    <definedName name="BLPR1820040129204514652_3_5" hidden="1">'[5]Spread Sheet'!#REF!</definedName>
    <definedName name="BLPR1820040129204514652_4_5" localSheetId="9" hidden="1">'[5]Spread Sheet'!#REF!</definedName>
    <definedName name="BLPR1820040129204514652_4_5" localSheetId="2" hidden="1">'[5]Spread Sheet'!#REF!</definedName>
    <definedName name="BLPR1820040129204514652_4_5" localSheetId="22" hidden="1">'[5]Spread Sheet'!#REF!</definedName>
    <definedName name="BLPR1820040129204514652_4_5" localSheetId="28" hidden="1">'[5]Spread Sheet'!#REF!</definedName>
    <definedName name="BLPR1820040129204514652_4_5" hidden="1">'[5]Spread Sheet'!#REF!</definedName>
    <definedName name="BLPR1820040129204514652_5_5" localSheetId="9" hidden="1">'[5]Spread Sheet'!#REF!</definedName>
    <definedName name="BLPR1820040129204514652_5_5" localSheetId="2" hidden="1">'[5]Spread Sheet'!#REF!</definedName>
    <definedName name="BLPR1820040129204514652_5_5" localSheetId="22" hidden="1">'[5]Spread Sheet'!#REF!</definedName>
    <definedName name="BLPR1820040129204514652_5_5" localSheetId="28" hidden="1">'[5]Spread Sheet'!#REF!</definedName>
    <definedName name="BLPR1820040129204514652_5_5" hidden="1">'[5]Spread Sheet'!#REF!</definedName>
    <definedName name="BLPR1920040129204514652" localSheetId="9" hidden="1">'[5]Spread Sheet'!#REF!</definedName>
    <definedName name="BLPR1920040129204514652" localSheetId="2" hidden="1">'[5]Spread Sheet'!#REF!</definedName>
    <definedName name="BLPR1920040129204514652" localSheetId="22" hidden="1">'[5]Spread Sheet'!#REF!</definedName>
    <definedName name="BLPR1920040129204514652" localSheetId="28" hidden="1">'[5]Spread Sheet'!#REF!</definedName>
    <definedName name="BLPR1920040129204514652" hidden="1">'[5]Spread Sheet'!#REF!</definedName>
    <definedName name="BLPR1920040129204514652_1_5" localSheetId="9" hidden="1">'[5]Spread Sheet'!#REF!</definedName>
    <definedName name="BLPR1920040129204514652_1_5" localSheetId="2" hidden="1">'[5]Spread Sheet'!#REF!</definedName>
    <definedName name="BLPR1920040129204514652_1_5" localSheetId="22" hidden="1">'[5]Spread Sheet'!#REF!</definedName>
    <definedName name="BLPR1920040129204514652_1_5" localSheetId="28" hidden="1">'[5]Spread Sheet'!#REF!</definedName>
    <definedName name="BLPR1920040129204514652_1_5" hidden="1">'[5]Spread Sheet'!#REF!</definedName>
    <definedName name="BLPR1920040129204514652_2_5" localSheetId="9" hidden="1">'[5]Spread Sheet'!#REF!</definedName>
    <definedName name="BLPR1920040129204514652_2_5" localSheetId="2" hidden="1">'[5]Spread Sheet'!#REF!</definedName>
    <definedName name="BLPR1920040129204514652_2_5" localSheetId="22" hidden="1">'[5]Spread Sheet'!#REF!</definedName>
    <definedName name="BLPR1920040129204514652_2_5" localSheetId="28" hidden="1">'[5]Spread Sheet'!#REF!</definedName>
    <definedName name="BLPR1920040129204514652_2_5" hidden="1">'[5]Spread Sheet'!#REF!</definedName>
    <definedName name="BLPR1920040129204514652_3_5" localSheetId="9" hidden="1">'[5]Spread Sheet'!#REF!</definedName>
    <definedName name="BLPR1920040129204514652_3_5" localSheetId="2" hidden="1">'[5]Spread Sheet'!#REF!</definedName>
    <definedName name="BLPR1920040129204514652_3_5" localSheetId="22" hidden="1">'[5]Spread Sheet'!#REF!</definedName>
    <definedName name="BLPR1920040129204514652_3_5" localSheetId="28" hidden="1">'[5]Spread Sheet'!#REF!</definedName>
    <definedName name="BLPR1920040129204514652_3_5" hidden="1">'[5]Spread Sheet'!#REF!</definedName>
    <definedName name="BLPR1920040129204514652_4_5" localSheetId="9" hidden="1">'[5]Spread Sheet'!#REF!</definedName>
    <definedName name="BLPR1920040129204514652_4_5" localSheetId="2" hidden="1">'[5]Spread Sheet'!#REF!</definedName>
    <definedName name="BLPR1920040129204514652_4_5" localSheetId="22" hidden="1">'[5]Spread Sheet'!#REF!</definedName>
    <definedName name="BLPR1920040129204514652_4_5" localSheetId="28" hidden="1">'[5]Spread Sheet'!#REF!</definedName>
    <definedName name="BLPR1920040129204514652_4_5" hidden="1">'[5]Spread Sheet'!#REF!</definedName>
    <definedName name="BLPR1920040129204514652_5_5" localSheetId="9" hidden="1">'[5]Spread Sheet'!#REF!</definedName>
    <definedName name="BLPR1920040129204514652_5_5" localSheetId="2" hidden="1">'[5]Spread Sheet'!#REF!</definedName>
    <definedName name="BLPR1920040129204514652_5_5" localSheetId="22" hidden="1">'[5]Spread Sheet'!#REF!</definedName>
    <definedName name="BLPR1920040129204514652_5_5" localSheetId="28" hidden="1">'[5]Spread Sheet'!#REF!</definedName>
    <definedName name="BLPR1920040129204514652_5_5" hidden="1">'[5]Spread Sheet'!#REF!</definedName>
    <definedName name="BLPR2020040129204514652" localSheetId="9" hidden="1">'[5]Spread Sheet'!#REF!</definedName>
    <definedName name="BLPR2020040129204514652" localSheetId="2" hidden="1">'[5]Spread Sheet'!#REF!</definedName>
    <definedName name="BLPR2020040129204514652" localSheetId="22" hidden="1">'[5]Spread Sheet'!#REF!</definedName>
    <definedName name="BLPR2020040129204514652" localSheetId="28" hidden="1">'[5]Spread Sheet'!#REF!</definedName>
    <definedName name="BLPR2020040129204514652" hidden="1">'[5]Spread Sheet'!#REF!</definedName>
    <definedName name="BLPR2020040129204514652_1_5" localSheetId="9" hidden="1">'[5]Spread Sheet'!#REF!</definedName>
    <definedName name="BLPR2020040129204514652_1_5" localSheetId="2" hidden="1">'[5]Spread Sheet'!#REF!</definedName>
    <definedName name="BLPR2020040129204514652_1_5" localSheetId="22" hidden="1">'[5]Spread Sheet'!#REF!</definedName>
    <definedName name="BLPR2020040129204514652_1_5" localSheetId="28" hidden="1">'[5]Spread Sheet'!#REF!</definedName>
    <definedName name="BLPR2020040129204514652_1_5" hidden="1">'[5]Spread Sheet'!#REF!</definedName>
    <definedName name="BLPR2020040129204514652_2_5" localSheetId="9" hidden="1">'[5]Spread Sheet'!#REF!</definedName>
    <definedName name="BLPR2020040129204514652_2_5" localSheetId="2" hidden="1">'[5]Spread Sheet'!#REF!</definedName>
    <definedName name="BLPR2020040129204514652_2_5" localSheetId="22" hidden="1">'[5]Spread Sheet'!#REF!</definedName>
    <definedName name="BLPR2020040129204514652_2_5" localSheetId="28" hidden="1">'[5]Spread Sheet'!#REF!</definedName>
    <definedName name="BLPR2020040129204514652_2_5" hidden="1">'[5]Spread Sheet'!#REF!</definedName>
    <definedName name="BLPR2020040129204514652_3_5" localSheetId="9" hidden="1">'[5]Spread Sheet'!#REF!</definedName>
    <definedName name="BLPR2020040129204514652_3_5" localSheetId="2" hidden="1">'[5]Spread Sheet'!#REF!</definedName>
    <definedName name="BLPR2020040129204514652_3_5" localSheetId="22" hidden="1">'[5]Spread Sheet'!#REF!</definedName>
    <definedName name="BLPR2020040129204514652_3_5" localSheetId="28" hidden="1">'[5]Spread Sheet'!#REF!</definedName>
    <definedName name="BLPR2020040129204514652_3_5" hidden="1">'[5]Spread Sheet'!#REF!</definedName>
    <definedName name="BLPR2020040129204514652_4_5" localSheetId="9" hidden="1">'[5]Spread Sheet'!#REF!</definedName>
    <definedName name="BLPR2020040129204514652_4_5" localSheetId="2" hidden="1">'[5]Spread Sheet'!#REF!</definedName>
    <definedName name="BLPR2020040129204514652_4_5" localSheetId="22" hidden="1">'[5]Spread Sheet'!#REF!</definedName>
    <definedName name="BLPR2020040129204514652_4_5" localSheetId="28" hidden="1">'[5]Spread Sheet'!#REF!</definedName>
    <definedName name="BLPR2020040129204514652_4_5" hidden="1">'[5]Spread Sheet'!#REF!</definedName>
    <definedName name="BLPR2020040129204514652_5_5" localSheetId="9" hidden="1">'[5]Spread Sheet'!#REF!</definedName>
    <definedName name="BLPR2020040129204514652_5_5" localSheetId="2" hidden="1">'[5]Spread Sheet'!#REF!</definedName>
    <definedName name="BLPR2020040129204514652_5_5" localSheetId="22" hidden="1">'[5]Spread Sheet'!#REF!</definedName>
    <definedName name="BLPR2020040129204514652_5_5" localSheetId="28" hidden="1">'[5]Spread Sheet'!#REF!</definedName>
    <definedName name="BLPR2020040129204514652_5_5" hidden="1">'[5]Spread Sheet'!#REF!</definedName>
    <definedName name="BLPR2120040129204514652" localSheetId="9" hidden="1">'[5]Spread Sheet'!#REF!</definedName>
    <definedName name="BLPR2120040129204514652" localSheetId="2" hidden="1">'[5]Spread Sheet'!#REF!</definedName>
    <definedName name="BLPR2120040129204514652" localSheetId="22" hidden="1">'[5]Spread Sheet'!#REF!</definedName>
    <definedName name="BLPR2120040129204514652" localSheetId="28" hidden="1">'[5]Spread Sheet'!#REF!</definedName>
    <definedName name="BLPR2120040129204514652" hidden="1">'[5]Spread Sheet'!#REF!</definedName>
    <definedName name="BLPR2120040129204514652_1_5" localSheetId="9" hidden="1">'[5]Spread Sheet'!#REF!</definedName>
    <definedName name="BLPR2120040129204514652_1_5" localSheetId="2" hidden="1">'[5]Spread Sheet'!#REF!</definedName>
    <definedName name="BLPR2120040129204514652_1_5" localSheetId="22" hidden="1">'[5]Spread Sheet'!#REF!</definedName>
    <definedName name="BLPR2120040129204514652_1_5" localSheetId="28" hidden="1">'[5]Spread Sheet'!#REF!</definedName>
    <definedName name="BLPR2120040129204514652_1_5" hidden="1">'[5]Spread Sheet'!#REF!</definedName>
    <definedName name="BLPR2120040129204514652_2_5" localSheetId="9" hidden="1">'[5]Spread Sheet'!#REF!</definedName>
    <definedName name="BLPR2120040129204514652_2_5" localSheetId="2" hidden="1">'[5]Spread Sheet'!#REF!</definedName>
    <definedName name="BLPR2120040129204514652_2_5" localSheetId="22" hidden="1">'[5]Spread Sheet'!#REF!</definedName>
    <definedName name="BLPR2120040129204514652_2_5" localSheetId="28" hidden="1">'[5]Spread Sheet'!#REF!</definedName>
    <definedName name="BLPR2120040129204514652_2_5" hidden="1">'[5]Spread Sheet'!#REF!</definedName>
    <definedName name="BLPR2120040129204514652_3_5" localSheetId="9" hidden="1">'[5]Spread Sheet'!#REF!</definedName>
    <definedName name="BLPR2120040129204514652_3_5" localSheetId="2" hidden="1">'[5]Spread Sheet'!#REF!</definedName>
    <definedName name="BLPR2120040129204514652_3_5" localSheetId="22" hidden="1">'[5]Spread Sheet'!#REF!</definedName>
    <definedName name="BLPR2120040129204514652_3_5" localSheetId="28" hidden="1">'[5]Spread Sheet'!#REF!</definedName>
    <definedName name="BLPR2120040129204514652_3_5" hidden="1">'[5]Spread Sheet'!#REF!</definedName>
    <definedName name="BLPR2120040129204514652_4_5" localSheetId="9" hidden="1">'[5]Spread Sheet'!#REF!</definedName>
    <definedName name="BLPR2120040129204514652_4_5" localSheetId="2" hidden="1">'[5]Spread Sheet'!#REF!</definedName>
    <definedName name="BLPR2120040129204514652_4_5" localSheetId="22" hidden="1">'[5]Spread Sheet'!#REF!</definedName>
    <definedName name="BLPR2120040129204514652_4_5" localSheetId="28" hidden="1">'[5]Spread Sheet'!#REF!</definedName>
    <definedName name="BLPR2120040129204514652_4_5" hidden="1">'[5]Spread Sheet'!#REF!</definedName>
    <definedName name="BLPR2120040129204514652_5_5" localSheetId="9" hidden="1">'[5]Spread Sheet'!#REF!</definedName>
    <definedName name="BLPR2120040129204514652_5_5" localSheetId="2" hidden="1">'[5]Spread Sheet'!#REF!</definedName>
    <definedName name="BLPR2120040129204514652_5_5" localSheetId="22" hidden="1">'[5]Spread Sheet'!#REF!</definedName>
    <definedName name="BLPR2120040129204514652_5_5" localSheetId="28" hidden="1">'[5]Spread Sheet'!#REF!</definedName>
    <definedName name="BLPR2120040129204514652_5_5" hidden="1">'[5]Spread Sheet'!#REF!</definedName>
    <definedName name="BLPR220040129203645421" localSheetId="9" hidden="1">'[5]Spread Sheet'!#REF!</definedName>
    <definedName name="BLPR220040129203645421" localSheetId="2" hidden="1">'[5]Spread Sheet'!#REF!</definedName>
    <definedName name="BLPR220040129203645421" localSheetId="22" hidden="1">'[5]Spread Sheet'!#REF!</definedName>
    <definedName name="BLPR220040129203645421" localSheetId="28" hidden="1">'[5]Spread Sheet'!#REF!</definedName>
    <definedName name="BLPR220040129203645421" hidden="1">'[5]Spread Sheet'!#REF!</definedName>
    <definedName name="BLPR220040129203645421_1_4" localSheetId="9" hidden="1">'[5]Spread Sheet'!#REF!</definedName>
    <definedName name="BLPR220040129203645421_1_4" localSheetId="2" hidden="1">'[5]Spread Sheet'!#REF!</definedName>
    <definedName name="BLPR220040129203645421_1_4" localSheetId="22" hidden="1">'[5]Spread Sheet'!#REF!</definedName>
    <definedName name="BLPR220040129203645421_1_4" localSheetId="28" hidden="1">'[5]Spread Sheet'!#REF!</definedName>
    <definedName name="BLPR220040129203645421_1_4" hidden="1">'[5]Spread Sheet'!#REF!</definedName>
    <definedName name="BLPR220040129203645421_2_4" localSheetId="9" hidden="1">'[5]Spread Sheet'!#REF!</definedName>
    <definedName name="BLPR220040129203645421_2_4" localSheetId="2" hidden="1">'[5]Spread Sheet'!#REF!</definedName>
    <definedName name="BLPR220040129203645421_2_4" localSheetId="22" hidden="1">'[5]Spread Sheet'!#REF!</definedName>
    <definedName name="BLPR220040129203645421_2_4" localSheetId="28" hidden="1">'[5]Spread Sheet'!#REF!</definedName>
    <definedName name="BLPR220040129203645421_2_4" hidden="1">'[5]Spread Sheet'!#REF!</definedName>
    <definedName name="BLPR220040129203645421_3_4" localSheetId="9" hidden="1">'[5]Spread Sheet'!#REF!</definedName>
    <definedName name="BLPR220040129203645421_3_4" localSheetId="2" hidden="1">'[5]Spread Sheet'!#REF!</definedName>
    <definedName name="BLPR220040129203645421_3_4" localSheetId="22" hidden="1">'[5]Spread Sheet'!#REF!</definedName>
    <definedName name="BLPR220040129203645421_3_4" localSheetId="28" hidden="1">'[5]Spread Sheet'!#REF!</definedName>
    <definedName name="BLPR220040129203645421_3_4" hidden="1">'[5]Spread Sheet'!#REF!</definedName>
    <definedName name="BLPR220040129203645421_4_4" localSheetId="9" hidden="1">'[5]Spread Sheet'!#REF!</definedName>
    <definedName name="BLPR220040129203645421_4_4" localSheetId="2" hidden="1">'[5]Spread Sheet'!#REF!</definedName>
    <definedName name="BLPR220040129203645421_4_4" localSheetId="22" hidden="1">'[5]Spread Sheet'!#REF!</definedName>
    <definedName name="BLPR220040129203645421_4_4" localSheetId="28" hidden="1">'[5]Spread Sheet'!#REF!</definedName>
    <definedName name="BLPR220040129203645421_4_4" hidden="1">'[5]Spread Sheet'!#REF!</definedName>
    <definedName name="BLPR2220040129204514652" localSheetId="9" hidden="1">'[5]Spread Sheet'!#REF!</definedName>
    <definedName name="BLPR2220040129204514652" localSheetId="2" hidden="1">'[5]Spread Sheet'!#REF!</definedName>
    <definedName name="BLPR2220040129204514652" localSheetId="22" hidden="1">'[5]Spread Sheet'!#REF!</definedName>
    <definedName name="BLPR2220040129204514652" localSheetId="28" hidden="1">'[5]Spread Sheet'!#REF!</definedName>
    <definedName name="BLPR2220040129204514652" hidden="1">'[5]Spread Sheet'!#REF!</definedName>
    <definedName name="BLPR2220040129204514652_1_5" localSheetId="9" hidden="1">'[5]Spread Sheet'!#REF!</definedName>
    <definedName name="BLPR2220040129204514652_1_5" localSheetId="2" hidden="1">'[5]Spread Sheet'!#REF!</definedName>
    <definedName name="BLPR2220040129204514652_1_5" localSheetId="22" hidden="1">'[5]Spread Sheet'!#REF!</definedName>
    <definedName name="BLPR2220040129204514652_1_5" localSheetId="28" hidden="1">'[5]Spread Sheet'!#REF!</definedName>
    <definedName name="BLPR2220040129204514652_1_5" hidden="1">'[5]Spread Sheet'!#REF!</definedName>
    <definedName name="BLPR2220040129204514652_2_5" localSheetId="9" hidden="1">'[5]Spread Sheet'!#REF!</definedName>
    <definedName name="BLPR2220040129204514652_2_5" localSheetId="2" hidden="1">'[5]Spread Sheet'!#REF!</definedName>
    <definedName name="BLPR2220040129204514652_2_5" localSheetId="22" hidden="1">'[5]Spread Sheet'!#REF!</definedName>
    <definedName name="BLPR2220040129204514652_2_5" localSheetId="28" hidden="1">'[5]Spread Sheet'!#REF!</definedName>
    <definedName name="BLPR2220040129204514652_2_5" hidden="1">'[5]Spread Sheet'!#REF!</definedName>
    <definedName name="BLPR2220040129204514652_3_5" localSheetId="9" hidden="1">'[5]Spread Sheet'!#REF!</definedName>
    <definedName name="BLPR2220040129204514652_3_5" localSheetId="2" hidden="1">'[5]Spread Sheet'!#REF!</definedName>
    <definedName name="BLPR2220040129204514652_3_5" localSheetId="22" hidden="1">'[5]Spread Sheet'!#REF!</definedName>
    <definedName name="BLPR2220040129204514652_3_5" localSheetId="28" hidden="1">'[5]Spread Sheet'!#REF!</definedName>
    <definedName name="BLPR2220040129204514652_3_5" hidden="1">'[5]Spread Sheet'!#REF!</definedName>
    <definedName name="BLPR2220040129204514652_4_5" localSheetId="9" hidden="1">'[5]Spread Sheet'!#REF!</definedName>
    <definedName name="BLPR2220040129204514652_4_5" localSheetId="2" hidden="1">'[5]Spread Sheet'!#REF!</definedName>
    <definedName name="BLPR2220040129204514652_4_5" localSheetId="22" hidden="1">'[5]Spread Sheet'!#REF!</definedName>
    <definedName name="BLPR2220040129204514652_4_5" localSheetId="28" hidden="1">'[5]Spread Sheet'!#REF!</definedName>
    <definedName name="BLPR2220040129204514652_4_5" hidden="1">'[5]Spread Sheet'!#REF!</definedName>
    <definedName name="BLPR2220040129204514652_5_5" localSheetId="9" hidden="1">'[5]Spread Sheet'!#REF!</definedName>
    <definedName name="BLPR2220040129204514652_5_5" localSheetId="2" hidden="1">'[5]Spread Sheet'!#REF!</definedName>
    <definedName name="BLPR2220040129204514652_5_5" localSheetId="22" hidden="1">'[5]Spread Sheet'!#REF!</definedName>
    <definedName name="BLPR2220040129204514652_5_5" localSheetId="28" hidden="1">'[5]Spread Sheet'!#REF!</definedName>
    <definedName name="BLPR2220040129204514652_5_5" hidden="1">'[5]Spread Sheet'!#REF!</definedName>
    <definedName name="BLPR2320040129204514662" localSheetId="9" hidden="1">'[5]Spread Sheet'!#REF!</definedName>
    <definedName name="BLPR2320040129204514662" localSheetId="2" hidden="1">'[5]Spread Sheet'!#REF!</definedName>
    <definedName name="BLPR2320040129204514662" localSheetId="22" hidden="1">'[5]Spread Sheet'!#REF!</definedName>
    <definedName name="BLPR2320040129204514662" localSheetId="28" hidden="1">'[5]Spread Sheet'!#REF!</definedName>
    <definedName name="BLPR2320040129204514662" hidden="1">'[5]Spread Sheet'!#REF!</definedName>
    <definedName name="BLPR2320040129204514662_1_5" localSheetId="9" hidden="1">'[5]Spread Sheet'!#REF!</definedName>
    <definedName name="BLPR2320040129204514662_1_5" localSheetId="2" hidden="1">'[5]Spread Sheet'!#REF!</definedName>
    <definedName name="BLPR2320040129204514662_1_5" localSheetId="22" hidden="1">'[5]Spread Sheet'!#REF!</definedName>
    <definedName name="BLPR2320040129204514662_1_5" localSheetId="28" hidden="1">'[5]Spread Sheet'!#REF!</definedName>
    <definedName name="BLPR2320040129204514662_1_5" hidden="1">'[5]Spread Sheet'!#REF!</definedName>
    <definedName name="BLPR2320040129204514662_2_5" localSheetId="9" hidden="1">'[5]Spread Sheet'!#REF!</definedName>
    <definedName name="BLPR2320040129204514662_2_5" localSheetId="2" hidden="1">'[5]Spread Sheet'!#REF!</definedName>
    <definedName name="BLPR2320040129204514662_2_5" localSheetId="22" hidden="1">'[5]Spread Sheet'!#REF!</definedName>
    <definedName name="BLPR2320040129204514662_2_5" localSheetId="28" hidden="1">'[5]Spread Sheet'!#REF!</definedName>
    <definedName name="BLPR2320040129204514662_2_5" hidden="1">'[5]Spread Sheet'!#REF!</definedName>
    <definedName name="BLPR2320040129204514662_3_5" localSheetId="9" hidden="1">'[5]Spread Sheet'!#REF!</definedName>
    <definedName name="BLPR2320040129204514662_3_5" localSheetId="2" hidden="1">'[5]Spread Sheet'!#REF!</definedName>
    <definedName name="BLPR2320040129204514662_3_5" localSheetId="22" hidden="1">'[5]Spread Sheet'!#REF!</definedName>
    <definedName name="BLPR2320040129204514662_3_5" localSheetId="28" hidden="1">'[5]Spread Sheet'!#REF!</definedName>
    <definedName name="BLPR2320040129204514662_3_5" hidden="1">'[5]Spread Sheet'!#REF!</definedName>
    <definedName name="BLPR2320040129204514662_4_5" localSheetId="9" hidden="1">'[5]Spread Sheet'!#REF!</definedName>
    <definedName name="BLPR2320040129204514662_4_5" localSheetId="2" hidden="1">'[5]Spread Sheet'!#REF!</definedName>
    <definedName name="BLPR2320040129204514662_4_5" localSheetId="22" hidden="1">'[5]Spread Sheet'!#REF!</definedName>
    <definedName name="BLPR2320040129204514662_4_5" localSheetId="28" hidden="1">'[5]Spread Sheet'!#REF!</definedName>
    <definedName name="BLPR2320040129204514662_4_5" hidden="1">'[5]Spread Sheet'!#REF!</definedName>
    <definedName name="BLPR2320040129204514662_5_5" localSheetId="9" hidden="1">'[5]Spread Sheet'!#REF!</definedName>
    <definedName name="BLPR2320040129204514662_5_5" localSheetId="2" hidden="1">'[5]Spread Sheet'!#REF!</definedName>
    <definedName name="BLPR2320040129204514662_5_5" localSheetId="22" hidden="1">'[5]Spread Sheet'!#REF!</definedName>
    <definedName name="BLPR2320040129204514662_5_5" localSheetId="28" hidden="1">'[5]Spread Sheet'!#REF!</definedName>
    <definedName name="BLPR2320040129204514662_5_5" hidden="1">'[5]Spread Sheet'!#REF!</definedName>
    <definedName name="BLPR2420040129204514662" localSheetId="9" hidden="1">'[5]Spread Sheet'!#REF!</definedName>
    <definedName name="BLPR2420040129204514662" localSheetId="2" hidden="1">'[5]Spread Sheet'!#REF!</definedName>
    <definedName name="BLPR2420040129204514662" localSheetId="22" hidden="1">'[5]Spread Sheet'!#REF!</definedName>
    <definedName name="BLPR2420040129204514662" localSheetId="28" hidden="1">'[5]Spread Sheet'!#REF!</definedName>
    <definedName name="BLPR2420040129204514662" hidden="1">'[5]Spread Sheet'!#REF!</definedName>
    <definedName name="BLPR2420040129204514662_1_5" localSheetId="9" hidden="1">'[5]Spread Sheet'!#REF!</definedName>
    <definedName name="BLPR2420040129204514662_1_5" localSheetId="2" hidden="1">'[5]Spread Sheet'!#REF!</definedName>
    <definedName name="BLPR2420040129204514662_1_5" localSheetId="22" hidden="1">'[5]Spread Sheet'!#REF!</definedName>
    <definedName name="BLPR2420040129204514662_1_5" localSheetId="28" hidden="1">'[5]Spread Sheet'!#REF!</definedName>
    <definedName name="BLPR2420040129204514662_1_5" hidden="1">'[5]Spread Sheet'!#REF!</definedName>
    <definedName name="BLPR2420040129204514662_2_5" localSheetId="9" hidden="1">'[5]Spread Sheet'!#REF!</definedName>
    <definedName name="BLPR2420040129204514662_2_5" localSheetId="2" hidden="1">'[5]Spread Sheet'!#REF!</definedName>
    <definedName name="BLPR2420040129204514662_2_5" localSheetId="22" hidden="1">'[5]Spread Sheet'!#REF!</definedName>
    <definedName name="BLPR2420040129204514662_2_5" localSheetId="28" hidden="1">'[5]Spread Sheet'!#REF!</definedName>
    <definedName name="BLPR2420040129204514662_2_5" hidden="1">'[5]Spread Sheet'!#REF!</definedName>
    <definedName name="BLPR2420040129204514662_3_5" localSheetId="9" hidden="1">'[5]Spread Sheet'!#REF!</definedName>
    <definedName name="BLPR2420040129204514662_3_5" localSheetId="2" hidden="1">'[5]Spread Sheet'!#REF!</definedName>
    <definedName name="BLPR2420040129204514662_3_5" localSheetId="22" hidden="1">'[5]Spread Sheet'!#REF!</definedName>
    <definedName name="BLPR2420040129204514662_3_5" localSheetId="28" hidden="1">'[5]Spread Sheet'!#REF!</definedName>
    <definedName name="BLPR2420040129204514662_3_5" hidden="1">'[5]Spread Sheet'!#REF!</definedName>
    <definedName name="BLPR2420040129204514662_4_5" localSheetId="9" hidden="1">'[5]Spread Sheet'!#REF!</definedName>
    <definedName name="BLPR2420040129204514662_4_5" localSheetId="2" hidden="1">'[5]Spread Sheet'!#REF!</definedName>
    <definedName name="BLPR2420040129204514662_4_5" localSheetId="22" hidden="1">'[5]Spread Sheet'!#REF!</definedName>
    <definedName name="BLPR2420040129204514662_4_5" localSheetId="28" hidden="1">'[5]Spread Sheet'!#REF!</definedName>
    <definedName name="BLPR2420040129204514662_4_5" hidden="1">'[5]Spread Sheet'!#REF!</definedName>
    <definedName name="BLPR2420040129204514662_5_5" localSheetId="9" hidden="1">'[5]Spread Sheet'!#REF!</definedName>
    <definedName name="BLPR2420040129204514662_5_5" localSheetId="2" hidden="1">'[5]Spread Sheet'!#REF!</definedName>
    <definedName name="BLPR2420040129204514662_5_5" localSheetId="22" hidden="1">'[5]Spread Sheet'!#REF!</definedName>
    <definedName name="BLPR2420040129204514662_5_5" localSheetId="28" hidden="1">'[5]Spread Sheet'!#REF!</definedName>
    <definedName name="BLPR2420040129204514662_5_5" hidden="1">'[5]Spread Sheet'!#REF!</definedName>
    <definedName name="BLPR2520040129204514662" localSheetId="9" hidden="1">'[5]Spread Sheet'!#REF!</definedName>
    <definedName name="BLPR2520040129204514662" localSheetId="2" hidden="1">'[5]Spread Sheet'!#REF!</definedName>
    <definedName name="BLPR2520040129204514662" localSheetId="22" hidden="1">'[5]Spread Sheet'!#REF!</definedName>
    <definedName name="BLPR2520040129204514662" localSheetId="28" hidden="1">'[5]Spread Sheet'!#REF!</definedName>
    <definedName name="BLPR2520040129204514662" hidden="1">'[5]Spread Sheet'!#REF!</definedName>
    <definedName name="BLPR2520040129204514662_1_5" localSheetId="9" hidden="1">'[5]Spread Sheet'!#REF!</definedName>
    <definedName name="BLPR2520040129204514662_1_5" localSheetId="2" hidden="1">'[5]Spread Sheet'!#REF!</definedName>
    <definedName name="BLPR2520040129204514662_1_5" localSheetId="22" hidden="1">'[5]Spread Sheet'!#REF!</definedName>
    <definedName name="BLPR2520040129204514662_1_5" localSheetId="28" hidden="1">'[5]Spread Sheet'!#REF!</definedName>
    <definedName name="BLPR2520040129204514662_1_5" hidden="1">'[5]Spread Sheet'!#REF!</definedName>
    <definedName name="BLPR2520040129204514662_2_5" localSheetId="9" hidden="1">'[5]Spread Sheet'!#REF!</definedName>
    <definedName name="BLPR2520040129204514662_2_5" localSheetId="2" hidden="1">'[5]Spread Sheet'!#REF!</definedName>
    <definedName name="BLPR2520040129204514662_2_5" localSheetId="22" hidden="1">'[5]Spread Sheet'!#REF!</definedName>
    <definedName name="BLPR2520040129204514662_2_5" localSheetId="28" hidden="1">'[5]Spread Sheet'!#REF!</definedName>
    <definedName name="BLPR2520040129204514662_2_5" hidden="1">'[5]Spread Sheet'!#REF!</definedName>
    <definedName name="BLPR2520040129204514662_3_5" localSheetId="9" hidden="1">'[5]Spread Sheet'!#REF!</definedName>
    <definedName name="BLPR2520040129204514662_3_5" localSheetId="2" hidden="1">'[5]Spread Sheet'!#REF!</definedName>
    <definedName name="BLPR2520040129204514662_3_5" localSheetId="22" hidden="1">'[5]Spread Sheet'!#REF!</definedName>
    <definedName name="BLPR2520040129204514662_3_5" localSheetId="28" hidden="1">'[5]Spread Sheet'!#REF!</definedName>
    <definedName name="BLPR2520040129204514662_3_5" hidden="1">'[5]Spread Sheet'!#REF!</definedName>
    <definedName name="BLPR2520040129204514662_4_5" localSheetId="9" hidden="1">'[5]Spread Sheet'!#REF!</definedName>
    <definedName name="BLPR2520040129204514662_4_5" localSheetId="2" hidden="1">'[5]Spread Sheet'!#REF!</definedName>
    <definedName name="BLPR2520040129204514662_4_5" localSheetId="22" hidden="1">'[5]Spread Sheet'!#REF!</definedName>
    <definedName name="BLPR2520040129204514662_4_5" localSheetId="28" hidden="1">'[5]Spread Sheet'!#REF!</definedName>
    <definedName name="BLPR2520040129204514662_4_5" hidden="1">'[5]Spread Sheet'!#REF!</definedName>
    <definedName name="BLPR2520040129204514662_5_5" localSheetId="9" hidden="1">'[5]Spread Sheet'!#REF!</definedName>
    <definedName name="BLPR2520040129204514662_5_5" localSheetId="2" hidden="1">'[5]Spread Sheet'!#REF!</definedName>
    <definedName name="BLPR2520040129204514662_5_5" localSheetId="22" hidden="1">'[5]Spread Sheet'!#REF!</definedName>
    <definedName name="BLPR2520040129204514662_5_5" localSheetId="28" hidden="1">'[5]Spread Sheet'!#REF!</definedName>
    <definedName name="BLPR2520040129204514662_5_5" hidden="1">'[5]Spread Sheet'!#REF!</definedName>
    <definedName name="BLPR2620040129204514662" localSheetId="9" hidden="1">'[5]Spread Sheet'!#REF!</definedName>
    <definedName name="BLPR2620040129204514662" localSheetId="2" hidden="1">'[5]Spread Sheet'!#REF!</definedName>
    <definedName name="BLPR2620040129204514662" localSheetId="22" hidden="1">'[5]Spread Sheet'!#REF!</definedName>
    <definedName name="BLPR2620040129204514662" localSheetId="28" hidden="1">'[5]Spread Sheet'!#REF!</definedName>
    <definedName name="BLPR2620040129204514662" hidden="1">'[5]Spread Sheet'!#REF!</definedName>
    <definedName name="BLPR2620040129204514662_1_5" localSheetId="9" hidden="1">'[5]Spread Sheet'!#REF!</definedName>
    <definedName name="BLPR2620040129204514662_1_5" localSheetId="2" hidden="1">'[5]Spread Sheet'!#REF!</definedName>
    <definedName name="BLPR2620040129204514662_1_5" localSheetId="22" hidden="1">'[5]Spread Sheet'!#REF!</definedName>
    <definedName name="BLPR2620040129204514662_1_5" localSheetId="28" hidden="1">'[5]Spread Sheet'!#REF!</definedName>
    <definedName name="BLPR2620040129204514662_1_5" hidden="1">'[5]Spread Sheet'!#REF!</definedName>
    <definedName name="BLPR2620040129204514662_2_5" localSheetId="9" hidden="1">'[5]Spread Sheet'!#REF!</definedName>
    <definedName name="BLPR2620040129204514662_2_5" localSheetId="2" hidden="1">'[5]Spread Sheet'!#REF!</definedName>
    <definedName name="BLPR2620040129204514662_2_5" localSheetId="22" hidden="1">'[5]Spread Sheet'!#REF!</definedName>
    <definedName name="BLPR2620040129204514662_2_5" localSheetId="28" hidden="1">'[5]Spread Sheet'!#REF!</definedName>
    <definedName name="BLPR2620040129204514662_2_5" hidden="1">'[5]Spread Sheet'!#REF!</definedName>
    <definedName name="BLPR2620040129204514662_3_5" localSheetId="9" hidden="1">'[5]Spread Sheet'!#REF!</definedName>
    <definedName name="BLPR2620040129204514662_3_5" localSheetId="2" hidden="1">'[5]Spread Sheet'!#REF!</definedName>
    <definedName name="BLPR2620040129204514662_3_5" localSheetId="22" hidden="1">'[5]Spread Sheet'!#REF!</definedName>
    <definedName name="BLPR2620040129204514662_3_5" localSheetId="28" hidden="1">'[5]Spread Sheet'!#REF!</definedName>
    <definedName name="BLPR2620040129204514662_3_5" hidden="1">'[5]Spread Sheet'!#REF!</definedName>
    <definedName name="BLPR2620040129204514662_4_5" localSheetId="9" hidden="1">'[5]Spread Sheet'!#REF!</definedName>
    <definedName name="BLPR2620040129204514662_4_5" localSheetId="2" hidden="1">'[5]Spread Sheet'!#REF!</definedName>
    <definedName name="BLPR2620040129204514662_4_5" localSheetId="22" hidden="1">'[5]Spread Sheet'!#REF!</definedName>
    <definedName name="BLPR2620040129204514662_4_5" localSheetId="28" hidden="1">'[5]Spread Sheet'!#REF!</definedName>
    <definedName name="BLPR2620040129204514662_4_5" hidden="1">'[5]Spread Sheet'!#REF!</definedName>
    <definedName name="BLPR2620040129204514662_5_5" localSheetId="9" hidden="1">'[5]Spread Sheet'!#REF!</definedName>
    <definedName name="BLPR2620040129204514662_5_5" localSheetId="2" hidden="1">'[5]Spread Sheet'!#REF!</definedName>
    <definedName name="BLPR2620040129204514662_5_5" localSheetId="22" hidden="1">'[5]Spread Sheet'!#REF!</definedName>
    <definedName name="BLPR2620040129204514662_5_5" localSheetId="28" hidden="1">'[5]Spread Sheet'!#REF!</definedName>
    <definedName name="BLPR2620040129204514662_5_5" hidden="1">'[5]Spread Sheet'!#REF!</definedName>
    <definedName name="BLPR2720040129204514662" localSheetId="9" hidden="1">'[5]Spread Sheet'!#REF!</definedName>
    <definedName name="BLPR2720040129204514662" localSheetId="2" hidden="1">'[5]Spread Sheet'!#REF!</definedName>
    <definedName name="BLPR2720040129204514662" localSheetId="22" hidden="1">'[5]Spread Sheet'!#REF!</definedName>
    <definedName name="BLPR2720040129204514662" localSheetId="28" hidden="1">'[5]Spread Sheet'!#REF!</definedName>
    <definedName name="BLPR2720040129204514662" hidden="1">'[5]Spread Sheet'!#REF!</definedName>
    <definedName name="BLPR2720040129204514662_1_5" localSheetId="9" hidden="1">'[5]Spread Sheet'!#REF!</definedName>
    <definedName name="BLPR2720040129204514662_1_5" localSheetId="2" hidden="1">'[5]Spread Sheet'!#REF!</definedName>
    <definedName name="BLPR2720040129204514662_1_5" localSheetId="22" hidden="1">'[5]Spread Sheet'!#REF!</definedName>
    <definedName name="BLPR2720040129204514662_1_5" localSheetId="28" hidden="1">'[5]Spread Sheet'!#REF!</definedName>
    <definedName name="BLPR2720040129204514662_1_5" hidden="1">'[5]Spread Sheet'!#REF!</definedName>
    <definedName name="BLPR2720040129204514662_2_5" localSheetId="9" hidden="1">'[5]Spread Sheet'!#REF!</definedName>
    <definedName name="BLPR2720040129204514662_2_5" localSheetId="2" hidden="1">'[5]Spread Sheet'!#REF!</definedName>
    <definedName name="BLPR2720040129204514662_2_5" localSheetId="22" hidden="1">'[5]Spread Sheet'!#REF!</definedName>
    <definedName name="BLPR2720040129204514662_2_5" localSheetId="28" hidden="1">'[5]Spread Sheet'!#REF!</definedName>
    <definedName name="BLPR2720040129204514662_2_5" hidden="1">'[5]Spread Sheet'!#REF!</definedName>
    <definedName name="BLPR2720040129204514662_3_5" localSheetId="9" hidden="1">'[5]Spread Sheet'!#REF!</definedName>
    <definedName name="BLPR2720040129204514662_3_5" localSheetId="2" hidden="1">'[5]Spread Sheet'!#REF!</definedName>
    <definedName name="BLPR2720040129204514662_3_5" localSheetId="22" hidden="1">'[5]Spread Sheet'!#REF!</definedName>
    <definedName name="BLPR2720040129204514662_3_5" localSheetId="28" hidden="1">'[5]Spread Sheet'!#REF!</definedName>
    <definedName name="BLPR2720040129204514662_3_5" hidden="1">'[5]Spread Sheet'!#REF!</definedName>
    <definedName name="BLPR2720040129204514662_4_5" localSheetId="9" hidden="1">'[5]Spread Sheet'!#REF!</definedName>
    <definedName name="BLPR2720040129204514662_4_5" localSheetId="2" hidden="1">'[5]Spread Sheet'!#REF!</definedName>
    <definedName name="BLPR2720040129204514662_4_5" localSheetId="22" hidden="1">'[5]Spread Sheet'!#REF!</definedName>
    <definedName name="BLPR2720040129204514662_4_5" localSheetId="28" hidden="1">'[5]Spread Sheet'!#REF!</definedName>
    <definedName name="BLPR2720040129204514662_4_5" hidden="1">'[5]Spread Sheet'!#REF!</definedName>
    <definedName name="BLPR2720040129204514662_5_5" localSheetId="9" hidden="1">'[5]Spread Sheet'!#REF!</definedName>
    <definedName name="BLPR2720040129204514662_5_5" localSheetId="2" hidden="1">'[5]Spread Sheet'!#REF!</definedName>
    <definedName name="BLPR2720040129204514662_5_5" localSheetId="22" hidden="1">'[5]Spread Sheet'!#REF!</definedName>
    <definedName name="BLPR2720040129204514662_5_5" localSheetId="28" hidden="1">'[5]Spread Sheet'!#REF!</definedName>
    <definedName name="BLPR2720040129204514662_5_5" hidden="1">'[5]Spread Sheet'!#REF!</definedName>
    <definedName name="BLPR2820040129204514662" localSheetId="9" hidden="1">'[5]Spread Sheet'!#REF!</definedName>
    <definedName name="BLPR2820040129204514662" localSheetId="2" hidden="1">'[5]Spread Sheet'!#REF!</definedName>
    <definedName name="BLPR2820040129204514662" localSheetId="22" hidden="1">'[5]Spread Sheet'!#REF!</definedName>
    <definedName name="BLPR2820040129204514662" localSheetId="28" hidden="1">'[5]Spread Sheet'!#REF!</definedName>
    <definedName name="BLPR2820040129204514662" hidden="1">'[5]Spread Sheet'!#REF!</definedName>
    <definedName name="BLPR2820040129204514662_1_5" localSheetId="9" hidden="1">'[5]Spread Sheet'!#REF!</definedName>
    <definedName name="BLPR2820040129204514662_1_5" localSheetId="2" hidden="1">'[5]Spread Sheet'!#REF!</definedName>
    <definedName name="BLPR2820040129204514662_1_5" localSheetId="22" hidden="1">'[5]Spread Sheet'!#REF!</definedName>
    <definedName name="BLPR2820040129204514662_1_5" localSheetId="28" hidden="1">'[5]Spread Sheet'!#REF!</definedName>
    <definedName name="BLPR2820040129204514662_1_5" hidden="1">'[5]Spread Sheet'!#REF!</definedName>
    <definedName name="BLPR2820040129204514662_2_5" localSheetId="9" hidden="1">'[5]Spread Sheet'!#REF!</definedName>
    <definedName name="BLPR2820040129204514662_2_5" localSheetId="2" hidden="1">'[5]Spread Sheet'!#REF!</definedName>
    <definedName name="BLPR2820040129204514662_2_5" localSheetId="22" hidden="1">'[5]Spread Sheet'!#REF!</definedName>
    <definedName name="BLPR2820040129204514662_2_5" localSheetId="28" hidden="1">'[5]Spread Sheet'!#REF!</definedName>
    <definedName name="BLPR2820040129204514662_2_5" hidden="1">'[5]Spread Sheet'!#REF!</definedName>
    <definedName name="BLPR2820040129204514662_3_5" localSheetId="9" hidden="1">'[5]Spread Sheet'!#REF!</definedName>
    <definedName name="BLPR2820040129204514662_3_5" localSheetId="2" hidden="1">'[5]Spread Sheet'!#REF!</definedName>
    <definedName name="BLPR2820040129204514662_3_5" localSheetId="22" hidden="1">'[5]Spread Sheet'!#REF!</definedName>
    <definedName name="BLPR2820040129204514662_3_5" localSheetId="28" hidden="1">'[5]Spread Sheet'!#REF!</definedName>
    <definedName name="BLPR2820040129204514662_3_5" hidden="1">'[5]Spread Sheet'!#REF!</definedName>
    <definedName name="BLPR2820040129204514662_4_5" localSheetId="9" hidden="1">'[5]Spread Sheet'!#REF!</definedName>
    <definedName name="BLPR2820040129204514662_4_5" localSheetId="2" hidden="1">'[5]Spread Sheet'!#REF!</definedName>
    <definedName name="BLPR2820040129204514662_4_5" localSheetId="22" hidden="1">'[5]Spread Sheet'!#REF!</definedName>
    <definedName name="BLPR2820040129204514662_4_5" localSheetId="28" hidden="1">'[5]Spread Sheet'!#REF!</definedName>
    <definedName name="BLPR2820040129204514662_4_5" hidden="1">'[5]Spread Sheet'!#REF!</definedName>
    <definedName name="BLPR2820040129204514662_5_5" localSheetId="9" hidden="1">'[5]Spread Sheet'!#REF!</definedName>
    <definedName name="BLPR2820040129204514662_5_5" localSheetId="2" hidden="1">'[5]Spread Sheet'!#REF!</definedName>
    <definedName name="BLPR2820040129204514662_5_5" localSheetId="22" hidden="1">'[5]Spread Sheet'!#REF!</definedName>
    <definedName name="BLPR2820040129204514662_5_5" localSheetId="28" hidden="1">'[5]Spread Sheet'!#REF!</definedName>
    <definedName name="BLPR2820040129204514662_5_5" hidden="1">'[5]Spread Sheet'!#REF!</definedName>
    <definedName name="BLPR2920040129204514662" localSheetId="9" hidden="1">'[5]Spread Sheet'!#REF!</definedName>
    <definedName name="BLPR2920040129204514662" localSheetId="2" hidden="1">'[5]Spread Sheet'!#REF!</definedName>
    <definedName name="BLPR2920040129204514662" localSheetId="22" hidden="1">'[5]Spread Sheet'!#REF!</definedName>
    <definedName name="BLPR2920040129204514662" localSheetId="28" hidden="1">'[5]Spread Sheet'!#REF!</definedName>
    <definedName name="BLPR2920040129204514662" hidden="1">'[5]Spread Sheet'!#REF!</definedName>
    <definedName name="BLPR2920040129204514662_1_5" localSheetId="9" hidden="1">'[5]Spread Sheet'!#REF!</definedName>
    <definedName name="BLPR2920040129204514662_1_5" localSheetId="2" hidden="1">'[5]Spread Sheet'!#REF!</definedName>
    <definedName name="BLPR2920040129204514662_1_5" localSheetId="22" hidden="1">'[5]Spread Sheet'!#REF!</definedName>
    <definedName name="BLPR2920040129204514662_1_5" localSheetId="28" hidden="1">'[5]Spread Sheet'!#REF!</definedName>
    <definedName name="BLPR2920040129204514662_1_5" hidden="1">'[5]Spread Sheet'!#REF!</definedName>
    <definedName name="BLPR2920040129204514662_2_5" localSheetId="9" hidden="1">'[5]Spread Sheet'!#REF!</definedName>
    <definedName name="BLPR2920040129204514662_2_5" localSheetId="2" hidden="1">'[5]Spread Sheet'!#REF!</definedName>
    <definedName name="BLPR2920040129204514662_2_5" localSheetId="22" hidden="1">'[5]Spread Sheet'!#REF!</definedName>
    <definedName name="BLPR2920040129204514662_2_5" localSheetId="28" hidden="1">'[5]Spread Sheet'!#REF!</definedName>
    <definedName name="BLPR2920040129204514662_2_5" hidden="1">'[5]Spread Sheet'!#REF!</definedName>
    <definedName name="BLPR2920040129204514662_3_5" localSheetId="9" hidden="1">'[5]Spread Sheet'!#REF!</definedName>
    <definedName name="BLPR2920040129204514662_3_5" localSheetId="2" hidden="1">'[5]Spread Sheet'!#REF!</definedName>
    <definedName name="BLPR2920040129204514662_3_5" localSheetId="22" hidden="1">'[5]Spread Sheet'!#REF!</definedName>
    <definedName name="BLPR2920040129204514662_3_5" localSheetId="28" hidden="1">'[5]Spread Sheet'!#REF!</definedName>
    <definedName name="BLPR2920040129204514662_3_5" hidden="1">'[5]Spread Sheet'!#REF!</definedName>
    <definedName name="BLPR2920040129204514662_4_5" localSheetId="9" hidden="1">'[5]Spread Sheet'!#REF!</definedName>
    <definedName name="BLPR2920040129204514662_4_5" localSheetId="2" hidden="1">'[5]Spread Sheet'!#REF!</definedName>
    <definedName name="BLPR2920040129204514662_4_5" localSheetId="22" hidden="1">'[5]Spread Sheet'!#REF!</definedName>
    <definedName name="BLPR2920040129204514662_4_5" localSheetId="28" hidden="1">'[5]Spread Sheet'!#REF!</definedName>
    <definedName name="BLPR2920040129204514662_4_5" hidden="1">'[5]Spread Sheet'!#REF!</definedName>
    <definedName name="BLPR2920040129204514662_5_5" localSheetId="9" hidden="1">'[5]Spread Sheet'!#REF!</definedName>
    <definedName name="BLPR2920040129204514662_5_5" localSheetId="2" hidden="1">'[5]Spread Sheet'!#REF!</definedName>
    <definedName name="BLPR2920040129204514662_5_5" localSheetId="22" hidden="1">'[5]Spread Sheet'!#REF!</definedName>
    <definedName name="BLPR2920040129204514662_5_5" localSheetId="28" hidden="1">'[5]Spread Sheet'!#REF!</definedName>
    <definedName name="BLPR2920040129204514662_5_5" hidden="1">'[5]Spread Sheet'!#REF!</definedName>
    <definedName name="BLPR3020040129204514672" localSheetId="9" hidden="1">'[5]Spread Sheet'!#REF!</definedName>
    <definedName name="BLPR3020040129204514672" localSheetId="2" hidden="1">'[5]Spread Sheet'!#REF!</definedName>
    <definedName name="BLPR3020040129204514672" localSheetId="22" hidden="1">'[5]Spread Sheet'!#REF!</definedName>
    <definedName name="BLPR3020040129204514672" localSheetId="28" hidden="1">'[5]Spread Sheet'!#REF!</definedName>
    <definedName name="BLPR3020040129204514672" hidden="1">'[5]Spread Sheet'!#REF!</definedName>
    <definedName name="BLPR3020040129204514672_1_5" localSheetId="9" hidden="1">'[5]Spread Sheet'!#REF!</definedName>
    <definedName name="BLPR3020040129204514672_1_5" localSheetId="2" hidden="1">'[5]Spread Sheet'!#REF!</definedName>
    <definedName name="BLPR3020040129204514672_1_5" localSheetId="22" hidden="1">'[5]Spread Sheet'!#REF!</definedName>
    <definedName name="BLPR3020040129204514672_1_5" localSheetId="28" hidden="1">'[5]Spread Sheet'!#REF!</definedName>
    <definedName name="BLPR3020040129204514672_1_5" hidden="1">'[5]Spread Sheet'!#REF!</definedName>
    <definedName name="BLPR3020040129204514672_2_5" localSheetId="9" hidden="1">'[5]Spread Sheet'!#REF!</definedName>
    <definedName name="BLPR3020040129204514672_2_5" localSheetId="2" hidden="1">'[5]Spread Sheet'!#REF!</definedName>
    <definedName name="BLPR3020040129204514672_2_5" localSheetId="22" hidden="1">'[5]Spread Sheet'!#REF!</definedName>
    <definedName name="BLPR3020040129204514672_2_5" localSheetId="28" hidden="1">'[5]Spread Sheet'!#REF!</definedName>
    <definedName name="BLPR3020040129204514672_2_5" hidden="1">'[5]Spread Sheet'!#REF!</definedName>
    <definedName name="BLPR3020040129204514672_3_5" localSheetId="9" hidden="1">'[5]Spread Sheet'!#REF!</definedName>
    <definedName name="BLPR3020040129204514672_3_5" localSheetId="2" hidden="1">'[5]Spread Sheet'!#REF!</definedName>
    <definedName name="BLPR3020040129204514672_3_5" localSheetId="22" hidden="1">'[5]Spread Sheet'!#REF!</definedName>
    <definedName name="BLPR3020040129204514672_3_5" localSheetId="28" hidden="1">'[5]Spread Sheet'!#REF!</definedName>
    <definedName name="BLPR3020040129204514672_3_5" hidden="1">'[5]Spread Sheet'!#REF!</definedName>
    <definedName name="BLPR3020040129204514672_4_5" localSheetId="9" hidden="1">'[5]Spread Sheet'!#REF!</definedName>
    <definedName name="BLPR3020040129204514672_4_5" localSheetId="2" hidden="1">'[5]Spread Sheet'!#REF!</definedName>
    <definedName name="BLPR3020040129204514672_4_5" localSheetId="22" hidden="1">'[5]Spread Sheet'!#REF!</definedName>
    <definedName name="BLPR3020040129204514672_4_5" localSheetId="28" hidden="1">'[5]Spread Sheet'!#REF!</definedName>
    <definedName name="BLPR3020040129204514672_4_5" hidden="1">'[5]Spread Sheet'!#REF!</definedName>
    <definedName name="BLPR3020040129204514672_5_5" localSheetId="9" hidden="1">'[5]Spread Sheet'!#REF!</definedName>
    <definedName name="BLPR3020040129204514672_5_5" localSheetId="2" hidden="1">'[5]Spread Sheet'!#REF!</definedName>
    <definedName name="BLPR3020040129204514672_5_5" localSheetId="22" hidden="1">'[5]Spread Sheet'!#REF!</definedName>
    <definedName name="BLPR3020040129204514672_5_5" localSheetId="28" hidden="1">'[5]Spread Sheet'!#REF!</definedName>
    <definedName name="BLPR3020040129204514672_5_5" hidden="1">'[5]Spread Sheet'!#REF!</definedName>
    <definedName name="BLPR3120040129204514692" localSheetId="9" hidden="1">'[5]Spread Sheet'!#REF!</definedName>
    <definedName name="BLPR3120040129204514692" localSheetId="2" hidden="1">'[5]Spread Sheet'!#REF!</definedName>
    <definedName name="BLPR3120040129204514692" localSheetId="22" hidden="1">'[5]Spread Sheet'!#REF!</definedName>
    <definedName name="BLPR3120040129204514692" localSheetId="28" hidden="1">'[5]Spread Sheet'!#REF!</definedName>
    <definedName name="BLPR3120040129204514692" hidden="1">'[5]Spread Sheet'!#REF!</definedName>
    <definedName name="BLPR3120040129204514692_1_1" localSheetId="9" hidden="1">'[5]Spread Sheet'!#REF!</definedName>
    <definedName name="BLPR3120040129204514692_1_1" localSheetId="2" hidden="1">'[5]Spread Sheet'!#REF!</definedName>
    <definedName name="BLPR3120040129204514692_1_1" localSheetId="22" hidden="1">'[5]Spread Sheet'!#REF!</definedName>
    <definedName name="BLPR3120040129204514692_1_1" localSheetId="28" hidden="1">'[5]Spread Sheet'!#REF!</definedName>
    <definedName name="BLPR3120040129204514692_1_1" hidden="1">'[5]Spread Sheet'!#REF!</definedName>
    <definedName name="BLPR320040129203645431" localSheetId="9" hidden="1">'[5]Spread Sheet'!#REF!</definedName>
    <definedName name="BLPR320040129203645431" localSheetId="2" hidden="1">'[5]Spread Sheet'!#REF!</definedName>
    <definedName name="BLPR320040129203645431" localSheetId="22" hidden="1">'[5]Spread Sheet'!#REF!</definedName>
    <definedName name="BLPR320040129203645431" localSheetId="28" hidden="1">'[5]Spread Sheet'!#REF!</definedName>
    <definedName name="BLPR320040129203645431" hidden="1">'[5]Spread Sheet'!#REF!</definedName>
    <definedName name="BLPR320040129203645431_1_4" localSheetId="9" hidden="1">'[5]Spread Sheet'!#REF!</definedName>
    <definedName name="BLPR320040129203645431_1_4" localSheetId="2" hidden="1">'[5]Spread Sheet'!#REF!</definedName>
    <definedName name="BLPR320040129203645431_1_4" localSheetId="22" hidden="1">'[5]Spread Sheet'!#REF!</definedName>
    <definedName name="BLPR320040129203645431_1_4" localSheetId="28" hidden="1">'[5]Spread Sheet'!#REF!</definedName>
    <definedName name="BLPR320040129203645431_1_4" hidden="1">'[5]Spread Sheet'!#REF!</definedName>
    <definedName name="BLPR320040129203645431_2_4" localSheetId="9" hidden="1">'[5]Spread Sheet'!#REF!</definedName>
    <definedName name="BLPR320040129203645431_2_4" localSheetId="2" hidden="1">'[5]Spread Sheet'!#REF!</definedName>
    <definedName name="BLPR320040129203645431_2_4" localSheetId="22" hidden="1">'[5]Spread Sheet'!#REF!</definedName>
    <definedName name="BLPR320040129203645431_2_4" localSheetId="28" hidden="1">'[5]Spread Sheet'!#REF!</definedName>
    <definedName name="BLPR320040129203645431_2_4" hidden="1">'[5]Spread Sheet'!#REF!</definedName>
    <definedName name="BLPR320040129203645431_3_4" localSheetId="9" hidden="1">'[5]Spread Sheet'!#REF!</definedName>
    <definedName name="BLPR320040129203645431_3_4" localSheetId="2" hidden="1">'[5]Spread Sheet'!#REF!</definedName>
    <definedName name="BLPR320040129203645431_3_4" localSheetId="22" hidden="1">'[5]Spread Sheet'!#REF!</definedName>
    <definedName name="BLPR320040129203645431_3_4" localSheetId="28" hidden="1">'[5]Spread Sheet'!#REF!</definedName>
    <definedName name="BLPR320040129203645431_3_4" hidden="1">'[5]Spread Sheet'!#REF!</definedName>
    <definedName name="BLPR320040129203645431_4_4" localSheetId="9" hidden="1">'[5]Spread Sheet'!#REF!</definedName>
    <definedName name="BLPR320040129203645431_4_4" localSheetId="2" hidden="1">'[5]Spread Sheet'!#REF!</definedName>
    <definedName name="BLPR320040129203645431_4_4" localSheetId="22" hidden="1">'[5]Spread Sheet'!#REF!</definedName>
    <definedName name="BLPR320040129203645431_4_4" localSheetId="28" hidden="1">'[5]Spread Sheet'!#REF!</definedName>
    <definedName name="BLPR320040129203645431_4_4" hidden="1">'[5]Spread Sheet'!#REF!</definedName>
    <definedName name="BLPR3220040129204514692" localSheetId="9" hidden="1">'[5]Spread Sheet'!#REF!</definedName>
    <definedName name="BLPR3220040129204514692" localSheetId="2" hidden="1">'[5]Spread Sheet'!#REF!</definedName>
    <definedName name="BLPR3220040129204514692" localSheetId="22" hidden="1">'[5]Spread Sheet'!#REF!</definedName>
    <definedName name="BLPR3220040129204514692" localSheetId="28" hidden="1">'[5]Spread Sheet'!#REF!</definedName>
    <definedName name="BLPR3220040129204514692" hidden="1">'[5]Spread Sheet'!#REF!</definedName>
    <definedName name="BLPR3220040129204514692_1_1" localSheetId="9" hidden="1">'[5]Spread Sheet'!#REF!</definedName>
    <definedName name="BLPR3220040129204514692_1_1" localSheetId="2" hidden="1">'[5]Spread Sheet'!#REF!</definedName>
    <definedName name="BLPR3220040129204514692_1_1" localSheetId="22" hidden="1">'[5]Spread Sheet'!#REF!</definedName>
    <definedName name="BLPR3220040129204514692_1_1" localSheetId="28" hidden="1">'[5]Spread Sheet'!#REF!</definedName>
    <definedName name="BLPR3220040129204514692_1_1" hidden="1">'[5]Spread Sheet'!#REF!</definedName>
    <definedName name="BLPR3320040129204514702" localSheetId="9" hidden="1">'[5]Spread Sheet'!#REF!</definedName>
    <definedName name="BLPR3320040129204514702" localSheetId="2" hidden="1">'[5]Spread Sheet'!#REF!</definedName>
    <definedName name="BLPR3320040129204514702" localSheetId="22" hidden="1">'[5]Spread Sheet'!#REF!</definedName>
    <definedName name="BLPR3320040129204514702" localSheetId="28" hidden="1">'[5]Spread Sheet'!#REF!</definedName>
    <definedName name="BLPR3320040129204514702" hidden="1">'[5]Spread Sheet'!#REF!</definedName>
    <definedName name="BLPR3320040129204514702_1_1" localSheetId="9" hidden="1">'[5]Spread Sheet'!#REF!</definedName>
    <definedName name="BLPR3320040129204514702_1_1" localSheetId="2" hidden="1">'[5]Spread Sheet'!#REF!</definedName>
    <definedName name="BLPR3320040129204514702_1_1" localSheetId="22" hidden="1">'[5]Spread Sheet'!#REF!</definedName>
    <definedName name="BLPR3320040129204514702_1_1" localSheetId="28" hidden="1">'[5]Spread Sheet'!#REF!</definedName>
    <definedName name="BLPR3320040129204514702_1_1" hidden="1">'[5]Spread Sheet'!#REF!</definedName>
    <definedName name="BLPR3420040129204514702" localSheetId="9" hidden="1">'[5]Spread Sheet'!#REF!</definedName>
    <definedName name="BLPR3420040129204514702" localSheetId="2" hidden="1">'[5]Spread Sheet'!#REF!</definedName>
    <definedName name="BLPR3420040129204514702" localSheetId="22" hidden="1">'[5]Spread Sheet'!#REF!</definedName>
    <definedName name="BLPR3420040129204514702" localSheetId="28" hidden="1">'[5]Spread Sheet'!#REF!</definedName>
    <definedName name="BLPR3420040129204514702" hidden="1">'[5]Spread Sheet'!#REF!</definedName>
    <definedName name="BLPR3420040129204514702_1_1" localSheetId="9" hidden="1">'[5]Spread Sheet'!#REF!</definedName>
    <definedName name="BLPR3420040129204514702_1_1" localSheetId="2" hidden="1">'[5]Spread Sheet'!#REF!</definedName>
    <definedName name="BLPR3420040129204514702_1_1" localSheetId="22" hidden="1">'[5]Spread Sheet'!#REF!</definedName>
    <definedName name="BLPR3420040129204514702_1_1" localSheetId="28" hidden="1">'[5]Spread Sheet'!#REF!</definedName>
    <definedName name="BLPR3420040129204514702_1_1" hidden="1">'[5]Spread Sheet'!#REF!</definedName>
    <definedName name="BLPR3520040129204514702" localSheetId="9" hidden="1">'[5]Spread Sheet'!#REF!</definedName>
    <definedName name="BLPR3520040129204514702" localSheetId="2" hidden="1">'[5]Spread Sheet'!#REF!</definedName>
    <definedName name="BLPR3520040129204514702" localSheetId="22" hidden="1">'[5]Spread Sheet'!#REF!</definedName>
    <definedName name="BLPR3520040129204514702" localSheetId="28" hidden="1">'[5]Spread Sheet'!#REF!</definedName>
    <definedName name="BLPR3520040129204514702" hidden="1">'[5]Spread Sheet'!#REF!</definedName>
    <definedName name="BLPR3520040129204514702_1_1" localSheetId="9" hidden="1">'[5]Spread Sheet'!#REF!</definedName>
    <definedName name="BLPR3520040129204514702_1_1" localSheetId="2" hidden="1">'[5]Spread Sheet'!#REF!</definedName>
    <definedName name="BLPR3520040129204514702_1_1" localSheetId="22" hidden="1">'[5]Spread Sheet'!#REF!</definedName>
    <definedName name="BLPR3520040129204514702_1_1" localSheetId="28" hidden="1">'[5]Spread Sheet'!#REF!</definedName>
    <definedName name="BLPR3520040129204514702_1_1" hidden="1">'[5]Spread Sheet'!#REF!</definedName>
    <definedName name="BLPR420040129203645431" localSheetId="9" hidden="1">'[5]Spread Sheet'!#REF!</definedName>
    <definedName name="BLPR420040129203645431" localSheetId="2" hidden="1">'[5]Spread Sheet'!#REF!</definedName>
    <definedName name="BLPR420040129203645431" localSheetId="22" hidden="1">'[5]Spread Sheet'!#REF!</definedName>
    <definedName name="BLPR420040129203645431" localSheetId="28" hidden="1">'[5]Spread Sheet'!#REF!</definedName>
    <definedName name="BLPR420040129203645431" hidden="1">'[5]Spread Sheet'!#REF!</definedName>
    <definedName name="BLPR420040129203645431_1_4" localSheetId="9" hidden="1">'[5]Spread Sheet'!#REF!</definedName>
    <definedName name="BLPR420040129203645431_1_4" localSheetId="2" hidden="1">'[5]Spread Sheet'!#REF!</definedName>
    <definedName name="BLPR420040129203645431_1_4" localSheetId="22" hidden="1">'[5]Spread Sheet'!#REF!</definedName>
    <definedName name="BLPR420040129203645431_1_4" localSheetId="28" hidden="1">'[5]Spread Sheet'!#REF!</definedName>
    <definedName name="BLPR420040129203645431_1_4" hidden="1">'[5]Spread Sheet'!#REF!</definedName>
    <definedName name="BLPR420040129203645431_2_4" localSheetId="9" hidden="1">'[5]Spread Sheet'!#REF!</definedName>
    <definedName name="BLPR420040129203645431_2_4" localSheetId="2" hidden="1">'[5]Spread Sheet'!#REF!</definedName>
    <definedName name="BLPR420040129203645431_2_4" localSheetId="22" hidden="1">'[5]Spread Sheet'!#REF!</definedName>
    <definedName name="BLPR420040129203645431_2_4" localSheetId="28" hidden="1">'[5]Spread Sheet'!#REF!</definedName>
    <definedName name="BLPR420040129203645431_2_4" hidden="1">'[5]Spread Sheet'!#REF!</definedName>
    <definedName name="BLPR420040129203645431_3_4" localSheetId="9" hidden="1">'[5]Spread Sheet'!#REF!</definedName>
    <definedName name="BLPR420040129203645431_3_4" localSheetId="2" hidden="1">'[5]Spread Sheet'!#REF!</definedName>
    <definedName name="BLPR420040129203645431_3_4" localSheetId="22" hidden="1">'[5]Spread Sheet'!#REF!</definedName>
    <definedName name="BLPR420040129203645431_3_4" localSheetId="28" hidden="1">'[5]Spread Sheet'!#REF!</definedName>
    <definedName name="BLPR420040129203645431_3_4" hidden="1">'[5]Spread Sheet'!#REF!</definedName>
    <definedName name="BLPR420040129203645431_4_4" localSheetId="9" hidden="1">'[5]Spread Sheet'!#REF!</definedName>
    <definedName name="BLPR420040129203645431_4_4" localSheetId="2" hidden="1">'[5]Spread Sheet'!#REF!</definedName>
    <definedName name="BLPR420040129203645431_4_4" localSheetId="22" hidden="1">'[5]Spread Sheet'!#REF!</definedName>
    <definedName name="BLPR420040129203645431_4_4" localSheetId="28" hidden="1">'[5]Spread Sheet'!#REF!</definedName>
    <definedName name="BLPR420040129203645431_4_4" hidden="1">'[5]Spread Sheet'!#REF!</definedName>
    <definedName name="BLPR520040129203645441" localSheetId="9" hidden="1">'[5]Spread Sheet'!#REF!</definedName>
    <definedName name="BLPR520040129203645441" localSheetId="2" hidden="1">'[5]Spread Sheet'!#REF!</definedName>
    <definedName name="BLPR520040129203645441" localSheetId="22" hidden="1">'[5]Spread Sheet'!#REF!</definedName>
    <definedName name="BLPR520040129203645441" localSheetId="28" hidden="1">'[5]Spread Sheet'!#REF!</definedName>
    <definedName name="BLPR520040129203645441" hidden="1">'[5]Spread Sheet'!#REF!</definedName>
    <definedName name="BLPR520040129203645441_1_4" localSheetId="9" hidden="1">'[5]Spread Sheet'!#REF!</definedName>
    <definedName name="BLPR520040129203645441_1_4" localSheetId="2" hidden="1">'[5]Spread Sheet'!#REF!</definedName>
    <definedName name="BLPR520040129203645441_1_4" localSheetId="22" hidden="1">'[5]Spread Sheet'!#REF!</definedName>
    <definedName name="BLPR520040129203645441_1_4" localSheetId="28" hidden="1">'[5]Spread Sheet'!#REF!</definedName>
    <definedName name="BLPR520040129203645441_1_4" hidden="1">'[5]Spread Sheet'!#REF!</definedName>
    <definedName name="BLPR520040129203645441_2_4" localSheetId="9" hidden="1">'[5]Spread Sheet'!#REF!</definedName>
    <definedName name="BLPR520040129203645441_2_4" localSheetId="2" hidden="1">'[5]Spread Sheet'!#REF!</definedName>
    <definedName name="BLPR520040129203645441_2_4" localSheetId="22" hidden="1">'[5]Spread Sheet'!#REF!</definedName>
    <definedName name="BLPR520040129203645441_2_4" localSheetId="28" hidden="1">'[5]Spread Sheet'!#REF!</definedName>
    <definedName name="BLPR520040129203645441_2_4" hidden="1">'[5]Spread Sheet'!#REF!</definedName>
    <definedName name="BLPR520040129203645441_3_4" localSheetId="9" hidden="1">'[5]Spread Sheet'!#REF!</definedName>
    <definedName name="BLPR520040129203645441_3_4" localSheetId="2" hidden="1">'[5]Spread Sheet'!#REF!</definedName>
    <definedName name="BLPR520040129203645441_3_4" localSheetId="22" hidden="1">'[5]Spread Sheet'!#REF!</definedName>
    <definedName name="BLPR520040129203645441_3_4" localSheetId="28" hidden="1">'[5]Spread Sheet'!#REF!</definedName>
    <definedName name="BLPR520040129203645441_3_4" hidden="1">'[5]Spread Sheet'!#REF!</definedName>
    <definedName name="BLPR520040129203645441_4_4" localSheetId="9" hidden="1">'[5]Spread Sheet'!#REF!</definedName>
    <definedName name="BLPR520040129203645441_4_4" localSheetId="2" hidden="1">'[5]Spread Sheet'!#REF!</definedName>
    <definedName name="BLPR520040129203645441_4_4" localSheetId="22" hidden="1">'[5]Spread Sheet'!#REF!</definedName>
    <definedName name="BLPR520040129203645441_4_4" localSheetId="28" hidden="1">'[5]Spread Sheet'!#REF!</definedName>
    <definedName name="BLPR520040129203645441_4_4" hidden="1">'[5]Spread Sheet'!#REF!</definedName>
    <definedName name="BLPR620040129204149993" localSheetId="9" hidden="1">'[5]Spread Sheet'!#REF!</definedName>
    <definedName name="BLPR620040129204149993" localSheetId="2" hidden="1">'[5]Spread Sheet'!#REF!</definedName>
    <definedName name="BLPR620040129204149993" localSheetId="22" hidden="1">'[5]Spread Sheet'!#REF!</definedName>
    <definedName name="BLPR620040129204149993" localSheetId="28" hidden="1">'[5]Spread Sheet'!#REF!</definedName>
    <definedName name="BLPR620040129204149993" hidden="1">'[5]Spread Sheet'!#REF!</definedName>
    <definedName name="BLPR620040129204149993_1_5" localSheetId="9" hidden="1">'[5]Spread Sheet'!#REF!</definedName>
    <definedName name="BLPR620040129204149993_1_5" localSheetId="2" hidden="1">'[5]Spread Sheet'!#REF!</definedName>
    <definedName name="BLPR620040129204149993_1_5" localSheetId="22" hidden="1">'[5]Spread Sheet'!#REF!</definedName>
    <definedName name="BLPR620040129204149993_1_5" localSheetId="28" hidden="1">'[5]Spread Sheet'!#REF!</definedName>
    <definedName name="BLPR620040129204149993_1_5" hidden="1">'[5]Spread Sheet'!#REF!</definedName>
    <definedName name="BLPR620040129204149993_2_5" localSheetId="9" hidden="1">'[5]Spread Sheet'!#REF!</definedName>
    <definedName name="BLPR620040129204149993_2_5" localSheetId="2" hidden="1">'[5]Spread Sheet'!#REF!</definedName>
    <definedName name="BLPR620040129204149993_2_5" localSheetId="22" hidden="1">'[5]Spread Sheet'!#REF!</definedName>
    <definedName name="BLPR620040129204149993_2_5" localSheetId="28" hidden="1">'[5]Spread Sheet'!#REF!</definedName>
    <definedName name="BLPR620040129204149993_2_5" hidden="1">'[5]Spread Sheet'!#REF!</definedName>
    <definedName name="BLPR620040129204149993_3_5" localSheetId="9" hidden="1">'[5]Spread Sheet'!#REF!</definedName>
    <definedName name="BLPR620040129204149993_3_5" localSheetId="2" hidden="1">'[5]Spread Sheet'!#REF!</definedName>
    <definedName name="BLPR620040129204149993_3_5" localSheetId="22" hidden="1">'[5]Spread Sheet'!#REF!</definedName>
    <definedName name="BLPR620040129204149993_3_5" localSheetId="28" hidden="1">'[5]Spread Sheet'!#REF!</definedName>
    <definedName name="BLPR620040129204149993_3_5" hidden="1">'[5]Spread Sheet'!#REF!</definedName>
    <definedName name="BLPR620040129204149993_4_5" localSheetId="9" hidden="1">'[5]Spread Sheet'!#REF!</definedName>
    <definedName name="BLPR620040129204149993_4_5" localSheetId="2" hidden="1">'[5]Spread Sheet'!#REF!</definedName>
    <definedName name="BLPR620040129204149993_4_5" localSheetId="22" hidden="1">'[5]Spread Sheet'!#REF!</definedName>
    <definedName name="BLPR620040129204149993_4_5" localSheetId="28" hidden="1">'[5]Spread Sheet'!#REF!</definedName>
    <definedName name="BLPR620040129204149993_4_5" hidden="1">'[5]Spread Sheet'!#REF!</definedName>
    <definedName name="BLPR620040129204149993_5_5" localSheetId="9" hidden="1">'[5]Spread Sheet'!#REF!</definedName>
    <definedName name="BLPR620040129204149993_5_5" localSheetId="2" hidden="1">'[5]Spread Sheet'!#REF!</definedName>
    <definedName name="BLPR620040129204149993_5_5" localSheetId="22" hidden="1">'[5]Spread Sheet'!#REF!</definedName>
    <definedName name="BLPR620040129204149993_5_5" localSheetId="28" hidden="1">'[5]Spread Sheet'!#REF!</definedName>
    <definedName name="BLPR620040129204149993_5_5" hidden="1">'[5]Spread Sheet'!#REF!</definedName>
    <definedName name="BLPR720040129204514631" localSheetId="9" hidden="1">'[5]Spread Sheet'!#REF!</definedName>
    <definedName name="BLPR720040129204514631" localSheetId="2" hidden="1">'[5]Spread Sheet'!#REF!</definedName>
    <definedName name="BLPR720040129204514631" localSheetId="22" hidden="1">'[5]Spread Sheet'!#REF!</definedName>
    <definedName name="BLPR720040129204514631" localSheetId="28" hidden="1">'[5]Spread Sheet'!#REF!</definedName>
    <definedName name="BLPR720040129204514631" hidden="1">'[5]Spread Sheet'!#REF!</definedName>
    <definedName name="BLPR720040129204514631_1_5" localSheetId="9" hidden="1">'[5]Spread Sheet'!#REF!</definedName>
    <definedName name="BLPR720040129204514631_1_5" localSheetId="2" hidden="1">'[5]Spread Sheet'!#REF!</definedName>
    <definedName name="BLPR720040129204514631_1_5" localSheetId="22" hidden="1">'[5]Spread Sheet'!#REF!</definedName>
    <definedName name="BLPR720040129204514631_1_5" localSheetId="28" hidden="1">'[5]Spread Sheet'!#REF!</definedName>
    <definedName name="BLPR720040129204514631_1_5" hidden="1">'[5]Spread Sheet'!#REF!</definedName>
    <definedName name="BLPR720040129204514631_2_5" localSheetId="9" hidden="1">'[5]Spread Sheet'!#REF!</definedName>
    <definedName name="BLPR720040129204514631_2_5" localSheetId="2" hidden="1">'[5]Spread Sheet'!#REF!</definedName>
    <definedName name="BLPR720040129204514631_2_5" localSheetId="22" hidden="1">'[5]Spread Sheet'!#REF!</definedName>
    <definedName name="BLPR720040129204514631_2_5" localSheetId="28" hidden="1">'[5]Spread Sheet'!#REF!</definedName>
    <definedName name="BLPR720040129204514631_2_5" hidden="1">'[5]Spread Sheet'!#REF!</definedName>
    <definedName name="BLPR720040129204514631_3_5" localSheetId="9" hidden="1">'[5]Spread Sheet'!#REF!</definedName>
    <definedName name="BLPR720040129204514631_3_5" localSheetId="2" hidden="1">'[5]Spread Sheet'!#REF!</definedName>
    <definedName name="BLPR720040129204514631_3_5" localSheetId="22" hidden="1">'[5]Spread Sheet'!#REF!</definedName>
    <definedName name="BLPR720040129204514631_3_5" localSheetId="28" hidden="1">'[5]Spread Sheet'!#REF!</definedName>
    <definedName name="BLPR720040129204514631_3_5" hidden="1">'[5]Spread Sheet'!#REF!</definedName>
    <definedName name="BLPR720040129204514631_4_5" localSheetId="9" hidden="1">'[5]Spread Sheet'!#REF!</definedName>
    <definedName name="BLPR720040129204514631_4_5" localSheetId="2" hidden="1">'[5]Spread Sheet'!#REF!</definedName>
    <definedName name="BLPR720040129204514631_4_5" localSheetId="22" hidden="1">'[5]Spread Sheet'!#REF!</definedName>
    <definedName name="BLPR720040129204514631_4_5" localSheetId="28" hidden="1">'[5]Spread Sheet'!#REF!</definedName>
    <definedName name="BLPR720040129204514631_4_5" hidden="1">'[5]Spread Sheet'!#REF!</definedName>
    <definedName name="BLPR720040129204514631_5_5" localSheetId="9" hidden="1">'[5]Spread Sheet'!#REF!</definedName>
    <definedName name="BLPR720040129204514631_5_5" localSheetId="2" hidden="1">'[5]Spread Sheet'!#REF!</definedName>
    <definedName name="BLPR720040129204514631_5_5" localSheetId="22" hidden="1">'[5]Spread Sheet'!#REF!</definedName>
    <definedName name="BLPR720040129204514631_5_5" localSheetId="28" hidden="1">'[5]Spread Sheet'!#REF!</definedName>
    <definedName name="BLPR720040129204514631_5_5" hidden="1">'[5]Spread Sheet'!#REF!</definedName>
    <definedName name="BLPR820040129204514642" localSheetId="9" hidden="1">'[5]Spread Sheet'!#REF!</definedName>
    <definedName name="BLPR820040129204514642" localSheetId="2" hidden="1">'[5]Spread Sheet'!#REF!</definedName>
    <definedName name="BLPR820040129204514642" localSheetId="22" hidden="1">'[5]Spread Sheet'!#REF!</definedName>
    <definedName name="BLPR820040129204514642" localSheetId="28" hidden="1">'[5]Spread Sheet'!#REF!</definedName>
    <definedName name="BLPR820040129204514642" hidden="1">'[5]Spread Sheet'!#REF!</definedName>
    <definedName name="BLPR820040129204514642_1_5" localSheetId="9" hidden="1">'[5]Spread Sheet'!#REF!</definedName>
    <definedName name="BLPR820040129204514642_1_5" localSheetId="2" hidden="1">'[5]Spread Sheet'!#REF!</definedName>
    <definedName name="BLPR820040129204514642_1_5" localSheetId="22" hidden="1">'[5]Spread Sheet'!#REF!</definedName>
    <definedName name="BLPR820040129204514642_1_5" localSheetId="28" hidden="1">'[5]Spread Sheet'!#REF!</definedName>
    <definedName name="BLPR820040129204514642_1_5" hidden="1">'[5]Spread Sheet'!#REF!</definedName>
    <definedName name="BLPR820040129204514642_2_5" localSheetId="9" hidden="1">'[5]Spread Sheet'!#REF!</definedName>
    <definedName name="BLPR820040129204514642_2_5" localSheetId="2" hidden="1">'[5]Spread Sheet'!#REF!</definedName>
    <definedName name="BLPR820040129204514642_2_5" localSheetId="22" hidden="1">'[5]Spread Sheet'!#REF!</definedName>
    <definedName name="BLPR820040129204514642_2_5" localSheetId="28" hidden="1">'[5]Spread Sheet'!#REF!</definedName>
    <definedName name="BLPR820040129204514642_2_5" hidden="1">'[5]Spread Sheet'!#REF!</definedName>
    <definedName name="BLPR820040129204514642_3_5" localSheetId="9" hidden="1">'[5]Spread Sheet'!#REF!</definedName>
    <definedName name="BLPR820040129204514642_3_5" localSheetId="2" hidden="1">'[5]Spread Sheet'!#REF!</definedName>
    <definedName name="BLPR820040129204514642_3_5" localSheetId="22" hidden="1">'[5]Spread Sheet'!#REF!</definedName>
    <definedName name="BLPR820040129204514642_3_5" localSheetId="28" hidden="1">'[5]Spread Sheet'!#REF!</definedName>
    <definedName name="BLPR820040129204514642_3_5" hidden="1">'[5]Spread Sheet'!#REF!</definedName>
    <definedName name="BLPR820040129204514642_4_5" localSheetId="9" hidden="1">'[5]Spread Sheet'!#REF!</definedName>
    <definedName name="BLPR820040129204514642_4_5" localSheetId="2" hidden="1">'[5]Spread Sheet'!#REF!</definedName>
    <definedName name="BLPR820040129204514642_4_5" localSheetId="22" hidden="1">'[5]Spread Sheet'!#REF!</definedName>
    <definedName name="BLPR820040129204514642_4_5" localSheetId="28" hidden="1">'[5]Spread Sheet'!#REF!</definedName>
    <definedName name="BLPR820040129204514642_4_5" hidden="1">'[5]Spread Sheet'!#REF!</definedName>
    <definedName name="BLPR820040129204514642_5_5" localSheetId="9" hidden="1">'[5]Spread Sheet'!#REF!</definedName>
    <definedName name="BLPR820040129204514642_5_5" localSheetId="2" hidden="1">'[5]Spread Sheet'!#REF!</definedName>
    <definedName name="BLPR820040129204514642_5_5" localSheetId="22" hidden="1">'[5]Spread Sheet'!#REF!</definedName>
    <definedName name="BLPR820040129204514642_5_5" localSheetId="28" hidden="1">'[5]Spread Sheet'!#REF!</definedName>
    <definedName name="BLPR820040129204514642_5_5" hidden="1">'[5]Spread Sheet'!#REF!</definedName>
    <definedName name="BLPR920040129204514642" localSheetId="9" hidden="1">'[5]Spread Sheet'!#REF!</definedName>
    <definedName name="BLPR920040129204514642" localSheetId="2" hidden="1">'[5]Spread Sheet'!#REF!</definedName>
    <definedName name="BLPR920040129204514642" localSheetId="22" hidden="1">'[5]Spread Sheet'!#REF!</definedName>
    <definedName name="BLPR920040129204514642" localSheetId="28" hidden="1">'[5]Spread Sheet'!#REF!</definedName>
    <definedName name="BLPR920040129204514642" hidden="1">'[5]Spread Sheet'!#REF!</definedName>
    <definedName name="BLPR920040129204514642_1_5" localSheetId="9" hidden="1">'[5]Spread Sheet'!#REF!</definedName>
    <definedName name="BLPR920040129204514642_1_5" localSheetId="2" hidden="1">'[5]Spread Sheet'!#REF!</definedName>
    <definedName name="BLPR920040129204514642_1_5" localSheetId="22" hidden="1">'[5]Spread Sheet'!#REF!</definedName>
    <definedName name="BLPR920040129204514642_1_5" localSheetId="28" hidden="1">'[5]Spread Sheet'!#REF!</definedName>
    <definedName name="BLPR920040129204514642_1_5" hidden="1">'[5]Spread Sheet'!#REF!</definedName>
    <definedName name="BLPR920040129204514642_2_5" localSheetId="9" hidden="1">'[5]Spread Sheet'!#REF!</definedName>
    <definedName name="BLPR920040129204514642_2_5" localSheetId="2" hidden="1">'[5]Spread Sheet'!#REF!</definedName>
    <definedName name="BLPR920040129204514642_2_5" localSheetId="22" hidden="1">'[5]Spread Sheet'!#REF!</definedName>
    <definedName name="BLPR920040129204514642_2_5" localSheetId="28" hidden="1">'[5]Spread Sheet'!#REF!</definedName>
    <definedName name="BLPR920040129204514642_2_5" hidden="1">'[5]Spread Sheet'!#REF!</definedName>
    <definedName name="BLPR920040129204514642_3_5" localSheetId="9" hidden="1">'[5]Spread Sheet'!#REF!</definedName>
    <definedName name="BLPR920040129204514642_3_5" localSheetId="2" hidden="1">'[5]Spread Sheet'!#REF!</definedName>
    <definedName name="BLPR920040129204514642_3_5" localSheetId="22" hidden="1">'[5]Spread Sheet'!#REF!</definedName>
    <definedName name="BLPR920040129204514642_3_5" localSheetId="28" hidden="1">'[5]Spread Sheet'!#REF!</definedName>
    <definedName name="BLPR920040129204514642_3_5" hidden="1">'[5]Spread Sheet'!#REF!</definedName>
    <definedName name="BLPR920040129204514642_4_5" localSheetId="9" hidden="1">'[5]Spread Sheet'!#REF!</definedName>
    <definedName name="BLPR920040129204514642_4_5" localSheetId="2" hidden="1">'[5]Spread Sheet'!#REF!</definedName>
    <definedName name="BLPR920040129204514642_4_5" localSheetId="22" hidden="1">'[5]Spread Sheet'!#REF!</definedName>
    <definedName name="BLPR920040129204514642_4_5" localSheetId="28" hidden="1">'[5]Spread Sheet'!#REF!</definedName>
    <definedName name="BLPR920040129204514642_4_5" hidden="1">'[5]Spread Sheet'!#REF!</definedName>
    <definedName name="BLPR920040129204514642_5_5" localSheetId="9" hidden="1">'[5]Spread Sheet'!#REF!</definedName>
    <definedName name="BLPR920040129204514642_5_5" localSheetId="2" hidden="1">'[5]Spread Sheet'!#REF!</definedName>
    <definedName name="BLPR920040129204514642_5_5" localSheetId="22" hidden="1">'[5]Spread Sheet'!#REF!</definedName>
    <definedName name="BLPR920040129204514642_5_5" localSheetId="28" hidden="1">'[5]Spread Sheet'!#REF!</definedName>
    <definedName name="BLPR920040129204514642_5_5" hidden="1">'[5]Spread Sheet'!#REF!</definedName>
    <definedName name="cb_sChart41E9A35_opts" hidden="1">"1, 9, 1, False, 2, False, False, , 0, False, True, 1, 1"</definedName>
    <definedName name="cb_sChart68E08A4_opts" hidden="1">"1, 1, 1, False, 2, True, False, , 0, False, False, 2, 2"</definedName>
    <definedName name="cb_sChart6F544DD_opts" hidden="1">"1, 3, 1, False, 2, False, False, , 0, False, False, 2, 1"</definedName>
    <definedName name="cb_sChart74FE4B0_opts" hidden="1">"1, 4, 1, False, 2, True, False, , 0, False, False, 1, 1"</definedName>
    <definedName name="cb_sChart74FE8FC_opts" hidden="1">"1, 4, 1, False, 2, True, False, , 0, False, False, 1, 1"</definedName>
    <definedName name="cb_sChartF046D89_opts" hidden="1">"1, 1, 1, False, 2, True, False, , 1, False, False, 1, 1"</definedName>
    <definedName name="cb_sChartF048B26_opts" hidden="1">"1, 5, 1, False, 2, False, False, , 1, False, False, 1, 2"</definedName>
    <definedName name="cb_sChartF2B7B01_opts" hidden="1">"1, 1, 1, False, 2, True, False, , 1, False, False, 1, 1"</definedName>
    <definedName name="ccccc" localSheetId="22" hidden="1">{#N/A,#N/A,FALSE,"Costi per Gruppo ";#N/A,#N/A,FALSE,"New-RegularBevel";#N/A,#N/A,FALSE,"Optiva-Optiva2";#N/A,#N/A,FALSE,"Cathlon-Monoblok";#N/A,#N/A,FALSE,"Stylets";#N/A,#N/A,FALSE,"Totali"}</definedName>
    <definedName name="ccccc" hidden="1">{#N/A,#N/A,FALSE,"Costi per Gruppo ";#N/A,#N/A,FALSE,"New-RegularBevel";#N/A,#N/A,FALSE,"Optiva-Optiva2";#N/A,#N/A,FALSE,"Cathlon-Monoblok";#N/A,#N/A,FALSE,"Stylets";#N/A,#N/A,FALSE,"Totali"}</definedName>
    <definedName name="flowname_weekly" localSheetId="22" hidden="1">{#N/A,#N/A,TRUE,"Table1";#N/A,#N/A,TRUE,"Table2";#N/A,#N/A,TRUE,"Table3";#N/A,#N/A,TRUE,"Table4";#N/A,#N/A,TRUE,"Table5";#N/A,#N/A,TRUE,"Table6";#N/A,#N/A,TRUE,"Table7";#N/A,#N/A,TRUE,"Table8";#N/A,#N/A,TRUE,"Table9";#N/A,#N/A,TRUE,"Table10";#N/A,#N/A,TRUE,"Table11";#N/A,#N/A,TRUE,"Table12";#N/A,#N/A,TRUE,"Table13";#N/A,#N/A,TRUE,"Table14"}</definedName>
    <definedName name="flowname_weekly" hidden="1">{#N/A,#N/A,TRUE,"Table1";#N/A,#N/A,TRUE,"Table2";#N/A,#N/A,TRUE,"Table3";#N/A,#N/A,TRUE,"Table4";#N/A,#N/A,TRUE,"Table5";#N/A,#N/A,TRUE,"Table6";#N/A,#N/A,TRUE,"Table7";#N/A,#N/A,TRUE,"Table8";#N/A,#N/A,TRUE,"Table9";#N/A,#N/A,TRUE,"Table10";#N/A,#N/A,TRUE,"Table11";#N/A,#N/A,TRUE,"Table12";#N/A,#N/A,TRUE,"Table13";#N/A,#N/A,TRUE,"Table14"}</definedName>
    <definedName name="HTML_CodePage" hidden="1">1252</definedName>
    <definedName name="HTML_Control" localSheetId="22" hidden="1">{"'SERC'!$E$1:$M$37"}</definedName>
    <definedName name="HTML_Control" hidden="1">{"'SERC'!$E$1:$M$37"}</definedName>
    <definedName name="HTML_OBDlg2" hidden="1">FALSE</definedName>
    <definedName name="HTML_OBDlg3" hidden="1">TRUE</definedName>
    <definedName name="HTML_OBDlg4" hidden="1">TRUE</definedName>
    <definedName name="HTML_OS" hidden="1">0</definedName>
    <definedName name="HTML_PathFile" hidden="1">"Z:\News_2001\kb01030515"</definedName>
    <definedName name="HTML_PathTemplate" hidden="1">"Z:\gochart.htm"</definedName>
    <definedName name="HTML1_1" hidden="1">"[TB9.XLS]St_tot_94_95!$A$1:$J$428"</definedName>
    <definedName name="HTML1_10" hidden="1">""</definedName>
    <definedName name="HTML1_11" hidden="1">1</definedName>
    <definedName name="HTML1_12" hidden="1">"F:\USERS\ECON\Census95\Int\T9ST.htm"</definedName>
    <definedName name="HTML1_2" hidden="1">1</definedName>
    <definedName name="HTML1_3" hidden="1">""</definedName>
    <definedName name="HTML1_4" hidden="1">""</definedName>
    <definedName name="HTML1_5" hidden="1">""</definedName>
    <definedName name="HTML1_6" hidden="1">-4146</definedName>
    <definedName name="HTML1_7" hidden="1">-4146</definedName>
    <definedName name="HTML1_8" hidden="1">"2/17/98"</definedName>
    <definedName name="HTML1_9" hidden="1">"BPH"</definedName>
    <definedName name="HTML2_1" hidden="1">"[TB9.XLS]St_tot_94_95!$A$1:$J$427"</definedName>
    <definedName name="HTML2_10" hidden="1">""</definedName>
    <definedName name="HTML2_11" hidden="1">1</definedName>
    <definedName name="HTML2_12" hidden="1">"F:\USERS\ECON\Census95\Int\T9ST.htm"</definedName>
    <definedName name="HTML2_2" hidden="1">1</definedName>
    <definedName name="HTML2_3" hidden="1">""</definedName>
    <definedName name="HTML2_4" hidden="1">""</definedName>
    <definedName name="HTML2_5" hidden="1">""</definedName>
    <definedName name="HTML2_6" hidden="1">-4146</definedName>
    <definedName name="HTML2_7" hidden="1">-4146</definedName>
    <definedName name="HTML2_8" hidden="1">"2/17/98"</definedName>
    <definedName name="HTML2_9" hidden="1">"BPH"</definedName>
    <definedName name="HTML3_1" hidden="1">"[TB9.XLS]St_tot_94_95!$A$1:$H$427"</definedName>
    <definedName name="HTML3_10" hidden="1">""</definedName>
    <definedName name="HTML3_11" hidden="1">1</definedName>
    <definedName name="HTML3_12" hidden="1">"F:\USERS\ECON\Census95\Int\T9st.htm"</definedName>
    <definedName name="HTML3_2" hidden="1">1</definedName>
    <definedName name="HTML3_3" hidden="1">""</definedName>
    <definedName name="HTML3_4" hidden="1">""</definedName>
    <definedName name="HTML3_5" hidden="1">""</definedName>
    <definedName name="HTML3_6" hidden="1">-4146</definedName>
    <definedName name="HTML3_7" hidden="1">-4146</definedName>
    <definedName name="HTML3_8" hidden="1">"2/17/98"</definedName>
    <definedName name="HTML3_9" hidden="1">"BPH"</definedName>
    <definedName name="HTMLCount" hidden="1">3</definedName>
    <definedName name="INTERNET" localSheetId="22" hidden="1">{#N/A,#N/A,FALSE,"CONS-LIN";#N/A,#N/A,FALSE,"CONS-Analog";#N/A,#N/A,FALSE,"KXAN";#N/A,#N/A,FALSE,"WANE";#N/A,#N/A,FALSE,"WAVY";#N/A,#N/A,FALSE,"WISH";#N/A,#N/A,FALSE,"WNLO";#N/A,#N/A,FALSE,"WIVB";#N/A,#N/A,FALSE,"WLFI";#N/A,#N/A,FALSE,"WOOD";#N/A,#N/A,FALSE,"WTNH";#N/A,#N/A,FALSE,"WWLP";#N/A,#N/A,FALSE,"WWLP";#N/A,#N/A,FALSE,"WAPA";#N/A,#N/A,FALSE,"KNVA";#N/A,#N/A,FALSE,"WCTX";#N/A,#N/A,FALSE,"WXSP";#N/A,#N/A,FALSE,"WOTV";#N/A,#N/A,FALSE,"WVBT";#N/A,#N/A,FALSE,"WAND"}</definedName>
    <definedName name="INTERNET" hidden="1">{#N/A,#N/A,FALSE,"CONS-LIN";#N/A,#N/A,FALSE,"CONS-Analog";#N/A,#N/A,FALSE,"KXAN";#N/A,#N/A,FALSE,"WANE";#N/A,#N/A,FALSE,"WAVY";#N/A,#N/A,FALSE,"WISH";#N/A,#N/A,FALSE,"WNLO";#N/A,#N/A,FALSE,"WIVB";#N/A,#N/A,FALSE,"WLFI";#N/A,#N/A,FALSE,"WOOD";#N/A,#N/A,FALSE,"WTNH";#N/A,#N/A,FALSE,"WWLP";#N/A,#N/A,FALSE,"WWLP";#N/A,#N/A,FALSE,"WAPA";#N/A,#N/A,FALSE,"KNVA";#N/A,#N/A,FALSE,"WCTX";#N/A,#N/A,FALSE,"WXSP";#N/A,#N/A,FALSE,"WOTV";#N/A,#N/A,FALSE,"WVBT";#N/A,#N/A,FALSE,"WAND"}</definedName>
    <definedName name="IQ_1_4_FAMILY_JUNIOR_LIENS_CHARGE_OFFS_FDIC" hidden="1">"c6605"</definedName>
    <definedName name="IQ_1_4_FAMILY_JUNIOR_LIENS_NET_CHARGE_OFFS_FDIC" hidden="1">"c6643"</definedName>
    <definedName name="IQ_1_4_FAMILY_JUNIOR_LIENS_RECOVERIES_FDIC" hidden="1">"c6624"</definedName>
    <definedName name="IQ_1_4_FAMILY_SENIOR_LIENS_CHARGE_OFFS_FDIC" hidden="1">"c6604"</definedName>
    <definedName name="IQ_1_4_FAMILY_SENIOR_LIENS_NET_CHARGE_OFFS_FDIC" hidden="1">"c6642"</definedName>
    <definedName name="IQ_1_4_FAMILY_SENIOR_LIENS_RECOVERIES_FDIC" hidden="1">"c6623"</definedName>
    <definedName name="IQ_1_4_HOME_EQUITY_NET_LOANS_FDIC" hidden="1">"c6441"</definedName>
    <definedName name="IQ_1_4_RESIDENTIAL_FIRST_LIENS_NET_LOANS_FDIC" hidden="1">"c6439"</definedName>
    <definedName name="IQ_1_4_RESIDENTIAL_JUNIOR_LIENS_NET_LOANS_FDIC" hidden="1">"c6440"</definedName>
    <definedName name="IQ_1_4_RESIDENTIAL_LOANS_FDIC" hidden="1">"c6310"</definedName>
    <definedName name="IQ_ACCOUNT_CHANGE" hidden="1">"c1449"</definedName>
    <definedName name="IQ_ACCOUNTS_PAY" hidden="1">"c1343"</definedName>
    <definedName name="IQ_ACCR_INT_PAY" hidden="1">"c1"</definedName>
    <definedName name="IQ_ACCR_INT_PAY_CF" hidden="1">"c2"</definedName>
    <definedName name="IQ_ACCR_INT_RECEIV" hidden="1">"c3"</definedName>
    <definedName name="IQ_ACCR_INT_RECEIV_CF" hidden="1">"c4"</definedName>
    <definedName name="IQ_ACCRUED_EXP" hidden="1">"c1341"</definedName>
    <definedName name="IQ_ACCT_RECV_10YR_ANN_GROWTH" hidden="1">"c1924"</definedName>
    <definedName name="IQ_ACCT_RECV_1YR_ANN_GROWTH" hidden="1">"c1919"</definedName>
    <definedName name="IQ_ACCT_RECV_2YR_ANN_GROWTH" hidden="1">"c1920"</definedName>
    <definedName name="IQ_ACCT_RECV_3YR_ANN_GROWTH" hidden="1">"c1921"</definedName>
    <definedName name="IQ_ACCT_RECV_5YR_ANN_GROWTH" hidden="1">"c1922"</definedName>
    <definedName name="IQ_ACCT_RECV_7YR_ANN_GROWTH" hidden="1">"c1923"</definedName>
    <definedName name="IQ_ACCUM_DEP" hidden="1">"c1340"</definedName>
    <definedName name="IQ_ACCUMULATED_PENSION_OBLIGATION" hidden="1">"c2108"</definedName>
    <definedName name="IQ_ACQ_COST_SUB" hidden="1">"c2125"</definedName>
    <definedName name="IQ_ACQ_COSTS_CAPITALIZED" hidden="1">"c5"</definedName>
    <definedName name="IQ_ACQUIRE_REAL_ESTATE_CF" hidden="1">"c6"</definedName>
    <definedName name="IQ_ACQUIRED_BY_REPORTING_BANK_FDIC" hidden="1">"c6535"</definedName>
    <definedName name="IQ_ACQUISITION_RE_ASSETS" hidden="1">"c1628"</definedName>
    <definedName name="IQ_AD" hidden="1">"c7"</definedName>
    <definedName name="IQ_ADD_PAID_IN" hidden="1">"c1344"</definedName>
    <definedName name="IQ_ADDIN" hidden="1">"AUTO"</definedName>
    <definedName name="IQ_ADDITIONAL_NON_INT_INC_FDIC" hidden="1">"c6574"</definedName>
    <definedName name="IQ_ADJUSTABLE_RATE_LOANS_FDIC" hidden="1">"c6375"</definedName>
    <definedName name="IQ_ADVERTISING" hidden="1">"c2246"</definedName>
    <definedName name="IQ_ADVERTISING_MARKETING" hidden="1">"c1566"</definedName>
    <definedName name="IQ_AE" hidden="1">"c8"</definedName>
    <definedName name="IQ_AE_BNK" hidden="1">"c9"</definedName>
    <definedName name="IQ_AE_BR" hidden="1">"c10"</definedName>
    <definedName name="IQ_AE_FIN" hidden="1">"c11"</definedName>
    <definedName name="IQ_AE_INS" hidden="1">"c12"</definedName>
    <definedName name="IQ_AE_REIT" hidden="1">"c13"</definedName>
    <definedName name="IQ_AE_UTI" hidden="1">"c14"</definedName>
    <definedName name="IQ_AFTER_TAX_INCOME_FDIC" hidden="1">"c6583"</definedName>
    <definedName name="IQ_AGRICULTURAL_PRODUCTION_CHARGE_OFFS_FDIC" hidden="1">"c6597"</definedName>
    <definedName name="IQ_AGRICULTURAL_PRODUCTION_CHARGE_OFFS_LESS_THAN_300M_FDIC" hidden="1">"c6655"</definedName>
    <definedName name="IQ_AGRICULTURAL_PRODUCTION_NET_CHARGE_OFFS_FDIC" hidden="1">"c6635"</definedName>
    <definedName name="IQ_AGRICULTURAL_PRODUCTION_NET_CHARGE_OFFS_LESS_THAN_300M_FDIC" hidden="1">"c6657"</definedName>
    <definedName name="IQ_AGRICULTURAL_PRODUCTION_RECOVERIES_FDIC" hidden="1">"c6616"</definedName>
    <definedName name="IQ_AGRICULTURAL_PRODUCTION_RECOVERIES_LESS_THAN_300M_FDIC" hidden="1">"c6656"</definedName>
    <definedName name="IQ_ALLOW_BORROW_CONST" hidden="1">"c15"</definedName>
    <definedName name="IQ_ALLOW_CONST" hidden="1">"c1342"</definedName>
    <definedName name="IQ_ALLOW_DOUBT_ACCT" hidden="1">"c2092"</definedName>
    <definedName name="IQ_ALLOW_EQUITY_CONST" hidden="1">"c16"</definedName>
    <definedName name="IQ_ALLOW_LL" hidden="1">"c17"</definedName>
    <definedName name="IQ_ALLOWANCE_10YR_ANN_GROWTH" hidden="1">"c18"</definedName>
    <definedName name="IQ_ALLOWANCE_1YR_ANN_GROWTH" hidden="1">"c19"</definedName>
    <definedName name="IQ_ALLOWANCE_2YR_ANN_GROWTH" hidden="1">"c20"</definedName>
    <definedName name="IQ_ALLOWANCE_3YR_ANN_GROWTH" hidden="1">"c21"</definedName>
    <definedName name="IQ_ALLOWANCE_5YR_ANN_GROWTH" hidden="1">"c22"</definedName>
    <definedName name="IQ_ALLOWANCE_7YR_ANN_GROWTH" hidden="1">"c23"</definedName>
    <definedName name="IQ_ALLOWANCE_CHARGE_OFFS" hidden="1">"c24"</definedName>
    <definedName name="IQ_ALLOWANCE_NON_PERF_LOANS" hidden="1">"c25"</definedName>
    <definedName name="IQ_ALLOWANCE_TOTAL_LOANS" hidden="1">"c26"</definedName>
    <definedName name="IQ_AMENDED_BALANCE_PREVIOUS_YR_FDIC" hidden="1">"c6499"</definedName>
    <definedName name="IQ_AMORT_EXPENSE_FDIC" hidden="1">"c6677"</definedName>
    <definedName name="IQ_AMORTIZATION" hidden="1">"c1591"</definedName>
    <definedName name="IQ_AMORTIZED_COST_FDIC" hidden="1">"c6426"</definedName>
    <definedName name="IQ_AMT_OUT" hidden="1">"c2145"</definedName>
    <definedName name="IQ_ANNUAL_DIVIDEND" hidden="1">"c229"</definedName>
    <definedName name="IQ_ANNUALIZED_DIVIDEND" hidden="1">"c1579"</definedName>
    <definedName name="IQ_ANNUITY_LIAB" hidden="1">"c27"</definedName>
    <definedName name="IQ_ANNUITY_PAY" hidden="1">"c28"</definedName>
    <definedName name="IQ_ANNUITY_POLICY_EXP" hidden="1">"c29"</definedName>
    <definedName name="IQ_ANNUITY_REC" hidden="1">"c30"</definedName>
    <definedName name="IQ_ANNUITY_REV" hidden="1">"c31"</definedName>
    <definedName name="IQ_AP" hidden="1">"c32"</definedName>
    <definedName name="IQ_AP_BNK" hidden="1">"c33"</definedName>
    <definedName name="IQ_AP_BR" hidden="1">"c34"</definedName>
    <definedName name="IQ_AP_FIN" hidden="1">"c35"</definedName>
    <definedName name="IQ_AP_INS" hidden="1">"c36"</definedName>
    <definedName name="IQ_AP_REIT" hidden="1">"c37"</definedName>
    <definedName name="IQ_AP_UTI" hidden="1">"c38"</definedName>
    <definedName name="IQ_APIC" hidden="1">"c39"</definedName>
    <definedName name="IQ_AR" hidden="1">"c40"</definedName>
    <definedName name="IQ_AR_BR" hidden="1">"c41"</definedName>
    <definedName name="IQ_AR_LT" hidden="1">"c42"</definedName>
    <definedName name="IQ_AR_REIT" hidden="1">"c43"</definedName>
    <definedName name="IQ_AR_TURNS" hidden="1">"c44"</definedName>
    <definedName name="IQ_AR_UTI" hidden="1">"c45"</definedName>
    <definedName name="IQ_ARPU" hidden="1">"c2126"</definedName>
    <definedName name="IQ_ASSET_BACKED_FDIC" hidden="1">"c6301"</definedName>
    <definedName name="IQ_ASSET_MGMT_FEE" hidden="1">"c46"</definedName>
    <definedName name="IQ_ASSET_TURNS" hidden="1">"c47"</definedName>
    <definedName name="IQ_ASSET_WRITEDOWN" hidden="1">"c48"</definedName>
    <definedName name="IQ_ASSET_WRITEDOWN_BNK" hidden="1">"c49"</definedName>
    <definedName name="IQ_ASSET_WRITEDOWN_BR" hidden="1">"c50"</definedName>
    <definedName name="IQ_ASSET_WRITEDOWN_CF" hidden="1">"c51"</definedName>
    <definedName name="IQ_ASSET_WRITEDOWN_CF_BNK" hidden="1">"c52"</definedName>
    <definedName name="IQ_ASSET_WRITEDOWN_CF_BR" hidden="1">"c53"</definedName>
    <definedName name="IQ_ASSET_WRITEDOWN_CF_FIN" hidden="1">"c54"</definedName>
    <definedName name="IQ_ASSET_WRITEDOWN_CF_INS" hidden="1">"c55"</definedName>
    <definedName name="IQ_ASSET_WRITEDOWN_CF_REIT" hidden="1">"c56"</definedName>
    <definedName name="IQ_ASSET_WRITEDOWN_CF_UTI" hidden="1">"c57"</definedName>
    <definedName name="IQ_ASSET_WRITEDOWN_FIN" hidden="1">"c58"</definedName>
    <definedName name="IQ_ASSET_WRITEDOWN_INS" hidden="1">"c59"</definedName>
    <definedName name="IQ_ASSET_WRITEDOWN_REIT" hidden="1">"c60"</definedName>
    <definedName name="IQ_ASSET_WRITEDOWN_UTI" hidden="1">"c61"</definedName>
    <definedName name="IQ_ASSETS_CAP_LEASE_DEPR" hidden="1">"c2068"</definedName>
    <definedName name="IQ_ASSETS_CAP_LEASE_GROSS" hidden="1">"c2069"</definedName>
    <definedName name="IQ_ASSETS_HELD_FDIC" hidden="1">"c6305"</definedName>
    <definedName name="IQ_ASSETS_OPER_LEASE_DEPR" hidden="1">"c2070"</definedName>
    <definedName name="IQ_ASSETS_OPER_LEASE_GROSS" hidden="1">"c2071"</definedName>
    <definedName name="IQ_ASSETS_PER_EMPLOYEE_FDIC" hidden="1">"c6737"</definedName>
    <definedName name="IQ_ASSETS_SOLD_1_4_FAMILY_LOANS_FDIC" hidden="1">"c6686"</definedName>
    <definedName name="IQ_ASSETS_SOLD_AUTO_LOANS_FDIC" hidden="1">"c6680"</definedName>
    <definedName name="IQ_ASSETS_SOLD_CL_LOANS_FDIC" hidden="1">"c6681"</definedName>
    <definedName name="IQ_ASSETS_SOLD_CREDIT_CARDS_RECEIVABLES_FDIC" hidden="1">"c6683"</definedName>
    <definedName name="IQ_ASSETS_SOLD_HOME_EQUITY_LINES_FDIC" hidden="1">"c6684"</definedName>
    <definedName name="IQ_ASSETS_SOLD_OTHER_CONSUMER_LOANS_FDIC" hidden="1">"c6682"</definedName>
    <definedName name="IQ_ASSETS_SOLD_OTHER_LOANS_FDIC" hidden="1">"c6685"</definedName>
    <definedName name="IQ_AUDITOR_NAME" hidden="1">"c1539"</definedName>
    <definedName name="IQ_AUDITOR_OPINION" hidden="1">"c1540"</definedName>
    <definedName name="IQ_AUTO_WRITTEN" hidden="1">"c62"</definedName>
    <definedName name="IQ_AVAILABLE_FOR_SALE_FDIC" hidden="1">"c6409"</definedName>
    <definedName name="IQ_AVERAGE_ASSETS_FDIC" hidden="1">"c6362"</definedName>
    <definedName name="IQ_AVERAGE_ASSETS_QUART_FDIC" hidden="1">"c6363"</definedName>
    <definedName name="IQ_AVERAGE_EARNING_ASSETS_FDIC" hidden="1">"c6748"</definedName>
    <definedName name="IQ_AVERAGE_EQUITY_FDIC" hidden="1">"c6749"</definedName>
    <definedName name="IQ_AVERAGE_LOANS_FDIC" hidden="1">"c6750"</definedName>
    <definedName name="IQ_AVG_BANK_ASSETS" hidden="1">"c2072"</definedName>
    <definedName name="IQ_AVG_BANK_LOANS" hidden="1">"c2073"</definedName>
    <definedName name="IQ_AVG_BROKER_REC" hidden="1">"c63"</definedName>
    <definedName name="IQ_AVG_BROKER_REC_NO" hidden="1">"c64"</definedName>
    <definedName name="IQ_AVG_DAILY_VOL" hidden="1">"c65"</definedName>
    <definedName name="IQ_AVG_INT_BEAR_LIAB" hidden="1">"c66"</definedName>
    <definedName name="IQ_AVG_INT_BEAR_LIAB_10YR_ANN_GROWTH" hidden="1">"c67"</definedName>
    <definedName name="IQ_AVG_INT_BEAR_LIAB_1YR_ANN_GROWTH" hidden="1">"c68"</definedName>
    <definedName name="IQ_AVG_INT_BEAR_LIAB_2YR_ANN_GROWTH" hidden="1">"c69"</definedName>
    <definedName name="IQ_AVG_INT_BEAR_LIAB_3YR_ANN_GROWTH" hidden="1">"c70"</definedName>
    <definedName name="IQ_AVG_INT_BEAR_LIAB_5YR_ANN_GROWTH" hidden="1">"c71"</definedName>
    <definedName name="IQ_AVG_INT_BEAR_LIAB_7YR_ANN_GROWTH" hidden="1">"c72"</definedName>
    <definedName name="IQ_AVG_INT_EARN_ASSETS" hidden="1">"c73"</definedName>
    <definedName name="IQ_AVG_INT_EARN_ASSETS_10YR_ANN_GROWTH" hidden="1">"c74"</definedName>
    <definedName name="IQ_AVG_INT_EARN_ASSETS_1YR_ANN_GROWTH" hidden="1">"c75"</definedName>
    <definedName name="IQ_AVG_INT_EARN_ASSETS_2YR_ANN_GROWTH" hidden="1">"c76"</definedName>
    <definedName name="IQ_AVG_INT_EARN_ASSETS_3YR_ANN_GROWTH" hidden="1">"c77"</definedName>
    <definedName name="IQ_AVG_INT_EARN_ASSETS_5YR_ANN_GROWTH" hidden="1">"c78"</definedName>
    <definedName name="IQ_AVG_INT_EARN_ASSETS_7YR_ANN_GROWTH" hidden="1">"c79"</definedName>
    <definedName name="IQ_AVG_MKTCAP" hidden="1">"c80"</definedName>
    <definedName name="IQ_AVG_PRICE" hidden="1">"c81"</definedName>
    <definedName name="IQ_AVG_PRICE_TARGET" hidden="1">"c82"</definedName>
    <definedName name="IQ_AVG_SHAREOUTSTANDING" hidden="1">"c83"</definedName>
    <definedName name="IQ_AVG_TEV" hidden="1">"c84"</definedName>
    <definedName name="IQ_AVG_VOLUME" hidden="1">"c1346"</definedName>
    <definedName name="IQ_BALANCES_DUE_DEPOSITORY_INSTITUTIONS_FDIC" hidden="1">"c6389"</definedName>
    <definedName name="IQ_BALANCES_DUE_FOREIGN_FDIC" hidden="1">"c6391"</definedName>
    <definedName name="IQ_BALANCES_DUE_FRB_FDIC" hidden="1">"c6393"</definedName>
    <definedName name="IQ_BANK_BENEFICIARY_FDIC" hidden="1">"c6505"</definedName>
    <definedName name="IQ_BANK_GUARANTOR_FDIC" hidden="1">"c6506"</definedName>
    <definedName name="IQ_BANK_PREMISES_FDIC" hidden="1">"c6329"</definedName>
    <definedName name="IQ_BANK_SECURITIZATION_1_4_FAMILY_LOANS_FDIC" hidden="1">"c6721"</definedName>
    <definedName name="IQ_BANK_SECURITIZATION_AUTO_LOANS_FDIC" hidden="1">"c6715"</definedName>
    <definedName name="IQ_BANK_SECURITIZATION_CL_LOANS_FDIC" hidden="1">"c6716"</definedName>
    <definedName name="IQ_BANK_SECURITIZATION_CREDIT_CARDS_RECEIVABLES_FDIC" hidden="1">"c6718"</definedName>
    <definedName name="IQ_BANK_SECURITIZATION_HOME_EQUITY_LINES_FDIC" hidden="1">"c6719"</definedName>
    <definedName name="IQ_BANK_SECURITIZATION_OTHER_CONSUMER_LOANS_FDIC" hidden="1">"c6717"</definedName>
    <definedName name="IQ_BANK_SECURITIZATION_OTHER_LOANS_FDIC" hidden="1">"c6720"</definedName>
    <definedName name="IQ_BANKS_FOREIGN_COUNTRIES_TOTAL_DEPOSITS_FDIC" hidden="1">"c6475"</definedName>
    <definedName name="IQ_BASIC_EPS_EXCL" hidden="1">"c85"</definedName>
    <definedName name="IQ_BASIC_EPS_INCL" hidden="1">"c86"</definedName>
    <definedName name="IQ_BASIC_NORMAL_EPS" hidden="1">"c1592"</definedName>
    <definedName name="IQ_BASIC_WEIGHT" hidden="1">"c87"</definedName>
    <definedName name="IQ_BENCHMARK_SECURITY" hidden="1">"c2154"</definedName>
    <definedName name="IQ_BENCHMARK_SPRD" hidden="1">"c2153"</definedName>
    <definedName name="IQ_BETA" hidden="1">"c2133"</definedName>
    <definedName name="IQ_BETA_1YR" hidden="1">"c1966"</definedName>
    <definedName name="IQ_BETA_1YR_RSQ" hidden="1">"c2132"</definedName>
    <definedName name="IQ_BETA_2YR" hidden="1">"c1965"</definedName>
    <definedName name="IQ_BETA_2YR_RSQ" hidden="1">"c2131"</definedName>
    <definedName name="IQ_BETA_5YR" hidden="1">"c88"</definedName>
    <definedName name="IQ_BETA_5YR_RSQ" hidden="1">"c2130"</definedName>
    <definedName name="IQ_BIG_INT_BEAR_CD" hidden="1">"c89"</definedName>
    <definedName name="IQ_BIZ_SEG_ASSETS" hidden="1">"c90"</definedName>
    <definedName name="IQ_BIZ_SEG_EBT" hidden="1">"c91"</definedName>
    <definedName name="IQ_BIZ_SEG_GP" hidden="1">"c92"</definedName>
    <definedName name="IQ_BIZ_SEG_NI" hidden="1">"c93"</definedName>
    <definedName name="IQ_BIZ_SEG_OPER_INC" hidden="1">"c94"</definedName>
    <definedName name="IQ_BIZ_SEG_REV" hidden="1">"c95"</definedName>
    <definedName name="IQ_BOARD_MEMBER" hidden="1">"c96"</definedName>
    <definedName name="IQ_BOARD_MEMBER_BACKGROUND" hidden="1">"c2101"</definedName>
    <definedName name="IQ_BOARD_MEMBER_TITLE" hidden="1">"c97"</definedName>
    <definedName name="IQ_BOND_COUPON" hidden="1">"c2183"</definedName>
    <definedName name="IQ_BOND_COUPON_TYPE" hidden="1">"c2184"</definedName>
    <definedName name="IQ_BOND_PRICE" hidden="1">"c2162"</definedName>
    <definedName name="IQ_BONDRATING_FITCH" hidden="1">"c223"</definedName>
    <definedName name="IQ_BONDRATING_FITCH_DATE" hidden="1">"c241"</definedName>
    <definedName name="IQ_BONDRATING_SP" hidden="1">"c224"</definedName>
    <definedName name="IQ_BONDRATING_SP_DATE" hidden="1">"c242"</definedName>
    <definedName name="IQ_BOOK_VALUE" hidden="1">"c68"</definedName>
    <definedName name="IQ_BROK_COMISSION" hidden="1">"c98"</definedName>
    <definedName name="IQ_BROKERED_DEPOSITS_FDIC" hidden="1">"c6486"</definedName>
    <definedName name="IQ_BUILDINGS" hidden="1">"c99"</definedName>
    <definedName name="IQ_BUSINESS_DESCRIPTION" hidden="1">"c322"</definedName>
    <definedName name="IQ_BV_OVER_SHARES" hidden="1">"c1349"</definedName>
    <definedName name="IQ_BV_SHARE" hidden="1">"c100"</definedName>
    <definedName name="IQ_CAL_Q" hidden="1">"c101"</definedName>
    <definedName name="IQ_CAL_Y" hidden="1">"c102"</definedName>
    <definedName name="IQ_CALL_FEATURE" hidden="1">"c2197"</definedName>
    <definedName name="IQ_CALLABLE" hidden="1">"c2196"</definedName>
    <definedName name="IQ_CAPEX" hidden="1">"c103"</definedName>
    <definedName name="IQ_CAPEX_10YR_ANN_GROWTH" hidden="1">"c104"</definedName>
    <definedName name="IQ_CAPEX_1YR_ANN_GROWTH" hidden="1">"c105"</definedName>
    <definedName name="IQ_CAPEX_2YR_ANN_GROWTH" hidden="1">"c106"</definedName>
    <definedName name="IQ_CAPEX_3YR_ANN_GROWTH" hidden="1">"c107"</definedName>
    <definedName name="IQ_CAPEX_5YR_ANN_GROWTH" hidden="1">"c108"</definedName>
    <definedName name="IQ_CAPEX_7YR_ANN_GROWTH" hidden="1">"c109"</definedName>
    <definedName name="IQ_CAPEX_BNK" hidden="1">"c110"</definedName>
    <definedName name="IQ_CAPEX_BR" hidden="1">"c111"</definedName>
    <definedName name="IQ_CAPEX_FIN" hidden="1">"c112"</definedName>
    <definedName name="IQ_CAPEX_INS" hidden="1">"c113"</definedName>
    <definedName name="IQ_CAPEX_UTI" hidden="1">"c114"</definedName>
    <definedName name="IQ_CAPITAL_LEASE" hidden="1">"c1350"</definedName>
    <definedName name="IQ_CAPITAL_LEASES" hidden="1">"c115"</definedName>
    <definedName name="IQ_CAPITALIZED_INTEREST" hidden="1">"c2076"</definedName>
    <definedName name="IQ_CASH" hidden="1">"c1458"</definedName>
    <definedName name="IQ_CASH_ACQUIRE_CF" hidden="1">"c1630"</definedName>
    <definedName name="IQ_CASH_CONVERSION" hidden="1">"c117"</definedName>
    <definedName name="IQ_CASH_DIVIDENDS_NET_INCOME_FDIC" hidden="1">"c6738"</definedName>
    <definedName name="IQ_CASH_DUE_BANKS" hidden="1">"c1351"</definedName>
    <definedName name="IQ_CASH_EQUIV" hidden="1">"c118"</definedName>
    <definedName name="IQ_CASH_FINAN" hidden="1">"c119"</definedName>
    <definedName name="IQ_CASH_IN_PROCESS_FDIC" hidden="1">"c6386"</definedName>
    <definedName name="IQ_CASH_INTEREST" hidden="1">"c120"</definedName>
    <definedName name="IQ_CASH_INVEST" hidden="1">"c121"</definedName>
    <definedName name="IQ_CASH_OPER" hidden="1">"c122"</definedName>
    <definedName name="IQ_CASH_SEGREG" hidden="1">"c123"</definedName>
    <definedName name="IQ_CASH_SHARE" hidden="1">"c1911"</definedName>
    <definedName name="IQ_CASH_ST" hidden="1">"c1355"</definedName>
    <definedName name="IQ_CASH_ST_INVEST" hidden="1">"c124"</definedName>
    <definedName name="IQ_CASH_TAXES" hidden="1">"c125"</definedName>
    <definedName name="IQ_CCE_FDIC" hidden="1">"c6296"</definedName>
    <definedName name="IQ_CFO_10YR_ANN_GROWTH" hidden="1">"c126"</definedName>
    <definedName name="IQ_CFO_1YR_ANN_GROWTH" hidden="1">"c127"</definedName>
    <definedName name="IQ_CFO_2YR_ANN_GROWTH" hidden="1">"c128"</definedName>
    <definedName name="IQ_CFO_3YR_ANN_GROWTH" hidden="1">"c129"</definedName>
    <definedName name="IQ_CFO_5YR_ANN_GROWTH" hidden="1">"c130"</definedName>
    <definedName name="IQ_CFO_7YR_ANN_GROWTH" hidden="1">"c131"</definedName>
    <definedName name="IQ_CFO_CURRENT_LIAB" hidden="1">"c132"</definedName>
    <definedName name="IQ_CFPS_ACT_OR_EST" hidden="1">"c2217"</definedName>
    <definedName name="IQ_CFPS_EST" hidden="1">"c1667"</definedName>
    <definedName name="IQ_CFPS_HIGH_EST" hidden="1">"c1669"</definedName>
    <definedName name="IQ_CFPS_LOW_EST" hidden="1">"c1670"</definedName>
    <definedName name="IQ_CFPS_MEDIAN_EST" hidden="1">"c1668"</definedName>
    <definedName name="IQ_CFPS_NUM_EST" hidden="1">"c1671"</definedName>
    <definedName name="IQ_CFPS_STDDEV_EST" hidden="1">"c1672"</definedName>
    <definedName name="IQ_CH" hidden="1">110000</definedName>
    <definedName name="IQ_CHANGE_AP" hidden="1">"c133"</definedName>
    <definedName name="IQ_CHANGE_AP_BNK" hidden="1">"c134"</definedName>
    <definedName name="IQ_CHANGE_AP_BR" hidden="1">"c135"</definedName>
    <definedName name="IQ_CHANGE_AP_FIN" hidden="1">"c136"</definedName>
    <definedName name="IQ_CHANGE_AP_INS" hidden="1">"c137"</definedName>
    <definedName name="IQ_CHANGE_AP_REIT" hidden="1">"c138"</definedName>
    <definedName name="IQ_CHANGE_AP_UTI" hidden="1">"c139"</definedName>
    <definedName name="IQ_CHANGE_AR" hidden="1">"c140"</definedName>
    <definedName name="IQ_CHANGE_AR_BNK" hidden="1">"c141"</definedName>
    <definedName name="IQ_CHANGE_AR_BR" hidden="1">"c142"</definedName>
    <definedName name="IQ_CHANGE_AR_FIN" hidden="1">"c143"</definedName>
    <definedName name="IQ_CHANGE_AR_INS" hidden="1">"c144"</definedName>
    <definedName name="IQ_CHANGE_AR_REIT" hidden="1">"c145"</definedName>
    <definedName name="IQ_CHANGE_AR_UTI" hidden="1">"c146"</definedName>
    <definedName name="IQ_CHANGE_DEF_TAX" hidden="1">"c147"</definedName>
    <definedName name="IQ_CHANGE_DEPOSIT_ACCT" hidden="1">"c148"</definedName>
    <definedName name="IQ_CHANGE_INC_TAX" hidden="1">"c149"</definedName>
    <definedName name="IQ_CHANGE_INS_RES_LIAB" hidden="1">"c150"</definedName>
    <definedName name="IQ_CHANGE_INVENTORY" hidden="1">"c151"</definedName>
    <definedName name="IQ_CHANGE_NET_WORKING_CAPITAL" hidden="1">"c1909"</definedName>
    <definedName name="IQ_CHANGE_OTHER_NET_OPER_ASSETS_BR" hidden="1">"c3595"</definedName>
    <definedName name="IQ_CHANGE_OTHER_WORK_CAP" hidden="1">"c152"</definedName>
    <definedName name="IQ_CHANGE_OTHER_WORK_CAP_BNK" hidden="1">"c153"</definedName>
    <definedName name="IQ_CHANGE_OTHER_WORK_CAP_BR" hidden="1">"c154"</definedName>
    <definedName name="IQ_CHANGE_OTHER_WORK_CAP_FIN" hidden="1">"c155"</definedName>
    <definedName name="IQ_CHANGE_OTHER_WORK_CAP_INS" hidden="1">"c156"</definedName>
    <definedName name="IQ_CHANGE_OTHER_WORK_CAP_REIT" hidden="1">"c157"</definedName>
    <definedName name="IQ_CHANGE_OTHER_WORK_CAP_UTI" hidden="1">"c158"</definedName>
    <definedName name="IQ_CHANGE_TRADING_ASSETS" hidden="1">"c159"</definedName>
    <definedName name="IQ_CHANGE_UNEARN_REV" hidden="1">"c160"</definedName>
    <definedName name="IQ_CHANGE_WORK_CAP" hidden="1">"c161"</definedName>
    <definedName name="IQ_CHANGES_WORK_CAP" hidden="1">"c1357"</definedName>
    <definedName name="IQ_CHARGE_OFFS_1_4_FAMILY_FDIC" hidden="1">"c6756"</definedName>
    <definedName name="IQ_CHARGE_OFFS_1_4_FAMILY_LOANS_FDIC" hidden="1">"c6714"</definedName>
    <definedName name="IQ_CHARGE_OFFS_AUTO_LOANS_FDIC" hidden="1">"c6708"</definedName>
    <definedName name="IQ_CHARGE_OFFS_CL_LOANS_FDIC" hidden="1">"c6709"</definedName>
    <definedName name="IQ_CHARGE_OFFS_COMMERCIAL_INDUSTRIAL_FDIC" hidden="1">"c6759"</definedName>
    <definedName name="IQ_CHARGE_OFFS_COMMERCIAL_RE_FDIC" hidden="1">"c6754"</definedName>
    <definedName name="IQ_CHARGE_OFFS_COMMERCIAL_RE_NOT_SECURED_FDIC" hidden="1">"c6764"</definedName>
    <definedName name="IQ_CHARGE_OFFS_CONSTRUCTION_DEVELOPMENT_FDIC" hidden="1">"c6753"</definedName>
    <definedName name="IQ_CHARGE_OFFS_CREDIT_CARDS_FDIC" hidden="1">"c6761"</definedName>
    <definedName name="IQ_CHARGE_OFFS_CREDIT_CARDS_RECEIVABLES_FDIC" hidden="1">"c6711"</definedName>
    <definedName name="IQ_CHARGE_OFFS_GROSS" hidden="1">"c162"</definedName>
    <definedName name="IQ_CHARGE_OFFS_HOME_EQUITY_FDIC" hidden="1">"c6757"</definedName>
    <definedName name="IQ_CHARGE_OFFS_HOME_EQUITY_LINES_FDIC" hidden="1">"c6712"</definedName>
    <definedName name="IQ_CHARGE_OFFS_INDIVIDUALS_FDIC" hidden="1">"c6760"</definedName>
    <definedName name="IQ_CHARGE_OFFS_MULTI_FAMILY_FDIC" hidden="1">"c6755"</definedName>
    <definedName name="IQ_CHARGE_OFFS_NET" hidden="1">"c163"</definedName>
    <definedName name="IQ_CHARGE_OFFS_OTHER_1_4_FAMILY_FDIC" hidden="1">"c6758"</definedName>
    <definedName name="IQ_CHARGE_OFFS_OTHER_CONSUMER_LOANS_FDIC" hidden="1">"c6710"</definedName>
    <definedName name="IQ_CHARGE_OFFS_OTHER_INDIVIDUAL_FDIC" hidden="1">"c6762"</definedName>
    <definedName name="IQ_CHARGE_OFFS_OTHER_LOANS_FDIC" hidden="1">"c6763"</definedName>
    <definedName name="IQ_CHARGE_OFFS_OTHER_LOANS_OTHER_FDIC" hidden="1">"c6713"</definedName>
    <definedName name="IQ_CHARGE_OFFS_RE_LOANS_FDIC" hidden="1">"c6752"</definedName>
    <definedName name="IQ_CHARGE_OFFS_RECOVERED" hidden="1">"c164"</definedName>
    <definedName name="IQ_CHARGE_OFFS_TOTAL_AVG_LOANS" hidden="1">"c165"</definedName>
    <definedName name="IQ_CITY" hidden="1">"c166"</definedName>
    <definedName name="IQ_CL_DUE_AFTER_FIVE" hidden="1">"c167"</definedName>
    <definedName name="IQ_CL_DUE_CY" hidden="1">"c168"</definedName>
    <definedName name="IQ_CL_DUE_CY1" hidden="1">"c169"</definedName>
    <definedName name="IQ_CL_DUE_CY2" hidden="1">"c170"</definedName>
    <definedName name="IQ_CL_DUE_CY3" hidden="1">"c171"</definedName>
    <definedName name="IQ_CL_DUE_CY4" hidden="1">"c172"</definedName>
    <definedName name="IQ_CL_DUE_NEXT_FIVE" hidden="1">"c173"</definedName>
    <definedName name="IQ_CLASSA_OUTSTANDING_BS_DATE" hidden="1">"c1971"</definedName>
    <definedName name="IQ_CLASSA_OUTSTANDING_FILING_DATE" hidden="1">"c1973"</definedName>
    <definedName name="IQ_CLOSEPRICE" hidden="1">"c174"</definedName>
    <definedName name="IQ_CLOSEPRICE_ADJ" hidden="1">"c2115"</definedName>
    <definedName name="IQ_CMO_FDIC" hidden="1">"c6406"</definedName>
    <definedName name="IQ_COGS" hidden="1">"c175"</definedName>
    <definedName name="IQ_COLLECTION_DOMESTIC_FDIC" hidden="1">"c6387"</definedName>
    <definedName name="IQ_COMBINED_RATIO" hidden="1">"c176"</definedName>
    <definedName name="IQ_COMMERCIAL_BANKS_DEPOSITS_FOREIGN_FDIC" hidden="1">"c6480"</definedName>
    <definedName name="IQ_COMMERCIAL_BANKS_LOANS_FDIC" hidden="1">"c6434"</definedName>
    <definedName name="IQ_COMMERCIAL_BANKS_NONTRANSACTION_ACCOUNTS_FDIC" hidden="1">"c6548"</definedName>
    <definedName name="IQ_COMMERCIAL_BANKS_TOTAL_DEPOSITS_FDIC" hidden="1">"c6474"</definedName>
    <definedName name="IQ_COMMERCIAL_BANKS_TOTAL_LOANS_FOREIGN_FDIC" hidden="1">"c6444"</definedName>
    <definedName name="IQ_COMMERCIAL_BANKS_TRANSACTION_ACCOUNTS_FDIC" hidden="1">"c6540"</definedName>
    <definedName name="IQ_COMMERCIAL_DOM" hidden="1">"c177"</definedName>
    <definedName name="IQ_COMMERCIAL_FIRE_WRITTEN" hidden="1">"c178"</definedName>
    <definedName name="IQ_COMMERCIAL_INDUSTRIAL_CHARGE_OFFS_FDIC" hidden="1">"c6598"</definedName>
    <definedName name="IQ_COMMERCIAL_INDUSTRIAL_LOANS_NET_FDIC" hidden="1">"c6317"</definedName>
    <definedName name="IQ_COMMERCIAL_INDUSTRIAL_NET_CHARGE_OFFS_FDIC" hidden="1">"c6636"</definedName>
    <definedName name="IQ_COMMERCIAL_INDUSTRIAL_RECOVERIES_FDIC" hidden="1">"c6617"</definedName>
    <definedName name="IQ_COMMERCIAL_INDUSTRIAL_TOTAL_LOANS_FOREIGN_FDIC" hidden="1">"c6451"</definedName>
    <definedName name="IQ_COMMERCIAL_MORT" hidden="1">"c179"</definedName>
    <definedName name="IQ_COMMERCIAL_RE_CONSTRUCTION_LAND_DEV_FDIC" hidden="1">"c6526"</definedName>
    <definedName name="IQ_COMMERCIAL_RE_LOANS_FDIC" hidden="1">"c6312"</definedName>
    <definedName name="IQ_COMMISS_FEES" hidden="1">"c180"</definedName>
    <definedName name="IQ_COMMISSION_DEF" hidden="1">"c181"</definedName>
    <definedName name="IQ_COMMITMENTS_MATURITY_EXCEEDING_1YR_FDIC" hidden="1">"c6531"</definedName>
    <definedName name="IQ_COMMITMENTS_NOT_SECURED_RE_FDIC" hidden="1">"c6528"</definedName>
    <definedName name="IQ_COMMITMENTS_SECURED_RE_FDIC" hidden="1">"c6527"</definedName>
    <definedName name="IQ_COMMODITY_EXPOSURES_FDIC" hidden="1">"c6665"</definedName>
    <definedName name="IQ_COMMON" hidden="1">"c182"</definedName>
    <definedName name="IQ_COMMON_APIC" hidden="1">"c183"</definedName>
    <definedName name="IQ_COMMON_APIC_BNK" hidden="1">"c184"</definedName>
    <definedName name="IQ_COMMON_APIC_BR" hidden="1">"c185"</definedName>
    <definedName name="IQ_COMMON_APIC_FIN" hidden="1">"c186"</definedName>
    <definedName name="IQ_COMMON_APIC_INS" hidden="1">"c187"</definedName>
    <definedName name="IQ_COMMON_APIC_REIT" hidden="1">"c188"</definedName>
    <definedName name="IQ_COMMON_APIC_UTI" hidden="1">"c189"</definedName>
    <definedName name="IQ_COMMON_DIV_CF" hidden="1">"c190"</definedName>
    <definedName name="IQ_COMMON_EQUITY_10YR_ANN_GROWTH" hidden="1">"c191"</definedName>
    <definedName name="IQ_COMMON_EQUITY_1YR_ANN_GROWTH" hidden="1">"c192"</definedName>
    <definedName name="IQ_COMMON_EQUITY_2YR_ANN_GROWTH" hidden="1">"c193"</definedName>
    <definedName name="IQ_COMMON_EQUITY_3YR_ANN_GROWTH" hidden="1">"c194"</definedName>
    <definedName name="IQ_COMMON_EQUITY_5YR_ANN_GROWTH" hidden="1">"c195"</definedName>
    <definedName name="IQ_COMMON_EQUITY_7YR_ANN_GROWTH" hidden="1">"c196"</definedName>
    <definedName name="IQ_COMMON_FDIC" hidden="1">"c6350"</definedName>
    <definedName name="IQ_COMMON_ISSUED" hidden="1">"c197"</definedName>
    <definedName name="IQ_COMMON_ISSUED_BNK" hidden="1">"c198"</definedName>
    <definedName name="IQ_COMMON_ISSUED_BR" hidden="1">"c199"</definedName>
    <definedName name="IQ_COMMON_ISSUED_FIN" hidden="1">"c200"</definedName>
    <definedName name="IQ_COMMON_ISSUED_INS" hidden="1">"c201"</definedName>
    <definedName name="IQ_COMMON_ISSUED_REIT" hidden="1">"c202"</definedName>
    <definedName name="IQ_COMMON_ISSUED_UTI" hidden="1">"c203"</definedName>
    <definedName name="IQ_COMMON_PER_ADR" hidden="1">"c204"</definedName>
    <definedName name="IQ_COMMON_PREF_DIV_CF" hidden="1">"c205"</definedName>
    <definedName name="IQ_COMMON_REP" hidden="1">"c206"</definedName>
    <definedName name="IQ_COMMON_REP_BNK" hidden="1">"c207"</definedName>
    <definedName name="IQ_COMMON_REP_BR" hidden="1">"c208"</definedName>
    <definedName name="IQ_COMMON_REP_FIN" hidden="1">"c209"</definedName>
    <definedName name="IQ_COMMON_REP_INS" hidden="1">"c210"</definedName>
    <definedName name="IQ_COMMON_REP_REIT" hidden="1">"c211"</definedName>
    <definedName name="IQ_COMMON_REP_UTI" hidden="1">"c212"</definedName>
    <definedName name="IQ_COMMON_STOCK" hidden="1">"c1358"</definedName>
    <definedName name="IQ_COMP_BENEFITS" hidden="1">"c213"</definedName>
    <definedName name="IQ_COMPANY_ADDRESS" hidden="1">"c214"</definedName>
    <definedName name="IQ_COMPANY_NAME" hidden="1">"c215"</definedName>
    <definedName name="IQ_COMPANY_NAME_LONG" hidden="1">"c1585"</definedName>
    <definedName name="IQ_COMPANY_PHONE" hidden="1">"c216"</definedName>
    <definedName name="IQ_COMPANY_STATUS" hidden="1">"c2097"</definedName>
    <definedName name="IQ_COMPANY_STREET1" hidden="1">"c217"</definedName>
    <definedName name="IQ_COMPANY_STREET2" hidden="1">"c218"</definedName>
    <definedName name="IQ_COMPANY_TICKER" hidden="1">"c219"</definedName>
    <definedName name="IQ_COMPANY_TYPE" hidden="1">"c2096"</definedName>
    <definedName name="IQ_COMPANY_WEBSITE" hidden="1">"c220"</definedName>
    <definedName name="IQ_COMPANY_ZIP" hidden="1">"c221"</definedName>
    <definedName name="IQ_CONSTRUCTION_DEV_LOANS_FDIC" hidden="1">"c6313"</definedName>
    <definedName name="IQ_CONSTRUCTION_LAND_DEVELOPMENT_CHARGE_OFFS_FDIC" hidden="1">"c6594"</definedName>
    <definedName name="IQ_CONSTRUCTION_LAND_DEVELOPMENT_NET_CHARGE_OFFS_FDIC" hidden="1">"c6632"</definedName>
    <definedName name="IQ_CONSTRUCTION_LAND_DEVELOPMENT_RECOVERIES_FDIC" hidden="1">"c6613"</definedName>
    <definedName name="IQ_CONSTRUCTION_LOANS" hidden="1">"c222"</definedName>
    <definedName name="IQ_CONSUMER_LOANS" hidden="1">"c223"</definedName>
    <definedName name="IQ_CONTRACTS_OTHER_COMMODITIES_EQUITIES_FDIC" hidden="1">"c6522"</definedName>
    <definedName name="IQ_CONV_DATE" hidden="1">"c2191"</definedName>
    <definedName name="IQ_CONV_PREMIUM" hidden="1">"c2195"</definedName>
    <definedName name="IQ_CONV_PRICE" hidden="1">"c2193"</definedName>
    <definedName name="IQ_CONV_RATE" hidden="1">"c2192"</definedName>
    <definedName name="IQ_CONV_SECURITY" hidden="1">"c2189"</definedName>
    <definedName name="IQ_CONV_SECURITY_ISSUER" hidden="1">"c2190"</definedName>
    <definedName name="IQ_CONV_SECURITY_PRICE" hidden="1">"c2194"</definedName>
    <definedName name="IQ_CONVERT_DEBT" hidden="1">"c224"</definedName>
    <definedName name="IQ_CONVEXITY" hidden="1">"c2182"</definedName>
    <definedName name="IQ_CONVEYED_TO_OTHERS_FDIC" hidden="1">"c6534"</definedName>
    <definedName name="IQ_CORE_CAPITAL_RATIO_FDIC" hidden="1">"c6745"</definedName>
    <definedName name="IQ_COST_BORROWINGS" hidden="1">"c225"</definedName>
    <definedName name="IQ_COST_OF_FUNDING_ASSETS_FDIC" hidden="1">"c6725"</definedName>
    <definedName name="IQ_COST_REV" hidden="1">"c226"</definedName>
    <definedName name="IQ_COST_REVENUE" hidden="1">"c1359"</definedName>
    <definedName name="IQ_COST_SAVINGS" hidden="1">"c227"</definedName>
    <definedName name="IQ_COST_SERVICE" hidden="1">"c228"</definedName>
    <definedName name="IQ_COST_TOTAL_BORROWINGS" hidden="1">"c229"</definedName>
    <definedName name="IQ_COUNTRY_NAME" hidden="1">"c230"</definedName>
    <definedName name="IQ_COVERED_POPS" hidden="1">"c2124"</definedName>
    <definedName name="IQ_CQ" hidden="1">5000</definedName>
    <definedName name="IQ_CREDIT_CARD_CHARGE_OFFS_FDIC" hidden="1">"c6652"</definedName>
    <definedName name="IQ_CREDIT_CARD_FEE" hidden="1">"c231"</definedName>
    <definedName name="IQ_CREDIT_CARD_FEE_BNK" hidden="1">"c231"</definedName>
    <definedName name="IQ_CREDIT_CARD_FEE_FIN" hidden="1">"c1583"</definedName>
    <definedName name="IQ_CREDIT_CARD_LINES_FDIC" hidden="1">"c6525"</definedName>
    <definedName name="IQ_CREDIT_CARD_LOANS_FDIC" hidden="1">"c6319"</definedName>
    <definedName name="IQ_CREDIT_CARD_NET_CHARGE_OFFS_FDIC" hidden="1">"c6654"</definedName>
    <definedName name="IQ_CREDIT_CARD_RECOVERIES_FDIC" hidden="1">"c6653"</definedName>
    <definedName name="IQ_CREDIT_LOSS_CF" hidden="1">"c232"</definedName>
    <definedName name="IQ_CREDIT_LOSS_PROVISION_NET_CHARGE_OFFS_FDIC" hidden="1">"c6734"</definedName>
    <definedName name="IQ_CUMULATIVE_SPLIT_FACTOR" hidden="1">"c2094"</definedName>
    <definedName name="IQ_CURR_DOMESTIC_TAXES" hidden="1">"c2074"</definedName>
    <definedName name="IQ_CURR_FOREIGN_TAXES" hidden="1">"c2075"</definedName>
    <definedName name="IQ_CURRENCY_COIN_DOMESTIC_FDIC" hidden="1">"c6388"</definedName>
    <definedName name="IQ_CURRENCY_FACTOR_BS" hidden="1">"c233"</definedName>
    <definedName name="IQ_CURRENCY_FACTOR_IS" hidden="1">"c234"</definedName>
    <definedName name="IQ_CURRENCY_GAIN" hidden="1">"c235"</definedName>
    <definedName name="IQ_CURRENCY_GAIN_BR" hidden="1">"c236"</definedName>
    <definedName name="IQ_CURRENCY_GAIN_FIN" hidden="1">"c237"</definedName>
    <definedName name="IQ_CURRENCY_GAIN_INS" hidden="1">"c238"</definedName>
    <definedName name="IQ_CURRENCY_GAIN_REIT" hidden="1">"c239"</definedName>
    <definedName name="IQ_CURRENCY_GAIN_UTI" hidden="1">"c240"</definedName>
    <definedName name="IQ_CURRENT_PORT" hidden="1">"c241"</definedName>
    <definedName name="IQ_CURRENT_PORT_BNK" hidden="1">"c242"</definedName>
    <definedName name="IQ_CURRENT_PORT_DEBT" hidden="1">"c243"</definedName>
    <definedName name="IQ_CURRENT_PORT_DEBT_BNK" hidden="1">"c244"</definedName>
    <definedName name="IQ_CURRENT_PORT_DEBT_BR" hidden="1">"c1567"</definedName>
    <definedName name="IQ_CURRENT_PORT_DEBT_FIN" hidden="1">"c1568"</definedName>
    <definedName name="IQ_CURRENT_PORT_DEBT_INS" hidden="1">"c1569"</definedName>
    <definedName name="IQ_CURRENT_PORT_DEBT_REIT" hidden="1">"c1570"</definedName>
    <definedName name="IQ_CURRENT_PORT_DEBT_UTI" hidden="1">"c1571"</definedName>
    <definedName name="IQ_CURRENT_PORT_LEASES" hidden="1">"c245"</definedName>
    <definedName name="IQ_CURRENT_RATIO" hidden="1">"c246"</definedName>
    <definedName name="IQ_CUSIP" hidden="1">"c2245"</definedName>
    <definedName name="IQ_CY" hidden="1">10000</definedName>
    <definedName name="IQ_DA" hidden="1">"c247"</definedName>
    <definedName name="IQ_DA_BR" hidden="1">"c248"</definedName>
    <definedName name="IQ_DA_CF" hidden="1">"c249"</definedName>
    <definedName name="IQ_DA_CF_BNK" hidden="1">"c250"</definedName>
    <definedName name="IQ_DA_CF_BR" hidden="1">"c251"</definedName>
    <definedName name="IQ_DA_CF_FIN" hidden="1">"c252"</definedName>
    <definedName name="IQ_DA_CF_INS" hidden="1">"c253"</definedName>
    <definedName name="IQ_DA_CF_REIT" hidden="1">"c254"</definedName>
    <definedName name="IQ_DA_CF_UTI" hidden="1">"c255"</definedName>
    <definedName name="IQ_DA_FIN" hidden="1">"c256"</definedName>
    <definedName name="IQ_DA_INS" hidden="1">"c257"</definedName>
    <definedName name="IQ_DA_REIT" hidden="1">"c258"</definedName>
    <definedName name="IQ_DA_SUPPL" hidden="1">"c259"</definedName>
    <definedName name="IQ_DA_SUPPL_BR" hidden="1">"c260"</definedName>
    <definedName name="IQ_DA_SUPPL_CF" hidden="1">"c261"</definedName>
    <definedName name="IQ_DA_SUPPL_CF_BNK" hidden="1">"c262"</definedName>
    <definedName name="IQ_DA_SUPPL_CF_BR" hidden="1">"c263"</definedName>
    <definedName name="IQ_DA_SUPPL_CF_FIN" hidden="1">"c264"</definedName>
    <definedName name="IQ_DA_SUPPL_CF_INS" hidden="1">"c265"</definedName>
    <definedName name="IQ_DA_SUPPL_CF_REIT" hidden="1">"c266"</definedName>
    <definedName name="IQ_DA_SUPPL_CF_UTI" hidden="1">"c267"</definedName>
    <definedName name="IQ_DA_SUPPL_FIN" hidden="1">"c268"</definedName>
    <definedName name="IQ_DA_SUPPL_INS" hidden="1">"c269"</definedName>
    <definedName name="IQ_DA_SUPPL_REIT" hidden="1">"c270"</definedName>
    <definedName name="IQ_DA_SUPPL_UTI" hidden="1">"c271"</definedName>
    <definedName name="IQ_DA_UTI" hidden="1">"c272"</definedName>
    <definedName name="IQ_DAILY" hidden="1">500000</definedName>
    <definedName name="IQ_DATED_DATE" hidden="1">"c2185"</definedName>
    <definedName name="IQ_DAY_COUNT" hidden="1">"c2161"</definedName>
    <definedName name="IQ_DAYS_COVER_SHORT" hidden="1">"c1578"</definedName>
    <definedName name="IQ_DAYS_INVENTORY_OUT" hidden="1">"c273"</definedName>
    <definedName name="IQ_DAYS_PAY_OUTST" hidden="1">"c1362"</definedName>
    <definedName name="IQ_DAYS_PAYABLE_OUT" hidden="1">"c274"</definedName>
    <definedName name="IQ_DAYS_SALES_OUT" hidden="1">"c275"</definedName>
    <definedName name="IQ_DAYS_SALES_OUTST" hidden="1">"c1363"</definedName>
    <definedName name="IQ_DEF_ACQ_CST" hidden="1">"c1364"</definedName>
    <definedName name="IQ_DEF_AMORT" hidden="1">"c276"</definedName>
    <definedName name="IQ_DEF_AMORT_BNK" hidden="1">"c277"</definedName>
    <definedName name="IQ_DEF_AMORT_BR" hidden="1">"c278"</definedName>
    <definedName name="IQ_DEF_AMORT_FIN" hidden="1">"c279"</definedName>
    <definedName name="IQ_DEF_AMORT_INS" hidden="1">"c280"</definedName>
    <definedName name="IQ_DEF_AMORT_REIT" hidden="1">"c281"</definedName>
    <definedName name="IQ_DEF_AMORT_UTI" hidden="1">"c282"</definedName>
    <definedName name="IQ_DEF_BENEFIT_INTEREST_COST" hidden="1">"c283"</definedName>
    <definedName name="IQ_DEF_BENEFIT_OTHER_COST" hidden="1">"c284"</definedName>
    <definedName name="IQ_DEF_BENEFIT_ROA" hidden="1">"c285"</definedName>
    <definedName name="IQ_DEF_BENEFIT_SERVICE_COST" hidden="1">"c286"</definedName>
    <definedName name="IQ_DEF_BENEFIT_TOTAL_COST" hidden="1">"c287"</definedName>
    <definedName name="IQ_DEF_CHARGES_BR" hidden="1">"c288"</definedName>
    <definedName name="IQ_DEF_CHARGES_CF" hidden="1">"c289"</definedName>
    <definedName name="IQ_DEF_CHARGES_FIN" hidden="1">"c290"</definedName>
    <definedName name="IQ_DEF_CHARGES_INS" hidden="1">"c291"</definedName>
    <definedName name="IQ_DEF_CHARGES_LT" hidden="1">"c292"</definedName>
    <definedName name="IQ_DEF_CHARGES_LT_BNK" hidden="1">"c293"</definedName>
    <definedName name="IQ_DEF_CHARGES_LT_BR" hidden="1">"c294"</definedName>
    <definedName name="IQ_DEF_CHARGES_LT_FIN" hidden="1">"c295"</definedName>
    <definedName name="IQ_DEF_CHARGES_LT_INS" hidden="1">"c296"</definedName>
    <definedName name="IQ_DEF_CHARGES_LT_REIT" hidden="1">"c297"</definedName>
    <definedName name="IQ_DEF_CHARGES_LT_UTI" hidden="1">"c298"</definedName>
    <definedName name="IQ_DEF_CHARGES_REIT" hidden="1">"c299"</definedName>
    <definedName name="IQ_DEF_CONTRIBUTION_TOTAL_COST" hidden="1">"c300"</definedName>
    <definedName name="IQ_DEF_INC_TAX" hidden="1">"c1365"</definedName>
    <definedName name="IQ_DEF_POLICY_ACQ_COSTS" hidden="1">"c301"</definedName>
    <definedName name="IQ_DEF_POLICY_ACQ_COSTS_CF" hidden="1">"c302"</definedName>
    <definedName name="IQ_DEF_POLICY_AMORT" hidden="1">"c303"</definedName>
    <definedName name="IQ_DEF_TAX_ASSET_LT_BR" hidden="1">"c304"</definedName>
    <definedName name="IQ_DEF_TAX_ASSET_LT_FIN" hidden="1">"c305"</definedName>
    <definedName name="IQ_DEF_TAX_ASSET_LT_INS" hidden="1">"c306"</definedName>
    <definedName name="IQ_DEF_TAX_ASSET_LT_REIT" hidden="1">"c307"</definedName>
    <definedName name="IQ_DEF_TAX_ASSET_LT_UTI" hidden="1">"c308"</definedName>
    <definedName name="IQ_DEF_TAX_ASSETS_CURRENT" hidden="1">"c309"</definedName>
    <definedName name="IQ_DEF_TAX_ASSETS_LT" hidden="1">"c310"</definedName>
    <definedName name="IQ_DEF_TAX_ASSETS_LT_BNK" hidden="1">"c311"</definedName>
    <definedName name="IQ_DEF_TAX_LIAB_CURRENT" hidden="1">"c312"</definedName>
    <definedName name="IQ_DEF_TAX_LIAB_LT" hidden="1">"c313"</definedName>
    <definedName name="IQ_DEF_TAX_LIAB_LT_BNK" hidden="1">"c314"</definedName>
    <definedName name="IQ_DEF_TAX_LIAB_LT_BR" hidden="1">"c315"</definedName>
    <definedName name="IQ_DEF_TAX_LIAB_LT_FIN" hidden="1">"c316"</definedName>
    <definedName name="IQ_DEF_TAX_LIAB_LT_INS" hidden="1">"c317"</definedName>
    <definedName name="IQ_DEF_TAX_LIAB_LT_REIT" hidden="1">"c318"</definedName>
    <definedName name="IQ_DEF_TAX_LIAB_LT_UTI" hidden="1">"c319"</definedName>
    <definedName name="IQ_DEFERRED_DOMESTIC_TAXES" hidden="1">"c2077"</definedName>
    <definedName name="IQ_DEFERRED_FOREIGN_TAXES" hidden="1">"c2078"</definedName>
    <definedName name="IQ_DEFERRED_INC_TAX" hidden="1">"c1447"</definedName>
    <definedName name="IQ_DEFERRED_TAXES" hidden="1">"c1356"</definedName>
    <definedName name="IQ_DEMAND_DEP" hidden="1">"c320"</definedName>
    <definedName name="IQ_DEMAND_DEPOSITS_FDIC" hidden="1">"c6489"</definedName>
    <definedName name="IQ_DEPOSIT_ACCOUNTS_LESS_THAN_100K_FDIC" hidden="1">"c6494"</definedName>
    <definedName name="IQ_DEPOSIT_ACCOUNTS_MORE_THAN_100K_FDIC" hidden="1">"c6492"</definedName>
    <definedName name="IQ_DEPOSITORY_INSTITUTIONS_CHARGE_OFFS_FDIC" hidden="1">"c6596"</definedName>
    <definedName name="IQ_DEPOSITORY_INSTITUTIONS_NET_CHARGE_OFFS_FDIC" hidden="1">"c6634"</definedName>
    <definedName name="IQ_DEPOSITORY_INSTITUTIONS_RECOVERIES_FDIC" hidden="1">"c6615"</definedName>
    <definedName name="IQ_DEPOSITS_FIN" hidden="1">"c321"</definedName>
    <definedName name="IQ_DEPOSITS_HELD_DOMESTIC_FDIC" hidden="1">"c6340"</definedName>
    <definedName name="IQ_DEPOSITS_HELD_FOREIGN_FDIC" hidden="1">"c6341"</definedName>
    <definedName name="IQ_DEPOSITS_LESS_THAN_100K_AFTER_THREE_YEARS_FDIC" hidden="1">"c6464"</definedName>
    <definedName name="IQ_DEPOSITS_LESS_THAN_100K_THREE_MONTHS_FDIC" hidden="1">"c6461"</definedName>
    <definedName name="IQ_DEPOSITS_LESS_THAN_100K_THREE_YEARS_FDIC" hidden="1">"c6463"</definedName>
    <definedName name="IQ_DEPOSITS_LESS_THAN_100K_TWELVE_MONTHS_FDIC" hidden="1">"c6462"</definedName>
    <definedName name="IQ_DEPOSITS_MORE_THAN_100K_AFTER_THREE_YEARS_FDIC" hidden="1">"c6469"</definedName>
    <definedName name="IQ_DEPOSITS_MORE_THAN_100K_THREE_MONTHS_FDIC" hidden="1">"c6466"</definedName>
    <definedName name="IQ_DEPOSITS_MORE_THAN_100K_THREE_YEARS_FDIC" hidden="1">"c6468"</definedName>
    <definedName name="IQ_DEPOSITS_MORE_THAN_100K_TWELVE_MONTHS_FDIC" hidden="1">"c6467"</definedName>
    <definedName name="IQ_DEPRE_AMORT" hidden="1">"c1360"</definedName>
    <definedName name="IQ_DEPRE_AMORT_SUPPL" hidden="1">"c1593"</definedName>
    <definedName name="IQ_DEPRE_DEPLE" hidden="1">"c1361"</definedName>
    <definedName name="IQ_DEPRE_SUPP" hidden="1">"c1443"</definedName>
    <definedName name="IQ_DERIVATIVES_FDIC" hidden="1">"c6523"</definedName>
    <definedName name="IQ_DESCRIPTION_LONG" hidden="1">"c1520"</definedName>
    <definedName name="IQ_DEVELOP_LAND" hidden="1">"c323"</definedName>
    <definedName name="IQ_DIFF_LASTCLOSE_TARGET_PRICE" hidden="1">"c1854"</definedName>
    <definedName name="IQ_DILUT_ADJUST" hidden="1">"c1621"</definedName>
    <definedName name="IQ_DILUT_EPS_EXCL" hidden="1">"c324"</definedName>
    <definedName name="IQ_DILUT_EPS_INCL" hidden="1">"c325"</definedName>
    <definedName name="IQ_DILUT_EPS_NORM" hidden="1">"c1903"</definedName>
    <definedName name="IQ_DILUT_NI" hidden="1">"c2079"</definedName>
    <definedName name="IQ_DILUT_NORMAL_EPS" hidden="1">"c1594"</definedName>
    <definedName name="IQ_DILUT_WEIGHT" hidden="1">"c326"</definedName>
    <definedName name="IQ_DISCONT_OPER" hidden="1">"c1367"</definedName>
    <definedName name="IQ_DISCOUNT_RATE_PENSION_DOMESTIC" hidden="1">"c327"</definedName>
    <definedName name="IQ_DISCOUNT_RATE_PENSION_FOREIGN" hidden="1">"c328"</definedName>
    <definedName name="IQ_DISTR_EXCESS_EARN" hidden="1">"c329"</definedName>
    <definedName name="IQ_DIV_PAYMENT_DATE" hidden="1">"c2106"</definedName>
    <definedName name="IQ_DIV_RECORD_DATE" hidden="1">"c2105"</definedName>
    <definedName name="IQ_DIV_SHARE" hidden="1">"c330"</definedName>
    <definedName name="IQ_DIVEST_CF" hidden="1">"c331"</definedName>
    <definedName name="IQ_DIVID_SHARE" hidden="1">"c1366"</definedName>
    <definedName name="IQ_DIVIDEND_YIELD" hidden="1">"c332"</definedName>
    <definedName name="IQ_DIVIDENDS_DECLARED_COMMON_FDIC" hidden="1">"c6659"</definedName>
    <definedName name="IQ_DIVIDENDS_DECLARED_PREFERRED_FDIC" hidden="1">"c6658"</definedName>
    <definedName name="IQ_DIVIDENDS_FDIC" hidden="1">"c6660"</definedName>
    <definedName name="IQ_DNTM" hidden="1">700000</definedName>
    <definedName name="IQ_DO" hidden="1">"c333"</definedName>
    <definedName name="IQ_DO_ASSETS_CURRENT" hidden="1">"c334"</definedName>
    <definedName name="IQ_DO_ASSETS_LT" hidden="1">"c335"</definedName>
    <definedName name="IQ_DO_CF" hidden="1">"c336"</definedName>
    <definedName name="IQ_DPS_10YR_ANN_GROWTH" hidden="1">"c337"</definedName>
    <definedName name="IQ_DPS_1YR_ANN_GROWTH" hidden="1">"c338"</definedName>
    <definedName name="IQ_DPS_2YR_ANN_GROWTH" hidden="1">"c339"</definedName>
    <definedName name="IQ_DPS_3YR_ANN_GROWTH" hidden="1">"c340"</definedName>
    <definedName name="IQ_DPS_5YR_ANN_GROWTH" hidden="1">"c341"</definedName>
    <definedName name="IQ_DPS_7YR_ANN_GROWTH" hidden="1">"c342"</definedName>
    <definedName name="IQ_DPS_ACT_OR_EST" hidden="1">"c2218"</definedName>
    <definedName name="IQ_DPS_EST" hidden="1">"c1674"</definedName>
    <definedName name="IQ_DPS_HIGH_EST" hidden="1">"c1676"</definedName>
    <definedName name="IQ_DPS_LOW_EST" hidden="1">"c1677"</definedName>
    <definedName name="IQ_DPS_MEDIAN_EST" hidden="1">"c1675"</definedName>
    <definedName name="IQ_DPS_NUM_EST" hidden="1">"c1678"</definedName>
    <definedName name="IQ_DPS_STDDEV_EST" hidden="1">"c1679"</definedName>
    <definedName name="IQ_DURATION" hidden="1">"c2181"</definedName>
    <definedName name="IQ_EARNING_ASSET_YIELD" hidden="1">"c343"</definedName>
    <definedName name="IQ_EARNING_ASSETS_FDIC" hidden="1">"c6360"</definedName>
    <definedName name="IQ_EARNING_ASSETS_YIELD_FDIC" hidden="1">"c6724"</definedName>
    <definedName name="IQ_EARNING_CO" hidden="1">"c344"</definedName>
    <definedName name="IQ_EARNING_CO_10YR_ANN_GROWTH" hidden="1">"c345"</definedName>
    <definedName name="IQ_EARNING_CO_1YR_ANN_GROWTH" hidden="1">"c346"</definedName>
    <definedName name="IQ_EARNING_CO_2YR_ANN_GROWTH" hidden="1">"c347"</definedName>
    <definedName name="IQ_EARNING_CO_3YR_ANN_GROWTH" hidden="1">"c348"</definedName>
    <definedName name="IQ_EARNING_CO_5YR_ANN_GROWTH" hidden="1">"c349"</definedName>
    <definedName name="IQ_EARNING_CO_7YR_ANN_GROWTH" hidden="1">"c350"</definedName>
    <definedName name="IQ_EARNING_CO_MARGIN" hidden="1">"c351"</definedName>
    <definedName name="IQ_EARNINGS_ANNOUNCE_DATE" hidden="1">"c1649"</definedName>
    <definedName name="IQ_EARNINGS_COVERAGE_NET_CHARGE_OFFS_FDIC" hidden="1">"c6735"</definedName>
    <definedName name="IQ_EBIT" hidden="1">"c352"</definedName>
    <definedName name="IQ_EBIT_10K" hidden="1">"IQ_EBIT_10K"</definedName>
    <definedName name="IQ_EBIT_10Q" hidden="1">"IQ_EBIT_10Q"</definedName>
    <definedName name="IQ_EBIT_10Q1" hidden="1">"IQ_EBIT_10Q1"</definedName>
    <definedName name="IQ_EBIT_10YR_ANN_GROWTH" hidden="1">"c353"</definedName>
    <definedName name="IQ_EBIT_1YR_ANN_GROWTH" hidden="1">"c354"</definedName>
    <definedName name="IQ_EBIT_2YR_ANN_GROWTH" hidden="1">"c355"</definedName>
    <definedName name="IQ_EBIT_3YR_ANN_GROWTH" hidden="1">"c356"</definedName>
    <definedName name="IQ_EBIT_5YR_ANN_GROWTH" hidden="1">"c357"</definedName>
    <definedName name="IQ_EBIT_7YR_ANN_GROWTH" hidden="1">"c358"</definedName>
    <definedName name="IQ_EBIT_ACT_OR_EST" hidden="1">"c2219"</definedName>
    <definedName name="IQ_EBIT_EST" hidden="1">"c1681"</definedName>
    <definedName name="IQ_EBIT_GROWTH_1" hidden="1">"c157"</definedName>
    <definedName name="IQ_EBIT_GROWTH_2" hidden="1">"c161"</definedName>
    <definedName name="IQ_EBIT_HIGH_EST" hidden="1">"c1683"</definedName>
    <definedName name="IQ_EBIT_INT" hidden="1">"c360"</definedName>
    <definedName name="IQ_EBIT_LOW_EST" hidden="1">"c1684"</definedName>
    <definedName name="IQ_EBIT_MARGIN" hidden="1">"c359"</definedName>
    <definedName name="IQ_EBIT_MEDIAN_EST" hidden="1">"c1682"</definedName>
    <definedName name="IQ_EBIT_NET_INT" hidden="1">"c360"</definedName>
    <definedName name="IQ_EBIT_NUM_EST" hidden="1">"c1685"</definedName>
    <definedName name="IQ_EBIT_OVER_IE" hidden="1">"c1369"</definedName>
    <definedName name="IQ_EBIT_STDDEV_EST" hidden="1">"c1686"</definedName>
    <definedName name="IQ_EBITA" hidden="1">"c1910"</definedName>
    <definedName name="IQ_EBITA_10YR_ANN_GROWTH" hidden="1">"c1954"</definedName>
    <definedName name="IQ_EBITA_1YR_ANN_GROWTH" hidden="1">"c1949"</definedName>
    <definedName name="IQ_EBITA_2YR_ANN_GROWTH" hidden="1">"c1950"</definedName>
    <definedName name="IQ_EBITA_3YR_ANN_GROWTH" hidden="1">"c1951"</definedName>
    <definedName name="IQ_EBITA_5YR_ANN_GROWTH" hidden="1">"c1952"</definedName>
    <definedName name="IQ_EBITA_7YR_ANN_GROWTH" hidden="1">"c1953"</definedName>
    <definedName name="IQ_EBITA_MARGIN" hidden="1">"c1963"</definedName>
    <definedName name="IQ_EBITDA" hidden="1">"c361"</definedName>
    <definedName name="IQ_EBITDA_10K" hidden="1">"IQ_EBITDA_10K"</definedName>
    <definedName name="IQ_EBITDA_10Q" hidden="1">"IQ_EBITDA_10Q"</definedName>
    <definedName name="IQ_EBITDA_10Q1" hidden="1">"IQ_EBITDA_10Q1"</definedName>
    <definedName name="IQ_EBITDA_10YR_ANN_GROWTH" hidden="1">"c362"</definedName>
    <definedName name="IQ_EBITDA_1YR_ANN_GROWTH" hidden="1">"c363"</definedName>
    <definedName name="IQ_EBITDA_2YR_ANN_GROWTH" hidden="1">"c364"</definedName>
    <definedName name="IQ_EBITDA_3YR_ANN_GROWTH" hidden="1">"c365"</definedName>
    <definedName name="IQ_EBITDA_5YR_ANN_GROWTH" hidden="1">"c366"</definedName>
    <definedName name="IQ_EBITDA_7YR_ANN_GROWTH" hidden="1">"c367"</definedName>
    <definedName name="IQ_EBITDA_ACT_OR_EST" hidden="1">"c2215"</definedName>
    <definedName name="IQ_EBITDA_CAPEX_INT" hidden="1">"c368"</definedName>
    <definedName name="IQ_EBITDA_CAPEX_NET_INT" hidden="1">"c368"</definedName>
    <definedName name="IQ_EBITDA_CAPEX_OVER_TOTAL_IE" hidden="1">"c1370"</definedName>
    <definedName name="IQ_EBITDA_EST" hidden="1">"c369"</definedName>
    <definedName name="IQ_EBITDA_GROWTH_1" hidden="1">"c156"</definedName>
    <definedName name="IQ_EBITDA_GROWTH_2" hidden="1">"c160"</definedName>
    <definedName name="IQ_EBITDA_HIGH_EST" hidden="1">"c370"</definedName>
    <definedName name="IQ_EBITDA_INT" hidden="1">"c373"</definedName>
    <definedName name="IQ_EBITDA_LOW_EST" hidden="1">"c371"</definedName>
    <definedName name="IQ_EBITDA_MARGIN" hidden="1">"c372"</definedName>
    <definedName name="IQ_EBITDA_MEDIAN_EST" hidden="1">"c1663"</definedName>
    <definedName name="IQ_EBITDA_NET_INT" hidden="1">"c373"</definedName>
    <definedName name="IQ_EBITDA_NUM_EST" hidden="1">"c374"</definedName>
    <definedName name="IQ_EBITDA_OVER_TOTAL_IE" hidden="1">"c1371"</definedName>
    <definedName name="IQ_EBITDA_STDDEV_EST" hidden="1">"c375"</definedName>
    <definedName name="IQ_EBT" hidden="1">"c376"</definedName>
    <definedName name="IQ_EBT_BNK" hidden="1">"c377"</definedName>
    <definedName name="IQ_EBT_BR" hidden="1">"c378"</definedName>
    <definedName name="IQ_EBT_EXCL" hidden="1">"c379"</definedName>
    <definedName name="IQ_EBT_EXCL_BNK" hidden="1">"c380"</definedName>
    <definedName name="IQ_EBT_EXCL_BR" hidden="1">"c381"</definedName>
    <definedName name="IQ_EBT_EXCL_FIN" hidden="1">"c382"</definedName>
    <definedName name="IQ_EBT_EXCL_INS" hidden="1">"c383"</definedName>
    <definedName name="IQ_EBT_EXCL_MARGIN" hidden="1">"c1462"</definedName>
    <definedName name="IQ_EBT_EXCL_REIT" hidden="1">"c384"</definedName>
    <definedName name="IQ_EBT_EXCL_UTI" hidden="1">"c385"</definedName>
    <definedName name="IQ_EBT_FIN" hidden="1">"c386"</definedName>
    <definedName name="IQ_EBT_INCL_MARGIN" hidden="1">"c387"</definedName>
    <definedName name="IQ_EBT_INS" hidden="1">"c388"</definedName>
    <definedName name="IQ_EBT_REIT" hidden="1">"c389"</definedName>
    <definedName name="IQ_EBT_UTI" hidden="1">"c390"</definedName>
    <definedName name="IQ_EFFECT_SPECIAL_CHARGE" hidden="1">"c1595"</definedName>
    <definedName name="IQ_EFFECT_TAX_RATE" hidden="1">"c1899"</definedName>
    <definedName name="IQ_EFFICIENCY_RATIO" hidden="1">"c391"</definedName>
    <definedName name="IQ_EFFICIENCY_RATIO_FDIC" hidden="1">"c6736"</definedName>
    <definedName name="IQ_EMPLOYEES" hidden="1">"c392"</definedName>
    <definedName name="IQ_ENTERPRISE_VALUE" hidden="1">"c1348"</definedName>
    <definedName name="IQ_EPS" hidden="1">"IQ_EPS"</definedName>
    <definedName name="IQ_EPS_10K" hidden="1">"IQ_EPS_10K"</definedName>
    <definedName name="IQ_EPS_10Q" hidden="1">"IQ_EPS_10Q"</definedName>
    <definedName name="IQ_EPS_10Q1" hidden="1">"IQ_EPS_10Q1"</definedName>
    <definedName name="IQ_EPS_10YR_ANN_GROWTH" hidden="1">"c393"</definedName>
    <definedName name="IQ_EPS_1YR_ANN_GROWTH" hidden="1">"c394"</definedName>
    <definedName name="IQ_EPS_2YR_ANN_GROWTH" hidden="1">"c395"</definedName>
    <definedName name="IQ_EPS_3YR_ANN_GROWTH" hidden="1">"c396"</definedName>
    <definedName name="IQ_EPS_5YR_ANN_GROWTH" hidden="1">"c397"</definedName>
    <definedName name="IQ_EPS_7YR_ANN_GROWTH" hidden="1">"c398"</definedName>
    <definedName name="IQ_EPS_ACT_OR_EST" hidden="1">"c2213"</definedName>
    <definedName name="IQ_EPS_EST" hidden="1">"c399"</definedName>
    <definedName name="IQ_EPS_EST_1" hidden="1">"c189"</definedName>
    <definedName name="IQ_EPS_GW_ACT_OR_EST" hidden="1">"c2223"</definedName>
    <definedName name="IQ_EPS_GW_EST" hidden="1">"c1737"</definedName>
    <definedName name="IQ_EPS_GW_HIGH_EST" hidden="1">"c1739"</definedName>
    <definedName name="IQ_EPS_GW_LOW_EST" hidden="1">"c1740"</definedName>
    <definedName name="IQ_EPS_GW_MEDIAN_EST" hidden="1">"c1738"</definedName>
    <definedName name="IQ_EPS_GW_NUM_EST" hidden="1">"c1741"</definedName>
    <definedName name="IQ_EPS_GW_STDDEV_EST" hidden="1">"c1742"</definedName>
    <definedName name="IQ_EPS_HIGH_EST" hidden="1">"c400"</definedName>
    <definedName name="IQ_EPS_LOW_EST" hidden="1">"c401"</definedName>
    <definedName name="IQ_EPS_MEDIAN_EST" hidden="1">"c1661"</definedName>
    <definedName name="IQ_EPS_NORM" hidden="1">"c1902"</definedName>
    <definedName name="IQ_EPS_NORM_EST" hidden="1">"c2226"</definedName>
    <definedName name="IQ_EPS_NORM_HIGH_EST" hidden="1">"c2228"</definedName>
    <definedName name="IQ_EPS_NORM_LOW_EST" hidden="1">"c2229"</definedName>
    <definedName name="IQ_EPS_NORM_MEDIAN_EST" hidden="1">"c2227"</definedName>
    <definedName name="IQ_EPS_NORM_NUM_EST" hidden="1">"c2230"</definedName>
    <definedName name="IQ_EPS_NORM_STDDEV_EST" hidden="1">"c2231"</definedName>
    <definedName name="IQ_EPS_NUM_EST" hidden="1">"c402"</definedName>
    <definedName name="IQ_EPS_REPORT_ACT_OR_EST" hidden="1">"c2224"</definedName>
    <definedName name="IQ_EPS_REPORTED_EST" hidden="1">"c1744"</definedName>
    <definedName name="IQ_EPS_REPORTED_HIGH_EST" hidden="1">"c1746"</definedName>
    <definedName name="IQ_EPS_REPORTED_LOW_EST" hidden="1">"c1747"</definedName>
    <definedName name="IQ_EPS_REPORTED_MEDIAN_EST" hidden="1">"c1745"</definedName>
    <definedName name="IQ_EPS_REPORTED_NUM_EST" hidden="1">"c1748"</definedName>
    <definedName name="IQ_EPS_REPORTED_STDDEV_EST" hidden="1">"c1749"</definedName>
    <definedName name="IQ_EPS_STDDEV_EST" hidden="1">"c403"</definedName>
    <definedName name="IQ_EQUITY_AFFIL" hidden="1">"c1451"</definedName>
    <definedName name="IQ_EQUITY_CAPITAL_ASSETS_FDIC" hidden="1">"c6744"</definedName>
    <definedName name="IQ_EQUITY_FDIC" hidden="1">"c6353"</definedName>
    <definedName name="IQ_EQUITY_METHOD" hidden="1">"c404"</definedName>
    <definedName name="IQ_EQUITY_SECURITIES_FDIC" hidden="1">"c6304"</definedName>
    <definedName name="IQ_EQUITY_SECURITY_EXPOSURES_FDIC" hidden="1">"c6664"</definedName>
    <definedName name="IQ_EQV_OVER_BV" hidden="1">"c1596"</definedName>
    <definedName name="IQ_EQV_OVER_LTM_PRETAX_INC" hidden="1">"c1390"</definedName>
    <definedName name="IQ_ESOP_DEBT" hidden="1">"c1597"</definedName>
    <definedName name="IQ_EST_ACT_CFPS" hidden="1">"c1673"</definedName>
    <definedName name="IQ_EST_ACT_DPS" hidden="1">"c1680"</definedName>
    <definedName name="IQ_EST_ACT_EBIT" hidden="1">"c1687"</definedName>
    <definedName name="IQ_EST_ACT_EBITDA" hidden="1">"c1664"</definedName>
    <definedName name="IQ_EST_ACT_EPS" hidden="1">"c1648"</definedName>
    <definedName name="IQ_EST_ACT_EPS_GW" hidden="1">"c1743"</definedName>
    <definedName name="IQ_EST_ACT_EPS_NORM" hidden="1">"c2232"</definedName>
    <definedName name="IQ_EST_ACT_EPS_REPORTED" hidden="1">"c1750"</definedName>
    <definedName name="IQ_EST_ACT_FFO" hidden="1">"c1666"</definedName>
    <definedName name="IQ_EST_ACT_NAV" hidden="1">"c1757"</definedName>
    <definedName name="IQ_EST_ACT_NI" hidden="1">"c1722"</definedName>
    <definedName name="IQ_EST_ACT_NI_GW" hidden="1">"c1729"</definedName>
    <definedName name="IQ_EST_ACT_NI_REPORTED" hidden="1">"c1736"</definedName>
    <definedName name="IQ_EST_ACT_OPER_INC" hidden="1">"c1694"</definedName>
    <definedName name="IQ_EST_ACT_PRETAX_GW_INC" hidden="1">"c1708"</definedName>
    <definedName name="IQ_EST_ACT_PRETAX_INC" hidden="1">"c1701"</definedName>
    <definedName name="IQ_EST_ACT_PRETAX_REPORT_INC" hidden="1">"c1715"</definedName>
    <definedName name="IQ_EST_ACT_REV" hidden="1">"c2113"</definedName>
    <definedName name="IQ_EST_CFPS_DIFF" hidden="1">"c1871"</definedName>
    <definedName name="IQ_EST_CFPS_GROWTH_1YR" hidden="1">"c1774"</definedName>
    <definedName name="IQ_EST_CFPS_GROWTH_2YR" hidden="1">"c1775"</definedName>
    <definedName name="IQ_EST_CFPS_GROWTH_Q_1YR" hidden="1">"c1776"</definedName>
    <definedName name="IQ_EST_CFPS_SEQ_GROWTH_Q" hidden="1">"c1777"</definedName>
    <definedName name="IQ_EST_CFPS_SURPRISE_PERCENT" hidden="1">"c1872"</definedName>
    <definedName name="IQ_EST_CURRENCY" hidden="1">"c2140"</definedName>
    <definedName name="IQ_EST_DATE" hidden="1">"c1634"</definedName>
    <definedName name="IQ_EST_DPS_DIFF" hidden="1">"c1873"</definedName>
    <definedName name="IQ_EST_DPS_GROWTH_1YR" hidden="1">"c1778"</definedName>
    <definedName name="IQ_EST_DPS_GROWTH_2YR" hidden="1">"c1779"</definedName>
    <definedName name="IQ_EST_DPS_GROWTH_Q_1YR" hidden="1">"c1780"</definedName>
    <definedName name="IQ_EST_DPS_SEQ_GROWTH_Q" hidden="1">"c1781"</definedName>
    <definedName name="IQ_EST_DPS_SURPRISE_PERCENT" hidden="1">"c1874"</definedName>
    <definedName name="IQ_EST_EBIT_DIFF" hidden="1">"c1875"</definedName>
    <definedName name="IQ_EST_EBIT_SURPRISE_PERCENT" hidden="1">"c1876"</definedName>
    <definedName name="IQ_EST_EBITDA_DIFF" hidden="1">"c1867"</definedName>
    <definedName name="IQ_EST_EBITDA_GROWTH_1YR" hidden="1">"c1766"</definedName>
    <definedName name="IQ_EST_EBITDA_GROWTH_2YR" hidden="1">"c1767"</definedName>
    <definedName name="IQ_EST_EBITDA_GROWTH_Q_1YR" hidden="1">"c1768"</definedName>
    <definedName name="IQ_EST_EBITDA_SEQ_GROWTH_Q" hidden="1">"c1769"</definedName>
    <definedName name="IQ_EST_EBITDA_SURPRISE_PERCENT" hidden="1">"c1868"</definedName>
    <definedName name="IQ_EST_EPS_DIFF" hidden="1">"c1864"</definedName>
    <definedName name="IQ_EST_EPS_GROWTH_1YR" hidden="1">"c1636"</definedName>
    <definedName name="IQ_EST_EPS_GROWTH_2YR" hidden="1">"c1637"</definedName>
    <definedName name="IQ_EST_EPS_GROWTH_5YR" hidden="1">"c1655"</definedName>
    <definedName name="IQ_EST_EPS_GROWTH_5YR_HIGH" hidden="1">"c1657"</definedName>
    <definedName name="IQ_EST_EPS_GROWTH_5YR_LOW" hidden="1">"c1658"</definedName>
    <definedName name="IQ_EST_EPS_GROWTH_5YR_MEDIAN" hidden="1">"c1656"</definedName>
    <definedName name="IQ_EST_EPS_GROWTH_5YR_NUM" hidden="1">"c1659"</definedName>
    <definedName name="IQ_EST_EPS_GROWTH_5YR_STDDEV" hidden="1">"c1660"</definedName>
    <definedName name="IQ_EST_EPS_GROWTH_Q_1YR" hidden="1">"c1641"</definedName>
    <definedName name="IQ_EST_EPS_GW_DIFF" hidden="1">"c1891"</definedName>
    <definedName name="IQ_EST_EPS_GW_SURPRISE_PERCENT" hidden="1">"c1892"</definedName>
    <definedName name="IQ_EST_EPS_NORM_DIFF" hidden="1">"c2247"</definedName>
    <definedName name="IQ_EST_EPS_NORM_SURPRISE_PERCENT" hidden="1">"c2248"</definedName>
    <definedName name="IQ_EST_EPS_REPORT_DIFF" hidden="1">"c1893"</definedName>
    <definedName name="IQ_EST_EPS_REPORT_SURPRISE_PERCENT" hidden="1">"c1894"</definedName>
    <definedName name="IQ_EST_EPS_SEQ_GROWTH_Q" hidden="1">"c1764"</definedName>
    <definedName name="IQ_EST_EPS_SURPRISE" hidden="1">"c1635"</definedName>
    <definedName name="IQ_EST_EPS_SURPRISE_PERCENT" hidden="1">"c1635"</definedName>
    <definedName name="IQ_EST_FFO_DIFF" hidden="1">"c1869"</definedName>
    <definedName name="IQ_EST_FFO_GROWTH_1YR" hidden="1">"c1770"</definedName>
    <definedName name="IQ_EST_FFO_GROWTH_2YR" hidden="1">"c1771"</definedName>
    <definedName name="IQ_EST_FFO_GROWTH_Q_1YR" hidden="1">"c1772"</definedName>
    <definedName name="IQ_EST_FFO_SEQ_GROWTH_Q" hidden="1">"c1773"</definedName>
    <definedName name="IQ_EST_FFO_SURPRISE_PERCENT" hidden="1">"c1870"</definedName>
    <definedName name="IQ_EST_NAV_DIFF" hidden="1">"c1895"</definedName>
    <definedName name="IQ_EST_NAV_SURPRISE_PERCENT" hidden="1">"c1896"</definedName>
    <definedName name="IQ_EST_NI_DIFF" hidden="1">"c1885"</definedName>
    <definedName name="IQ_EST_NI_GW_DIFF" hidden="1">"c1887"</definedName>
    <definedName name="IQ_EST_NI_GW_SURPRISE_PERCENT" hidden="1">"c1888"</definedName>
    <definedName name="IQ_EST_NI_REPORT_DIFF" hidden="1">"c1889"</definedName>
    <definedName name="IQ_EST_NI_REPORT_SURPRISE_PERCENT" hidden="1">"c1890"</definedName>
    <definedName name="IQ_EST_NI_SURPRISE_PERCENT" hidden="1">"c1886"</definedName>
    <definedName name="IQ_EST_NUM_BUY" hidden="1">"c1759"</definedName>
    <definedName name="IQ_EST_NUM_HOLD" hidden="1">"c1761"</definedName>
    <definedName name="IQ_EST_NUM_NO_OPINION" hidden="1">"c1758"</definedName>
    <definedName name="IQ_EST_NUM_OUTPERFORM" hidden="1">"c1760"</definedName>
    <definedName name="IQ_EST_NUM_SELL" hidden="1">"c1763"</definedName>
    <definedName name="IQ_EST_NUM_UNDERPERFORM" hidden="1">"c1762"</definedName>
    <definedName name="IQ_EST_OPER_INC_DIFF" hidden="1">"c1877"</definedName>
    <definedName name="IQ_EST_OPER_INC_SURPRISE_PERCENT" hidden="1">"c1878"</definedName>
    <definedName name="IQ_EST_PRE_TAX_DIFF" hidden="1">"c1879"</definedName>
    <definedName name="IQ_EST_PRE_TAX_GW_DIFF" hidden="1">"c1881"</definedName>
    <definedName name="IQ_EST_PRE_TAX_GW_SURPRISE_PERCENT" hidden="1">"c1882"</definedName>
    <definedName name="IQ_EST_PRE_TAX_REPORT_DIFF" hidden="1">"c1883"</definedName>
    <definedName name="IQ_EST_PRE_TAX_REPORT_SURPRISE_PERCENT" hidden="1">"c1884"</definedName>
    <definedName name="IQ_EST_PRE_TAX_SURPRISE_PERCENT" hidden="1">"c1880"</definedName>
    <definedName name="IQ_EST_REV_DIFF" hidden="1">"c1865"</definedName>
    <definedName name="IQ_EST_REV_GROWTH_1YR" hidden="1">"c1638"</definedName>
    <definedName name="IQ_EST_REV_GROWTH_2YR" hidden="1">"c1639"</definedName>
    <definedName name="IQ_EST_REV_GROWTH_Q_1YR" hidden="1">"c1640"</definedName>
    <definedName name="IQ_EST_REV_SEQ_GROWTH_Q" hidden="1">"c1765"</definedName>
    <definedName name="IQ_EST_REV_SURPRISE_PERCENT" hidden="1">"c1866"</definedName>
    <definedName name="IQ_ESTIMATED_ASSESSABLE_DEPOSITS_FDIC" hidden="1">"c6490"</definedName>
    <definedName name="IQ_ESTIMATED_INSURED_DEPOSITS_FDIC" hidden="1">"c6491"</definedName>
    <definedName name="IQ_EV_OVER_EMPLOYEE" hidden="1">"c1428"</definedName>
    <definedName name="IQ_EV_OVER_LTM_EBIT" hidden="1">"c1426"</definedName>
    <definedName name="IQ_EV_OVER_LTM_EBITDA" hidden="1">"c1427"</definedName>
    <definedName name="IQ_EV_OVER_LTM_REVENUE" hidden="1">"c1429"</definedName>
    <definedName name="IQ_EV_OVER_REVENUE_EST" hidden="1">"c165"</definedName>
    <definedName name="IQ_EV_OVER_REVENUE_EST_1" hidden="1">"c166"</definedName>
    <definedName name="IQ_EVAL_DATE" hidden="1">"c2180"</definedName>
    <definedName name="IQ_EXCHANGE" hidden="1">"c405"</definedName>
    <definedName name="IQ_EXERCISE_PRICE" hidden="1">"c1897"</definedName>
    <definedName name="IQ_EXERCISED" hidden="1">"c406"</definedName>
    <definedName name="IQ_EXP_RETURN_PENSION_DOMESTIC" hidden="1">"c407"</definedName>
    <definedName name="IQ_EXP_RETURN_PENSION_FOREIGN" hidden="1">"c408"</definedName>
    <definedName name="IQ_EXPLORE_DRILL" hidden="1">"c409"</definedName>
    <definedName name="IQ_EXTRA_ACC_ITEMS" hidden="1">"c410"</definedName>
    <definedName name="IQ_EXTRA_ACC_ITEMS_BNK" hidden="1">"c411"</definedName>
    <definedName name="IQ_EXTRA_ACC_ITEMS_BR" hidden="1">"c412"</definedName>
    <definedName name="IQ_EXTRA_ACC_ITEMS_FIN" hidden="1">"c413"</definedName>
    <definedName name="IQ_EXTRA_ACC_ITEMS_INS" hidden="1">"c414"</definedName>
    <definedName name="IQ_EXTRA_ACC_ITEMS_REIT" hidden="1">"c415"</definedName>
    <definedName name="IQ_EXTRA_ACC_ITEMS_UTI" hidden="1">"c416"</definedName>
    <definedName name="IQ_EXTRA_ITEMS" hidden="1">"c1459"</definedName>
    <definedName name="IQ_EXTRAORDINARY_GAINS_FDIC" hidden="1">"c6586"</definedName>
    <definedName name="IQ_FAIR_VALUE_FDIC" hidden="1">"c6427"</definedName>
    <definedName name="IQ_FARM_LOANS_NET_FDIC" hidden="1">"c6316"</definedName>
    <definedName name="IQ_FARM_LOANS_TOTAL_LOANS_FOREIGN_FDIC" hidden="1">"c6450"</definedName>
    <definedName name="IQ_FARMLAND_LOANS_FDIC" hidden="1">"c6314"</definedName>
    <definedName name="IQ_FDIC" hidden="1">"c417"</definedName>
    <definedName name="IQ_FED_FUNDS_PURCHASED_FDIC" hidden="1">"c6343"</definedName>
    <definedName name="IQ_FED_FUNDS_SOLD_FDIC" hidden="1">"c6307"</definedName>
    <definedName name="IQ_FFO" hidden="1">"c1574"</definedName>
    <definedName name="IQ_FFO_ACT_OR_EST" hidden="1">"c2216"</definedName>
    <definedName name="IQ_FFO_EST" hidden="1">"c418"</definedName>
    <definedName name="IQ_FFO_HIGH_EST" hidden="1">"c419"</definedName>
    <definedName name="IQ_FFO_LOW_EST" hidden="1">"c420"</definedName>
    <definedName name="IQ_FFO_MEDIAN_EST" hidden="1">"c1665"</definedName>
    <definedName name="IQ_FFO_NUM_EST" hidden="1">"c421"</definedName>
    <definedName name="IQ_FFO_STDDEV_EST" hidden="1">"c422"</definedName>
    <definedName name="IQ_FH" hidden="1">100000</definedName>
    <definedName name="IQ_FHLB_ADVANCES_FDIC" hidden="1">"c6366"</definedName>
    <definedName name="IQ_FHLB_DEBT" hidden="1">"c423"</definedName>
    <definedName name="IQ_FHLB_DUE_CY" hidden="1">"c2080"</definedName>
    <definedName name="IQ_FHLB_DUE_CY1" hidden="1">"c2081"</definedName>
    <definedName name="IQ_FHLB_DUE_CY2" hidden="1">"c2082"</definedName>
    <definedName name="IQ_FHLB_DUE_CY3" hidden="1">"c2083"</definedName>
    <definedName name="IQ_FHLB_DUE_CY4" hidden="1">"c2084"</definedName>
    <definedName name="IQ_FHLB_DUE_NEXT_FIVE" hidden="1">"c2085"</definedName>
    <definedName name="IQ_FIDUCIARY_ACTIVITIES_FDIC" hidden="1">"c6571"</definedName>
    <definedName name="IQ_FIFETEEN_YEAR_FIXED_AND_FLOATING_RATE_FDIC" hidden="1">"c6423"</definedName>
    <definedName name="IQ_FIFETEEN_YEAR_MORTGAGE_PASS_THROUGHS_FDIC" hidden="1">"c6415"</definedName>
    <definedName name="IQ_FILING_CURRENCY" hidden="1">"c2129"</definedName>
    <definedName name="IQ_FILINGDATE_BS" hidden="1">"c424"</definedName>
    <definedName name="IQ_FILINGDATE_CF" hidden="1">"c425"</definedName>
    <definedName name="IQ_FILINGDATE_IS" hidden="1">"c426"</definedName>
    <definedName name="IQ_FIN_DIV_ASSETS_CURRENT" hidden="1">"c427"</definedName>
    <definedName name="IQ_FIN_DIV_ASSETS_LT" hidden="1">"c428"</definedName>
    <definedName name="IQ_FIN_DIV_DEBT_CURRENT" hidden="1">"c429"</definedName>
    <definedName name="IQ_FIN_DIV_DEBT_LT" hidden="1">"c430"</definedName>
    <definedName name="IQ_FIN_DIV_EXP" hidden="1">"c431"</definedName>
    <definedName name="IQ_FIN_DIV_INT_EXP" hidden="1">"c432"</definedName>
    <definedName name="IQ_FIN_DIV_LIAB_CURRENT" hidden="1">"c433"</definedName>
    <definedName name="IQ_FIN_DIV_LIAB_LT" hidden="1">"c434"</definedName>
    <definedName name="IQ_FIN_DIV_LOANS_CURRENT" hidden="1">"c435"</definedName>
    <definedName name="IQ_FIN_DIV_LOANS_LT" hidden="1">"c436"</definedName>
    <definedName name="IQ_FIN_DIV_REV" hidden="1">"c437"</definedName>
    <definedName name="IQ_FINANCING_CASH" hidden="1">"c1405"</definedName>
    <definedName name="IQ_FINANCING_CASH_SUPPL" hidden="1">"c1406"</definedName>
    <definedName name="IQ_FINISHED_INV" hidden="1">"c438"</definedName>
    <definedName name="IQ_FIRST_INT_DATE" hidden="1">"c2186"</definedName>
    <definedName name="IQ_FIRST_YEAR_LIFE" hidden="1">"c439"</definedName>
    <definedName name="IQ_FISCAL_Q" hidden="1">"c440"</definedName>
    <definedName name="IQ_FISCAL_Y" hidden="1">"c441"</definedName>
    <definedName name="IQ_FIVE_PERCENT_AMOUNT" hidden="1">"c240"</definedName>
    <definedName name="IQ_FIVE_PERCENT_OWNER" hidden="1">"c442"</definedName>
    <definedName name="IQ_FIVE_YEAR_FIXED_AND_FLOATING_RATE_FDIC" hidden="1">"c6422"</definedName>
    <definedName name="IQ_FIVE_YEAR_MORTGAGE_PASS_THROUGHS_FDIC" hidden="1">"c6414"</definedName>
    <definedName name="IQ_FIVEPERCENT_OWNER" hidden="1">"c239"</definedName>
    <definedName name="IQ_FIVEPERCENT_PERCENT" hidden="1">"c443"</definedName>
    <definedName name="IQ_FIVEPERCENT_SHARES" hidden="1">"c444"</definedName>
    <definedName name="IQ_FIXED_ASSET_TURNS" hidden="1">"c445"</definedName>
    <definedName name="IQ_FLOAT" hidden="1">"c225"</definedName>
    <definedName name="IQ_FLOAT_PERCENT" hidden="1">"c1575"</definedName>
    <definedName name="IQ_FNMA_FHLMC_FDIC" hidden="1">"c6397"</definedName>
    <definedName name="IQ_FNMA_FHLMC_GNMA_FDIC" hidden="1">"c6399"</definedName>
    <definedName name="IQ_FORECLOSED_PROPERTIES_FDIC" hidden="1">"c6459"</definedName>
    <definedName name="IQ_FOREIGN_BANK_LOANS_FDIC" hidden="1">"c6437"</definedName>
    <definedName name="IQ_FOREIGN_BANKS_DEPOSITS_FOREIGN_FDIC" hidden="1">"c6481"</definedName>
    <definedName name="IQ_FOREIGN_BANKS_LOAN_CHARG_OFFS_FDIC" hidden="1">"c6645"</definedName>
    <definedName name="IQ_FOREIGN_BANKS_NET_CHARGE_OFFS_FDIC" hidden="1">"c6647"</definedName>
    <definedName name="IQ_FOREIGN_BANKS_NONTRANSACTION_ACCOUNTS_FDIC" hidden="1">"c6550"</definedName>
    <definedName name="IQ_FOREIGN_BANKS_RECOVERIES_FDIC" hidden="1">"c6646"</definedName>
    <definedName name="IQ_FOREIGN_BANKS_TRANSACTION_ACCOUNTS_FDIC" hidden="1">"c6542"</definedName>
    <definedName name="IQ_FOREIGN_BRANCHES_US_BANKS_FDIC" hidden="1">"c6392"</definedName>
    <definedName name="IQ_FOREIGN_BRANCHES_US_BANKS_LOANS_FDIC" hidden="1">"c6438"</definedName>
    <definedName name="IQ_FOREIGN_COUNTRIES_BANKS_TOTAL_LOANS_FOREIGN_FDIC" hidden="1">"c6445"</definedName>
    <definedName name="IQ_FOREIGN_DEBT_SECURITIES_FDIC" hidden="1">"c6303"</definedName>
    <definedName name="IQ_FOREIGN_DEP_IB" hidden="1">"c446"</definedName>
    <definedName name="IQ_FOREIGN_DEP_NON_IB" hidden="1">"c447"</definedName>
    <definedName name="IQ_FOREIGN_DEPOSITS_NONTRANSACTION_ACCOUNTS_FDIC" hidden="1">"c6549"</definedName>
    <definedName name="IQ_FOREIGN_DEPOSITS_TRANSACTION_ACCOUNTS_FDIC" hidden="1">"c6541"</definedName>
    <definedName name="IQ_FOREIGN_EXCHANGE" hidden="1">"c1376"</definedName>
    <definedName name="IQ_FOREIGN_EXCHANGE_EXPOSURES_FDIC" hidden="1">"c6663"</definedName>
    <definedName name="IQ_FOREIGN_GOVERNMENT_LOANS_FDIC" hidden="1">"c6430"</definedName>
    <definedName name="IQ_FOREIGN_GOVERNMENTS_CHARGE_OFFS_FDIC" hidden="1">"c6600"</definedName>
    <definedName name="IQ_FOREIGN_GOVERNMENTS_DEPOSITS_FOREIGN_FDIC" hidden="1">"c6482"</definedName>
    <definedName name="IQ_FOREIGN_GOVERNMENTS_NET_CHARGE_OFFS_FDIC" hidden="1">"c6638"</definedName>
    <definedName name="IQ_FOREIGN_GOVERNMENTS_NONTRANSACTION_ACCOUNTS_FDIC" hidden="1">"c6551"</definedName>
    <definedName name="IQ_FOREIGN_GOVERNMENTS_RECOVERIES_FDIC" hidden="1">"c6619"</definedName>
    <definedName name="IQ_FOREIGN_GOVERNMENTS_TOTAL_DEPOSITS_FDIC" hidden="1">"c6476"</definedName>
    <definedName name="IQ_FOREIGN_GOVERNMENTS_TRANSACTION_ACCOUNTS_FDIC" hidden="1">"c6543"</definedName>
    <definedName name="IQ_FOREIGN_LOANS" hidden="1">"c448"</definedName>
    <definedName name="IQ_FQ" hidden="1">500</definedName>
    <definedName name="IQ_FUEL" hidden="1">"c449"</definedName>
    <definedName name="IQ_FULL_TIME" hidden="1">"c450"</definedName>
    <definedName name="IQ_FULLY_INSURED_DEPOSITS_FDIC" hidden="1">"c6487"</definedName>
    <definedName name="IQ_FUTURES_FORWARD_CONTRACTS_NOTIONAL_AMOUNT_FDIC" hidden="1">"c6518"</definedName>
    <definedName name="IQ_FUTURES_FORWARD_CONTRACTS_RATE_RISK_FDIC" hidden="1">"c6508"</definedName>
    <definedName name="IQ_FWD" hidden="1">"LTM"</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WD_Q3" hidden="1">"504"</definedName>
    <definedName name="IQ_FWD_Q4" hidden="1">"505"</definedName>
    <definedName name="IQ_FWD_Q5" hidden="1">"506"</definedName>
    <definedName name="IQ_FWD_Q6" hidden="1">"507"</definedName>
    <definedName name="IQ_FWD_Q7" hidden="1">"508"</definedName>
    <definedName name="IQ_FWD1" hidden="1">"LTM"</definedName>
    <definedName name="IQ_FX" hidden="1">"c451"</definedName>
    <definedName name="IQ_FX_CONTRACTS_FDIC" hidden="1">"c6517"</definedName>
    <definedName name="IQ_FX_CONTRACTS_SPOT_FDIC" hidden="1">"c6356"</definedName>
    <definedName name="IQ_FY" hidden="1">1000</definedName>
    <definedName name="IQ_FY_DATE" hidden="1">"IQ_FY_DATE"</definedName>
    <definedName name="IQ_GA_EXP" hidden="1">"c2241"</definedName>
    <definedName name="IQ_GAIN_ASSETS" hidden="1">"c452"</definedName>
    <definedName name="IQ_GAIN_ASSETS_BNK" hidden="1">"c453"</definedName>
    <definedName name="IQ_GAIN_ASSETS_BR" hidden="1">"c454"</definedName>
    <definedName name="IQ_GAIN_ASSETS_CF" hidden="1">"c455"</definedName>
    <definedName name="IQ_GAIN_ASSETS_CF_BNK" hidden="1">"c456"</definedName>
    <definedName name="IQ_GAIN_ASSETS_CF_BR" hidden="1">"c457"</definedName>
    <definedName name="IQ_GAIN_ASSETS_CF_FIN" hidden="1">"c458"</definedName>
    <definedName name="IQ_GAIN_ASSETS_CF_INS" hidden="1">"c459"</definedName>
    <definedName name="IQ_GAIN_ASSETS_CF_REIT" hidden="1">"c460"</definedName>
    <definedName name="IQ_GAIN_ASSETS_CF_UTI" hidden="1">"c461"</definedName>
    <definedName name="IQ_GAIN_ASSETS_FIN" hidden="1">"c462"</definedName>
    <definedName name="IQ_GAIN_ASSETS_INS" hidden="1">"c463"</definedName>
    <definedName name="IQ_GAIN_ASSETS_REC" hidden="1">"c464"</definedName>
    <definedName name="IQ_GAIN_ASSETS_REC_BNK" hidden="1">"c465"</definedName>
    <definedName name="IQ_GAIN_ASSETS_REC_BR" hidden="1">"c466"</definedName>
    <definedName name="IQ_GAIN_ASSETS_REC_FIN" hidden="1">"c467"</definedName>
    <definedName name="IQ_GAIN_ASSETS_REC_INS" hidden="1">"c468"</definedName>
    <definedName name="IQ_GAIN_ASSETS_REC_REIT" hidden="1">"c469"</definedName>
    <definedName name="IQ_GAIN_ASSETS_REC_UTI" hidden="1">"c470"</definedName>
    <definedName name="IQ_GAIN_ASSETS_REIT" hidden="1">"c471"</definedName>
    <definedName name="IQ_GAIN_ASSETS_REV" hidden="1">"c472"</definedName>
    <definedName name="IQ_GAIN_ASSETS_REV_BNK" hidden="1">"c473"</definedName>
    <definedName name="IQ_GAIN_ASSETS_REV_BR" hidden="1">"c474"</definedName>
    <definedName name="IQ_GAIN_ASSETS_REV_FIN" hidden="1">"c475"</definedName>
    <definedName name="IQ_GAIN_ASSETS_REV_INS" hidden="1">"c476"</definedName>
    <definedName name="IQ_GAIN_ASSETS_REV_REIT" hidden="1">"c477"</definedName>
    <definedName name="IQ_GAIN_ASSETS_REV_UTI" hidden="1">"c478"</definedName>
    <definedName name="IQ_GAIN_ASSETS_UTI" hidden="1">"c479"</definedName>
    <definedName name="IQ_GAIN_INVEST" hidden="1">"c1463"</definedName>
    <definedName name="IQ_GAIN_INVEST_BNK" hidden="1">"c1582"</definedName>
    <definedName name="IQ_GAIN_INVEST_BR" hidden="1">"c1464"</definedName>
    <definedName name="IQ_GAIN_INVEST_CF" hidden="1">"c480"</definedName>
    <definedName name="IQ_GAIN_INVEST_CF_BNK" hidden="1">"c481"</definedName>
    <definedName name="IQ_GAIN_INVEST_CF_BR" hidden="1">"c482"</definedName>
    <definedName name="IQ_GAIN_INVEST_CF_FIN" hidden="1">"c483"</definedName>
    <definedName name="IQ_GAIN_INVEST_CF_INS" hidden="1">"c484"</definedName>
    <definedName name="IQ_GAIN_INVEST_CF_REIT" hidden="1">"c485"</definedName>
    <definedName name="IQ_GAIN_INVEST_CF_UTI" hidden="1">"c486"</definedName>
    <definedName name="IQ_GAIN_INVEST_FIN" hidden="1">"c1465"</definedName>
    <definedName name="IQ_GAIN_INVEST_INS" hidden="1">"c1466"</definedName>
    <definedName name="IQ_GAIN_INVEST_REC" hidden="1">"c487"</definedName>
    <definedName name="IQ_GAIN_INVEST_REC_BNK" hidden="1">"c488"</definedName>
    <definedName name="IQ_GAIN_INVEST_REC_BR" hidden="1">"c489"</definedName>
    <definedName name="IQ_GAIN_INVEST_REC_FIN" hidden="1">"c490"</definedName>
    <definedName name="IQ_GAIN_INVEST_REC_INS" hidden="1">"c491"</definedName>
    <definedName name="IQ_GAIN_INVEST_REC_REIT" hidden="1">"c492"</definedName>
    <definedName name="IQ_GAIN_INVEST_REC_UTI" hidden="1">"c493"</definedName>
    <definedName name="IQ_GAIN_INVEST_REIT" hidden="1">"c1467"</definedName>
    <definedName name="IQ_GAIN_INVEST_REV" hidden="1">"c494"</definedName>
    <definedName name="IQ_GAIN_INVEST_REV_BNK" hidden="1">"c495"</definedName>
    <definedName name="IQ_GAIN_INVEST_REV_BR" hidden="1">"c496"</definedName>
    <definedName name="IQ_GAIN_INVEST_REV_FIN" hidden="1">"c497"</definedName>
    <definedName name="IQ_GAIN_INVEST_REV_INS" hidden="1">"c498"</definedName>
    <definedName name="IQ_GAIN_INVEST_REV_REIT" hidden="1">"c499"</definedName>
    <definedName name="IQ_GAIN_INVEST_REV_UTI" hidden="1">"c500"</definedName>
    <definedName name="IQ_GAIN_INVEST_UTI" hidden="1">"c1468"</definedName>
    <definedName name="IQ_GAIN_LOANS_REC" hidden="1">"c501"</definedName>
    <definedName name="IQ_GAIN_LOANS_RECEIV" hidden="1">"c502"</definedName>
    <definedName name="IQ_GAIN_LOANS_RECEIV_REV_FIN" hidden="1">"c503"</definedName>
    <definedName name="IQ_GAIN_LOANS_REV" hidden="1">"c504"</definedName>
    <definedName name="IQ_GAIN_SALE_ASSETS" hidden="1">"c1377"</definedName>
    <definedName name="IQ_GAIN_SALE_LOANS_FDIC" hidden="1">"c6673"</definedName>
    <definedName name="IQ_GAIN_SALE_RE_FDIC" hidden="1">"c6674"</definedName>
    <definedName name="IQ_GAINS_SALE_ASSETS_FDIC" hidden="1">"c6675"</definedName>
    <definedName name="IQ_GEO_SEG_ASSETS" hidden="1">"c505"</definedName>
    <definedName name="IQ_GEO_SEG_EBT" hidden="1">"c506"</definedName>
    <definedName name="IQ_GEO_SEG_GP" hidden="1">"c507"</definedName>
    <definedName name="IQ_GEO_SEG_NI" hidden="1">"c508"</definedName>
    <definedName name="IQ_GEO_SEG_OPER_INC" hidden="1">"c509"</definedName>
    <definedName name="IQ_GEO_SEG_REV" hidden="1">"c510"</definedName>
    <definedName name="IQ_GNMA_FDIC" hidden="1">"c6398"</definedName>
    <definedName name="IQ_GOODWILL_FDIC" hidden="1">"c6334"</definedName>
    <definedName name="IQ_GOODWILL_IMPAIRMENT_FDIC" hidden="1">"c6678"</definedName>
    <definedName name="IQ_GOODWILL_INTAN_FDIC" hidden="1">"c6333"</definedName>
    <definedName name="IQ_GOODWILL_NET" hidden="1">"c1380"</definedName>
    <definedName name="IQ_GP" hidden="1">"c511"</definedName>
    <definedName name="IQ_GP_10YR_ANN_GROWTH" hidden="1">"c512"</definedName>
    <definedName name="IQ_GP_1YR_ANN_GROWTH" hidden="1">"c513"</definedName>
    <definedName name="IQ_GP_2YR_ANN_GROWTH" hidden="1">"c514"</definedName>
    <definedName name="IQ_GP_3YR_ANN_GROWTH" hidden="1">"c515"</definedName>
    <definedName name="IQ_GP_5YR_ANN_GROWTH" hidden="1">"c516"</definedName>
    <definedName name="IQ_GP_7YR_ANN_GROWTH" hidden="1">"c517"</definedName>
    <definedName name="IQ_GPPE" hidden="1">"c518"</definedName>
    <definedName name="IQ_GROSS_DIVID" hidden="1">"c1446"</definedName>
    <definedName name="IQ_GROSS_GW" hidden="1">"c519"</definedName>
    <definedName name="IQ_GROSS_INTAN" hidden="1">"c520"</definedName>
    <definedName name="IQ_GROSS_LOANS" hidden="1">"c521"</definedName>
    <definedName name="IQ_GROSS_LOANS_10YR_ANN_GROWTH" hidden="1">"c522"</definedName>
    <definedName name="IQ_GROSS_LOANS_1YR_ANN_GROWTH" hidden="1">"c523"</definedName>
    <definedName name="IQ_GROSS_LOANS_2YR_ANN_GROWTH" hidden="1">"c524"</definedName>
    <definedName name="IQ_GROSS_LOANS_3YR_ANN_GROWTH" hidden="1">"c525"</definedName>
    <definedName name="IQ_GROSS_LOANS_5YR_ANN_GROWTH" hidden="1">"c526"</definedName>
    <definedName name="IQ_GROSS_LOANS_7YR_ANN_GROWTH" hidden="1">"c527"</definedName>
    <definedName name="IQ_GROSS_LOANS_TOTAL_DEPOSITS" hidden="1">"c528"</definedName>
    <definedName name="IQ_GROSS_MARGIN" hidden="1">"c529"</definedName>
    <definedName name="IQ_GROSS_PROFIT" hidden="1">"c1378"</definedName>
    <definedName name="IQ_GROSS_SPRD" hidden="1">"c2155"</definedName>
    <definedName name="IQ_GW" hidden="1">"c530"</definedName>
    <definedName name="IQ_GW_AMORT" hidden="1">"c531"</definedName>
    <definedName name="IQ_GW_AMORT_BR" hidden="1">"c532"</definedName>
    <definedName name="IQ_GW_AMORT_CF" hidden="1">"c533"</definedName>
    <definedName name="IQ_GW_AMORT_CF_BNK" hidden="1">"c534"</definedName>
    <definedName name="IQ_GW_AMORT_CF_BR" hidden="1">"c535"</definedName>
    <definedName name="IQ_GW_AMORT_CF_FIN" hidden="1">"c536"</definedName>
    <definedName name="IQ_GW_AMORT_CF_INS" hidden="1">"c537"</definedName>
    <definedName name="IQ_GW_AMORT_CF_REIT" hidden="1">"c538"</definedName>
    <definedName name="IQ_GW_AMORT_CF_UTI" hidden="1">"c539"</definedName>
    <definedName name="IQ_GW_AMORT_FIN" hidden="1">"c540"</definedName>
    <definedName name="IQ_GW_AMORT_INS" hidden="1">"c541"</definedName>
    <definedName name="IQ_GW_AMORT_REIT" hidden="1">"c542"</definedName>
    <definedName name="IQ_GW_AMORT_UTI" hidden="1">"c543"</definedName>
    <definedName name="IQ_GW_INTAN_AMORT" hidden="1">"c1469"</definedName>
    <definedName name="IQ_GW_INTAN_AMORT_BNK" hidden="1">"c544"</definedName>
    <definedName name="IQ_GW_INTAN_AMORT_BR" hidden="1">"c1470"</definedName>
    <definedName name="IQ_GW_INTAN_AMORT_CF" hidden="1">"c1471"</definedName>
    <definedName name="IQ_GW_INTAN_AMORT_CF_BNK" hidden="1">"c1472"</definedName>
    <definedName name="IQ_GW_INTAN_AMORT_CF_BR" hidden="1">"c1473"</definedName>
    <definedName name="IQ_GW_INTAN_AMORT_CF_FIN" hidden="1">"c1474"</definedName>
    <definedName name="IQ_GW_INTAN_AMORT_CF_INS" hidden="1">"c1475"</definedName>
    <definedName name="IQ_GW_INTAN_AMORT_CF_REIT" hidden="1">"c1476"</definedName>
    <definedName name="IQ_GW_INTAN_AMORT_CF_UTI" hidden="1">"c1477"</definedName>
    <definedName name="IQ_GW_INTAN_AMORT_FIN" hidden="1">"c1478"</definedName>
    <definedName name="IQ_GW_INTAN_AMORT_INS" hidden="1">"c1479"</definedName>
    <definedName name="IQ_GW_INTAN_AMORT_REIT" hidden="1">"c1480"</definedName>
    <definedName name="IQ_GW_INTAN_AMORT_UTI" hidden="1">"c1481"</definedName>
    <definedName name="IQ_HELD_MATURITY_FDIC" hidden="1">"c6408"</definedName>
    <definedName name="IQ_HIGH_TARGET_PRICE" hidden="1">"c1651"</definedName>
    <definedName name="IQ_HIGHPRICE" hidden="1">"c545"</definedName>
    <definedName name="IQ_HOME_EQUITY_LOC_NET_CHARGE_OFFS_FDIC" hidden="1">"c6644"</definedName>
    <definedName name="IQ_HOME_EQUITY_LOC_TOTAL_CHARGE_OFFS_FDIC" hidden="1">"c6606"</definedName>
    <definedName name="IQ_HOME_EQUITY_LOC_TOTAL_RECOVERIES_FDIC" hidden="1">"c6625"</definedName>
    <definedName name="IQ_HOMEOWNERS_WRITTEN" hidden="1">"c546"</definedName>
    <definedName name="IQ_IMPAIR_OIL" hidden="1">"c547"</definedName>
    <definedName name="IQ_IMPAIRMENT_GW" hidden="1">"c548"</definedName>
    <definedName name="IQ_INC_AFTER_TAX" hidden="1">"c1598"</definedName>
    <definedName name="IQ_INC_AVAIL_EXCL" hidden="1">"c1395"</definedName>
    <definedName name="IQ_INC_AVAIL_INCL" hidden="1">"c1396"</definedName>
    <definedName name="IQ_INC_BEFORE_TAX" hidden="1">"c1375"</definedName>
    <definedName name="IQ_INC_EQUITY" hidden="1">"c549"</definedName>
    <definedName name="IQ_INC_EQUITY_BR" hidden="1">"c550"</definedName>
    <definedName name="IQ_INC_EQUITY_CF" hidden="1">"c551"</definedName>
    <definedName name="IQ_INC_EQUITY_FIN" hidden="1">"c552"</definedName>
    <definedName name="IQ_INC_EQUITY_INS" hidden="1">"c553"</definedName>
    <definedName name="IQ_INC_EQUITY_REC_BNK" hidden="1">"c554"</definedName>
    <definedName name="IQ_INC_EQUITY_REIT" hidden="1">"c555"</definedName>
    <definedName name="IQ_INC_EQUITY_REV_BNK" hidden="1">"c556"</definedName>
    <definedName name="IQ_INC_EQUITY_UTI" hidden="1">"c557"</definedName>
    <definedName name="IQ_INC_REAL_ESTATE_REC" hidden="1">"c558"</definedName>
    <definedName name="IQ_INC_REAL_ESTATE_REV" hidden="1">"c559"</definedName>
    <definedName name="IQ_INC_TAX" hidden="1">"c560"</definedName>
    <definedName name="IQ_INC_TAX_EXCL" hidden="1">"c1599"</definedName>
    <definedName name="IQ_INC_TAX_PAY_CURRENT" hidden="1">"c561"</definedName>
    <definedName name="IQ_INC_TRADE_ACT" hidden="1">"c562"</definedName>
    <definedName name="IQ_INCIDENTAL_CHANGES_BUSINESS_COMBINATIONS_FDIC" hidden="1">"c6502"</definedName>
    <definedName name="IQ_INCOME_BEFORE_EXTRA_FDIC" hidden="1">"c6585"</definedName>
    <definedName name="IQ_INCOME_EARNED_FDIC" hidden="1">"c6359"</definedName>
    <definedName name="IQ_INCOME_TAXES_FDIC" hidden="1">"c6582"</definedName>
    <definedName name="IQ_INDIVIDUALS_CHARGE_OFFS_FDIC" hidden="1">"c6599"</definedName>
    <definedName name="IQ_INDIVIDUALS_LOANS_FDIC" hidden="1">"c6318"</definedName>
    <definedName name="IQ_INDIVIDUALS_NET_CHARGE_OFFS_FDIC" hidden="1">"c6637"</definedName>
    <definedName name="IQ_INDIVIDUALS_OTHER_LOANS_FDIC" hidden="1">"c6321"</definedName>
    <definedName name="IQ_INDIVIDUALS_PARTNERSHIPS_CORP_DEPOSITS_FOREIGN_FDIC" hidden="1">"c6479"</definedName>
    <definedName name="IQ_INDIVIDUALS_PARTNERSHIPS_CORP_NONTRANSACTION_ACCOUNTS_FDIC" hidden="1">"c6545"</definedName>
    <definedName name="IQ_INDIVIDUALS_PARTNERSHIPS_CORP_TOTAL_DEPOSITS_FDIC" hidden="1">"c6471"</definedName>
    <definedName name="IQ_INDIVIDUALS_PARTNERSHIPS_CORP_TRANSACTION_ACCOUNTS_FDIC" hidden="1">"c6537"</definedName>
    <definedName name="IQ_INDIVIDUALS_RECOVERIES_FDIC" hidden="1">"c6618"</definedName>
    <definedName name="IQ_INS_ANNUITY_LIAB" hidden="1">"c563"</definedName>
    <definedName name="IQ_INS_DIV_EXP" hidden="1">"c564"</definedName>
    <definedName name="IQ_INS_DIV_REV" hidden="1">"c565"</definedName>
    <definedName name="IQ_INS_IN_FORCE" hidden="1">"c566"</definedName>
    <definedName name="IQ_INS_LIAB" hidden="1">"c567"</definedName>
    <definedName name="IQ_INS_POLICY_EXP" hidden="1">"c568"</definedName>
    <definedName name="IQ_INS_REV" hidden="1">"c569"</definedName>
    <definedName name="IQ_INS_SETTLE" hidden="1">"c570"</definedName>
    <definedName name="IQ_INS_SETTLE_BNK" hidden="1">"c571"</definedName>
    <definedName name="IQ_INS_SETTLE_BR" hidden="1">"c572"</definedName>
    <definedName name="IQ_INS_SETTLE_FIN" hidden="1">"c573"</definedName>
    <definedName name="IQ_INS_SETTLE_INS" hidden="1">"c574"</definedName>
    <definedName name="IQ_INS_SETTLE_REIT" hidden="1">"c575"</definedName>
    <definedName name="IQ_INS_SETTLE_UTI" hidden="1">"c576"</definedName>
    <definedName name="IQ_INSIDER_3MTH_BOUGHT" hidden="1">"c1534"</definedName>
    <definedName name="IQ_INSIDER_3MTH_BOUGHT_PCT" hidden="1">"c1534"</definedName>
    <definedName name="IQ_INSIDER_3MTH_NET" hidden="1">"c1535"</definedName>
    <definedName name="IQ_INSIDER_3MTH_NET_PCT" hidden="1">"c1535"</definedName>
    <definedName name="IQ_INSIDER_3MTH_SOLD" hidden="1">"c1533"</definedName>
    <definedName name="IQ_INSIDER_3MTH_SOLD_PCT" hidden="1">"c1533"</definedName>
    <definedName name="IQ_INSIDER_6MTH_BOUGHT" hidden="1">"c1537"</definedName>
    <definedName name="IQ_INSIDER_6MTH_BOUGHT_PCT" hidden="1">"c1537"</definedName>
    <definedName name="IQ_INSIDER_6MTH_NET" hidden="1">"c1538"</definedName>
    <definedName name="IQ_INSIDER_6MTH_NET_PCT" hidden="1">"c1538"</definedName>
    <definedName name="IQ_INSIDER_6MTH_SOLD" hidden="1">"c1536"</definedName>
    <definedName name="IQ_INSIDER_6MTH_SOLD_PCT" hidden="1">"c1536"</definedName>
    <definedName name="IQ_INSIDER_AMOUNT" hidden="1">"c238"</definedName>
    <definedName name="IQ_INSIDER_LOANS_FDIC" hidden="1">"c6365"</definedName>
    <definedName name="IQ_INSIDER_OVER_TOTAL" hidden="1">"c1581"</definedName>
    <definedName name="IQ_INSIDER_OWNER" hidden="1">"c577"</definedName>
    <definedName name="IQ_INSIDER_PERCENT" hidden="1">"c578"</definedName>
    <definedName name="IQ_INSIDER_SHARES" hidden="1">"c579"</definedName>
    <definedName name="IQ_INSTITUTIONAL_AMOUNT" hidden="1">"c236"</definedName>
    <definedName name="IQ_INSTITUTIONAL_OVER_TOTAL" hidden="1">"c1580"</definedName>
    <definedName name="IQ_INSTITUTIONAL_OWNER" hidden="1">"c580"</definedName>
    <definedName name="IQ_INSTITUTIONAL_PERCENT" hidden="1">"c581"</definedName>
    <definedName name="IQ_INSTITUTIONAL_SHARES" hidden="1">"c582"</definedName>
    <definedName name="IQ_INSTITUTIONS_EARNINGS_GAINS_FDIC" hidden="1">"c6723"</definedName>
    <definedName name="IQ_INSUR_RECEIV" hidden="1">"c1600"</definedName>
    <definedName name="IQ_INSURANCE_COMMISSION_FEES_FDIC" hidden="1">"c6670"</definedName>
    <definedName name="IQ_INSURANCE_UNDERWRITING_INCOME_FDIC" hidden="1">"c6671"</definedName>
    <definedName name="IQ_INT_BORROW" hidden="1">"c583"</definedName>
    <definedName name="IQ_INT_DEMAND_NOTES_FDIC" hidden="1">"c6567"</definedName>
    <definedName name="IQ_INT_DEPOSITS" hidden="1">"c584"</definedName>
    <definedName name="IQ_INT_DIV_INC" hidden="1">"c585"</definedName>
    <definedName name="IQ_INT_DOMESTIC_DEPOSITS_FDIC" hidden="1">"c6564"</definedName>
    <definedName name="IQ_INT_EXP_BR" hidden="1">"c586"</definedName>
    <definedName name="IQ_INT_EXP_COVERAGE" hidden="1">"c587"</definedName>
    <definedName name="IQ_INT_EXP_FIN" hidden="1">"c588"</definedName>
    <definedName name="IQ_INT_EXP_INS" hidden="1">"c589"</definedName>
    <definedName name="IQ_INT_EXP_LTD" hidden="1">"c2086"</definedName>
    <definedName name="IQ_INT_EXP_REIT" hidden="1">"c590"</definedName>
    <definedName name="IQ_INT_EXP_TOTAL" hidden="1">"c591"</definedName>
    <definedName name="IQ_INT_EXP_TOTAL_FDIC" hidden="1">"c6569"</definedName>
    <definedName name="IQ_INT_EXP_UTI" hidden="1">"c592"</definedName>
    <definedName name="IQ_INT_FED_FUNDS_FDIC" hidden="1">"c6566"</definedName>
    <definedName name="IQ_INT_FOREIGN_DEPOSITS_FDIC" hidden="1">"c6565"</definedName>
    <definedName name="IQ_INT_INC_BR" hidden="1">"c593"</definedName>
    <definedName name="IQ_INT_INC_DEPOSITORY_INST_FDIC" hidden="1">"c6558"</definedName>
    <definedName name="IQ_INT_INC_DOM_LOANS_FDIC" hidden="1">"c6555"</definedName>
    <definedName name="IQ_INT_INC_FED_FUNDS_FDIC" hidden="1">"c6561"</definedName>
    <definedName name="IQ_INT_INC_FIN" hidden="1">"c594"</definedName>
    <definedName name="IQ_INT_INC_FOREIGN_LOANS_FDIC" hidden="1">"c6556"</definedName>
    <definedName name="IQ_INT_INC_INVEST" hidden="1">"c595"</definedName>
    <definedName name="IQ_INT_INC_LEASE_RECEIVABLES_FDIC" hidden="1">"c6557"</definedName>
    <definedName name="IQ_INT_INC_LOANS" hidden="1">"c596"</definedName>
    <definedName name="IQ_INT_INC_OTHER_FDIC" hidden="1">"c6562"</definedName>
    <definedName name="IQ_INT_INC_REIT" hidden="1">"c597"</definedName>
    <definedName name="IQ_INT_INC_SECURITIES_FDIC" hidden="1">"c6559"</definedName>
    <definedName name="IQ_INT_INC_TOTAL" hidden="1">"c598"</definedName>
    <definedName name="IQ_INT_INC_TOTAL_FDIC" hidden="1">"c6563"</definedName>
    <definedName name="IQ_INT_INC_TRADING_ACCOUNTS_FDIC" hidden="1">"c6560"</definedName>
    <definedName name="IQ_INT_INC_UTI" hidden="1">"c599"</definedName>
    <definedName name="IQ_INT_INV_INC" hidden="1">"c600"</definedName>
    <definedName name="IQ_INT_INV_INC_REIT" hidden="1">"c601"</definedName>
    <definedName name="IQ_INT_INV_INC_UTI" hidden="1">"c602"</definedName>
    <definedName name="IQ_INT_ON_BORROWING_COVERAGE" hidden="1">"c603"</definedName>
    <definedName name="IQ_INT_RATE_SPREAD" hidden="1">"c604"</definedName>
    <definedName name="IQ_INT_SUB_NOTES_FDIC" hidden="1">"c6568"</definedName>
    <definedName name="IQ_INTAN_AMORT" hidden="1">"c605"</definedName>
    <definedName name="IQ_INTAN_AMORT_BR" hidden="1">"c606"</definedName>
    <definedName name="IQ_INTAN_AMORT_CF" hidden="1">"c607"</definedName>
    <definedName name="IQ_INTAN_AMORT_CF_BNK" hidden="1">"c608"</definedName>
    <definedName name="IQ_INTAN_AMORT_CF_BR" hidden="1">"c609"</definedName>
    <definedName name="IQ_INTAN_AMORT_CF_FIN" hidden="1">"c610"</definedName>
    <definedName name="IQ_INTAN_AMORT_CF_INS" hidden="1">"c611"</definedName>
    <definedName name="IQ_INTAN_AMORT_CF_REIT" hidden="1">"c612"</definedName>
    <definedName name="IQ_INTAN_AMORT_CF_UTI" hidden="1">"c613"</definedName>
    <definedName name="IQ_INTAN_AMORT_FIN" hidden="1">"c614"</definedName>
    <definedName name="IQ_INTAN_AMORT_INS" hidden="1">"c615"</definedName>
    <definedName name="IQ_INTAN_AMORT_REIT" hidden="1">"c616"</definedName>
    <definedName name="IQ_INTAN_AMORT_UTI" hidden="1">"c617"</definedName>
    <definedName name="IQ_INTANGIBLES_NET" hidden="1">"c1407"</definedName>
    <definedName name="IQ_INTEREST_BEARING_BALANCES_FDIC" hidden="1">"c6371"</definedName>
    <definedName name="IQ_INTEREST_BEARING_DEPOSITS_DOMESTIC_FDIC" hidden="1">"c6478"</definedName>
    <definedName name="IQ_INTEREST_BEARING_DEPOSITS_FDIC" hidden="1">"c6373"</definedName>
    <definedName name="IQ_INTEREST_BEARING_DEPOSITS_FOREIGN_FDIC" hidden="1">"c6485"</definedName>
    <definedName name="IQ_INTEREST_EXP" hidden="1">"c618"</definedName>
    <definedName name="IQ_INTEREST_EXP_NET" hidden="1">"c1450"</definedName>
    <definedName name="IQ_INTEREST_EXP_NON" hidden="1">"c1383"</definedName>
    <definedName name="IQ_INTEREST_EXP_SUPPL" hidden="1">"c1460"</definedName>
    <definedName name="IQ_INTEREST_INC" hidden="1">"c1393"</definedName>
    <definedName name="IQ_INTEREST_INC_10K" hidden="1">"IQ_INTEREST_INC_10K"</definedName>
    <definedName name="IQ_INTEREST_INC_10Q" hidden="1">"IQ_INTEREST_INC_10Q"</definedName>
    <definedName name="IQ_INTEREST_INC_10Q1" hidden="1">"IQ_INTEREST_INC_10Q1"</definedName>
    <definedName name="IQ_INTEREST_INC_NON" hidden="1">"c1384"</definedName>
    <definedName name="IQ_INTEREST_INVEST_INC" hidden="1">"c619"</definedName>
    <definedName name="IQ_INTEREST_RATE_CONTRACTS_FDIC" hidden="1">"c6512"</definedName>
    <definedName name="IQ_INTEREST_RATE_EXPOSURES_FDIC" hidden="1">"c6662"</definedName>
    <definedName name="IQ_INV_10YR_ANN_GROWTH" hidden="1">"c1930"</definedName>
    <definedName name="IQ_INV_1YR_ANN_GROWTH" hidden="1">"c1925"</definedName>
    <definedName name="IQ_INV_2YR_ANN_GROWTH" hidden="1">"c1926"</definedName>
    <definedName name="IQ_INV_3YR_ANN_GROWTH" hidden="1">"c1927"</definedName>
    <definedName name="IQ_INV_5YR_ANN_GROWTH" hidden="1">"c1928"</definedName>
    <definedName name="IQ_INV_7YR_ANN_GROWTH" hidden="1">"c1929"</definedName>
    <definedName name="IQ_INV_BANKING_FEE" hidden="1">"c620"</definedName>
    <definedName name="IQ_INV_METHOD" hidden="1">"c621"</definedName>
    <definedName name="IQ_INVENTORY" hidden="1">"c622"</definedName>
    <definedName name="IQ_INVENTORY_TURNS" hidden="1">"c623"</definedName>
    <definedName name="IQ_INVENTORY_UTI" hidden="1">"c624"</definedName>
    <definedName name="IQ_INVEST_DEBT" hidden="1">"c625"</definedName>
    <definedName name="IQ_INVEST_EQUITY_PREF" hidden="1">"c626"</definedName>
    <definedName name="IQ_INVEST_FHLB" hidden="1">"c627"</definedName>
    <definedName name="IQ_INVEST_LOANS_CF" hidden="1">"c628"</definedName>
    <definedName name="IQ_INVEST_LOANS_CF_BNK" hidden="1">"c629"</definedName>
    <definedName name="IQ_INVEST_LOANS_CF_BR" hidden="1">"c630"</definedName>
    <definedName name="IQ_INVEST_LOANS_CF_FIN" hidden="1">"c631"</definedName>
    <definedName name="IQ_INVEST_LOANS_CF_INS" hidden="1">"c632"</definedName>
    <definedName name="IQ_INVEST_LOANS_CF_REIT" hidden="1">"c633"</definedName>
    <definedName name="IQ_INVEST_LOANS_CF_UTI" hidden="1">"c634"</definedName>
    <definedName name="IQ_INVEST_REAL_ESTATE" hidden="1">"c635"</definedName>
    <definedName name="IQ_INVEST_SECURITY" hidden="1">"c636"</definedName>
    <definedName name="IQ_INVEST_SECURITY_CF" hidden="1">"c637"</definedName>
    <definedName name="IQ_INVEST_SECURITY_CF_BNK" hidden="1">"c638"</definedName>
    <definedName name="IQ_INVEST_SECURITY_CF_BR" hidden="1">"c639"</definedName>
    <definedName name="IQ_INVEST_SECURITY_CF_FIN" hidden="1">"c640"</definedName>
    <definedName name="IQ_INVEST_SECURITY_CF_INS" hidden="1">"c641"</definedName>
    <definedName name="IQ_INVEST_SECURITY_CF_REIT" hidden="1">"c642"</definedName>
    <definedName name="IQ_INVEST_SECURITY_CF_UTI" hidden="1">"c643"</definedName>
    <definedName name="IQ_INVESTMENT_BANKING_OTHER_FEES_FDIC" hidden="1">"c6666"</definedName>
    <definedName name="IQ_IPRD" hidden="1">"c644"</definedName>
    <definedName name="IQ_IRA_KEOGH_ACCOUNTS_FDIC" hidden="1">"c6496"</definedName>
    <definedName name="IQ_ISS_DEBT_NET" hidden="1">"c1391"</definedName>
    <definedName name="IQ_ISS_STOCK_NET" hidden="1">"c1601"</definedName>
    <definedName name="IQ_ISSUE_CURRENCY" hidden="1">"c2156"</definedName>
    <definedName name="IQ_ISSUE_NAME" hidden="1">"c2142"</definedName>
    <definedName name="IQ_ISSUED_GUARANTEED_US_FDIC" hidden="1">"c6404"</definedName>
    <definedName name="IQ_ISSUER" hidden="1">"c2143"</definedName>
    <definedName name="IQ_ISSUER_PARENT" hidden="1">"c2144"</definedName>
    <definedName name="IQ_LAND" hidden="1">"c645"</definedName>
    <definedName name="IQ_LAST_EBIT_MARGIN" hidden="1">"c151"</definedName>
    <definedName name="IQ_LAST_EBITDA_MARGIN" hidden="1">"c150"</definedName>
    <definedName name="IQ_LAST_GROSS_MARGIN" hidden="1">"c149"</definedName>
    <definedName name="IQ_LAST_NET_INC_MARGIN" hidden="1">"c152"</definedName>
    <definedName name="IQ_LAST_PMT_DATE" hidden="1">"c2188"</definedName>
    <definedName name="IQ_LAST_SPLIT_DATE" hidden="1">"c2095"</definedName>
    <definedName name="IQ_LAST_SPLIT_FACTOR" hidden="1">"c2093"</definedName>
    <definedName name="IQ_LASTSALEPRICE" hidden="1">"c646"</definedName>
    <definedName name="IQ_LASTSALEPRICE_DATE" hidden="1">"c2109"</definedName>
    <definedName name="IQ_LATEST" hidden="1">"1"</definedName>
    <definedName name="IQ_LATESTK" hidden="1">1000</definedName>
    <definedName name="IQ_LATESTKFR" hidden="1">"100"</definedName>
    <definedName name="IQ_LATESTQ" hidden="1">500</definedName>
    <definedName name="IQ_LATESTQFR" hidden="1">"50"</definedName>
    <definedName name="IQ_LEASE_FINANCING_RECEIVABLES_CHARGE_OFFS_FDIC" hidden="1">"c6602"</definedName>
    <definedName name="IQ_LEASE_FINANCING_RECEIVABLES_FDIC" hidden="1">"c6433"</definedName>
    <definedName name="IQ_LEASE_FINANCING_RECEIVABLES_NET_CHARGE_OFFS_FDIC" hidden="1">"c6640"</definedName>
    <definedName name="IQ_LEASE_FINANCING_RECEIVABLES_RECOVERIES_FDIC" hidden="1">"c6621"</definedName>
    <definedName name="IQ_LEASE_FINANCING_RECEIVABLES_TOTAL_LOANS_FOREIGN_FDIC" hidden="1">"c6449"</definedName>
    <definedName name="IQ_LEGAL_SETTLE" hidden="1">"c647"</definedName>
    <definedName name="IQ_LEGAL_SETTLE_BNK" hidden="1">"c648"</definedName>
    <definedName name="IQ_LEGAL_SETTLE_BR" hidden="1">"c649"</definedName>
    <definedName name="IQ_LEGAL_SETTLE_FIN" hidden="1">"c650"</definedName>
    <definedName name="IQ_LEGAL_SETTLE_INS" hidden="1">"c651"</definedName>
    <definedName name="IQ_LEGAL_SETTLE_REIT" hidden="1">"c652"</definedName>
    <definedName name="IQ_LEGAL_SETTLE_UTI" hidden="1">"c653"</definedName>
    <definedName name="IQ_LEVERAGE_RATIO" hidden="1">"c654"</definedName>
    <definedName name="IQ_LEVERED_FCF" hidden="1">"c1907"</definedName>
    <definedName name="IQ_LFCF_10YR_ANN_GROWTH" hidden="1">"c1942"</definedName>
    <definedName name="IQ_LFCF_1YR_ANN_GROWTH" hidden="1">"c1937"</definedName>
    <definedName name="IQ_LFCF_2YR_ANN_GROWTH" hidden="1">"c1938"</definedName>
    <definedName name="IQ_LFCF_3YR_ANN_GROWTH" hidden="1">"c1939"</definedName>
    <definedName name="IQ_LFCF_5YR_ANN_GROWTH" hidden="1">"c1940"</definedName>
    <definedName name="IQ_LFCF_7YR_ANN_GROWTH" hidden="1">"c1941"</definedName>
    <definedName name="IQ_LFCF_MARGIN" hidden="1">"c1961"</definedName>
    <definedName name="IQ_LICENSED_POPS" hidden="1">"c2123"</definedName>
    <definedName name="IQ_LIFE_INSURANCE_ASSETS_FDIC" hidden="1">"c6372"</definedName>
    <definedName name="IQ_LIFOR" hidden="1">"c655"</definedName>
    <definedName name="IQ_LL" hidden="1">"c656"</definedName>
    <definedName name="IQ_LOAN_COMMITMENTS_REVOLVING_FDIC" hidden="1">"c6524"</definedName>
    <definedName name="IQ_LOAN_LEASE_RECEIV" hidden="1">"c657"</definedName>
    <definedName name="IQ_LOAN_LOSS" hidden="1">"c1386"</definedName>
    <definedName name="IQ_LOAN_LOSS_ALLOW_FDIC" hidden="1">"c6326"</definedName>
    <definedName name="IQ_LOAN_LOSS_ALLOWANCE_NONCURRENT_LOANS_FDIC" hidden="1">"c6740"</definedName>
    <definedName name="IQ_LOAN_LOSSES_FDIC" hidden="1">"c6580"</definedName>
    <definedName name="IQ_LOAN_SERVICE_REV" hidden="1">"c658"</definedName>
    <definedName name="IQ_LOANS_AND_LEASES_HELD_FDIC" hidden="1">"c6367"</definedName>
    <definedName name="IQ_LOANS_CF" hidden="1">"c659"</definedName>
    <definedName name="IQ_LOANS_CF_BNK" hidden="1">"c660"</definedName>
    <definedName name="IQ_LOANS_CF_BR" hidden="1">"c661"</definedName>
    <definedName name="IQ_LOANS_CF_FIN" hidden="1">"c662"</definedName>
    <definedName name="IQ_LOANS_CF_INS" hidden="1">"c663"</definedName>
    <definedName name="IQ_LOANS_CF_REIT" hidden="1">"c664"</definedName>
    <definedName name="IQ_LOANS_CF_UTI" hidden="1">"c665"</definedName>
    <definedName name="IQ_LOANS_DEPOSITORY_INSTITUTIONS_FDIC" hidden="1">"c6382"</definedName>
    <definedName name="IQ_LOANS_FOR_SALE" hidden="1">"c666"</definedName>
    <definedName name="IQ_LOANS_HELD_FOREIGN_FDIC" hidden="1">"c6315"</definedName>
    <definedName name="IQ_LOANS_LEASES_FOREIGN_FDIC" hidden="1">"c6383"</definedName>
    <definedName name="IQ_LOANS_LEASES_GROSS_FDIC" hidden="1">"c6323"</definedName>
    <definedName name="IQ_LOANS_LEASES_GROSS_FOREIGN_FDIC" hidden="1">"c6384"</definedName>
    <definedName name="IQ_LOANS_LEASES_NET_FDIC" hidden="1">"c6327"</definedName>
    <definedName name="IQ_LOANS_LEASES_NET_UNEARNED_FDIC" hidden="1">"c6325"</definedName>
    <definedName name="IQ_LOANS_NOT_SECURED_RE_FDIC" hidden="1">"c6381"</definedName>
    <definedName name="IQ_LOANS_PAST_DUE" hidden="1">"c667"</definedName>
    <definedName name="IQ_LOANS_RECEIV_CURRENT" hidden="1">"c668"</definedName>
    <definedName name="IQ_LOANS_RECEIV_LT" hidden="1">"c669"</definedName>
    <definedName name="IQ_LOANS_RECEIV_LT_UTI" hidden="1">"c670"</definedName>
    <definedName name="IQ_LOANS_SECURED_BY_RE_CHARGE_OFFS_FDIC" hidden="1">"c6588"</definedName>
    <definedName name="IQ_LOANS_SECURED_BY_RE_RECOVERIES_FDIC" hidden="1">"c6607"</definedName>
    <definedName name="IQ_LOANS_SECURED_NON_US_FDIC" hidden="1">"c6380"</definedName>
    <definedName name="IQ_LOANS_SECURED_RE_NET_CHARGE_OFFS_FDIC" hidden="1">"c6626"</definedName>
    <definedName name="IQ_LOANS_TO_DEPOSITORY_INSTITUTIONS_FOREIGN_FDIC" hidden="1">"c6453"</definedName>
    <definedName name="IQ_LOANS_TO_FOREIGN_GOVERNMENTS_FDIC" hidden="1">"c6448"</definedName>
    <definedName name="IQ_LOANS_TO_INDIVIDUALS_FOREIGN_FDIC" hidden="1">"c6452"</definedName>
    <definedName name="IQ_LONG_TERM_ASSETS_FDIC" hidden="1">"c6361"</definedName>
    <definedName name="IQ_LONG_TERM_DEBT" hidden="1">"c1387"</definedName>
    <definedName name="IQ_LONG_TERM_DEBT_OVER_TOTAL_CAP" hidden="1">"c1388"</definedName>
    <definedName name="IQ_LONG_TERM_GROWTH" hidden="1">"c671"</definedName>
    <definedName name="IQ_LONG_TERM_INV" hidden="1">"c1389"</definedName>
    <definedName name="IQ_LOSS_ALLOWANCE_LOANS_FDIC" hidden="1">"c6739"</definedName>
    <definedName name="IQ_LOSS_LOSS_EXP" hidden="1">"c672"</definedName>
    <definedName name="IQ_LOW_TARGET_PRICE" hidden="1">"c1652"</definedName>
    <definedName name="IQ_LOWPRICE" hidden="1">"c673"</definedName>
    <definedName name="IQ_LT_DEBT" hidden="1">"c674"</definedName>
    <definedName name="IQ_LT_DEBT_BNK" hidden="1">"c675"</definedName>
    <definedName name="IQ_LT_DEBT_BR" hidden="1">"c676"</definedName>
    <definedName name="IQ_LT_DEBT_CAPITAL" hidden="1">"c677"</definedName>
    <definedName name="IQ_LT_DEBT_EQUITY" hidden="1">"c678"</definedName>
    <definedName name="IQ_LT_DEBT_FIN" hidden="1">"c679"</definedName>
    <definedName name="IQ_LT_DEBT_INS" hidden="1">"c680"</definedName>
    <definedName name="IQ_LT_DEBT_ISSUED" hidden="1">"c681"</definedName>
    <definedName name="IQ_LT_DEBT_ISSUED_BNK" hidden="1">"c682"</definedName>
    <definedName name="IQ_LT_DEBT_ISSUED_BR" hidden="1">"c683"</definedName>
    <definedName name="IQ_LT_DEBT_ISSUED_FIN" hidden="1">"c684"</definedName>
    <definedName name="IQ_LT_DEBT_ISSUED_INS" hidden="1">"c685"</definedName>
    <definedName name="IQ_LT_DEBT_ISSUED_REIT" hidden="1">"c686"</definedName>
    <definedName name="IQ_LT_DEBT_ISSUED_UTI" hidden="1">"c687"</definedName>
    <definedName name="IQ_LT_DEBT_REIT" hidden="1">"c688"</definedName>
    <definedName name="IQ_LT_DEBT_REPAID" hidden="1">"c689"</definedName>
    <definedName name="IQ_LT_DEBT_REPAID_BNK" hidden="1">"c690"</definedName>
    <definedName name="IQ_LT_DEBT_REPAID_BR" hidden="1">"c691"</definedName>
    <definedName name="IQ_LT_DEBT_REPAID_FIN" hidden="1">"c692"</definedName>
    <definedName name="IQ_LT_DEBT_REPAID_INS" hidden="1">"c693"</definedName>
    <definedName name="IQ_LT_DEBT_REPAID_REIT" hidden="1">"c694"</definedName>
    <definedName name="IQ_LT_DEBT_REPAID_UTI" hidden="1">"c695"</definedName>
    <definedName name="IQ_LT_DEBT_UTI" hidden="1">"c696"</definedName>
    <definedName name="IQ_LT_INVEST" hidden="1">"c697"</definedName>
    <definedName name="IQ_LT_INVEST_BR" hidden="1">"c698"</definedName>
    <definedName name="IQ_LT_INVEST_FIN" hidden="1">"c699"</definedName>
    <definedName name="IQ_LT_INVEST_REIT" hidden="1">"c700"</definedName>
    <definedName name="IQ_LT_INVEST_UTI" hidden="1">"c701"</definedName>
    <definedName name="IQ_LT_NOTE_RECEIV" hidden="1">"c1602"</definedName>
    <definedName name="IQ_LT_SENIOR_DEBT" hidden="1">"c702"</definedName>
    <definedName name="IQ_LT_SUB_DEBT" hidden="1">"c703"</definedName>
    <definedName name="IQ_LTD_DUE_AFTER_FIVE" hidden="1">"c704"</definedName>
    <definedName name="IQ_LTD_DUE_CY" hidden="1">"c705"</definedName>
    <definedName name="IQ_LTD_DUE_CY1" hidden="1">"c706"</definedName>
    <definedName name="IQ_LTD_DUE_CY2" hidden="1">"c707"</definedName>
    <definedName name="IQ_LTD_DUE_CY3" hidden="1">"c708"</definedName>
    <definedName name="IQ_LTD_DUE_CY4" hidden="1">"c709"</definedName>
    <definedName name="IQ_LTD_DUE_NEXT_FIVE" hidden="1">"c710"</definedName>
    <definedName name="IQ_LTM" hidden="1">2000</definedName>
    <definedName name="IQ_LTM_DATE" hidden="1">"IQ_LTM_DATE"</definedName>
    <definedName name="IQ_LTM_REVENUE_OVER_EMPLOYEES" hidden="1">"c1437"</definedName>
    <definedName name="IQ_LTMMONTH" hidden="1">120000</definedName>
    <definedName name="IQ_MACHINERY" hidden="1">"c711"</definedName>
    <definedName name="IQ_MAINT_REPAIR" hidden="1">"c2087"</definedName>
    <definedName name="IQ_MARKET_CAP_LFCF" hidden="1">"c2209"</definedName>
    <definedName name="IQ_MARKETCAP" hidden="1">"c712"</definedName>
    <definedName name="IQ_MARKETING" hidden="1">"c2239"</definedName>
    <definedName name="IQ_MATURITY_DATE" hidden="1">"c2146"</definedName>
    <definedName name="IQ_MATURITY_ONE_YEAR_LESS_FDIC" hidden="1">"c6425"</definedName>
    <definedName name="IQ_MEDIAN_TARGET_PRICE" hidden="1">"c1650"</definedName>
    <definedName name="IQ_MERGER" hidden="1">"c713"</definedName>
    <definedName name="IQ_MERGER_BNK" hidden="1">"c714"</definedName>
    <definedName name="IQ_MERGER_BR" hidden="1">"c715"</definedName>
    <definedName name="IQ_MERGER_FIN" hidden="1">"c716"</definedName>
    <definedName name="IQ_MERGER_INS" hidden="1">"c717"</definedName>
    <definedName name="IQ_MERGER_REIT" hidden="1">"c718"</definedName>
    <definedName name="IQ_MERGER_RESTRUCTURE" hidden="1">"c719"</definedName>
    <definedName name="IQ_MERGER_RESTRUCTURE_BNK" hidden="1">"c720"</definedName>
    <definedName name="IQ_MERGER_RESTRUCTURE_BR" hidden="1">"c721"</definedName>
    <definedName name="IQ_MERGER_RESTRUCTURE_FIN" hidden="1">"c722"</definedName>
    <definedName name="IQ_MERGER_RESTRUCTURE_INS" hidden="1">"c723"</definedName>
    <definedName name="IQ_MERGER_RESTRUCTURE_REIT" hidden="1">"c724"</definedName>
    <definedName name="IQ_MERGER_RESTRUCTURE_UTI" hidden="1">"c725"</definedName>
    <definedName name="IQ_MERGER_UTI" hidden="1">"c726"</definedName>
    <definedName name="IQ_MINORITY_INTEREST" hidden="1">"c727"</definedName>
    <definedName name="IQ_MINORITY_INTEREST_BNK" hidden="1">"c728"</definedName>
    <definedName name="IQ_MINORITY_INTEREST_BR" hidden="1">"c729"</definedName>
    <definedName name="IQ_MINORITY_INTEREST_CF" hidden="1">"c730"</definedName>
    <definedName name="IQ_MINORITY_INTEREST_FIN" hidden="1">"c731"</definedName>
    <definedName name="IQ_MINORITY_INTEREST_INS" hidden="1">"c732"</definedName>
    <definedName name="IQ_MINORITY_INTEREST_IS" hidden="1">"c733"</definedName>
    <definedName name="IQ_MINORITY_INTEREST_REIT" hidden="1">"c734"</definedName>
    <definedName name="IQ_MINORITY_INTEREST_TOTAL" hidden="1">"c1905"</definedName>
    <definedName name="IQ_MINORITY_INTEREST_UTI" hidden="1">"c735"</definedName>
    <definedName name="IQ_MISC_ADJUST_CF" hidden="1">"c736"</definedName>
    <definedName name="IQ_MISC_EARN_ADJ" hidden="1">"c1603"</definedName>
    <definedName name="IQ_MKTCAP_EBT_EXCL" hidden="1">"c737"</definedName>
    <definedName name="IQ_MKTCAP_EBT_EXCL_AVG" hidden="1">"c738"</definedName>
    <definedName name="IQ_MKTCAP_EBT_INCL_AVG" hidden="1">"c739"</definedName>
    <definedName name="IQ_MKTCAP_TOTAL_REV" hidden="1">"c740"</definedName>
    <definedName name="IQ_MKTCAP_TOTAL_REV_AVG" hidden="1">"c741"</definedName>
    <definedName name="IQ_MKTCAP_TOTAL_REV_FWD" hidden="1">"c742"</definedName>
    <definedName name="IQ_MM_ACCOUNT" hidden="1">"c743"</definedName>
    <definedName name="IQ_MONEY_MARKET_DEPOSIT_ACCOUNTS_FDIC" hidden="1">"c6553"</definedName>
    <definedName name="IQ_MONTH" hidden="1">15000</definedName>
    <definedName name="IQ_MORT_BANK_ACT" hidden="1">"c744"</definedName>
    <definedName name="IQ_MORT_BANKING_FEE" hidden="1">"c745"</definedName>
    <definedName name="IQ_MORT_INT_INC" hidden="1">"c746"</definedName>
    <definedName name="IQ_MORT_LOANS" hidden="1">"c747"</definedName>
    <definedName name="IQ_MORT_SECURITY" hidden="1">"c748"</definedName>
    <definedName name="IQ_MORTGAGE_BACKED_SECURITIES_FDIC" hidden="1">"c6402"</definedName>
    <definedName name="IQ_MORTGAGE_SERV_RIGHTS" hidden="1">"c2242"</definedName>
    <definedName name="IQ_MORTGAGE_SERVICING_FDIC" hidden="1">"c6335"</definedName>
    <definedName name="IQ_MTD" hidden="1">800000</definedName>
    <definedName name="IQ_MULTIFAMILY_RESIDENTIAL_LOANS_FDIC" hidden="1">"c6311"</definedName>
    <definedName name="IQ_NAMES_REVISION_DATE_" hidden="1">41085.5125347222</definedName>
    <definedName name="IQ_NAV_ACT_OR_EST" hidden="1">"c2225"</definedName>
    <definedName name="IQ_NAV_EST" hidden="1">"c1751"</definedName>
    <definedName name="IQ_NAV_HIGH_EST" hidden="1">"c1753"</definedName>
    <definedName name="IQ_NAV_LOW_EST" hidden="1">"c1754"</definedName>
    <definedName name="IQ_NAV_MEDIAN_EST" hidden="1">"c1752"</definedName>
    <definedName name="IQ_NAV_NUM_EST" hidden="1">"c1755"</definedName>
    <definedName name="IQ_NAV_STDDEV_EST" hidden="1">"c1756"</definedName>
    <definedName name="IQ_NET_CHANGE" hidden="1">"c749"</definedName>
    <definedName name="IQ_NET_CHARGE_OFFS_FDIC" hidden="1">"c6641"</definedName>
    <definedName name="IQ_NET_CHARGE_OFFS_LOANS_FDIC" hidden="1">"c6751"</definedName>
    <definedName name="IQ_NET_DEBT" hidden="1">"c1584"</definedName>
    <definedName name="IQ_NET_DEBT_EBITDA" hidden="1">"c750"</definedName>
    <definedName name="IQ_NET_DEBT_ISSUED" hidden="1">"c751"</definedName>
    <definedName name="IQ_NET_DEBT_ISSUED_BNK" hidden="1">"c752"</definedName>
    <definedName name="IQ_NET_DEBT_ISSUED_BR" hidden="1">"c753"</definedName>
    <definedName name="IQ_NET_DEBT_ISSUED_FIN" hidden="1">"c754"</definedName>
    <definedName name="IQ_NET_DEBT_ISSUED_INS" hidden="1">"c755"</definedName>
    <definedName name="IQ_NET_DEBT_ISSUED_REIT" hidden="1">"c756"</definedName>
    <definedName name="IQ_NET_DEBT_ISSUED_UTI" hidden="1">"c757"</definedName>
    <definedName name="IQ_NET_INC" hidden="1">"c1394"</definedName>
    <definedName name="IQ_NET_INC_10K" hidden="1">"IQ_NET_INC_10K"</definedName>
    <definedName name="IQ_NET_INC_10Q" hidden="1">"IQ_NET_INC_10Q"</definedName>
    <definedName name="IQ_NET_INC_10Q1" hidden="1">"IQ_NET_INC_10Q1"</definedName>
    <definedName name="IQ_NET_INC_BEFORE" hidden="1">"c1368"</definedName>
    <definedName name="IQ_NET_INC_CF" hidden="1">"c1397"</definedName>
    <definedName name="IQ_NET_INC_GROWTH_1" hidden="1">"c158"</definedName>
    <definedName name="IQ_NET_INC_GROWTH_2" hidden="1">"c162"</definedName>
    <definedName name="IQ_NET_INC_MARGIN" hidden="1">"c1398"</definedName>
    <definedName name="IQ_NET_INCOME_FDIC" hidden="1">"c6587"</definedName>
    <definedName name="IQ_NET_INT_INC_10YR_ANN_GROWTH" hidden="1">"c758"</definedName>
    <definedName name="IQ_NET_INT_INC_1YR_ANN_GROWTH" hidden="1">"c759"</definedName>
    <definedName name="IQ_NET_INT_INC_2YR_ANN_GROWTH" hidden="1">"c760"</definedName>
    <definedName name="IQ_NET_INT_INC_3YR_ANN_GROWTH" hidden="1">"c761"</definedName>
    <definedName name="IQ_NET_INT_INC_5YR_ANN_GROWTH" hidden="1">"c762"</definedName>
    <definedName name="IQ_NET_INT_INC_7YR_ANN_GROWTH" hidden="1">"c763"</definedName>
    <definedName name="IQ_NET_INT_INC_BNK" hidden="1">"c764"</definedName>
    <definedName name="IQ_NET_INT_INC_BNK_FDIC" hidden="1">"c6570"</definedName>
    <definedName name="IQ_NET_INT_INC_BR" hidden="1">"c765"</definedName>
    <definedName name="IQ_NET_INT_INC_FIN" hidden="1">"c766"</definedName>
    <definedName name="IQ_NET_INT_INC_TOTAL_REV" hidden="1">"c767"</definedName>
    <definedName name="IQ_NET_INT_MARGIN" hidden="1">"c768"</definedName>
    <definedName name="IQ_NET_INTEREST_EXP" hidden="1">"c769"</definedName>
    <definedName name="IQ_NET_INTEREST_EXP_REIT" hidden="1">"c770"</definedName>
    <definedName name="IQ_NET_INTEREST_EXP_UTI" hidden="1">"c771"</definedName>
    <definedName name="IQ_NET_INTEREST_INC" hidden="1">"c1392"</definedName>
    <definedName name="IQ_NET_INTEREST_INC_AFTER_LL" hidden="1">"c1604"</definedName>
    <definedName name="IQ_NET_INTEREST_MARGIN_FDIC" hidden="1">"c6726"</definedName>
    <definedName name="IQ_NET_LOANS" hidden="1">"c772"</definedName>
    <definedName name="IQ_NET_LOANS_10YR_ANN_GROWTH" hidden="1">"c773"</definedName>
    <definedName name="IQ_NET_LOANS_1YR_ANN_GROWTH" hidden="1">"c774"</definedName>
    <definedName name="IQ_NET_LOANS_2YR_ANN_GROWTH" hidden="1">"c775"</definedName>
    <definedName name="IQ_NET_LOANS_3YR_ANN_GROWTH" hidden="1">"c776"</definedName>
    <definedName name="IQ_NET_LOANS_5YR_ANN_GROWTH" hidden="1">"c777"</definedName>
    <definedName name="IQ_NET_LOANS_7YR_ANN_GROWTH" hidden="1">"c778"</definedName>
    <definedName name="IQ_NET_LOANS_LEASES_CORE_DEPOSITS_FDIC" hidden="1">"c6743"</definedName>
    <definedName name="IQ_NET_LOANS_LEASES_DEPOSITS_FDIC" hidden="1">"c6742"</definedName>
    <definedName name="IQ_NET_LOANS_TOTAL_DEPOSITS" hidden="1">"c779"</definedName>
    <definedName name="IQ_NET_OPERATING_INCOME_ASSETS_FDIC" hidden="1">"c6729"</definedName>
    <definedName name="IQ_NET_RENTAL_EXP_FN" hidden="1">"c780"</definedName>
    <definedName name="IQ_NET_SECURITIZATION_INCOME_FDIC" hidden="1">"c6669"</definedName>
    <definedName name="IQ_NET_SERVICING_FEES_FDIC" hidden="1">"c6668"</definedName>
    <definedName name="IQ_NEXT_CALL_DATE" hidden="1">"c2198"</definedName>
    <definedName name="IQ_NEXT_CALL_PRICE" hidden="1">"c2199"</definedName>
    <definedName name="IQ_NEXT_INT_DATE" hidden="1">"c2187"</definedName>
    <definedName name="IQ_NEXT_PUT_DATE" hidden="1">"c2200"</definedName>
    <definedName name="IQ_NEXT_PUT_PRICE" hidden="1">"c2201"</definedName>
    <definedName name="IQ_NI" hidden="1">"c781"</definedName>
    <definedName name="IQ_NI_10YR_ANN_GROWTH" hidden="1">"c782"</definedName>
    <definedName name="IQ_NI_1YR_ANN_GROWTH" hidden="1">"c783"</definedName>
    <definedName name="IQ_NI_2YR_ANN_GROWTH" hidden="1">"c784"</definedName>
    <definedName name="IQ_NI_3YR_ANN_GROWTH" hidden="1">"c785"</definedName>
    <definedName name="IQ_NI_5YR_ANN_GROWTH" hidden="1">"c786"</definedName>
    <definedName name="IQ_NI_7YR_ANN_GROWTH" hidden="1">"c787"</definedName>
    <definedName name="IQ_NI_ACT_OR_EST" hidden="1">"c2222"</definedName>
    <definedName name="IQ_NI_AFTER_CAPITALIZED" hidden="1">"c788"</definedName>
    <definedName name="IQ_NI_AVAIL_EXCL" hidden="1">"c789"</definedName>
    <definedName name="IQ_NI_AVAIL_EXCL_MARGIN" hidden="1">"c790"</definedName>
    <definedName name="IQ_NI_AVAIL_INCL" hidden="1">"c791"</definedName>
    <definedName name="IQ_NI_BEFORE_CAPITALIZED" hidden="1">"c792"</definedName>
    <definedName name="IQ_NI_CF" hidden="1">"c793"</definedName>
    <definedName name="IQ_NI_EST" hidden="1">"c1716"</definedName>
    <definedName name="IQ_NI_GW_EST" hidden="1">"c1723"</definedName>
    <definedName name="IQ_NI_GW_HIGH_EST" hidden="1">"c1725"</definedName>
    <definedName name="IQ_NI_GW_LOW_EST" hidden="1">"c1726"</definedName>
    <definedName name="IQ_NI_GW_MEDIAN_EST" hidden="1">"c1724"</definedName>
    <definedName name="IQ_NI_GW_NUM_EST" hidden="1">"c1727"</definedName>
    <definedName name="IQ_NI_GW_STDDEV_EST" hidden="1">"c1728"</definedName>
    <definedName name="IQ_NI_HIGH_EST" hidden="1">"c1718"</definedName>
    <definedName name="IQ_NI_LOW_EST" hidden="1">"c1719"</definedName>
    <definedName name="IQ_NI_MARGIN" hidden="1">"c794"</definedName>
    <definedName name="IQ_NI_MEDIAN_EST" hidden="1">"c1717"</definedName>
    <definedName name="IQ_NI_NORM" hidden="1">"c1901"</definedName>
    <definedName name="IQ_NI_NORM_10YR_ANN_GROWTH" hidden="1">"c1960"</definedName>
    <definedName name="IQ_NI_NORM_1YR_ANN_GROWTH" hidden="1">"c1955"</definedName>
    <definedName name="IQ_NI_NORM_2YR_ANN_GROWTH" hidden="1">"c1956"</definedName>
    <definedName name="IQ_NI_NORM_3YR_ANN_GROWTH" hidden="1">"c1957"</definedName>
    <definedName name="IQ_NI_NORM_5YR_ANN_GROWTH" hidden="1">"c1958"</definedName>
    <definedName name="IQ_NI_NORM_7YR_ANN_GROWTH" hidden="1">"c1959"</definedName>
    <definedName name="IQ_NI_NORM_MARGIN" hidden="1">"c1964"</definedName>
    <definedName name="IQ_NI_NUM_EST" hidden="1">"c1720"</definedName>
    <definedName name="IQ_NI_REPORTED_EST" hidden="1">"c1730"</definedName>
    <definedName name="IQ_NI_REPORTED_HIGH_EST" hidden="1">"c1732"</definedName>
    <definedName name="IQ_NI_REPORTED_LOW_EST" hidden="1">"c1733"</definedName>
    <definedName name="IQ_NI_REPORTED_MEDIAN_EST" hidden="1">"c1731"</definedName>
    <definedName name="IQ_NI_REPORTED_NUM_EST" hidden="1">"c1734"</definedName>
    <definedName name="IQ_NI_REPORTED_STDDEV_EST" hidden="1">"c1735"</definedName>
    <definedName name="IQ_NI_SFAS" hidden="1">"c795"</definedName>
    <definedName name="IQ_NI_STDDEV_EST" hidden="1">"c1721"</definedName>
    <definedName name="IQ_NON_ACCRUAL_LOANS" hidden="1">"c796"</definedName>
    <definedName name="IQ_NON_CASH" hidden="1">"c1399"</definedName>
    <definedName name="IQ_NON_CASH_ITEMS" hidden="1">"c797"</definedName>
    <definedName name="IQ_NON_INS_EXP" hidden="1">"c798"</definedName>
    <definedName name="IQ_NON_INS_REV" hidden="1">"c799"</definedName>
    <definedName name="IQ_NON_INT_BEAR_CD" hidden="1">"c800"</definedName>
    <definedName name="IQ_NON_INT_EXP" hidden="1">"c801"</definedName>
    <definedName name="IQ_NON_INT_EXP_FDIC" hidden="1">"c6579"</definedName>
    <definedName name="IQ_NON_INT_INC" hidden="1">"c802"</definedName>
    <definedName name="IQ_NON_INT_INC_10YR_ANN_GROWTH" hidden="1">"c803"</definedName>
    <definedName name="IQ_NON_INT_INC_1YR_ANN_GROWTH" hidden="1">"c804"</definedName>
    <definedName name="IQ_NON_INT_INC_2YR_ANN_GROWTH" hidden="1">"c805"</definedName>
    <definedName name="IQ_NON_INT_INC_3YR_ANN_GROWTH" hidden="1">"c806"</definedName>
    <definedName name="IQ_NON_INT_INC_5YR_ANN_GROWTH" hidden="1">"c807"</definedName>
    <definedName name="IQ_NON_INT_INC_7YR_ANN_GROWTH" hidden="1">"c808"</definedName>
    <definedName name="IQ_NON_INT_INC_FDIC" hidden="1">"c6575"</definedName>
    <definedName name="IQ_NON_INTEREST_EXP" hidden="1">"c1400"</definedName>
    <definedName name="IQ_NON_INTEREST_INC" hidden="1">"c1401"</definedName>
    <definedName name="IQ_NON_OPER_EXP" hidden="1">"c809"</definedName>
    <definedName name="IQ_NON_OPER_INC" hidden="1">"c810"</definedName>
    <definedName name="IQ_NON_PERF_ASSETS_10YR_ANN_GROWTH" hidden="1">"c811"</definedName>
    <definedName name="IQ_NON_PERF_ASSETS_1YR_ANN_GROWTH" hidden="1">"c812"</definedName>
    <definedName name="IQ_NON_PERF_ASSETS_2YR_ANN_GROWTH" hidden="1">"c813"</definedName>
    <definedName name="IQ_NON_PERF_ASSETS_3YR_ANN_GROWTH" hidden="1">"c814"</definedName>
    <definedName name="IQ_NON_PERF_ASSETS_5YR_ANN_GROWTH" hidden="1">"c815"</definedName>
    <definedName name="IQ_NON_PERF_ASSETS_7YR_ANN_GROWTH" hidden="1">"c816"</definedName>
    <definedName name="IQ_NON_PERF_ASSETS_TOTAL_ASSETS" hidden="1">"c817"</definedName>
    <definedName name="IQ_NON_PERF_LOANS_10YR_ANN_GROWTH" hidden="1">"c818"</definedName>
    <definedName name="IQ_NON_PERF_LOANS_1YR_ANN_GROWTH" hidden="1">"c819"</definedName>
    <definedName name="IQ_NON_PERF_LOANS_2YR_ANN_GROWTH" hidden="1">"c820"</definedName>
    <definedName name="IQ_NON_PERF_LOANS_3YR_ANN_GROWTH" hidden="1">"c821"</definedName>
    <definedName name="IQ_NON_PERF_LOANS_5YR_ANN_GROWTH" hidden="1">"c822"</definedName>
    <definedName name="IQ_NON_PERF_LOANS_7YR_ANN_GROWTH" hidden="1">"c823"</definedName>
    <definedName name="IQ_NON_PERF_LOANS_TOTAL_ASSETS" hidden="1">"c824"</definedName>
    <definedName name="IQ_NON_PERF_LOANS_TOTAL_LOANS" hidden="1">"c825"</definedName>
    <definedName name="IQ_NON_PERFORMING_ASSETS" hidden="1">"c826"</definedName>
    <definedName name="IQ_NON_PERFORMING_LOANS" hidden="1">"c827"</definedName>
    <definedName name="IQ_NON_US_ADDRESSEES_TOTAL_LOANS_FOREIGN_FDIC" hidden="1">"c6443"</definedName>
    <definedName name="IQ_NON_US_CHARGE_OFFS_AND_RECOVERIES_FDIC" hidden="1">"c6650"</definedName>
    <definedName name="IQ_NON_US_CHARGE_OFFS_FDIC" hidden="1">"c6648"</definedName>
    <definedName name="IQ_NON_US_COMMERCIAL_INDUSTRIAL_CHARGE_OFFS_FDIC" hidden="1">"c6651"</definedName>
    <definedName name="IQ_NON_US_NET_LOANS_FDIC" hidden="1">"c6376"</definedName>
    <definedName name="IQ_NON_US_RECOVERIES_FDIC" hidden="1">"c6649"</definedName>
    <definedName name="IQ_NONCURRENT_LOANS_1_4_FAMILY_FDIC" hidden="1">"c6770"</definedName>
    <definedName name="IQ_NONCURRENT_LOANS_COMMERCIAL_INDUSTRIAL_FDIC" hidden="1">"c6773"</definedName>
    <definedName name="IQ_NONCURRENT_LOANS_COMMERCIAL_RE_FDIC" hidden="1">"c6768"</definedName>
    <definedName name="IQ_NONCURRENT_LOANS_COMMERCIAL_RE_NOT_SECURED_FDIC" hidden="1">"c6778"</definedName>
    <definedName name="IQ_NONCURRENT_LOANS_CONSTRUCTION_LAND_DEV_FDIC" hidden="1">"c6767"</definedName>
    <definedName name="IQ_NONCURRENT_LOANS_CREDIT_CARD_FDIC" hidden="1">"c6775"</definedName>
    <definedName name="IQ_NONCURRENT_LOANS_GUARANTEED_FDIC" hidden="1">"c6358"</definedName>
    <definedName name="IQ_NONCURRENT_LOANS_HOME_EQUITY_FDIC" hidden="1">"c6771"</definedName>
    <definedName name="IQ_NONCURRENT_LOANS_INDIVIDUALS_FDIC" hidden="1">"c6774"</definedName>
    <definedName name="IQ_NONCURRENT_LOANS_LEASES_FDIC" hidden="1">"c6357"</definedName>
    <definedName name="IQ_NONCURRENT_LOANS_MULTIFAMILY_FDIC" hidden="1">"c6769"</definedName>
    <definedName name="IQ_NONCURRENT_LOANS_OTHER_FAMILY_FDIC" hidden="1">"c6772"</definedName>
    <definedName name="IQ_NONCURRENT_LOANS_OTHER_INDIVIDUAL_FDIC" hidden="1">"c6776"</definedName>
    <definedName name="IQ_NONCURRENT_LOANS_OTHER_LOANS_FDIC" hidden="1">"c6777"</definedName>
    <definedName name="IQ_NONCURRENT_LOANS_RE_FDIC" hidden="1">"c6766"</definedName>
    <definedName name="IQ_NONCURRENT_LOANS_TOTAL_LOANS_FDIC" hidden="1">"c6765"</definedName>
    <definedName name="IQ_NONCURRENT_OREO_ASSETS_FDIC" hidden="1">"c6741"</definedName>
    <definedName name="IQ_NONINTEREST_BEARING_BALANCES_FDIC" hidden="1">"c6394"</definedName>
    <definedName name="IQ_NONINTEREST_BEARING_DEPOSITS_DOMESTIC_FDIC" hidden="1">"c6477"</definedName>
    <definedName name="IQ_NONINTEREST_BEARING_DEPOSITS_FOREIGN_FDIC" hidden="1">"c6484"</definedName>
    <definedName name="IQ_NONINTEREST_EXPENSE_EARNING_ASSETS_FDIC" hidden="1">"c6728"</definedName>
    <definedName name="IQ_NONINTEREST_INCOME_EARNING_ASSETS_FDIC" hidden="1">"c6727"</definedName>
    <definedName name="IQ_NONMORTGAGE_SERVICING_FDIC" hidden="1">"c6336"</definedName>
    <definedName name="IQ_NONTRANSACTION_ACCOUNTS_FDIC" hidden="1">"c6552"</definedName>
    <definedName name="IQ_NONUTIL_REV" hidden="1">"c2089"</definedName>
    <definedName name="IQ_NORM_EPS_ACT_OR_EST" hidden="1">"c2249"</definedName>
    <definedName name="IQ_NORMAL_INC_AFTER" hidden="1">"c1605"</definedName>
    <definedName name="IQ_NORMAL_INC_AVAIL" hidden="1">"c1606"</definedName>
    <definedName name="IQ_NORMAL_INC_BEFORE" hidden="1">"c1607"</definedName>
    <definedName name="IQ_NOTES_PAY" hidden="1">"c1423"</definedName>
    <definedName name="IQ_NOTIONAL_AMOUNT_CREDIT_DERIVATIVES_FDIC" hidden="1">"c6507"</definedName>
    <definedName name="IQ_NOTIONAL_VALUE_EXCHANGE_SWAPS_FDIC" hidden="1">"c6516"</definedName>
    <definedName name="IQ_NOTIONAL_VALUE_OTHER_SWAPS_FDIC" hidden="1">"c6521"</definedName>
    <definedName name="IQ_NOTIONAL_VALUE_RATE_SWAPS_FDIC" hidden="1">"c6511"</definedName>
    <definedName name="IQ_NOW_ACCOUNT" hidden="1">"c828"</definedName>
    <definedName name="IQ_NPPE" hidden="1">"c829"</definedName>
    <definedName name="IQ_NPPE_10YR_ANN_GROWTH" hidden="1">"c830"</definedName>
    <definedName name="IQ_NPPE_1YR_ANN_GROWTH" hidden="1">"c831"</definedName>
    <definedName name="IQ_NPPE_2YR_ANN_GROWTH" hidden="1">"c832"</definedName>
    <definedName name="IQ_NPPE_3YR_ANN_GROWTH" hidden="1">"c833"</definedName>
    <definedName name="IQ_NPPE_5YR_ANN_GROWTH" hidden="1">"c834"</definedName>
    <definedName name="IQ_NPPE_7YR_ANN_GROWTH" hidden="1">"c835"</definedName>
    <definedName name="IQ_NTM" hidden="1">6000</definedName>
    <definedName name="IQ_NUKE" hidden="1">"c836"</definedName>
    <definedName name="IQ_NUKE_CF" hidden="1">"c837"</definedName>
    <definedName name="IQ_NUKE_CONTR" hidden="1">"c838"</definedName>
    <definedName name="IQ_NUM_BRANCHES" hidden="1">"c2088"</definedName>
    <definedName name="IQ_NUMBER_ADRHOLDERS" hidden="1">"c1970"</definedName>
    <definedName name="IQ_NUMBER_DAYS" hidden="1">"c1904"</definedName>
    <definedName name="IQ_NUMBER_DEPOSITS_LESS_THAN_100K_FDIC" hidden="1">"c6495"</definedName>
    <definedName name="IQ_NUMBER_DEPOSITS_MORE_THAN_100K_FDIC" hidden="1">"c6493"</definedName>
    <definedName name="IQ_NUMBER_SHAREHOLDERS" hidden="1">"c1967"</definedName>
    <definedName name="IQ_NUMBER_SHAREHOLDERS_CLASSA" hidden="1">"c1968"</definedName>
    <definedName name="IQ_NUMBER_SHAREHOLDERS_OTHER" hidden="1">"c1969"</definedName>
    <definedName name="IQ_OBLIGATIONS_OF_STATES_TOTAL_LOANS_FOREIGN_FDIC" hidden="1">"c6447"</definedName>
    <definedName name="IQ_OBLIGATIONS_STATES_FDIC" hidden="1">"c6431"</definedName>
    <definedName name="IQ_OCCUPY_EXP" hidden="1">"c839"</definedName>
    <definedName name="IQ_OFFER_AMOUNT" hidden="1">"c2152"</definedName>
    <definedName name="IQ_OFFER_COUPON" hidden="1">"c2147"</definedName>
    <definedName name="IQ_OFFER_COUPON_TYPE" hidden="1">"c2148"</definedName>
    <definedName name="IQ_OFFER_DATE" hidden="1">"c2149"</definedName>
    <definedName name="IQ_OFFER_PRICE" hidden="1">"c2150"</definedName>
    <definedName name="IQ_OFFER_YIELD" hidden="1">"c2151"</definedName>
    <definedName name="IQ_OG_10DISC" hidden="1">"c1998"</definedName>
    <definedName name="IQ_OG_10DISC_GAS" hidden="1">"c2018"</definedName>
    <definedName name="IQ_OG_10DISC_OIL" hidden="1">"c2008"</definedName>
    <definedName name="IQ_OG_ACQ_COST_PROVED" hidden="1">"c1975"</definedName>
    <definedName name="IQ_OG_ACQ_COST_PROVED_GAS" hidden="1">"c1987"</definedName>
    <definedName name="IQ_OG_ACQ_COST_PROVED_OIL" hidden="1">"c1981"</definedName>
    <definedName name="IQ_OG_ACQ_COST_UNPROVED" hidden="1">"c1976"</definedName>
    <definedName name="IQ_OG_ACQ_COST_UNPROVED_GAS" hidden="1">"c1988"</definedName>
    <definedName name="IQ_OG_ACQ_COST_UNPROVED_OIL" hidden="1">"c1982"</definedName>
    <definedName name="IQ_OG_CLOSE_BALANCE_GAS" hidden="1">"c2049"</definedName>
    <definedName name="IQ_OG_CLOSE_BALANCE_OIL" hidden="1">"c2037"</definedName>
    <definedName name="IQ_OG_DCF_BEFORE_TAXES" hidden="1">"c2023"</definedName>
    <definedName name="IQ_OG_DCF_BEFORE_TAXES_GAS" hidden="1">"c2025"</definedName>
    <definedName name="IQ_OG_DCF_BEFORE_TAXES_OIL" hidden="1">"c2024"</definedName>
    <definedName name="IQ_OG_DEVELOPED_RESERVES_GAS" hidden="1">"c2053"</definedName>
    <definedName name="IQ_OG_DEVELOPED_RESERVES_OIL" hidden="1">"c2054"</definedName>
    <definedName name="IQ_OG_DEVELOPMENT_COSTS" hidden="1">"c1978"</definedName>
    <definedName name="IQ_OG_DEVELOPMENT_COSTS_GAS" hidden="1">"c1990"</definedName>
    <definedName name="IQ_OG_DEVELOPMENT_COSTS_OIL" hidden="1">"c1984"</definedName>
    <definedName name="IQ_OG_EQUITY_DCF" hidden="1">"c2002"</definedName>
    <definedName name="IQ_OG_EQUITY_DCF_GAS" hidden="1">"c2022"</definedName>
    <definedName name="IQ_OG_EQUITY_DCF_OIL" hidden="1">"c2012"</definedName>
    <definedName name="IQ_OG_EQUTY_RESERVES_GAS" hidden="1">"c2050"</definedName>
    <definedName name="IQ_OG_EQUTY_RESERVES_OIL" hidden="1">"c2038"</definedName>
    <definedName name="IQ_OG_EXPLORATION_COSTS" hidden="1">"c1977"</definedName>
    <definedName name="IQ_OG_EXPLORATION_COSTS_GAS" hidden="1">"c1989"</definedName>
    <definedName name="IQ_OG_EXPLORATION_COSTS_OIL" hidden="1">"c1983"</definedName>
    <definedName name="IQ_OG_EXT_DISC_GAS" hidden="1">"c2043"</definedName>
    <definedName name="IQ_OG_EXT_DISC_OIL" hidden="1">"c2031"</definedName>
    <definedName name="IQ_OG_FUTURE_CASH_INFLOWS" hidden="1">"c1993"</definedName>
    <definedName name="IQ_OG_FUTURE_CASH_INFLOWS_GAS" hidden="1">"c2013"</definedName>
    <definedName name="IQ_OG_FUTURE_CASH_INFLOWS_OIL" hidden="1">"c2003"</definedName>
    <definedName name="IQ_OG_FUTURE_DEVELOPMENT_COSTS" hidden="1">"c1995"</definedName>
    <definedName name="IQ_OG_FUTURE_DEVELOPMENT_COSTS_GAS" hidden="1">"c2015"</definedName>
    <definedName name="IQ_OG_FUTURE_DEVELOPMENT_COSTS_OIL" hidden="1">"c2005"</definedName>
    <definedName name="IQ_OG_FUTURE_INC_TAXES" hidden="1">"c1997"</definedName>
    <definedName name="IQ_OG_FUTURE_INC_TAXES_GAS" hidden="1">"c2017"</definedName>
    <definedName name="IQ_OG_FUTURE_INC_TAXES_OIL" hidden="1">"c2007"</definedName>
    <definedName name="IQ_OG_FUTURE_PRODUCTION_COSTS" hidden="1">"c1994"</definedName>
    <definedName name="IQ_OG_FUTURE_PRODUCTION_COSTS_GAS" hidden="1">"c2014"</definedName>
    <definedName name="IQ_OG_FUTURE_PRODUCTION_COSTS_OIL" hidden="1">"c2004"</definedName>
    <definedName name="IQ_OG_GAS_PRICE_HEDGED" hidden="1">"c2056"</definedName>
    <definedName name="IQ_OG_GAS_PRICE_UNHEDGED" hidden="1">"c2058"</definedName>
    <definedName name="IQ_OG_IMPROVED_RECOVERY_GAS" hidden="1">"c2044"</definedName>
    <definedName name="IQ_OG_IMPROVED_RECOVERY_OIL" hidden="1">"c2032"</definedName>
    <definedName name="IQ_OG_LIQUID_GAS_PRICE_HEDGED" hidden="1">"c2233"</definedName>
    <definedName name="IQ_OG_LIQUID_GAS_PRICE_UNHEDGED" hidden="1">"c2234"</definedName>
    <definedName name="IQ_OG_NET_FUTURE_CASH_FLOWS" hidden="1">"c1996"</definedName>
    <definedName name="IQ_OG_NET_FUTURE_CASH_FLOWS_GAS" hidden="1">"c2016"</definedName>
    <definedName name="IQ_OG_NET_FUTURE_CASH_FLOWS_OIL" hidden="1">"c2006"</definedName>
    <definedName name="IQ_OG_OIL_PRICE_HEDGED" hidden="1">"c2055"</definedName>
    <definedName name="IQ_OG_OIL_PRICE_UNHEDGED" hidden="1">"c2057"</definedName>
    <definedName name="IQ_OG_OPEN_BALANCE_GAS" hidden="1">"c2041"</definedName>
    <definedName name="IQ_OG_OPEN_BALANCE_OIL" hidden="1">"c2029"</definedName>
    <definedName name="IQ_OG_OTHER_ADJ_FCF" hidden="1">"c1999"</definedName>
    <definedName name="IQ_OG_OTHER_ADJ_FCF_GAS" hidden="1">"c2019"</definedName>
    <definedName name="IQ_OG_OTHER_ADJ_FCF_OIL" hidden="1">"c2009"</definedName>
    <definedName name="IQ_OG_OTHER_ADJ_GAS" hidden="1">"c2048"</definedName>
    <definedName name="IQ_OG_OTHER_ADJ_OIL" hidden="1">"c2036"</definedName>
    <definedName name="IQ_OG_OTHER_COSTS" hidden="1">"c1979"</definedName>
    <definedName name="IQ_OG_OTHER_COSTS_GAS" hidden="1">"c1991"</definedName>
    <definedName name="IQ_OG_OTHER_COSTS_OIL" hidden="1">"c1985"</definedName>
    <definedName name="IQ_OG_PRODUCTION_GAS" hidden="1">"c2047"</definedName>
    <definedName name="IQ_OG_PRODUCTION_OIL" hidden="1">"c2035"</definedName>
    <definedName name="IQ_OG_PURCHASES_GAS" hidden="1">"c2045"</definedName>
    <definedName name="IQ_OG_PURCHASES_OIL" hidden="1">"c2033"</definedName>
    <definedName name="IQ_OG_REVISIONS_GAS" hidden="1">"c2042"</definedName>
    <definedName name="IQ_OG_REVISIONS_OIL" hidden="1">"c2030"</definedName>
    <definedName name="IQ_OG_SALES_IN_PLACE_GAS" hidden="1">"c2046"</definedName>
    <definedName name="IQ_OG_SALES_IN_PLACE_OIL" hidden="1">"c2034"</definedName>
    <definedName name="IQ_OG_STANDARDIZED_DCF" hidden="1">"c2000"</definedName>
    <definedName name="IQ_OG_STANDARDIZED_DCF_GAS" hidden="1">"c2020"</definedName>
    <definedName name="IQ_OG_STANDARDIZED_DCF_HEDGED" hidden="1">"c2001"</definedName>
    <definedName name="IQ_OG_STANDARDIZED_DCF_HEDGED_GAS" hidden="1">"c2021"</definedName>
    <definedName name="IQ_OG_STANDARDIZED_DCF_HEDGED_OIL" hidden="1">"c2011"</definedName>
    <definedName name="IQ_OG_STANDARDIZED_DCF_OIL" hidden="1">"c2010"</definedName>
    <definedName name="IQ_OG_TAXES" hidden="1">"c2026"</definedName>
    <definedName name="IQ_OG_TAXES_GAS" hidden="1">"c2028"</definedName>
    <definedName name="IQ_OG_TAXES_OIL" hidden="1">"c2027"</definedName>
    <definedName name="IQ_OG_TOTAL_COSTS" hidden="1">"c1980"</definedName>
    <definedName name="IQ_OG_TOTAL_COSTS_GAS" hidden="1">"c1992"</definedName>
    <definedName name="IQ_OG_TOTAL_COSTS_OIL" hidden="1">"c1986"</definedName>
    <definedName name="IQ_OG_TOTAL_EST_PROVED_RESERVES_GAS" hidden="1">"c2052"</definedName>
    <definedName name="IQ_OG_TOTAL_GAS_PRODUCTION" hidden="1">"c2060"</definedName>
    <definedName name="IQ_OG_TOTAL_LIQUID_GAS_PRODUCTION" hidden="1">"c2235"</definedName>
    <definedName name="IQ_OG_TOTAL_OIL_PRODUCTON" hidden="1">"c2059"</definedName>
    <definedName name="IQ_OG_UNDEVELOPED_RESERVES_GAS" hidden="1">"c2051"</definedName>
    <definedName name="IQ_OG_UNDEVELOPED_RESERVES_OIL" hidden="1">"c2039"</definedName>
    <definedName name="IQ_OIL_IMPAIR" hidden="1">"c840"</definedName>
    <definedName name="IQ_OL_COMM_AFTER_FIVE" hidden="1">"c841"</definedName>
    <definedName name="IQ_OL_COMM_CY" hidden="1">"c842"</definedName>
    <definedName name="IQ_OL_COMM_CY1" hidden="1">"c843"</definedName>
    <definedName name="IQ_OL_COMM_CY2" hidden="1">"c844"</definedName>
    <definedName name="IQ_OL_COMM_CY3" hidden="1">"c845"</definedName>
    <definedName name="IQ_OL_COMM_CY4" hidden="1">"c846"</definedName>
    <definedName name="IQ_OL_COMM_NEXT_FIVE" hidden="1">"c847"</definedName>
    <definedName name="IQ_OPENPRICE" hidden="1">"c848"</definedName>
    <definedName name="IQ_OPER_INC" hidden="1">"c849"</definedName>
    <definedName name="IQ_OPER_INC_ACT_OR_EST" hidden="1">"c2220"</definedName>
    <definedName name="IQ_OPER_INC_BR" hidden="1">"c850"</definedName>
    <definedName name="IQ_OPER_INC_EST" hidden="1">"c1688"</definedName>
    <definedName name="IQ_OPER_INC_FIN" hidden="1">"c851"</definedName>
    <definedName name="IQ_OPER_INC_HIGH_EST" hidden="1">"c1690"</definedName>
    <definedName name="IQ_OPER_INC_INS" hidden="1">"c852"</definedName>
    <definedName name="IQ_OPER_INC_LOW_EST" hidden="1">"c1691"</definedName>
    <definedName name="IQ_OPER_INC_MARGIN" hidden="1">"c1448"</definedName>
    <definedName name="IQ_OPER_INC_MEDIAN_EST" hidden="1">"c1689"</definedName>
    <definedName name="IQ_OPER_INC_NUM_EST" hidden="1">"c1692"</definedName>
    <definedName name="IQ_OPER_INC_REIT" hidden="1">"c853"</definedName>
    <definedName name="IQ_OPER_INC_STDDEV_EST" hidden="1">"c1693"</definedName>
    <definedName name="IQ_OPER_INC_UTI" hidden="1">"c854"</definedName>
    <definedName name="IQ_OPERATIONS_EXP" hidden="1">"c855"</definedName>
    <definedName name="IQ_OPTIONS_BEG_OS" hidden="1">"c1572"</definedName>
    <definedName name="IQ_OPTIONS_CANCELLED" hidden="1">"c856"</definedName>
    <definedName name="IQ_OPTIONS_END_OS" hidden="1">"c1573"</definedName>
    <definedName name="IQ_OPTIONS_EXERCISED" hidden="1">"c2116"</definedName>
    <definedName name="IQ_OPTIONS_ISSUED" hidden="1">"c857"</definedName>
    <definedName name="IQ_OPTIONS_OS" hidden="1">"c858"</definedName>
    <definedName name="IQ_ORDER_BACKLOG" hidden="1">"c2090"</definedName>
    <definedName name="IQ_OREO_1_4_RESIDENTIAL_FDIC" hidden="1">"c6454"</definedName>
    <definedName name="IQ_OREO_COMMERCIAL_RE_FDIC" hidden="1">"c6456"</definedName>
    <definedName name="IQ_OREO_CONSTRUCTION_DEVELOPMENT_FDIC" hidden="1">"c6457"</definedName>
    <definedName name="IQ_OREO_FARMLAND_FDIC" hidden="1">"c6458"</definedName>
    <definedName name="IQ_OREO_FOREIGN_FDIC" hidden="1">"c6460"</definedName>
    <definedName name="IQ_OREO_MULTI_FAMILY_RESIDENTIAL_FDIC" hidden="1">"c6455"</definedName>
    <definedName name="IQ_OTHER_ADJUST_GROSS_LOANS" hidden="1">"c859"</definedName>
    <definedName name="IQ_OTHER_AMORT_BR" hidden="1">"c5566"</definedName>
    <definedName name="IQ_OTHER_ASSETS" hidden="1">"c860"</definedName>
    <definedName name="IQ_OTHER_ASSETS_BNK" hidden="1">"c861"</definedName>
    <definedName name="IQ_OTHER_ASSETS_BR" hidden="1">"c862"</definedName>
    <definedName name="IQ_OTHER_ASSETS_FDIC" hidden="1">"c6338"</definedName>
    <definedName name="IQ_OTHER_ASSETS_FIN" hidden="1">"c863"</definedName>
    <definedName name="IQ_OTHER_ASSETS_INS" hidden="1">"c864"</definedName>
    <definedName name="IQ_OTHER_ASSETS_REIT" hidden="1">"c865"</definedName>
    <definedName name="IQ_OTHER_ASSETS_SERV_RIGHTS" hidden="1">"c2243"</definedName>
    <definedName name="IQ_OTHER_ASSETS_UTI" hidden="1">"c866"</definedName>
    <definedName name="IQ_OTHER_BEARING_LIAB" hidden="1">"c1608"</definedName>
    <definedName name="IQ_OTHER_BENEFITS_OBLIGATION" hidden="1">"c867"</definedName>
    <definedName name="IQ_OTHER_BORROWED_FUNDS_FDIC" hidden="1">"c6345"</definedName>
    <definedName name="IQ_OTHER_CA" hidden="1">"c868"</definedName>
    <definedName name="IQ_OTHER_CA_SUPPL" hidden="1">"c869"</definedName>
    <definedName name="IQ_OTHER_CA_SUPPL_BNK" hidden="1">"c870"</definedName>
    <definedName name="IQ_OTHER_CA_SUPPL_BR" hidden="1">"c871"</definedName>
    <definedName name="IQ_OTHER_CA_SUPPL_FIN" hidden="1">"c872"</definedName>
    <definedName name="IQ_OTHER_CA_SUPPL_INS" hidden="1">"c873"</definedName>
    <definedName name="IQ_OTHER_CA_SUPPL_REIT" hidden="1">"c874"</definedName>
    <definedName name="IQ_OTHER_CA_SUPPL_UTI" hidden="1">"c875"</definedName>
    <definedName name="IQ_OTHER_CA_UTI" hidden="1">"c876"</definedName>
    <definedName name="IQ_OTHER_CL" hidden="1">"c877"</definedName>
    <definedName name="IQ_OTHER_CL_SUPPL" hidden="1">"c878"</definedName>
    <definedName name="IQ_OTHER_CL_SUPPL_BNK" hidden="1">"c879"</definedName>
    <definedName name="IQ_OTHER_CL_SUPPL_BR" hidden="1">"c880"</definedName>
    <definedName name="IQ_OTHER_CL_SUPPL_FIN" hidden="1">"c881"</definedName>
    <definedName name="IQ_OTHER_CL_SUPPL_REIT" hidden="1">"c882"</definedName>
    <definedName name="IQ_OTHER_CL_SUPPL_UTI" hidden="1">"c883"</definedName>
    <definedName name="IQ_OTHER_CL_UTI" hidden="1">"c884"</definedName>
    <definedName name="IQ_OTHER_COMPREHENSIVE_INCOME_FDIC" hidden="1">"c6503"</definedName>
    <definedName name="IQ_OTHER_CURRENT_ASSETS" hidden="1">"c1403"</definedName>
    <definedName name="IQ_OTHER_CURRENT_LIAB" hidden="1">"c1404"</definedName>
    <definedName name="IQ_OTHER_DEP" hidden="1">"c885"</definedName>
    <definedName name="IQ_OTHER_DEPOSITORY_INSTITUTIONS_LOANS_FDIC" hidden="1">"c6436"</definedName>
    <definedName name="IQ_OTHER_DEPOSITORY_INSTITUTIONS_TOTAL_LOANS_FOREIGN_FDIC" hidden="1">"c6442"</definedName>
    <definedName name="IQ_OTHER_DOMESTIC_DEBT_SECURITIES_FDIC" hidden="1">"c6302"</definedName>
    <definedName name="IQ_OTHER_EARNING" hidden="1">"c1609"</definedName>
    <definedName name="IQ_OTHER_EQUITY" hidden="1">"c886"</definedName>
    <definedName name="IQ_OTHER_EQUITY_BNK" hidden="1">"c887"</definedName>
    <definedName name="IQ_OTHER_EQUITY_BR" hidden="1">"c888"</definedName>
    <definedName name="IQ_OTHER_EQUITY_FIN" hidden="1">"c889"</definedName>
    <definedName name="IQ_OTHER_EQUITY_INS" hidden="1">"c890"</definedName>
    <definedName name="IQ_OTHER_EQUITY_REIT" hidden="1">"c891"</definedName>
    <definedName name="IQ_OTHER_EQUITY_UTI" hidden="1">"c892"</definedName>
    <definedName name="IQ_OTHER_FINANCE_ACT" hidden="1">"c893"</definedName>
    <definedName name="IQ_OTHER_FINANCE_ACT_BNK" hidden="1">"c894"</definedName>
    <definedName name="IQ_OTHER_FINANCE_ACT_BR" hidden="1">"c895"</definedName>
    <definedName name="IQ_OTHER_FINANCE_ACT_FIN" hidden="1">"c896"</definedName>
    <definedName name="IQ_OTHER_FINANCE_ACT_INS" hidden="1">"c897"</definedName>
    <definedName name="IQ_OTHER_FINANCE_ACT_REIT" hidden="1">"c898"</definedName>
    <definedName name="IQ_OTHER_FINANCE_ACT_SUPPL" hidden="1">"c899"</definedName>
    <definedName name="IQ_OTHER_FINANCE_ACT_SUPPL_BNK" hidden="1">"c900"</definedName>
    <definedName name="IQ_OTHER_FINANCE_ACT_SUPPL_BR" hidden="1">"c901"</definedName>
    <definedName name="IQ_OTHER_FINANCE_ACT_SUPPL_FIN" hidden="1">"c902"</definedName>
    <definedName name="IQ_OTHER_FINANCE_ACT_SUPPL_INS" hidden="1">"c903"</definedName>
    <definedName name="IQ_OTHER_FINANCE_ACT_SUPPL_REIT" hidden="1">"c904"</definedName>
    <definedName name="IQ_OTHER_FINANCE_ACT_SUPPL_UTI" hidden="1">"c905"</definedName>
    <definedName name="IQ_OTHER_FINANCE_ACT_UTI" hidden="1">"c906"</definedName>
    <definedName name="IQ_OTHER_INSURANCE_FEES_FDIC" hidden="1">"c6672"</definedName>
    <definedName name="IQ_OTHER_INTAN" hidden="1">"c907"</definedName>
    <definedName name="IQ_OTHER_INTAN_BNK" hidden="1">"c908"</definedName>
    <definedName name="IQ_OTHER_INTAN_BR" hidden="1">"c909"</definedName>
    <definedName name="IQ_OTHER_INTAN_FIN" hidden="1">"c910"</definedName>
    <definedName name="IQ_OTHER_INTAN_INS" hidden="1">"c911"</definedName>
    <definedName name="IQ_OTHER_INTAN_REIT" hidden="1">"c912"</definedName>
    <definedName name="IQ_OTHER_INTAN_UTI" hidden="1">"c913"</definedName>
    <definedName name="IQ_OTHER_INTANGIBLE_FDIC" hidden="1">"c6337"</definedName>
    <definedName name="IQ_OTHER_INV" hidden="1">"c914"</definedName>
    <definedName name="IQ_OTHER_INVEST" hidden="1">"c915"</definedName>
    <definedName name="IQ_OTHER_INVEST_ACT" hidden="1">"c916"</definedName>
    <definedName name="IQ_OTHER_INVEST_ACT_BNK" hidden="1">"c917"</definedName>
    <definedName name="IQ_OTHER_INVEST_ACT_BR" hidden="1">"c918"</definedName>
    <definedName name="IQ_OTHER_INVEST_ACT_FIN" hidden="1">"c919"</definedName>
    <definedName name="IQ_OTHER_INVEST_ACT_INS" hidden="1">"c920"</definedName>
    <definedName name="IQ_OTHER_INVEST_ACT_REIT" hidden="1">"c921"</definedName>
    <definedName name="IQ_OTHER_INVEST_ACT_SUPPL" hidden="1">"c922"</definedName>
    <definedName name="IQ_OTHER_INVEST_ACT_SUPPL_BNK" hidden="1">"c923"</definedName>
    <definedName name="IQ_OTHER_INVEST_ACT_SUPPL_BR" hidden="1">"c924"</definedName>
    <definedName name="IQ_OTHER_INVEST_ACT_SUPPL_FIN" hidden="1">"c925"</definedName>
    <definedName name="IQ_OTHER_INVEST_ACT_SUPPL_INS" hidden="1">"c926"</definedName>
    <definedName name="IQ_OTHER_INVEST_ACT_SUPPL_REIT" hidden="1">"c927"</definedName>
    <definedName name="IQ_OTHER_INVEST_ACT_SUPPL_UTI" hidden="1">"c928"</definedName>
    <definedName name="IQ_OTHER_INVEST_ACT_UTI" hidden="1">"c929"</definedName>
    <definedName name="IQ_OTHER_INVESTING" hidden="1">"c1408"</definedName>
    <definedName name="IQ_OTHER_LIAB" hidden="1">"c930"</definedName>
    <definedName name="IQ_OTHER_LIAB_BNK" hidden="1">"c931"</definedName>
    <definedName name="IQ_OTHER_LIAB_BR" hidden="1">"c932"</definedName>
    <definedName name="IQ_OTHER_LIAB_FIN" hidden="1">"c933"</definedName>
    <definedName name="IQ_OTHER_LIAB_INS" hidden="1">"c934"</definedName>
    <definedName name="IQ_OTHER_LIAB_LT" hidden="1">"c935"</definedName>
    <definedName name="IQ_OTHER_LIAB_LT_BNK" hidden="1">"c936"</definedName>
    <definedName name="IQ_OTHER_LIAB_LT_BR" hidden="1">"c937"</definedName>
    <definedName name="IQ_OTHER_LIAB_LT_FIN" hidden="1">"c938"</definedName>
    <definedName name="IQ_OTHER_LIAB_LT_INS" hidden="1">"c939"</definedName>
    <definedName name="IQ_OTHER_LIAB_LT_REIT" hidden="1">"c940"</definedName>
    <definedName name="IQ_OTHER_LIAB_LT_UTI" hidden="1">"c941"</definedName>
    <definedName name="IQ_OTHER_LIAB_REIT" hidden="1">"c942"</definedName>
    <definedName name="IQ_OTHER_LIAB_UTI" hidden="1">"c943"</definedName>
    <definedName name="IQ_OTHER_LIAB_WRITTEN" hidden="1">"c944"</definedName>
    <definedName name="IQ_OTHER_LIABILITIES_FDIC" hidden="1">"c6347"</definedName>
    <definedName name="IQ_OTHER_LOANS" hidden="1">"c945"</definedName>
    <definedName name="IQ_OTHER_LOANS_CHARGE_OFFS_FDIC" hidden="1">"c6601"</definedName>
    <definedName name="IQ_OTHER_LOANS_FOREIGN_FDIC" hidden="1">"c6446"</definedName>
    <definedName name="IQ_OTHER_LOANS_LEASES_FDIC" hidden="1">"c6322"</definedName>
    <definedName name="IQ_OTHER_LOANS_NET_CHARGE_OFFS_FDIC" hidden="1">"c6639"</definedName>
    <definedName name="IQ_OTHER_LOANS_RECOVERIES_FDIC" hidden="1">"c6620"</definedName>
    <definedName name="IQ_OTHER_LOANS_TOTAL_FDIC" hidden="1">"c6432"</definedName>
    <definedName name="IQ_OTHER_LONG_TERM" hidden="1">"c1409"</definedName>
    <definedName name="IQ_OTHER_LT_ASSETS" hidden="1">"c946"</definedName>
    <definedName name="IQ_OTHER_LT_ASSETS_BNK" hidden="1">"c947"</definedName>
    <definedName name="IQ_OTHER_LT_ASSETS_BR" hidden="1">"c948"</definedName>
    <definedName name="IQ_OTHER_LT_ASSETS_FIN" hidden="1">"c949"</definedName>
    <definedName name="IQ_OTHER_LT_ASSETS_INS" hidden="1">"c950"</definedName>
    <definedName name="IQ_OTHER_LT_ASSETS_REIT" hidden="1">"c951"</definedName>
    <definedName name="IQ_OTHER_LT_ASSETS_UTI" hidden="1">"c952"</definedName>
    <definedName name="IQ_OTHER_NET" hidden="1">"c1453"</definedName>
    <definedName name="IQ_OTHER_NON_INT_EXP" hidden="1">"c953"</definedName>
    <definedName name="IQ_OTHER_NON_INT_EXP_FDIC" hidden="1">"c6578"</definedName>
    <definedName name="IQ_OTHER_NON_INT_EXP_TOTAL" hidden="1">"c954"</definedName>
    <definedName name="IQ_OTHER_NON_INT_EXPENSE_FDIC" hidden="1">"c6679"</definedName>
    <definedName name="IQ_OTHER_NON_INT_INC" hidden="1">"c955"</definedName>
    <definedName name="IQ_OTHER_NON_INT_INC_FDIC" hidden="1">"c6676"</definedName>
    <definedName name="IQ_OTHER_NON_OPER_EXP" hidden="1">"c956"</definedName>
    <definedName name="IQ_OTHER_NON_OPER_EXP_BR" hidden="1">"c957"</definedName>
    <definedName name="IQ_OTHER_NON_OPER_EXP_FIN" hidden="1">"c958"</definedName>
    <definedName name="IQ_OTHER_NON_OPER_EXP_INS" hidden="1">"c959"</definedName>
    <definedName name="IQ_OTHER_NON_OPER_EXP_REIT" hidden="1">"c960"</definedName>
    <definedName name="IQ_OTHER_NON_OPER_EXP_SUPPL" hidden="1">"c961"</definedName>
    <definedName name="IQ_OTHER_NON_OPER_EXP_SUPPL_BR" hidden="1">"c962"</definedName>
    <definedName name="IQ_OTHER_NON_OPER_EXP_SUPPL_FIN" hidden="1">"c963"</definedName>
    <definedName name="IQ_OTHER_NON_OPER_EXP_SUPPL_INS" hidden="1">"c964"</definedName>
    <definedName name="IQ_OTHER_NON_OPER_EXP_SUPPL_REIT" hidden="1">"c965"</definedName>
    <definedName name="IQ_OTHER_NON_OPER_EXP_SUPPL_UTI" hidden="1">"c966"</definedName>
    <definedName name="IQ_OTHER_NON_OPER_EXP_UTI" hidden="1">"c967"</definedName>
    <definedName name="IQ_OTHER_NON_REC" hidden="1">"c968"</definedName>
    <definedName name="IQ_OTHER_NON_REC_BNK" hidden="1">"c969"</definedName>
    <definedName name="IQ_OTHER_NON_REC_BR" hidden="1">"c970"</definedName>
    <definedName name="IQ_OTHER_NON_REC_FIN" hidden="1">"c971"</definedName>
    <definedName name="IQ_OTHER_NON_REC_INS" hidden="1">"c972"</definedName>
    <definedName name="IQ_OTHER_NON_REC_REIT" hidden="1">"c973"</definedName>
    <definedName name="IQ_OTHER_NON_REC_SUPPL" hidden="1">"c974"</definedName>
    <definedName name="IQ_OTHER_NON_REC_SUPPL_BNK" hidden="1">"c975"</definedName>
    <definedName name="IQ_OTHER_NON_REC_SUPPL_BR" hidden="1">"c976"</definedName>
    <definedName name="IQ_OTHER_NON_REC_SUPPL_FIN" hidden="1">"c977"</definedName>
    <definedName name="IQ_OTHER_NON_REC_SUPPL_INS" hidden="1">"c978"</definedName>
    <definedName name="IQ_OTHER_NON_REC_SUPPL_REIT" hidden="1">"c979"</definedName>
    <definedName name="IQ_OTHER_NON_REC_SUPPL_UTI" hidden="1">"c980"</definedName>
    <definedName name="IQ_OTHER_NON_REC_UTI" hidden="1">"c981"</definedName>
    <definedName name="IQ_OTHER_OFF_BS_LIAB_FDIC" hidden="1">"c6533"</definedName>
    <definedName name="IQ_OTHER_OPER" hidden="1">"c982"</definedName>
    <definedName name="IQ_OTHER_OPER_ACT" hidden="1">"c983"</definedName>
    <definedName name="IQ_OTHER_OPER_ACT_BNK" hidden="1">"c984"</definedName>
    <definedName name="IQ_OTHER_OPER_ACT_BR" hidden="1">"c985"</definedName>
    <definedName name="IQ_OTHER_OPER_ACT_FIN" hidden="1">"c986"</definedName>
    <definedName name="IQ_OTHER_OPER_ACT_INS" hidden="1">"c987"</definedName>
    <definedName name="IQ_OTHER_OPER_ACT_REIT" hidden="1">"c988"</definedName>
    <definedName name="IQ_OTHER_OPER_ACT_UTI" hidden="1">"c989"</definedName>
    <definedName name="IQ_OTHER_OPER_BR" hidden="1">"c990"</definedName>
    <definedName name="IQ_OTHER_OPER_FIN" hidden="1">"c991"</definedName>
    <definedName name="IQ_OTHER_OPER_INS" hidden="1">"c992"</definedName>
    <definedName name="IQ_OTHER_OPER_REIT" hidden="1">"c993"</definedName>
    <definedName name="IQ_OTHER_OPER_SUPPL_BR" hidden="1">"c994"</definedName>
    <definedName name="IQ_OTHER_OPER_SUPPL_FIN" hidden="1">"c995"</definedName>
    <definedName name="IQ_OTHER_OPER_SUPPL_INS" hidden="1">"c996"</definedName>
    <definedName name="IQ_OTHER_OPER_SUPPL_REIT" hidden="1">"c997"</definedName>
    <definedName name="IQ_OTHER_OPER_SUPPL_UTI" hidden="1">"c998"</definedName>
    <definedName name="IQ_OTHER_OPER_TOT_BNK" hidden="1">"c999"</definedName>
    <definedName name="IQ_OTHER_OPER_TOT_BR" hidden="1">"c1000"</definedName>
    <definedName name="IQ_OTHER_OPER_TOT_FIN" hidden="1">"c1001"</definedName>
    <definedName name="IQ_OTHER_OPER_TOT_INS" hidden="1">"c1002"</definedName>
    <definedName name="IQ_OTHER_OPER_TOT_REIT" hidden="1">"c1003"</definedName>
    <definedName name="IQ_OTHER_OPER_TOT_UTI" hidden="1">"c1004"</definedName>
    <definedName name="IQ_OTHER_OPER_UTI" hidden="1">"c1005"</definedName>
    <definedName name="IQ_OTHER_OUTSTANDING_BS_DATE" hidden="1">"c1972"</definedName>
    <definedName name="IQ_OTHER_OUTSTANDING_FILING_DATE" hidden="1">"c1974"</definedName>
    <definedName name="IQ_OTHER_PC_WRITTEN" hidden="1">"c1006"</definedName>
    <definedName name="IQ_OTHER_RE_OWNED_FDIC" hidden="1">"c6330"</definedName>
    <definedName name="IQ_OTHER_REAL_ESTATE" hidden="1">"c1007"</definedName>
    <definedName name="IQ_OTHER_RECEIV" hidden="1">"c1008"</definedName>
    <definedName name="IQ_OTHER_RECEIV_INS" hidden="1">"c1009"</definedName>
    <definedName name="IQ_OTHER_REV" hidden="1">"c1010"</definedName>
    <definedName name="IQ_OTHER_REV_BR" hidden="1">"c1011"</definedName>
    <definedName name="IQ_OTHER_REV_FIN" hidden="1">"c1012"</definedName>
    <definedName name="IQ_OTHER_REV_INS" hidden="1">"c1013"</definedName>
    <definedName name="IQ_OTHER_REV_REIT" hidden="1">"c1014"</definedName>
    <definedName name="IQ_OTHER_REV_SUPPL" hidden="1">"c1015"</definedName>
    <definedName name="IQ_OTHER_REV_SUPPL_BR" hidden="1">"c1016"</definedName>
    <definedName name="IQ_OTHER_REV_SUPPL_FIN" hidden="1">"c1017"</definedName>
    <definedName name="IQ_OTHER_REV_SUPPL_INS" hidden="1">"c1018"</definedName>
    <definedName name="IQ_OTHER_REV_SUPPL_REIT" hidden="1">"c1019"</definedName>
    <definedName name="IQ_OTHER_REV_SUPPL_UTI" hidden="1">"c1020"</definedName>
    <definedName name="IQ_OTHER_REV_UTI" hidden="1">"c1021"</definedName>
    <definedName name="IQ_OTHER_REVENUE" hidden="1">"c1410"</definedName>
    <definedName name="IQ_OTHER_SAVINGS_DEPOSITS_FDIC" hidden="1">"c6554"</definedName>
    <definedName name="IQ_OTHER_TRANSACTIONS_FDIC" hidden="1">"c6504"</definedName>
    <definedName name="IQ_OTHER_UNUSAL" hidden="1">"c998"</definedName>
    <definedName name="IQ_OTHER_UNUSAL_BNK" hidden="1">"c999"</definedName>
    <definedName name="IQ_OTHER_UNUSAL_BR" hidden="1">"c1000"</definedName>
    <definedName name="IQ_OTHER_UNUSAL_FIN" hidden="1">"c1001"</definedName>
    <definedName name="IQ_OTHER_UNUSAL_INS" hidden="1">"c1002"</definedName>
    <definedName name="IQ_OTHER_UNUSAL_REIT" hidden="1">"c1003"</definedName>
    <definedName name="IQ_OTHER_UNUSAL_SUPPL" hidden="1">"c1004"</definedName>
    <definedName name="IQ_OTHER_UNUSAL_SUPPL_BNK" hidden="1">"c1005"</definedName>
    <definedName name="IQ_OTHER_UNUSAL_SUPPL_BR" hidden="1">"c1006"</definedName>
    <definedName name="IQ_OTHER_UNUSAL_SUPPL_FIN" hidden="1">"c1007"</definedName>
    <definedName name="IQ_OTHER_UNUSAL_SUPPL_INS" hidden="1">"c1008"</definedName>
    <definedName name="IQ_OTHER_UNUSAL_SUPPL_REIT" hidden="1">"c1009"</definedName>
    <definedName name="IQ_OTHER_UNUSAL_SUPPL_UTI" hidden="1">"c1010"</definedName>
    <definedName name="IQ_OTHER_UNUSAL_UTI" hidden="1">"c1011"</definedName>
    <definedName name="IQ_OTHER_UNUSED_COMMITMENTS_FDIC" hidden="1">"c6530"</definedName>
    <definedName name="IQ_OTHER_UNUSUAL" hidden="1">"c1488"</definedName>
    <definedName name="IQ_OTHER_UNUSUAL_BNK" hidden="1">"c1560"</definedName>
    <definedName name="IQ_OTHER_UNUSUAL_BR" hidden="1">"c1561"</definedName>
    <definedName name="IQ_OTHER_UNUSUAL_FIN" hidden="1">"c1562"</definedName>
    <definedName name="IQ_OTHER_UNUSUAL_INS" hidden="1">"c1563"</definedName>
    <definedName name="IQ_OTHER_UNUSUAL_REIT" hidden="1">"c1564"</definedName>
    <definedName name="IQ_OTHER_UNUSUAL_SUPPL" hidden="1">"c1494"</definedName>
    <definedName name="IQ_OTHER_UNUSUAL_SUPPL_BNK" hidden="1">"c1495"</definedName>
    <definedName name="IQ_OTHER_UNUSUAL_SUPPL_BR" hidden="1">"c1496"</definedName>
    <definedName name="IQ_OTHER_UNUSUAL_SUPPL_FIN" hidden="1">"c1497"</definedName>
    <definedName name="IQ_OTHER_UNUSUAL_SUPPL_INS" hidden="1">"c1498"</definedName>
    <definedName name="IQ_OTHER_UNUSUAL_SUPPL_REIT" hidden="1">"c1499"</definedName>
    <definedName name="IQ_OTHER_UNUSUAL_SUPPL_UTI" hidden="1">"c1500"</definedName>
    <definedName name="IQ_OTHER_UNUSUAL_UTI" hidden="1">"c1565"</definedName>
    <definedName name="IQ_OUTSTANDING_BS_DATE" hidden="1">"c2128"</definedName>
    <definedName name="IQ_OUTSTANDING_FILING_DATE" hidden="1">"c2127"</definedName>
    <definedName name="IQ_OVER_FIFETEEN_YEAR_MORTGAGE_PASS_THROUGHS_FDIC" hidden="1">"c6416"</definedName>
    <definedName name="IQ_OVER_FIFTEEN_YEAR_FIXED_AND_FLOATING_RATE_FDIC" hidden="1">"c6424"</definedName>
    <definedName name="IQ_OVER_THREE_YEARS_FDIC" hidden="1">"c6418"</definedName>
    <definedName name="IQ_OWNERSHIP" hidden="1">"c2160"</definedName>
    <definedName name="IQ_PART_TIME" hidden="1">"c1024"</definedName>
    <definedName name="IQ_PARTICIPATION_POOLS_RESIDENTIAL_MORTGAGES_FDIC" hidden="1">"c6403"</definedName>
    <definedName name="IQ_PAST_DUE_30_1_4_FAMILY_LOANS_FDIC" hidden="1">"c6693"</definedName>
    <definedName name="IQ_PAST_DUE_30_AUTO_LOANS_FDIC" hidden="1">"c6687"</definedName>
    <definedName name="IQ_PAST_DUE_30_CL_LOANS_FDIC" hidden="1">"c6688"</definedName>
    <definedName name="IQ_PAST_DUE_30_CREDIT_CARDS_RECEIVABLES_FDIC" hidden="1">"c6690"</definedName>
    <definedName name="IQ_PAST_DUE_30_HOME_EQUITY_LINES_FDIC" hidden="1">"c6691"</definedName>
    <definedName name="IQ_PAST_DUE_30_OTHER_CONSUMER_LOANS_FDIC" hidden="1">"c6689"</definedName>
    <definedName name="IQ_PAST_DUE_30_OTHER_LOANS_FDIC" hidden="1">"c6692"</definedName>
    <definedName name="IQ_PAST_DUE_90_1_4_FAMILY_LOANS_FDIC" hidden="1">"c6700"</definedName>
    <definedName name="IQ_PAST_DUE_90_AUTO_LOANS_FDIC" hidden="1">"c6694"</definedName>
    <definedName name="IQ_PAST_DUE_90_CL_LOANS_FDIC" hidden="1">"c6695"</definedName>
    <definedName name="IQ_PAST_DUE_90_CREDIT_CARDS_RECEIVABLES_FDIC" hidden="1">"c6697"</definedName>
    <definedName name="IQ_PAST_DUE_90_HOME_EQUITY_LINES_FDIC" hidden="1">"c6698"</definedName>
    <definedName name="IQ_PAST_DUE_90_OTHER_CONSUMER_LOANS_FDIC" hidden="1">"c6696"</definedName>
    <definedName name="IQ_PAST_DUE_90_OTHER_LOANS_FDIC" hidden="1">"c6699"</definedName>
    <definedName name="IQ_PAY_ACCRUED" hidden="1">"c1457"</definedName>
    <definedName name="IQ_PAYOUT_RATIO" hidden="1">"c1900"</definedName>
    <definedName name="IQ_PBV" hidden="1">"c1025"</definedName>
    <definedName name="IQ_PBV_AVG" hidden="1">"c1026"</definedName>
    <definedName name="IQ_PC_WRITTEN" hidden="1">"c1027"</definedName>
    <definedName name="IQ_PE_EXCL" hidden="1">"c1028"</definedName>
    <definedName name="IQ_PE_EXCL_AVG" hidden="1">"c1029"</definedName>
    <definedName name="IQ_PE_EXCL_FWD" hidden="1">"c1030"</definedName>
    <definedName name="IQ_PE_NORMALIZED" hidden="1">"c2207"</definedName>
    <definedName name="IQ_PE_RATIO" hidden="1">"c1610"</definedName>
    <definedName name="IQ_PEG_FWD" hidden="1">"c1863"</definedName>
    <definedName name="IQ_PENSION" hidden="1">"c1031"</definedName>
    <definedName name="IQ_PERCENT_CHANGE_EST_5YR_GROWTH_RATE_12MONTHS" hidden="1">"c1852"</definedName>
    <definedName name="IQ_PERCENT_CHANGE_EST_5YR_GROWTH_RATE_18MONTHS" hidden="1">"c1853"</definedName>
    <definedName name="IQ_PERCENT_CHANGE_EST_5YR_GROWTH_RATE_3MONTHS" hidden="1">"c1849"</definedName>
    <definedName name="IQ_PERCENT_CHANGE_EST_5YR_GROWTH_RATE_6MONTHS" hidden="1">"c1850"</definedName>
    <definedName name="IQ_PERCENT_CHANGE_EST_5YR_GROWTH_RATE_9MONTHS" hidden="1">"c1851"</definedName>
    <definedName name="IQ_PERCENT_CHANGE_EST_5YR_GROWTH_RATE_DAY" hidden="1">"c1846"</definedName>
    <definedName name="IQ_PERCENT_CHANGE_EST_5YR_GROWTH_RATE_MONTH" hidden="1">"c1848"</definedName>
    <definedName name="IQ_PERCENT_CHANGE_EST_5YR_GROWTH_RATE_WEEK" hidden="1">"c1847"</definedName>
    <definedName name="IQ_PERCENT_CHANGE_EST_CFPS_12MONTHS" hidden="1">"c1812"</definedName>
    <definedName name="IQ_PERCENT_CHANGE_EST_CFPS_18MONTHS" hidden="1">"c1813"</definedName>
    <definedName name="IQ_PERCENT_CHANGE_EST_CFPS_3MONTHS" hidden="1">"c1809"</definedName>
    <definedName name="IQ_PERCENT_CHANGE_EST_CFPS_6MONTHS" hidden="1">"c1810"</definedName>
    <definedName name="IQ_PERCENT_CHANGE_EST_CFPS_9MONTHS" hidden="1">"c1811"</definedName>
    <definedName name="IQ_PERCENT_CHANGE_EST_CFPS_DAY" hidden="1">"c1806"</definedName>
    <definedName name="IQ_PERCENT_CHANGE_EST_CFPS_MONTH" hidden="1">"c1808"</definedName>
    <definedName name="IQ_PERCENT_CHANGE_EST_CFPS_WEEK" hidden="1">"c1807"</definedName>
    <definedName name="IQ_PERCENT_CHANGE_EST_DPS_12MONTHS" hidden="1">"c1820"</definedName>
    <definedName name="IQ_PERCENT_CHANGE_EST_DPS_18MONTHS" hidden="1">"c1821"</definedName>
    <definedName name="IQ_PERCENT_CHANGE_EST_DPS_3MONTHS" hidden="1">"c1817"</definedName>
    <definedName name="IQ_PERCENT_CHANGE_EST_DPS_6MONTHS" hidden="1">"c1818"</definedName>
    <definedName name="IQ_PERCENT_CHANGE_EST_DPS_9MONTHS" hidden="1">"c1819"</definedName>
    <definedName name="IQ_PERCENT_CHANGE_EST_DPS_DAY" hidden="1">"c1814"</definedName>
    <definedName name="IQ_PERCENT_CHANGE_EST_DPS_MONTH" hidden="1">"c1816"</definedName>
    <definedName name="IQ_PERCENT_CHANGE_EST_DPS_WEEK" hidden="1">"c1815"</definedName>
    <definedName name="IQ_PERCENT_CHANGE_EST_EBITDA_12MONTHS" hidden="1">"c1804"</definedName>
    <definedName name="IQ_PERCENT_CHANGE_EST_EBITDA_18MONTHS" hidden="1">"c1805"</definedName>
    <definedName name="IQ_PERCENT_CHANGE_EST_EBITDA_3MONTHS" hidden="1">"c1801"</definedName>
    <definedName name="IQ_PERCENT_CHANGE_EST_EBITDA_6MONTHS" hidden="1">"c1802"</definedName>
    <definedName name="IQ_PERCENT_CHANGE_EST_EBITDA_9MONTHS" hidden="1">"c1803"</definedName>
    <definedName name="IQ_PERCENT_CHANGE_EST_EBITDA_DAY" hidden="1">"c1798"</definedName>
    <definedName name="IQ_PERCENT_CHANGE_EST_EBITDA_MONTH" hidden="1">"c1800"</definedName>
    <definedName name="IQ_PERCENT_CHANGE_EST_EBITDA_WEEK" hidden="1">"c1799"</definedName>
    <definedName name="IQ_PERCENT_CHANGE_EST_EPS_12MONTHS" hidden="1">"c1788"</definedName>
    <definedName name="IQ_PERCENT_CHANGE_EST_EPS_18MONTHS" hidden="1">"c1789"</definedName>
    <definedName name="IQ_PERCENT_CHANGE_EST_EPS_3MONTHS" hidden="1">"c1785"</definedName>
    <definedName name="IQ_PERCENT_CHANGE_EST_EPS_6MONTHS" hidden="1">"c1786"</definedName>
    <definedName name="IQ_PERCENT_CHANGE_EST_EPS_9MONTHS" hidden="1">"c1787"</definedName>
    <definedName name="IQ_PERCENT_CHANGE_EST_EPS_DAY" hidden="1">"c1782"</definedName>
    <definedName name="IQ_PERCENT_CHANGE_EST_EPS_MONTH" hidden="1">"c1784"</definedName>
    <definedName name="IQ_PERCENT_CHANGE_EST_EPS_WEEK" hidden="1">"c1783"</definedName>
    <definedName name="IQ_PERCENT_CHANGE_EST_FFO_12MONTHS" hidden="1">"c1828"</definedName>
    <definedName name="IQ_PERCENT_CHANGE_EST_FFO_18MONTHS" hidden="1">"c1829"</definedName>
    <definedName name="IQ_PERCENT_CHANGE_EST_FFO_3MONTHS" hidden="1">"c1825"</definedName>
    <definedName name="IQ_PERCENT_CHANGE_EST_FFO_6MONTHS" hidden="1">"c1826"</definedName>
    <definedName name="IQ_PERCENT_CHANGE_EST_FFO_9MONTHS" hidden="1">"c1827"</definedName>
    <definedName name="IQ_PERCENT_CHANGE_EST_FFO_DAY" hidden="1">"c1822"</definedName>
    <definedName name="IQ_PERCENT_CHANGE_EST_FFO_MONTH" hidden="1">"c1824"</definedName>
    <definedName name="IQ_PERCENT_CHANGE_EST_FFO_WEEK" hidden="1">"c1823"</definedName>
    <definedName name="IQ_PERCENT_CHANGE_EST_PRICE_TARGET_12MONTHS" hidden="1">"c1844"</definedName>
    <definedName name="IQ_PERCENT_CHANGE_EST_PRICE_TARGET_18MONTHS" hidden="1">"c1845"</definedName>
    <definedName name="IQ_PERCENT_CHANGE_EST_PRICE_TARGET_3MONTHS" hidden="1">"c1841"</definedName>
    <definedName name="IQ_PERCENT_CHANGE_EST_PRICE_TARGET_6MONTHS" hidden="1">"c1842"</definedName>
    <definedName name="IQ_PERCENT_CHANGE_EST_PRICE_TARGET_9MONTHS" hidden="1">"c1843"</definedName>
    <definedName name="IQ_PERCENT_CHANGE_EST_PRICE_TARGET_DAY" hidden="1">"c1838"</definedName>
    <definedName name="IQ_PERCENT_CHANGE_EST_PRICE_TARGET_MONTH" hidden="1">"c1840"</definedName>
    <definedName name="IQ_PERCENT_CHANGE_EST_PRICE_TARGET_WEEK" hidden="1">"c1839"</definedName>
    <definedName name="IQ_PERCENT_CHANGE_EST_RECO_12MONTHS" hidden="1">"c1836"</definedName>
    <definedName name="IQ_PERCENT_CHANGE_EST_RECO_18MONTHS" hidden="1">"c1837"</definedName>
    <definedName name="IQ_PERCENT_CHANGE_EST_RECO_3MONTHS" hidden="1">"c1833"</definedName>
    <definedName name="IQ_PERCENT_CHANGE_EST_RECO_6MONTHS" hidden="1">"c1834"</definedName>
    <definedName name="IQ_PERCENT_CHANGE_EST_RECO_9MONTHS" hidden="1">"c1835"</definedName>
    <definedName name="IQ_PERCENT_CHANGE_EST_RECO_DAY" hidden="1">"c1830"</definedName>
    <definedName name="IQ_PERCENT_CHANGE_EST_RECO_MONTH" hidden="1">"c1832"</definedName>
    <definedName name="IQ_PERCENT_CHANGE_EST_RECO_WEEK" hidden="1">"c1831"</definedName>
    <definedName name="IQ_PERCENT_CHANGE_EST_REV_12MONTHS" hidden="1">"c1796"</definedName>
    <definedName name="IQ_PERCENT_CHANGE_EST_REV_18MONTHS" hidden="1">"c1797"</definedName>
    <definedName name="IQ_PERCENT_CHANGE_EST_REV_3MONTHS" hidden="1">"c1793"</definedName>
    <definedName name="IQ_PERCENT_CHANGE_EST_REV_6MONTHS" hidden="1">"c1794"</definedName>
    <definedName name="IQ_PERCENT_CHANGE_EST_REV_9MONTHS" hidden="1">"c1795"</definedName>
    <definedName name="IQ_PERCENT_CHANGE_EST_REV_DAY" hidden="1">"c1790"</definedName>
    <definedName name="IQ_PERCENT_CHANGE_EST_REV_MONTH" hidden="1">"c1792"</definedName>
    <definedName name="IQ_PERCENT_CHANGE_EST_REV_WEEK" hidden="1">"c1791"</definedName>
    <definedName name="IQ_PERCENT_FLOAT" hidden="1">"c227"</definedName>
    <definedName name="IQ_PERCENT_INSURED_FDIC" hidden="1">"c6374"</definedName>
    <definedName name="IQ_PERIODDATE" hidden="1">"c1414"</definedName>
    <definedName name="IQ_PERIODDATE_BS" hidden="1">"c1032"</definedName>
    <definedName name="IQ_PERIODDATE_CF" hidden="1">"c1033"</definedName>
    <definedName name="IQ_PERIODDATE_FDIC" hidden="1">"c13646"</definedName>
    <definedName name="IQ_PERIODDATE_IS" hidden="1">"c1034"</definedName>
    <definedName name="IQ_PERIODLENGTH_CF" hidden="1">"c1502"</definedName>
    <definedName name="IQ_PERIODLENGTH_IS" hidden="1">"c1503"</definedName>
    <definedName name="IQ_PERTYPE" hidden="1">"c1611"</definedName>
    <definedName name="IQ_PLEDGED_SECURITIES_FDIC" hidden="1">"c6401"</definedName>
    <definedName name="IQ_PLL" hidden="1">"c2114"</definedName>
    <definedName name="IQ_PMT_FREQ" hidden="1">"c2236"</definedName>
    <definedName name="IQ_POLICY_BENEFITS" hidden="1">"c1036"</definedName>
    <definedName name="IQ_POLICY_COST" hidden="1">"c1037"</definedName>
    <definedName name="IQ_POLICY_LIAB" hidden="1">"c1612"</definedName>
    <definedName name="IQ_POLICY_LOANS" hidden="1">"c1038"</definedName>
    <definedName name="IQ_POST_RETIRE_EXP" hidden="1">"c1039"</definedName>
    <definedName name="IQ_POSTPAID_CHURN" hidden="1">"c2121"</definedName>
    <definedName name="IQ_POSTPAID_SUBS" hidden="1">"c2118"</definedName>
    <definedName name="IQ_POTENTIAL_UPSIDE" hidden="1">"c1855"</definedName>
    <definedName name="IQ_PRE_OPEN_COST" hidden="1">"c1040"</definedName>
    <definedName name="IQ_PRE_TAX_ACT_OR_EST" hidden="1">"c2221"</definedName>
    <definedName name="IQ_PRE_TAX_INCOME_FDIC" hidden="1">"c6581"</definedName>
    <definedName name="IQ_PREF_CONVERT" hidden="1">"c1041"</definedName>
    <definedName name="IQ_PREF_DIV_CF" hidden="1">"c1042"</definedName>
    <definedName name="IQ_PREF_DIV_OTHER" hidden="1">"c1043"</definedName>
    <definedName name="IQ_PREF_DIVID" hidden="1">"c1461"</definedName>
    <definedName name="IQ_PREF_EQUITY" hidden="1">"c1044"</definedName>
    <definedName name="IQ_PREF_ISSUED" hidden="1">"c1045"</definedName>
    <definedName name="IQ_PREF_ISSUED_BNK" hidden="1">"c1046"</definedName>
    <definedName name="IQ_PREF_ISSUED_BR" hidden="1">"c1047"</definedName>
    <definedName name="IQ_PREF_ISSUED_FIN" hidden="1">"c1048"</definedName>
    <definedName name="IQ_PREF_ISSUED_INS" hidden="1">"c1049"</definedName>
    <definedName name="IQ_PREF_ISSUED_REIT" hidden="1">"c1050"</definedName>
    <definedName name="IQ_PREF_ISSUED_UTI" hidden="1">"c1051"</definedName>
    <definedName name="IQ_PREF_NON_REDEEM" hidden="1">"c1052"</definedName>
    <definedName name="IQ_PREF_OTHER" hidden="1">"c1053"</definedName>
    <definedName name="IQ_PREF_OTHER_BNK" hidden="1">"c1054"</definedName>
    <definedName name="IQ_PREF_OTHER_BR" hidden="1">"c1055"</definedName>
    <definedName name="IQ_PREF_OTHER_FIN" hidden="1">"c1056"</definedName>
    <definedName name="IQ_PREF_OTHER_INS" hidden="1">"c1057"</definedName>
    <definedName name="IQ_PREF_OTHER_REIT" hidden="1">"c1058"</definedName>
    <definedName name="IQ_PREF_REDEEM" hidden="1">"c1059"</definedName>
    <definedName name="IQ_PREF_REP" hidden="1">"c1060"</definedName>
    <definedName name="IQ_PREF_REP_BNK" hidden="1">"c1061"</definedName>
    <definedName name="IQ_PREF_REP_BR" hidden="1">"c1062"</definedName>
    <definedName name="IQ_PREF_REP_FIN" hidden="1">"c1063"</definedName>
    <definedName name="IQ_PREF_REP_INS" hidden="1">"c1064"</definedName>
    <definedName name="IQ_PREF_REP_REIT" hidden="1">"c1065"</definedName>
    <definedName name="IQ_PREF_REP_UTI" hidden="1">"c1066"</definedName>
    <definedName name="IQ_PREF_STOCK" hidden="1">"c1416"</definedName>
    <definedName name="IQ_PREF_TOT" hidden="1">"c1415"</definedName>
    <definedName name="IQ_PREFERRED_FDIC" hidden="1">"c6349"</definedName>
    <definedName name="IQ_PREMISES_EQUIPMENT_FDIC" hidden="1">"c6577"</definedName>
    <definedName name="IQ_PREMIUMS_ANNUITY_REV" hidden="1">"c1067"</definedName>
    <definedName name="IQ_PREPAID_CHURN" hidden="1">"c2120"</definedName>
    <definedName name="IQ_PREPAID_EXP" hidden="1">"c1068"</definedName>
    <definedName name="IQ_PREPAID_EXPEN" hidden="1">"c1418"</definedName>
    <definedName name="IQ_PREPAID_SUBS" hidden="1">"c2117"</definedName>
    <definedName name="IQ_PRETAX_GW_INC_EST" hidden="1">"c1702"</definedName>
    <definedName name="IQ_PRETAX_GW_INC_HIGH_EST" hidden="1">"c1704"</definedName>
    <definedName name="IQ_PRETAX_GW_INC_LOW_EST" hidden="1">"c1705"</definedName>
    <definedName name="IQ_PRETAX_GW_INC_MEDIAN_EST" hidden="1">"c1703"</definedName>
    <definedName name="IQ_PRETAX_GW_INC_NUM_EST" hidden="1">"c1706"</definedName>
    <definedName name="IQ_PRETAX_GW_INC_STDDEV_EST" hidden="1">"c1707"</definedName>
    <definedName name="IQ_PRETAX_INC" hidden="1">"c16"</definedName>
    <definedName name="IQ_PRETAX_INC_10K" hidden="1">"IQ_PRETAX_INC_10K"</definedName>
    <definedName name="IQ_PRETAX_INC_10Q" hidden="1">"IQ_PRETAX_INC_10Q"</definedName>
    <definedName name="IQ_PRETAX_INC_10Q1" hidden="1">"IQ_PRETAX_INC_10Q1"</definedName>
    <definedName name="IQ_PRETAX_INC_EST" hidden="1">"c1695"</definedName>
    <definedName name="IQ_PRETAX_INC_HIGH_EST" hidden="1">"c1697"</definedName>
    <definedName name="IQ_PRETAX_INC_LOW_EST" hidden="1">"c1698"</definedName>
    <definedName name="IQ_PRETAX_INC_MEDIAN_EST" hidden="1">"c1696"</definedName>
    <definedName name="IQ_PRETAX_INC_NUM_EST" hidden="1">"c1699"</definedName>
    <definedName name="IQ_PRETAX_INC_STDDEV_EST" hidden="1">"c1700"</definedName>
    <definedName name="IQ_PRETAX_REPORT_INC_EST" hidden="1">"c1709"</definedName>
    <definedName name="IQ_PRETAX_REPORT_INC_HIGH_EST" hidden="1">"c1711"</definedName>
    <definedName name="IQ_PRETAX_REPORT_INC_LOW_EST" hidden="1">"c1712"</definedName>
    <definedName name="IQ_PRETAX_REPORT_INC_MEDIAN_EST" hidden="1">"c1710"</definedName>
    <definedName name="IQ_PRETAX_REPORT_INC_NUM_EST" hidden="1">"c1713"</definedName>
    <definedName name="IQ_PRETAX_REPORT_INC_STDDEV_EST" hidden="1">"c1714"</definedName>
    <definedName name="IQ_PRETAX_RETURN_ASSETS_FDIC" hidden="1">"c6731"</definedName>
    <definedName name="IQ_PRICE_CFPS_FWD" hidden="1">"c2237"</definedName>
    <definedName name="IQ_PRICE_OVER_BVPS" hidden="1">"c1412"</definedName>
    <definedName name="IQ_PRICE_OVER_EPS_EST" hidden="1">"c174"</definedName>
    <definedName name="IQ_PRICE_OVER_EPS_EST_1" hidden="1">"c175"</definedName>
    <definedName name="IQ_PRICE_OVER_LTM_EPS" hidden="1">"c1413"</definedName>
    <definedName name="IQ_PRICE_TARGET" hidden="1">"c82"</definedName>
    <definedName name="IQ_PRICEDATE" hidden="1">"c1069"</definedName>
    <definedName name="IQ_PRICEDATETIME" hidden="1">"IQ_PRICEDATETIME"</definedName>
    <definedName name="IQ_PRICING_DATE" hidden="1">"c1613"</definedName>
    <definedName name="IQ_PRIMARY_INDUSTRY" hidden="1">"c1070"</definedName>
    <definedName name="IQ_PRINCIPAL_AMT" hidden="1">"c2157"</definedName>
    <definedName name="IQ_PRIVATELY_ISSUED_MORTGAGE_BACKED_SECURITIES_FDIC" hidden="1">"c6407"</definedName>
    <definedName name="IQ_PRIVATELY_ISSUED_MORTGAGE_PASS_THROUGHS_FDIC" hidden="1">"c6405"</definedName>
    <definedName name="IQ_PRO_FORMA_BASIC_EPS" hidden="1">"c1614"</definedName>
    <definedName name="IQ_PRO_FORMA_DILUT_EPS" hidden="1">"c1615"</definedName>
    <definedName name="IQ_PRO_FORMA_NET_INC" hidden="1">"c1452"</definedName>
    <definedName name="IQ_PROFESSIONAL" hidden="1">"c1071"</definedName>
    <definedName name="IQ_PROFESSIONAL_TITLE" hidden="1">"c1072"</definedName>
    <definedName name="IQ_PROJECTED_PENSION_OBLIGATION" hidden="1">"c1292"</definedName>
    <definedName name="IQ_PROPERTY_EXP" hidden="1">"c1073"</definedName>
    <definedName name="IQ_PROPERTY_GROSS" hidden="1">"c1379"</definedName>
    <definedName name="IQ_PROPERTY_MGMT_FEE" hidden="1">"c1074"</definedName>
    <definedName name="IQ_PROPERTY_NET" hidden="1">"c1402"</definedName>
    <definedName name="IQ_PROV_BAD_DEBTS" hidden="1">"c1075"</definedName>
    <definedName name="IQ_PROV_BAD_DEBTS_CF" hidden="1">"c1076"</definedName>
    <definedName name="IQ_PROVISION_10YR_ANN_GROWTH" hidden="1">"c1077"</definedName>
    <definedName name="IQ_PROVISION_1YR_ANN_GROWTH" hidden="1">"c1078"</definedName>
    <definedName name="IQ_PROVISION_2YR_ANN_GROWTH" hidden="1">"c1079"</definedName>
    <definedName name="IQ_PROVISION_3YR_ANN_GROWTH" hidden="1">"c1080"</definedName>
    <definedName name="IQ_PROVISION_5YR_ANN_GROWTH" hidden="1">"c1081"</definedName>
    <definedName name="IQ_PROVISION_7YR_ANN_GROWTH" hidden="1">"c1082"</definedName>
    <definedName name="IQ_PROVISION_CHARGE_OFFS" hidden="1">"c1083"</definedName>
    <definedName name="IQ_PTBV" hidden="1">"c1084"</definedName>
    <definedName name="IQ_PTBV_AVG" hidden="1">"c1085"</definedName>
    <definedName name="IQ_PURCHASE_FOREIGN_CURRENCIES_FDIC" hidden="1">"c6513"</definedName>
    <definedName name="IQ_PURCHASED_OPTION_CONTRACTS_FDIC" hidden="1">"c6510"</definedName>
    <definedName name="IQ_PURCHASED_OPTION_CONTRACTS_FX_RISK_FDIC" hidden="1">"c6515"</definedName>
    <definedName name="IQ_PURCHASED_OPTION_CONTRACTS_NON_FX_IR_FDIC" hidden="1">"c6520"</definedName>
    <definedName name="IQ_QTD" hidden="1">750000</definedName>
    <definedName name="IQ_QUICK_RATIO" hidden="1">"c1086"</definedName>
    <definedName name="IQ_RATE_COMP_GROWTH_DOMESTIC" hidden="1">"c1087"</definedName>
    <definedName name="IQ_RATE_COMP_GROWTH_FOREIGN" hidden="1">"c1088"</definedName>
    <definedName name="IQ_RAW_INV" hidden="1">"c1089"</definedName>
    <definedName name="IQ_RD_EXP" hidden="1">"c1090"</definedName>
    <definedName name="IQ_RD_EXP_FN" hidden="1">"c1091"</definedName>
    <definedName name="IQ_RE" hidden="1">"c1092"</definedName>
    <definedName name="IQ_RE_FORECLOSURE_FDIC" hidden="1">"c6332"</definedName>
    <definedName name="IQ_RE_INVEST_FDIC" hidden="1">"c6331"</definedName>
    <definedName name="IQ_RE_LOANS_DOMESTIC_CHARGE_OFFS_FDIC" hidden="1">"c6589"</definedName>
    <definedName name="IQ_RE_LOANS_DOMESTIC_FDIC" hidden="1">"c6309"</definedName>
    <definedName name="IQ_RE_LOANS_DOMESTIC_NET_CHARGE_OFFS_FDIC" hidden="1">"c6627"</definedName>
    <definedName name="IQ_RE_LOANS_DOMESTIC_RECOVERIES_FDIC" hidden="1">"c6608"</definedName>
    <definedName name="IQ_RE_LOANS_FDIC" hidden="1">"c6308"</definedName>
    <definedName name="IQ_RE_LOANS_FOREIGN_CHARGE_OFFS_FDIC" hidden="1">"c6595"</definedName>
    <definedName name="IQ_RE_LOANS_FOREIGN_NET_CHARGE_OFFS_FDIC" hidden="1">"c6633"</definedName>
    <definedName name="IQ_RE_LOANS_FOREIGN_RECOVERIES_FDIC" hidden="1">"c6614"</definedName>
    <definedName name="IQ_REAL_ESTATE" hidden="1">"c1093"</definedName>
    <definedName name="IQ_REAL_ESTATE_ASSETS" hidden="1">"c1094"</definedName>
    <definedName name="IQ_RECOVERIES_1_4_FAMILY_LOANS_FDIC" hidden="1">"c6707"</definedName>
    <definedName name="IQ_RECOVERIES_AUTO_LOANS_FDIC" hidden="1">"c6701"</definedName>
    <definedName name="IQ_RECOVERIES_CL_LOANS_FDIC" hidden="1">"c6702"</definedName>
    <definedName name="IQ_RECOVERIES_CREDIT_CARDS_RECEIVABLES_FDIC" hidden="1">"c6704"</definedName>
    <definedName name="IQ_RECOVERIES_HOME_EQUITY_LINES_FDIC" hidden="1">"c6705"</definedName>
    <definedName name="IQ_RECOVERIES_OTHER_CONSUMER_LOANS_FDIC" hidden="1">"c6703"</definedName>
    <definedName name="IQ_RECOVERIES_OTHER_LOANS_FDIC" hidden="1">"c6706"</definedName>
    <definedName name="IQ_REDEEM_PREF_STOCK" hidden="1">"c1417"</definedName>
    <definedName name="IQ_REG_ASSETS" hidden="1">"c1095"</definedName>
    <definedName name="IQ_REINSUR_PAY" hidden="1">"c1096"</definedName>
    <definedName name="IQ_REINSUR_PAY_CF" hidden="1">"c1097"</definedName>
    <definedName name="IQ_REINSUR_RECOVER" hidden="1">"c1098"</definedName>
    <definedName name="IQ_REINSUR_RECOVER_CF" hidden="1">"c1099"</definedName>
    <definedName name="IQ_REINSURANCE" hidden="1">"c1100"</definedName>
    <definedName name="IQ_RELATED_PLANS_FDIC" hidden="1">"c6320"</definedName>
    <definedName name="IQ_RENTAL_REV" hidden="1">"c1101"</definedName>
    <definedName name="IQ_RESEARCH_DEV" hidden="1">"c1419"</definedName>
    <definedName name="IQ_RESIDENTIAL_LOANS" hidden="1">"c1102"</definedName>
    <definedName name="IQ_RESTATEMENT_BS" hidden="1">"c1643"</definedName>
    <definedName name="IQ_RESTATEMENT_CF" hidden="1">"c1644"</definedName>
    <definedName name="IQ_RESTATEMENT_IS" hidden="1">"c1642"</definedName>
    <definedName name="IQ_RESTATEMENTS_NET_FDIC" hidden="1">"c6500"</definedName>
    <definedName name="IQ_RESTRICTED_CASH" hidden="1">"c1103"</definedName>
    <definedName name="IQ_RESTRUCTURE" hidden="1">"c1104"</definedName>
    <definedName name="IQ_RESTRUCTURE_BNK" hidden="1">"c1105"</definedName>
    <definedName name="IQ_RESTRUCTURE_BR" hidden="1">"c1106"</definedName>
    <definedName name="IQ_RESTRUCTURE_CF" hidden="1">"c1107"</definedName>
    <definedName name="IQ_RESTRUCTURE_FIN" hidden="1">"c1108"</definedName>
    <definedName name="IQ_RESTRUCTURE_INS" hidden="1">"c1109"</definedName>
    <definedName name="IQ_RESTRUCTURE_REIT" hidden="1">"c1110"</definedName>
    <definedName name="IQ_RESTRUCTURE_UTI" hidden="1">"c1111"</definedName>
    <definedName name="IQ_RESTRUCTURED_LOANS" hidden="1">"c1112"</definedName>
    <definedName name="IQ_RESTRUCTURED_LOANS_1_4_RESIDENTIAL_FDIC" hidden="1">"c6378"</definedName>
    <definedName name="IQ_RESTRUCTURED_LOANS_LEASES_FDIC" hidden="1">"c6377"</definedName>
    <definedName name="IQ_RESTRUCTURED_LOANS_NON_1_4_FDIC" hidden="1">"c6379"</definedName>
    <definedName name="IQ_RETAIL_AVG_STORE_SIZE_GROSS" hidden="1">"c2066"</definedName>
    <definedName name="IQ_RETAIL_AVG_STORE_SIZE_NET" hidden="1">"c2067"</definedName>
    <definedName name="IQ_RETAIL_CLOSED_STORES" hidden="1">"c2063"</definedName>
    <definedName name="IQ_RETAIL_DEPOSITS_FDIC" hidden="1">"c6488"</definedName>
    <definedName name="IQ_RETAIL_OPENED_STORES" hidden="1">"c2062"</definedName>
    <definedName name="IQ_RETAIL_SALES_SQFT_ALL_GROSS" hidden="1">"c2138"</definedName>
    <definedName name="IQ_RETAIL_SALES_SQFT_ALL_NET" hidden="1">"c2139"</definedName>
    <definedName name="IQ_RETAIL_SALES_SQFT_COMPARABLE_GROSS" hidden="1">"c2136"</definedName>
    <definedName name="IQ_RETAIL_SALES_SQFT_COMPARABLE_NET" hidden="1">"c2137"</definedName>
    <definedName name="IQ_RETAIL_SALES_SQFT_OWNED_GROSS" hidden="1">"c2134"</definedName>
    <definedName name="IQ_RETAIL_SALES_SQFT_OWNED_NET" hidden="1">"c2135"</definedName>
    <definedName name="IQ_RETAIL_SQ_FOOTAGE" hidden="1">"c2064"</definedName>
    <definedName name="IQ_RETAIL_STORE_SELLING_AREA" hidden="1">"c2065"</definedName>
    <definedName name="IQ_RETAIL_TOTAL_STORES" hidden="1">"c2061"</definedName>
    <definedName name="IQ_RETAINED_EARN" hidden="1">"c1420"</definedName>
    <definedName name="IQ_RETAINED_EARNINGS_AVERAGE_EQUITY_FDIC" hidden="1">"c6733"</definedName>
    <definedName name="IQ_RETURN_ASSETS" hidden="1">"c1113"</definedName>
    <definedName name="IQ_RETURN_ASSETS_BANK" hidden="1">"c1114"</definedName>
    <definedName name="IQ_RETURN_ASSETS_BROK" hidden="1">"c1115"</definedName>
    <definedName name="IQ_RETURN_ASSETS_FDIC" hidden="1">"c6730"</definedName>
    <definedName name="IQ_RETURN_ASSETS_FS" hidden="1">"c1116"</definedName>
    <definedName name="IQ_RETURN_CAPITAL" hidden="1">"c1117"</definedName>
    <definedName name="IQ_RETURN_EQUITY" hidden="1">"c1118"</definedName>
    <definedName name="IQ_RETURN_EQUITY_BANK" hidden="1">"c1119"</definedName>
    <definedName name="IQ_RETURN_EQUITY_BROK" hidden="1">"c1120"</definedName>
    <definedName name="IQ_RETURN_EQUITY_FDIC" hidden="1">"c6732"</definedName>
    <definedName name="IQ_RETURN_EQUITY_FS" hidden="1">"c1121"</definedName>
    <definedName name="IQ_RETURN_INVESTMENT" hidden="1">"c1421"</definedName>
    <definedName name="IQ_REV" hidden="1">"c1122"</definedName>
    <definedName name="IQ_REV_BEFORE_LL" hidden="1">"c1123"</definedName>
    <definedName name="IQ_REV_STDDEV_EST" hidden="1">"c1124"</definedName>
    <definedName name="IQ_REV_UTI" hidden="1">"c1125"</definedName>
    <definedName name="IQ_REVALUATION_GAINS_FDIC" hidden="1">"c6428"</definedName>
    <definedName name="IQ_REVALUATION_LOSSES_FDIC" hidden="1">"c6429"</definedName>
    <definedName name="IQ_REVENUE" hidden="1">"c1422"</definedName>
    <definedName name="IQ_REVENUE_10K" hidden="1">"IQ_REVENUE_10K"</definedName>
    <definedName name="IQ_REVENUE_10Q" hidden="1">"IQ_REVENUE_10Q"</definedName>
    <definedName name="IQ_REVENUE_10Q1" hidden="1">"IQ_REVENUE_10Q1"</definedName>
    <definedName name="IQ_REVENUE_ACT_OR_EST" hidden="1">"c2214"</definedName>
    <definedName name="IQ_REVENUE_EST" hidden="1">"c1126"</definedName>
    <definedName name="IQ_REVENUE_EST_1" hidden="1">"c190"</definedName>
    <definedName name="IQ_REVENUE_GROWTH_1" hidden="1">"c155"</definedName>
    <definedName name="IQ_REVENUE_GROWTH_2" hidden="1">"c159"</definedName>
    <definedName name="IQ_REVENUE_HIGH_EST" hidden="1">"c1127"</definedName>
    <definedName name="IQ_REVENUE_LOW_EST" hidden="1">"c1128"</definedName>
    <definedName name="IQ_REVENUE_MEDIAN_EST" hidden="1">"c1662"</definedName>
    <definedName name="IQ_REVENUE_NUM_EST" hidden="1">"c1129"</definedName>
    <definedName name="IQ_RISK_WEIGHTED_ASSETS_FDIC" hidden="1">"c6370"</definedName>
    <definedName name="IQ_SALARY" hidden="1">"c1130"</definedName>
    <definedName name="IQ_SALARY_FDIC" hidden="1">"c6576"</definedName>
    <definedName name="IQ_SALE_CONVERSION_RETIREMENT_STOCK_FDIC" hidden="1">"c6661"</definedName>
    <definedName name="IQ_SALE_INTAN_CF" hidden="1">"c1131"</definedName>
    <definedName name="IQ_SALE_INTAN_CF_BNK" hidden="1">"c1132"</definedName>
    <definedName name="IQ_SALE_INTAN_CF_BR" hidden="1">"c1133"</definedName>
    <definedName name="IQ_SALE_INTAN_CF_FIN" hidden="1">"c1134"</definedName>
    <definedName name="IQ_SALE_INTAN_CF_INS" hidden="1">"c1135"</definedName>
    <definedName name="IQ_SALE_INTAN_CF_REIT" hidden="1">"c1627"</definedName>
    <definedName name="IQ_SALE_INTAN_CF_UTI" hidden="1">"c1136"</definedName>
    <definedName name="IQ_SALE_PPE_CF" hidden="1">"c1137"</definedName>
    <definedName name="IQ_SALE_PPE_CF_BNK" hidden="1">"c1138"</definedName>
    <definedName name="IQ_SALE_PPE_CF_BR" hidden="1">"c1139"</definedName>
    <definedName name="IQ_SALE_PPE_CF_FIN" hidden="1">"c1140"</definedName>
    <definedName name="IQ_SALE_PPE_CF_INS" hidden="1">"c1141"</definedName>
    <definedName name="IQ_SALE_PPE_CF_UTI" hidden="1">"c1142"</definedName>
    <definedName name="IQ_SALE_RE_ASSETS" hidden="1">"c1629"</definedName>
    <definedName name="IQ_SALE_REAL_ESTATE_CF" hidden="1">"c1143"</definedName>
    <definedName name="IQ_SALE_REAL_ESTATE_CF_BNK" hidden="1">"c1144"</definedName>
    <definedName name="IQ_SALE_REAL_ESTATE_CF_BR" hidden="1">"c1145"</definedName>
    <definedName name="IQ_SALE_REAL_ESTATE_CF_FIN" hidden="1">"c1146"</definedName>
    <definedName name="IQ_SALE_REAL_ESTATE_CF_INS" hidden="1">"c1147"</definedName>
    <definedName name="IQ_SALE_REAL_ESTATE_CF_UTI" hidden="1">"c1148"</definedName>
    <definedName name="IQ_SALES_MARKETING" hidden="1">"c2240"</definedName>
    <definedName name="IQ_SAME_STORE" hidden="1">"c1149"</definedName>
    <definedName name="IQ_SAVING_DEP" hidden="1">"c1150"</definedName>
    <definedName name="IQ_SECUR_RECEIV" hidden="1">"c1151"</definedName>
    <definedName name="IQ_SECURED_1_4_FAMILY_RESIDENTIAL_CHARGE_OFFS_FDIC" hidden="1">"c6590"</definedName>
    <definedName name="IQ_SECURED_1_4_FAMILY_RESIDENTIAL_NET_CHARGE_OFFS_FDIC" hidden="1">"c6628"</definedName>
    <definedName name="IQ_SECURED_1_4_FAMILY_RESIDENTIAL_RECOVERIES_FDIC" hidden="1">"c6609"</definedName>
    <definedName name="IQ_SECURED_FARMLAND_CHARGE_OFFS_FDIC" hidden="1">"c6593"</definedName>
    <definedName name="IQ_SECURED_FARMLAND_NET_CHARGE_OFFS_FDIC" hidden="1">"c6631"</definedName>
    <definedName name="IQ_SECURED_FARMLAND_RECOVERIES_FDIC" hidden="1">"c6612"</definedName>
    <definedName name="IQ_SECURED_MULTIFAMILY_RESIDENTIAL_CHARGE_OFFS_FDIC" hidden="1">"c6591"</definedName>
    <definedName name="IQ_SECURED_MULTIFAMILY_RESIDENTIAL_NET_CHARGE_OFFS_FDIC" hidden="1">"c6629"</definedName>
    <definedName name="IQ_SECURED_MULTIFAMILY_RESIDENTIAL_RECOVERIES_FDIC" hidden="1">"c6610"</definedName>
    <definedName name="IQ_SECURED_NONFARM_NONRESIDENTIAL_CHARGE_OFFS_FDIC" hidden="1">"c6592"</definedName>
    <definedName name="IQ_SECURED_NONFARM_NONRESIDENTIAL_NET_CHARGE_OFFS_FDIC" hidden="1">"c6630"</definedName>
    <definedName name="IQ_SECURED_NONFARM_NONRESIDENTIAL_RECOVERIES_FDIC" hidden="1">"c6611"</definedName>
    <definedName name="IQ_SECURITIES_GAINS_FDIC" hidden="1">"c6584"</definedName>
    <definedName name="IQ_SECURITIES_ISSUED_STATES_FDIC" hidden="1">"c6300"</definedName>
    <definedName name="IQ_SECURITIES_LENT_FDIC" hidden="1">"c6532"</definedName>
    <definedName name="IQ_SECURITIES_UNDERWRITING_FDIC" hidden="1">"c6529"</definedName>
    <definedName name="IQ_SECURITY_BORROW" hidden="1">"c1152"</definedName>
    <definedName name="IQ_SECURITY_LEVEL" hidden="1">"c2159"</definedName>
    <definedName name="IQ_SECURITY_NOTES" hidden="1">"c2202"</definedName>
    <definedName name="IQ_SECURITY_OWN" hidden="1">"c1153"</definedName>
    <definedName name="IQ_SECURITY_RESELL" hidden="1">"c1154"</definedName>
    <definedName name="IQ_SECURITY_TYPE" hidden="1">"c2158"</definedName>
    <definedName name="IQ_SEPARATE_ACCT_ASSETS" hidden="1">"c1155"</definedName>
    <definedName name="IQ_SEPARATE_ACCT_LIAB" hidden="1">"c1156"</definedName>
    <definedName name="IQ_SERV_CHARGE_DEPOSITS" hidden="1">"c1157"</definedName>
    <definedName name="IQ_SERVICE_CHARGES_FDIC" hidden="1">"c6572"</definedName>
    <definedName name="IQ_SGA" hidden="1">"c1158"</definedName>
    <definedName name="IQ_SGA_BNK" hidden="1">"c1159"</definedName>
    <definedName name="IQ_SGA_INS" hidden="1">"c1160"</definedName>
    <definedName name="IQ_SGA_MARGIN" hidden="1">"c1898"</definedName>
    <definedName name="IQ_SGA_REIT" hidden="1">"c1161"</definedName>
    <definedName name="IQ_SGA_SUPPL" hidden="1">"c1162"</definedName>
    <definedName name="IQ_SGA_UTI" hidden="1">"c1163"</definedName>
    <definedName name="IQ_SHAREOUTSTANDING" hidden="1">"c1347"</definedName>
    <definedName name="IQ_SHARESOUTSTANDING" hidden="1">"c1164"</definedName>
    <definedName name="IQ_SHORT_INTEREST" hidden="1">"c1165"</definedName>
    <definedName name="IQ_SHORT_INTEREST_OVER_FLOAT" hidden="1">"c1577"</definedName>
    <definedName name="IQ_SHORT_INTEREST_PERCENT" hidden="1">"c1576"</definedName>
    <definedName name="IQ_SHORT_INTEREST_VOLUME" hidden="1">"c228"</definedName>
    <definedName name="IQ_SHORT_TERM_INVEST" hidden="1">"c1425"</definedName>
    <definedName name="IQ_SMALL_INT_BEAR_CD" hidden="1">"c1166"</definedName>
    <definedName name="IQ_SOFTWARE" hidden="1">"c1167"</definedName>
    <definedName name="IQ_SOURCE" hidden="1">"c1168"</definedName>
    <definedName name="IQ_SP" hidden="1">"c2171"</definedName>
    <definedName name="IQ_SP_DATE" hidden="1">"c2172"</definedName>
    <definedName name="IQ_SP_REASON" hidden="1">"c2174"</definedName>
    <definedName name="IQ_SP_STATUS" hidden="1">"c2173"</definedName>
    <definedName name="IQ_SPECIAL_DIV_CF" hidden="1">"c1169"</definedName>
    <definedName name="IQ_SPECIAL_DIV_CF_BNK" hidden="1">"c1170"</definedName>
    <definedName name="IQ_SPECIAL_DIV_CF_BR" hidden="1">"c1171"</definedName>
    <definedName name="IQ_SPECIAL_DIV_CF_FIN" hidden="1">"c1172"</definedName>
    <definedName name="IQ_SPECIAL_DIV_CF_INS" hidden="1">"c1173"</definedName>
    <definedName name="IQ_SPECIAL_DIV_CF_REIT" hidden="1">"c1174"</definedName>
    <definedName name="IQ_SPECIAL_DIV_CF_UTI" hidden="1">"c1175"</definedName>
    <definedName name="IQ_ST_DEBT" hidden="1">"c1176"</definedName>
    <definedName name="IQ_ST_DEBT_BNK" hidden="1">"c1177"</definedName>
    <definedName name="IQ_ST_DEBT_BR" hidden="1">"c1178"</definedName>
    <definedName name="IQ_ST_DEBT_FIN" hidden="1">"c1179"</definedName>
    <definedName name="IQ_ST_DEBT_INS" hidden="1">"c1180"</definedName>
    <definedName name="IQ_ST_DEBT_ISSUED" hidden="1">"c1181"</definedName>
    <definedName name="IQ_ST_DEBT_ISSUED_BNK" hidden="1">"c1182"</definedName>
    <definedName name="IQ_ST_DEBT_ISSUED_BR" hidden="1">"c1183"</definedName>
    <definedName name="IQ_ST_DEBT_ISSUED_FIN" hidden="1">"c1184"</definedName>
    <definedName name="IQ_ST_DEBT_ISSUED_INS" hidden="1">"c1185"</definedName>
    <definedName name="IQ_ST_DEBT_ISSUED_REIT" hidden="1">"c1186"</definedName>
    <definedName name="IQ_ST_DEBT_ISSUED_UTI" hidden="1">"c1187"</definedName>
    <definedName name="IQ_ST_DEBT_REIT" hidden="1">"c1188"</definedName>
    <definedName name="IQ_ST_DEBT_REPAID" hidden="1">"c1189"</definedName>
    <definedName name="IQ_ST_DEBT_REPAID_BNK" hidden="1">"c1190"</definedName>
    <definedName name="IQ_ST_DEBT_REPAID_BR" hidden="1">"c1191"</definedName>
    <definedName name="IQ_ST_DEBT_REPAID_FIN" hidden="1">"c1192"</definedName>
    <definedName name="IQ_ST_DEBT_REPAID_INS" hidden="1">"c1193"</definedName>
    <definedName name="IQ_ST_DEBT_REPAID_REIT" hidden="1">"c1194"</definedName>
    <definedName name="IQ_ST_DEBT_REPAID_UTI" hidden="1">"c1195"</definedName>
    <definedName name="IQ_ST_DEBT_UTI" hidden="1">"c1196"</definedName>
    <definedName name="IQ_ST_INVEST" hidden="1">"c1197"</definedName>
    <definedName name="IQ_ST_INVEST_UTI" hidden="1">"c1198"</definedName>
    <definedName name="IQ_ST_NOTE_RECEIV" hidden="1">"c1199"</definedName>
    <definedName name="IQ_STATE" hidden="1">"c1200"</definedName>
    <definedName name="IQ_STATES_NONTRANSACTION_ACCOUNTS_FDIC" hidden="1">"c6547"</definedName>
    <definedName name="IQ_STATES_TOTAL_DEPOSITS_FDIC" hidden="1">"c6473"</definedName>
    <definedName name="IQ_STATES_TRANSACTION_ACCOUNTS_FDIC" hidden="1">"c6539"</definedName>
    <definedName name="IQ_STATUTORY_SURPLUS" hidden="1">"c1201"</definedName>
    <definedName name="IQ_STOCK_BASED" hidden="1">"c1202"</definedName>
    <definedName name="IQ_STOCK_BASED_CF" hidden="1">"c1203"</definedName>
    <definedName name="IQ_STOCK_BASED_COMP" hidden="1">"c1204"</definedName>
    <definedName name="IQ_STRIKE_PRICE_ISSUED" hidden="1">"c1645"</definedName>
    <definedName name="IQ_STRIKE_PRICE_OS" hidden="1">"c1646"</definedName>
    <definedName name="IQ_STW" hidden="1">"c2166"</definedName>
    <definedName name="IQ_SUB_DEBT_FDIC" hidden="1">"c6346"</definedName>
    <definedName name="IQ_SUB_LEASE_AFTER_FIVE" hidden="1">"c1207"</definedName>
    <definedName name="IQ_SUB_LEASE_INC_CY" hidden="1">"c1208"</definedName>
    <definedName name="IQ_SUB_LEASE_INC_CY1" hidden="1">"c1209"</definedName>
    <definedName name="IQ_SUB_LEASE_INC_CY2" hidden="1">"c1210"</definedName>
    <definedName name="IQ_SUB_LEASE_INC_CY3" hidden="1">"c1211"</definedName>
    <definedName name="IQ_SUB_LEASE_INC_CY4" hidden="1">"c1212"</definedName>
    <definedName name="IQ_SUB_LEASE_NEXT_FIVE" hidden="1">"c1213"</definedName>
    <definedName name="IQ_SURPLUS_FDIC" hidden="1">"c6351"</definedName>
    <definedName name="IQ_SVA" hidden="1">"c1214"</definedName>
    <definedName name="IQ_TARGET_PRICE_NUM" hidden="1">"c1653"</definedName>
    <definedName name="IQ_TARGET_PRICE_STDDEV" hidden="1">"c1654"</definedName>
    <definedName name="IQ_TAX_BENEFIT_OPTIONS" hidden="1">"c1215"</definedName>
    <definedName name="IQ_TAX_EQUIV_NET_INT_INC" hidden="1">"c1216"</definedName>
    <definedName name="IQ_TBV" hidden="1">"c1906"</definedName>
    <definedName name="IQ_TBV_10YR_ANN_GROWTH" hidden="1">"c1936"</definedName>
    <definedName name="IQ_TBV_1YR_ANN_GROWTH" hidden="1">"c1931"</definedName>
    <definedName name="IQ_TBV_2YR_ANN_GROWTH" hidden="1">"c1932"</definedName>
    <definedName name="IQ_TBV_3YR_ANN_GROWTH" hidden="1">"c1933"</definedName>
    <definedName name="IQ_TBV_5YR_ANN_GROWTH" hidden="1">"c1934"</definedName>
    <definedName name="IQ_TBV_7YR_ANN_GROWTH" hidden="1">"c1935"</definedName>
    <definedName name="IQ_TBV_SHARE" hidden="1">"c1217"</definedName>
    <definedName name="IQ_TEMPLATE" hidden="1">"c1521"</definedName>
    <definedName name="IQ_TEMPLATE_BS" hidden="1">"c1211"</definedName>
    <definedName name="IQ_TEMPLATE_CF" hidden="1">"c1212"</definedName>
    <definedName name="IQ_TEMPLATE_IS" hidden="1">"c1213"</definedName>
    <definedName name="IQ_TENANT" hidden="1">"c1218"</definedName>
    <definedName name="IQ_TEV" hidden="1">"c1219"</definedName>
    <definedName name="IQ_TEV_EBIT" hidden="1">"c1220"</definedName>
    <definedName name="IQ_TEV_EBIT_AVG" hidden="1">"c1221"</definedName>
    <definedName name="IQ_TEV_EBIT_FWD" hidden="1">"c2238"</definedName>
    <definedName name="IQ_TEV_EBITDA" hidden="1">"c1222"</definedName>
    <definedName name="IQ_TEV_EBITDA_AVG" hidden="1">"c1223"</definedName>
    <definedName name="IQ_TEV_EBITDA_FWD" hidden="1">"c1224"</definedName>
    <definedName name="IQ_TEV_EMPLOYEE_AVG" hidden="1">"c1225"</definedName>
    <definedName name="IQ_TEV_TOTAL_REV" hidden="1">"c1226"</definedName>
    <definedName name="IQ_TEV_TOTAL_REV_AVG" hidden="1">"c1227"</definedName>
    <definedName name="IQ_TEV_TOTAL_REV_FWD" hidden="1">"c1228"</definedName>
    <definedName name="IQ_TEV_UFCF" hidden="1">"c2208"</definedName>
    <definedName name="IQ_THREE_MONTHS_FIXED_AND_FLOATING_FDIC" hidden="1">"c6419"</definedName>
    <definedName name="IQ_THREE_MONTHS_MORTGAGE_PASS_THROUGHS_FDIC" hidden="1">"c6411"</definedName>
    <definedName name="IQ_THREE_YEAR_FIXED_AND_FLOATING_RATE_FDIC" hidden="1">"c6421"</definedName>
    <definedName name="IQ_THREE_YEAR_MORTGAGE_PASS_THROUGHS_FDIC" hidden="1">"c6413"</definedName>
    <definedName name="IQ_THREE_YEARS_LESS_FDIC" hidden="1">"c6417"</definedName>
    <definedName name="IQ_TIER_1_RISK_BASED_CAPITAL_RATIO_FDIC" hidden="1">"c6746"</definedName>
    <definedName name="IQ_TIER_ONE_FDIC" hidden="1">"c6369"</definedName>
    <definedName name="IQ_TIER_ONE_RATIO" hidden="1">"c1229"</definedName>
    <definedName name="IQ_TIME_DEP" hidden="1">"c1230"</definedName>
    <definedName name="IQ_TIME_DEPOSITS_LESS_THAN_100K_FDIC" hidden="1">"c6465"</definedName>
    <definedName name="IQ_TIME_DEPOSITS_MORE_THAN_100K_FDIC" hidden="1">"c6470"</definedName>
    <definedName name="IQ_TODAY" hidden="1">0</definedName>
    <definedName name="IQ_TOT_ADJ_INC" hidden="1">"c1616"</definedName>
    <definedName name="IQ_TOTAL_AR_BR" hidden="1">"c1231"</definedName>
    <definedName name="IQ_TOTAL_AR_REIT" hidden="1">"c1232"</definedName>
    <definedName name="IQ_TOTAL_AR_UTI" hidden="1">"c1233"</definedName>
    <definedName name="IQ_TOTAL_ASSETS" hidden="1">"c1234"</definedName>
    <definedName name="IQ_TOTAL_ASSETS_10YR_ANN_GROWTH" hidden="1">"c1235"</definedName>
    <definedName name="IQ_TOTAL_ASSETS_1YR_ANN_GROWTH" hidden="1">"c1236"</definedName>
    <definedName name="IQ_TOTAL_ASSETS_2YR_ANN_GROWTH" hidden="1">"c1237"</definedName>
    <definedName name="IQ_TOTAL_ASSETS_3YR_ANN_GROWTH" hidden="1">"c1238"</definedName>
    <definedName name="IQ_TOTAL_ASSETS_5YR_ANN_GROWTH" hidden="1">"c1239"</definedName>
    <definedName name="IQ_TOTAL_ASSETS_7YR_ANN_GROWTH" hidden="1">"c1240"</definedName>
    <definedName name="IQ_TOTAL_ASSETS_FDIC" hidden="1">"c6339"</definedName>
    <definedName name="IQ_TOTAL_AVG_CE_TOTAL_AVG_ASSETS" hidden="1">"c1241"</definedName>
    <definedName name="IQ_TOTAL_AVG_EQUITY_TOTAL_AVG_ASSETS" hidden="1">"c1242"</definedName>
    <definedName name="IQ_TOTAL_CA" hidden="1">"c1243"</definedName>
    <definedName name="IQ_TOTAL_CAP" hidden="1">"c1507"</definedName>
    <definedName name="IQ_TOTAL_CAPITAL_RATIO" hidden="1">"c1244"</definedName>
    <definedName name="IQ_TOTAL_CASH_DIVID" hidden="1">"c1455"</definedName>
    <definedName name="IQ_TOTAL_CASH_FINAN" hidden="1">"c1352"</definedName>
    <definedName name="IQ_TOTAL_CASH_INVEST" hidden="1">"c1353"</definedName>
    <definedName name="IQ_TOTAL_CASH_OPER" hidden="1">"c1354"</definedName>
    <definedName name="IQ_TOTAL_CHARGE_OFFS_FDIC" hidden="1">"c6603"</definedName>
    <definedName name="IQ_TOTAL_CHURN" hidden="1">"c2122"</definedName>
    <definedName name="IQ_TOTAL_CL" hidden="1">"c1245"</definedName>
    <definedName name="IQ_TOTAL_COMMON" hidden="1">"c1411"</definedName>
    <definedName name="IQ_TOTAL_COMMON_EQUITY" hidden="1">"c1246"</definedName>
    <definedName name="IQ_TOTAL_CURRENT_ASSETS" hidden="1">"c1430"</definedName>
    <definedName name="IQ_TOTAL_CURRENT_LIAB" hidden="1">"c1431"</definedName>
    <definedName name="IQ_TOTAL_DEBT" hidden="1">"c1247"</definedName>
    <definedName name="IQ_TOTAL_DEBT_CAPITAL" hidden="1">"c1248"</definedName>
    <definedName name="IQ_TOTAL_DEBT_EBITDA" hidden="1">"c1249"</definedName>
    <definedName name="IQ_TOTAL_DEBT_EQUITY" hidden="1">"c1250"</definedName>
    <definedName name="IQ_TOTAL_DEBT_ISSUED" hidden="1">"c1251"</definedName>
    <definedName name="IQ_TOTAL_DEBT_ISSUED_BNK" hidden="1">"c1252"</definedName>
    <definedName name="IQ_TOTAL_DEBT_ISSUED_BR" hidden="1">"c1253"</definedName>
    <definedName name="IQ_TOTAL_DEBT_ISSUED_FIN" hidden="1">"c1254"</definedName>
    <definedName name="IQ_TOTAL_DEBT_ISSUED_REIT" hidden="1">"c1255"</definedName>
    <definedName name="IQ_TOTAL_DEBT_ISSUED_UTI" hidden="1">"c1256"</definedName>
    <definedName name="IQ_TOTAL_DEBT_ISSUES_INS" hidden="1">"c1257"</definedName>
    <definedName name="IQ_TOTAL_DEBT_OVER_EBITDA" hidden="1">"c1433"</definedName>
    <definedName name="IQ_TOTAL_DEBT_OVER_TOTAL_BV" hidden="1">"c1434"</definedName>
    <definedName name="IQ_TOTAL_DEBT_OVER_TOTAL_CAP" hidden="1">"c1432"</definedName>
    <definedName name="IQ_TOTAL_DEBT_REPAID" hidden="1">"c1258"</definedName>
    <definedName name="IQ_TOTAL_DEBT_REPAID_BNK" hidden="1">"c1259"</definedName>
    <definedName name="IQ_TOTAL_DEBT_REPAID_BR" hidden="1">"c1260"</definedName>
    <definedName name="IQ_TOTAL_DEBT_REPAID_FIN" hidden="1">"c1261"</definedName>
    <definedName name="IQ_TOTAL_DEBT_REPAID_INS" hidden="1">"c1262"</definedName>
    <definedName name="IQ_TOTAL_DEBT_REPAID_REIT" hidden="1">"c1263"</definedName>
    <definedName name="IQ_TOTAL_DEBT_REPAID_UTI" hidden="1">"c1264"</definedName>
    <definedName name="IQ_TOTAL_DEBT_SECURITIES_FDIC" hidden="1">"c6410"</definedName>
    <definedName name="IQ_TOTAL_DEPOSITS" hidden="1">"c1265"</definedName>
    <definedName name="IQ_TOTAL_DEPOSITS_FDIC" hidden="1">"c6342"</definedName>
    <definedName name="IQ_TOTAL_DIV_PAID_CF" hidden="1">"c1266"</definedName>
    <definedName name="IQ_TOTAL_EMPLOYEE" hidden="1">"c1522"</definedName>
    <definedName name="IQ_TOTAL_EMPLOYEES" hidden="1">"c1522"</definedName>
    <definedName name="IQ_TOTAL_EMPLOYEES_FDIC" hidden="1">"c6355"</definedName>
    <definedName name="IQ_TOTAL_EQUITY" hidden="1">"c1267"</definedName>
    <definedName name="IQ_TOTAL_EQUITY_10YR_ANN_GROWTH" hidden="1">"c1268"</definedName>
    <definedName name="IQ_TOTAL_EQUITY_1YR_ANN_GROWTH" hidden="1">"c1269"</definedName>
    <definedName name="IQ_TOTAL_EQUITY_2YR_ANN_GROWTH" hidden="1">"c1270"</definedName>
    <definedName name="IQ_TOTAL_EQUITY_3YR_ANN_GROWTH" hidden="1">"c1271"</definedName>
    <definedName name="IQ_TOTAL_EQUITY_5YR_ANN_GROWTH" hidden="1">"c1272"</definedName>
    <definedName name="IQ_TOTAL_EQUITY_7YR_ANN_GROWTH" hidden="1">"c1273"</definedName>
    <definedName name="IQ_TOTAL_EQUITY_ALLOWANCE_TOTAL_LOANS" hidden="1">"c1274"</definedName>
    <definedName name="IQ_TOTAL_INTEREST_EXP" hidden="1">"c1382"</definedName>
    <definedName name="IQ_TOTAL_INVENTORY" hidden="1">"c1385"</definedName>
    <definedName name="IQ_TOTAL_INVEST" hidden="1">"c1275"</definedName>
    <definedName name="IQ_TOTAL_LIAB" hidden="1">"c1276"</definedName>
    <definedName name="IQ_TOTAL_LIAB_BNK" hidden="1">"c1277"</definedName>
    <definedName name="IQ_TOTAL_LIAB_BR" hidden="1">"c1278"</definedName>
    <definedName name="IQ_TOTAL_LIAB_EQUITY" hidden="1">"c1279"</definedName>
    <definedName name="IQ_TOTAL_LIAB_EQUITY_FDIC" hidden="1">"c6354"</definedName>
    <definedName name="IQ_TOTAL_LIAB_FIN" hidden="1">"c1280"</definedName>
    <definedName name="IQ_TOTAL_LIAB_INS" hidden="1">"c1281"</definedName>
    <definedName name="IQ_TOTAL_LIAB_REIT" hidden="1">"c1282"</definedName>
    <definedName name="IQ_TOTAL_LIAB_SHAREHOLD" hidden="1">"c1435"</definedName>
    <definedName name="IQ_TOTAL_LIAB_TOTAL_ASSETS" hidden="1">"c1283"</definedName>
    <definedName name="IQ_TOTAL_LIABILITIES_FDIC" hidden="1">"c6348"</definedName>
    <definedName name="IQ_TOTAL_LONG_DEBT" hidden="1">"c1617"</definedName>
    <definedName name="IQ_TOTAL_NON_REC" hidden="1">"c1444"</definedName>
    <definedName name="IQ_TOTAL_OPER_EXP_BR" hidden="1">"c1284"</definedName>
    <definedName name="IQ_TOTAL_OPER_EXP_FIN" hidden="1">"c1285"</definedName>
    <definedName name="IQ_TOTAL_OPER_EXP_INS" hidden="1">"c1286"</definedName>
    <definedName name="IQ_TOTAL_OPER_EXP_REIT" hidden="1">"c1287"</definedName>
    <definedName name="IQ_TOTAL_OPER_EXP_UTI" hidden="1">"c1288"</definedName>
    <definedName name="IQ_TOTAL_OPER_EXPEN" hidden="1">"c1445"</definedName>
    <definedName name="IQ_TOTAL_OTHER_OPER" hidden="1">"c1289"</definedName>
    <definedName name="IQ_TOTAL_OUTSTANDING_BS_DATE" hidden="1">"c1022"</definedName>
    <definedName name="IQ_TOTAL_OUTSTANDING_FILING_DATE" hidden="1">"c2107"</definedName>
    <definedName name="IQ_TOTAL_PENSION_ASSETS" hidden="1">"c1290"</definedName>
    <definedName name="IQ_TOTAL_PENSION_EXP" hidden="1">"c1291"</definedName>
    <definedName name="IQ_TOTAL_PENSION_OBLIGATION" hidden="1">"c1292"</definedName>
    <definedName name="IQ_TOTAL_PROVED_RESERVES_OIL" hidden="1">"c2040"</definedName>
    <definedName name="IQ_TOTAL_RECEIV" hidden="1">"c1293"</definedName>
    <definedName name="IQ_TOTAL_RECOVERIES_FDIC" hidden="1">"c6622"</definedName>
    <definedName name="IQ_TOTAL_REV" hidden="1">"c1294"</definedName>
    <definedName name="IQ_TOTAL_REV_10YR_ANN_GROWTH" hidden="1">"c1295"</definedName>
    <definedName name="IQ_TOTAL_REV_1YR_ANN_GROWTH" hidden="1">"c1296"</definedName>
    <definedName name="IQ_TOTAL_REV_2YR_ANN_GROWTH" hidden="1">"c1297"</definedName>
    <definedName name="IQ_TOTAL_REV_3YR_ANN_GROWTH" hidden="1">"c1298"</definedName>
    <definedName name="IQ_TOTAL_REV_5YR_ANN_GROWTH" hidden="1">"c1299"</definedName>
    <definedName name="IQ_TOTAL_REV_7YR_ANN_GROWTH" hidden="1">"c1300"</definedName>
    <definedName name="IQ_TOTAL_REV_AS_REPORTED" hidden="1">"c1301"</definedName>
    <definedName name="IQ_TOTAL_REV_BNK" hidden="1">"c1302"</definedName>
    <definedName name="IQ_TOTAL_REV_BNK_FDIC" hidden="1">"c6786"</definedName>
    <definedName name="IQ_TOTAL_REV_BR" hidden="1">"c1303"</definedName>
    <definedName name="IQ_TOTAL_REV_EMPLOYEE" hidden="1">"c1304"</definedName>
    <definedName name="IQ_TOTAL_REV_FIN" hidden="1">"c1305"</definedName>
    <definedName name="IQ_TOTAL_REV_INS" hidden="1">"c1306"</definedName>
    <definedName name="IQ_TOTAL_REV_REIT" hidden="1">"c1307"</definedName>
    <definedName name="IQ_TOTAL_REV_SHARE" hidden="1">"c1912"</definedName>
    <definedName name="IQ_TOTAL_REV_UTI" hidden="1">"c1308"</definedName>
    <definedName name="IQ_TOTAL_REVENUE" hidden="1">"c1436"</definedName>
    <definedName name="IQ_TOTAL_RISK_BASED_CAPITAL_RATIO_FDIC" hidden="1">"c6747"</definedName>
    <definedName name="IQ_TOTAL_SECURITIES_FDIC" hidden="1">"c6306"</definedName>
    <definedName name="IQ_TOTAL_SPECIAL" hidden="1">"c1618"</definedName>
    <definedName name="IQ_TOTAL_ST_BORROW" hidden="1">"c1424"</definedName>
    <definedName name="IQ_TOTAL_SUBS" hidden="1">"c2119"</definedName>
    <definedName name="IQ_TOTAL_TIME_DEPOSITS_FDIC" hidden="1">"c6497"</definedName>
    <definedName name="IQ_TOTAL_TIME_SAVINGS_DEPOSITS_FDIC" hidden="1">"c6498"</definedName>
    <definedName name="IQ_TOTAL_UNUSAL" hidden="1">"c1308"</definedName>
    <definedName name="IQ_TOTAL_UNUSED_COMMITMENTS_FDIC" hidden="1">"c6536"</definedName>
    <definedName name="IQ_TOTAL_UNUSUAL" hidden="1">"c1508"</definedName>
    <definedName name="IQ_TOTAL_UNUSUAL_BR" hidden="1">"c5517"</definedName>
    <definedName name="IQ_TRADE_AR" hidden="1">"c1345"</definedName>
    <definedName name="IQ_TRADE_PRINCIPAL" hidden="1">"c1309"</definedName>
    <definedName name="IQ_TRADING_ACCOUNT_GAINS_FEES_FDIC" hidden="1">"c6573"</definedName>
    <definedName name="IQ_TRADING_ASSETS" hidden="1">"c1310"</definedName>
    <definedName name="IQ_TRADING_ASSETS_FDIC" hidden="1">"c6328"</definedName>
    <definedName name="IQ_TRADING_CURRENCY" hidden="1">"c2212"</definedName>
    <definedName name="IQ_TRADING_LIABILITIES_FDIC" hidden="1">"c6344"</definedName>
    <definedName name="IQ_TRANSACTION_ACCOUNTS_FDIC" hidden="1">"c6544"</definedName>
    <definedName name="IQ_TREASURY" hidden="1">"c1311"</definedName>
    <definedName name="IQ_TREASURY_OTHER_EQUITY" hidden="1">"c1312"</definedName>
    <definedName name="IQ_TREASURY_OTHER_EQUITY_BNK" hidden="1">"c1313"</definedName>
    <definedName name="IQ_TREASURY_OTHER_EQUITY_BR" hidden="1">"c1314"</definedName>
    <definedName name="IQ_TREASURY_OTHER_EQUITY_FIN" hidden="1">"c1315"</definedName>
    <definedName name="IQ_TREASURY_OTHER_EQUITY_INS" hidden="1">"c1316"</definedName>
    <definedName name="IQ_TREASURY_OTHER_EQUITY_REIT" hidden="1">"c1317"</definedName>
    <definedName name="IQ_TREASURY_OTHER_EQUITY_UTI" hidden="1">"c1318"</definedName>
    <definedName name="IQ_TREASURY_STOCK" hidden="1">"c1438"</definedName>
    <definedName name="IQ_TREASURY_STOCK_TRANSACTIONS_FDIC" hidden="1">"c6501"</definedName>
    <definedName name="IQ_TRUST_INC" hidden="1">"c1319"</definedName>
    <definedName name="IQ_TRUST_PREF" hidden="1">"c1320"</definedName>
    <definedName name="IQ_TWELVE_MONTHS_FIXED_AND_FLOATING_FDIC" hidden="1">"c6420"</definedName>
    <definedName name="IQ_TWELVE_MONTHS_MORTGAGE_PASS_THROUGHS_FDIC" hidden="1">"c6412"</definedName>
    <definedName name="IQ_UFCF_10YR_ANN_GROWTH" hidden="1">"c1948"</definedName>
    <definedName name="IQ_UFCF_1YR_ANN_GROWTH" hidden="1">"c1943"</definedName>
    <definedName name="IQ_UFCF_2YR_ANN_GROWTH" hidden="1">"c1944"</definedName>
    <definedName name="IQ_UFCF_3YR_ANN_GROWTH" hidden="1">"c1945"</definedName>
    <definedName name="IQ_UFCF_5YR_ANN_GROWTH" hidden="1">"c1946"</definedName>
    <definedName name="IQ_UFCF_7YR_ANN_GROWTH" hidden="1">"c1947"</definedName>
    <definedName name="IQ_UFCF_MARGIN" hidden="1">"c1962"</definedName>
    <definedName name="IQ_UNDIVIDED_PROFITS_FDIC" hidden="1">"c6352"</definedName>
    <definedName name="IQ_UNEARN_PREMIUM" hidden="1">"c1321"</definedName>
    <definedName name="IQ_UNEARN_REV_CURRENT" hidden="1">"c1322"</definedName>
    <definedName name="IQ_UNEARN_REV_CURRENT_BNK" hidden="1">"c1323"</definedName>
    <definedName name="IQ_UNEARN_REV_CURRENT_BR" hidden="1">"c1324"</definedName>
    <definedName name="IQ_UNEARN_REV_CURRENT_FIN" hidden="1">"c1325"</definedName>
    <definedName name="IQ_UNEARN_REV_CURRENT_INS" hidden="1">"c1326"</definedName>
    <definedName name="IQ_UNEARN_REV_CURRENT_REIT" hidden="1">"c1327"</definedName>
    <definedName name="IQ_UNEARN_REV_CURRENT_UTI" hidden="1">"c1328"</definedName>
    <definedName name="IQ_UNEARN_REV_LT" hidden="1">"c1329"</definedName>
    <definedName name="IQ_UNEARNED_INCOME_FDIC" hidden="1">"c6324"</definedName>
    <definedName name="IQ_UNEARNED_INCOME_FOREIGN_FDIC" hidden="1">"c6385"</definedName>
    <definedName name="IQ_UNLEVERED_FCF" hidden="1">"c1908"</definedName>
    <definedName name="IQ_UNPAID_CLAIMS" hidden="1">"c1330"</definedName>
    <definedName name="IQ_UNPROFITABLE_INSTITUTIONS_FDIC" hidden="1">"c6722"</definedName>
    <definedName name="IQ_UNREALIZED_GAIN" hidden="1">"c1619"</definedName>
    <definedName name="IQ_UNUSED_LOAN_COMMITMENTS_FDIC" hidden="1">"c6368"</definedName>
    <definedName name="IQ_UNUSUAL_EXP" hidden="1">"c1456"</definedName>
    <definedName name="IQ_US_BRANCHES_FOREIGN_BANK_LOANS_FDIC" hidden="1">"c6435"</definedName>
    <definedName name="IQ_US_BRANCHES_FOREIGN_BANKS_FDIC" hidden="1">"c6390"</definedName>
    <definedName name="IQ_US_GAAP" hidden="1">"c1331"</definedName>
    <definedName name="IQ_US_GOV_AGENCIES_FDIC" hidden="1">"c6395"</definedName>
    <definedName name="IQ_US_GOV_DEPOSITS_FDIC" hidden="1">"c6483"</definedName>
    <definedName name="IQ_US_GOV_ENTERPRISES_FDIC" hidden="1">"c6396"</definedName>
    <definedName name="IQ_US_GOV_NONCURRENT_LOANS_TOTAL_NONCURRENT_FDIC" hidden="1">"c6779"</definedName>
    <definedName name="IQ_US_GOV_NONTRANSACTION_ACCOUNTS_FDIC" hidden="1">"c6546"</definedName>
    <definedName name="IQ_US_GOV_OBLIGATIONS_FDIC" hidden="1">"c6299"</definedName>
    <definedName name="IQ_US_GOV_SECURITIES_FDIC" hidden="1">"c6297"</definedName>
    <definedName name="IQ_US_GOV_TOTAL_DEPOSITS_FDIC" hidden="1">"c6472"</definedName>
    <definedName name="IQ_US_GOV_TRANSACTION_ACCOUNTS_FDIC" hidden="1">"c6538"</definedName>
    <definedName name="IQ_US_TREASURY_SECURITIES_FDIC" hidden="1">"c6298"</definedName>
    <definedName name="IQ_UTIL_PPE_NET" hidden="1">"c1620"</definedName>
    <definedName name="IQ_UTIL_REV" hidden="1">"c2091"</definedName>
    <definedName name="IQ_UV_PENSION_LIAB" hidden="1">"c1332"</definedName>
    <definedName name="IQ_VALUATION_ALLOWANCES_FDIC" hidden="1">"c6400"</definedName>
    <definedName name="IQ_VALUE_TRADED_LAST_3MTH" hidden="1">"c1530"</definedName>
    <definedName name="IQ_VALUE_TRADED_LAST_6MTH" hidden="1">"c1531"</definedName>
    <definedName name="IQ_VALUE_TRADED_LAST_MTH" hidden="1">"c1529"</definedName>
    <definedName name="IQ_VALUE_TRADED_LAST_WK" hidden="1">"c1528"</definedName>
    <definedName name="IQ_VALUE_TRADED_LAST_YR" hidden="1">"c1532"</definedName>
    <definedName name="IQ_VC_REVENUE_FDIC" hidden="1">"c6667"</definedName>
    <definedName name="IQ_VOL_LAST_3MTH" hidden="1">"c1525"</definedName>
    <definedName name="IQ_VOL_LAST_6MTH" hidden="1">"c1526"</definedName>
    <definedName name="IQ_VOL_LAST_MTH" hidden="1">"c1524"</definedName>
    <definedName name="IQ_VOL_LAST_WK" hidden="1">"c1523"</definedName>
    <definedName name="IQ_VOL_LAST_YR" hidden="1">"c1527"</definedName>
    <definedName name="IQ_VOLATILE_LIABILITIES_FDIC" hidden="1">"c6364"</definedName>
    <definedName name="IQ_VOLUME" hidden="1">"c1333"</definedName>
    <definedName name="IQ_WEEK" hidden="1">50000</definedName>
    <definedName name="IQ_WEIGHTED_AVG_PRICE" hidden="1">"c1334"</definedName>
    <definedName name="IQ_WIP_INV" hidden="1">"c1335"</definedName>
    <definedName name="IQ_WORKMEN_WRITTEN" hidden="1">"c1336"</definedName>
    <definedName name="IQ_WRITTEN_OPTION_CONTRACTS_FDIC" hidden="1">"c6509"</definedName>
    <definedName name="IQ_WRITTEN_OPTION_CONTRACTS_FX_RISK_FDIC" hidden="1">"c6514"</definedName>
    <definedName name="IQ_WRITTEN_OPTION_CONTRACTS_NON_FX_IR_FDIC" hidden="1">"c6519"</definedName>
    <definedName name="IQ_XDIV_DATE" hidden="1">"c2104"</definedName>
    <definedName name="IQ_YEARHIGH" hidden="1">"c1337"</definedName>
    <definedName name="IQ_YEARLOW" hidden="1">"c1338"</definedName>
    <definedName name="IQ_YTD" hidden="1">3000</definedName>
    <definedName name="IQ_YTDMONTH" hidden="1">130000</definedName>
    <definedName name="IQ_YTW" hidden="1">"c2163"</definedName>
    <definedName name="IQ_YTW_DATE" hidden="1">"c2164"</definedName>
    <definedName name="IQ_YTW_DATE_TYPE" hidden="1">"c2165"</definedName>
    <definedName name="IQ_Z_SCORE" hidden="1">"c1339"</definedName>
    <definedName name="jijul" localSheetId="9" hidden="1">#REF!</definedName>
    <definedName name="jijul" localSheetId="2" hidden="1">#REF!</definedName>
    <definedName name="jijul" localSheetId="22" hidden="1">#REF!</definedName>
    <definedName name="jijul" localSheetId="28" hidden="1">#REF!</definedName>
    <definedName name="jijul" hidden="1">#REF!</definedName>
    <definedName name="p" localSheetId="22" hidden="1">{#N/A,#N/A,TRUE,"Acq-Ass";#N/A,#N/A,TRUE,"Acq-IS";#N/A,#N/A,TRUE,"Acq-BS";#N/A,#N/A,TRUE,"Acq-CF"}</definedName>
    <definedName name="p" hidden="1">{#N/A,#N/A,TRUE,"Acq-Ass";#N/A,#N/A,TRUE,"Acq-IS";#N/A,#N/A,TRUE,"Acq-BS";#N/A,#N/A,TRUE,"Acq-CF"}</definedName>
    <definedName name="_xlnm.Print_Area" localSheetId="4">'Collection Lag'!$A$2:$C$43</definedName>
    <definedName name="_xlnm.Print_Area" localSheetId="11">Commodity!$A$1:$K$3754</definedName>
    <definedName name="_xlnm.Print_Area" localSheetId="9">'Fuel Expenses'!$A$1:$D$94</definedName>
    <definedName name="_xlnm.Print_Titles" localSheetId="15">'Affiliate Lead Days'!$1:$13</definedName>
    <definedName name="_xlnm.Print_Titles" localSheetId="11">Commodity!$1:$8</definedName>
    <definedName name="_xlnm.Print_Titles" localSheetId="29">'Franchise Fees (Pass-through)'!$1:$12</definedName>
    <definedName name="_xlnm.Print_Titles" localSheetId="9">'Fuel Expenses'!$1:$11</definedName>
    <definedName name="_xlnm.Print_Titles" localSheetId="14">'Other O&amp;M'!$1:$9</definedName>
    <definedName name="_xlnm.Print_Titles" localSheetId="16">Payroll!$1:$8</definedName>
    <definedName name="_xlnm.Print_Titles" localSheetId="19">'Payroll Tax'!$1:$8</definedName>
    <definedName name="_xlnm.Print_Titles" localSheetId="21">'Property Tax'!$1:$11</definedName>
    <definedName name="_xlnm.Print_Titles" localSheetId="8">'Purchased Power'!$1:$7</definedName>
    <definedName name="_xlnm.Print_Titles" localSheetId="13">Storms!$1:$9</definedName>
    <definedName name="_xlnm.Print_Titles" localSheetId="18">'TIA &amp; RIA'!$1:$8</definedName>
    <definedName name="_xlnm.Print_Titles" localSheetId="12">Transportation!$1:$8</definedName>
    <definedName name="print4" localSheetId="22" hidden="1">{"Structure",#N/A,FALSE,"Structure";"Ownership",#N/A,FALSE,"Ownership";"Returns by Security",#N/A,FALSE,"Returns Summary";"Returns by Holder",#N/A,FALSE,"Returns Summary";"Returns Matrix",#N/A,FALSE,"Returns Summary";"Exit Summary",#N/A,FALSE,"Exit Summary";"Assumptions",#N/A,FALSE,"Projection Assumptions";"Income Statement",#N/A,FALSE,"Income Statement";"Cash Flows",#N/A,FALSE,"Cash Flow";"Balance Sheet",#N/A,FALSE,"Balance Sheet";"Debt Summary 1",#N/A,FALSE,"Debt Summary";"Debt Summary 2",#N/A,FALSE,"Debt Summary"}</definedName>
    <definedName name="print4" hidden="1">{"Structure",#N/A,FALSE,"Structure";"Ownership",#N/A,FALSE,"Ownership";"Returns by Security",#N/A,FALSE,"Returns Summary";"Returns by Holder",#N/A,FALSE,"Returns Summary";"Returns Matrix",#N/A,FALSE,"Returns Summary";"Exit Summary",#N/A,FALSE,"Exit Summary";"Assumptions",#N/A,FALSE,"Projection Assumptions";"Income Statement",#N/A,FALSE,"Income Statement";"Cash Flows",#N/A,FALSE,"Cash Flow";"Balance Sheet",#N/A,FALSE,"Balance Sheet";"Debt Summary 1",#N/A,FALSE,"Debt Summary";"Debt Summary 2",#N/A,FALSE,"Debt Summary"}</definedName>
    <definedName name="ratings1" localSheetId="22" hidden="1">{#N/A,#N/A,FALSE,"Capitaliztion Matrix";#N/A,#N/A,FALSE,"4YR P&amp;L";#N/A,#N/A,FALSE,"Program Contributions";#N/A,#N/A,FALSE,"P&amp;L Trans YR 2";#N/A,#N/A,FALSE,"Rev &amp; EBITDA YR2";#N/A,#N/A,FALSE,"P&amp;L Trans YR 1";#N/A,#N/A,FALSE,"Rev &amp; EBITDA YR1"}</definedName>
    <definedName name="ratings1" hidden="1">{#N/A,#N/A,FALSE,"Capitaliztion Matrix";#N/A,#N/A,FALSE,"4YR P&amp;L";#N/A,#N/A,FALSE,"Program Contributions";#N/A,#N/A,FALSE,"P&amp;L Trans YR 2";#N/A,#N/A,FALSE,"Rev &amp; EBITDA YR2";#N/A,#N/A,FALSE,"P&amp;L Trans YR 1";#N/A,#N/A,FALSE,"Rev &amp; EBITDA YR1"}</definedName>
    <definedName name="sdaf" localSheetId="22" hidden="1">{#N/A,#N/A,FALSE,"Capitaliztion Matrix";#N/A,#N/A,FALSE,"4YR P&amp;L";#N/A,#N/A,FALSE,"Program Contributions";#N/A,#N/A,FALSE,"P&amp;L Trans YR 2";#N/A,#N/A,FALSE,"Rev &amp; EBITDA YR2";#N/A,#N/A,FALSE,"P&amp;L Trans YR 1";#N/A,#N/A,FALSE,"Rev &amp; EBITDA YR1"}</definedName>
    <definedName name="sdaf" hidden="1">{#N/A,#N/A,FALSE,"Capitaliztion Matrix";#N/A,#N/A,FALSE,"4YR P&amp;L";#N/A,#N/A,FALSE,"Program Contributions";#N/A,#N/A,FALSE,"P&amp;L Trans YR 2";#N/A,#N/A,FALSE,"Rev &amp; EBITDA YR2";#N/A,#N/A,FALSE,"P&amp;L Trans YR 1";#N/A,#N/A,FALSE,"Rev &amp; EBITDA YR1"}</definedName>
    <definedName name="sencount" hidden="1">1</definedName>
    <definedName name="solver_cvg" hidden="1">0.001</definedName>
    <definedName name="solver_drv" hidden="1">1</definedName>
    <definedName name="solver_est" hidden="1">1</definedName>
    <definedName name="solver_itr" hidden="1">100</definedName>
    <definedName name="solver_lin" hidden="1">2</definedName>
    <definedName name="solver_neg" hidden="1">2</definedName>
    <definedName name="solver_num" hidden="1">0</definedName>
    <definedName name="solver_nwt" hidden="1">1</definedName>
    <definedName name="solver_opt" localSheetId="9" hidden="1">#REF!</definedName>
    <definedName name="solver_opt" localSheetId="2" hidden="1">#REF!</definedName>
    <definedName name="solver_opt" localSheetId="22" hidden="1">#REF!</definedName>
    <definedName name="solver_opt" localSheetId="28" hidden="1">#REF!</definedName>
    <definedName name="solver_opt" hidden="1">#REF!</definedName>
    <definedName name="solver_pre" hidden="1">0.000001</definedName>
    <definedName name="solver_scl" hidden="1">2</definedName>
    <definedName name="solver_sho" hidden="1">2</definedName>
    <definedName name="solver_tim" hidden="1">100</definedName>
    <definedName name="solver_tol" hidden="1">0.05</definedName>
    <definedName name="solver_typ" hidden="1">1</definedName>
    <definedName name="solver_val" hidden="1">0</definedName>
    <definedName name="test" localSheetId="22" hidden="1">{#N/A,#N/A,FALSE,"CONS-LIN";#N/A,#N/A,FALSE,"CONS-Analog";#N/A,#N/A,FALSE,"KXAN";#N/A,#N/A,FALSE,"WANE";#N/A,#N/A,FALSE,"WAVY";#N/A,#N/A,FALSE,"WISH";#N/A,#N/A,FALSE,"WNLO";#N/A,#N/A,FALSE,"WIVB";#N/A,#N/A,FALSE,"WLFI";#N/A,#N/A,FALSE,"WOOD";#N/A,#N/A,FALSE,"WTNH";#N/A,#N/A,FALSE,"WWLP";#N/A,#N/A,FALSE,"WWLP";#N/A,#N/A,FALSE,"WAPA";#N/A,#N/A,FALSE,"KNVA";#N/A,#N/A,FALSE,"WCTX";#N/A,#N/A,FALSE,"WXSP";#N/A,#N/A,FALSE,"WOTV";#N/A,#N/A,FALSE,"WVBT";#N/A,#N/A,FALSE,"WAND"}</definedName>
    <definedName name="test" hidden="1">{#N/A,#N/A,FALSE,"CONS-LIN";#N/A,#N/A,FALSE,"CONS-Analog";#N/A,#N/A,FALSE,"KXAN";#N/A,#N/A,FALSE,"WANE";#N/A,#N/A,FALSE,"WAVY";#N/A,#N/A,FALSE,"WISH";#N/A,#N/A,FALSE,"WNLO";#N/A,#N/A,FALSE,"WIVB";#N/A,#N/A,FALSE,"WLFI";#N/A,#N/A,FALSE,"WOOD";#N/A,#N/A,FALSE,"WTNH";#N/A,#N/A,FALSE,"WWLP";#N/A,#N/A,FALSE,"WWLP";#N/A,#N/A,FALSE,"WAPA";#N/A,#N/A,FALSE,"KNVA";#N/A,#N/A,FALSE,"WCTX";#N/A,#N/A,FALSE,"WXSP";#N/A,#N/A,FALSE,"WOTV";#N/A,#N/A,FALSE,"WVBT";#N/A,#N/A,FALSE,"WAND"}</definedName>
    <definedName name="vaffas" localSheetId="22" hidden="1">{#N/A,#N/A,FALSE,"New-RegularBevel";#N/A,#N/A,FALSE,"Optiva-Optiva2";#N/A,#N/A,FALSE,"Cathlon-Monoblok";#N/A,#N/A,FALSE,"Stylets"}</definedName>
    <definedName name="vaffas" hidden="1">{#N/A,#N/A,FALSE,"New-RegularBevel";#N/A,#N/A,FALSE,"Optiva-Optiva2";#N/A,#N/A,FALSE,"Cathlon-Monoblok";#N/A,#N/A,FALSE,"Stylets"}</definedName>
    <definedName name="vvvv" localSheetId="22" hidden="1">{#N/A,#N/A,FALSE,"New-RegularBevel";#N/A,#N/A,FALSE,"Optiva-Optiva2";#N/A,#N/A,FALSE,"Cathlon-Monoblok";#N/A,#N/A,FALSE,"Stylets"}</definedName>
    <definedName name="vvvv" hidden="1">{#N/A,#N/A,FALSE,"New-RegularBevel";#N/A,#N/A,FALSE,"Optiva-Optiva2";#N/A,#N/A,FALSE,"Cathlon-Monoblok";#N/A,#N/A,FALSE,"Stylets"}</definedName>
    <definedName name="vvvvv" localSheetId="22" hidden="1">{#N/A,#N/A,FALSE,"Costi per Gruppo ";#N/A,#N/A,FALSE,"New-RegularBevel";#N/A,#N/A,FALSE,"Optiva-Optiva2";#N/A,#N/A,FALSE,"Cathlon-Monoblok";#N/A,#N/A,FALSE,"Stylets";#N/A,#N/A,FALSE,"Totali"}</definedName>
    <definedName name="vvvvv" hidden="1">{#N/A,#N/A,FALSE,"Costi per Gruppo ";#N/A,#N/A,FALSE,"New-RegularBevel";#N/A,#N/A,FALSE,"Optiva-Optiva2";#N/A,#N/A,FALSE,"Cathlon-Monoblok";#N/A,#N/A,FALSE,"Stylets";#N/A,#N/A,FALSE,"Totali"}</definedName>
    <definedName name="wavylws" localSheetId="22" hidden="1">{#N/A,#N/A,FALSE,"CONS-LIN";#N/A,#N/A,FALSE,"CONS-Analog";#N/A,#N/A,FALSE,"KXAN";#N/A,#N/A,FALSE,"WANE";#N/A,#N/A,FALSE,"WAVY";#N/A,#N/A,FALSE,"WISH";#N/A,#N/A,FALSE,"WNLO";#N/A,#N/A,FALSE,"WIVB";#N/A,#N/A,FALSE,"WLFI";#N/A,#N/A,FALSE,"WOOD";#N/A,#N/A,FALSE,"WTNH";#N/A,#N/A,FALSE,"WWLP";#N/A,#N/A,FALSE,"WWLP";#N/A,#N/A,FALSE,"WAPA";#N/A,#N/A,FALSE,"KNVA";#N/A,#N/A,FALSE,"WCTX";#N/A,#N/A,FALSE,"WXSP";#N/A,#N/A,FALSE,"WOTV";#N/A,#N/A,FALSE,"WVBT";#N/A,#N/A,FALSE,"WAND"}</definedName>
    <definedName name="wavylws" hidden="1">{#N/A,#N/A,FALSE,"CONS-LIN";#N/A,#N/A,FALSE,"CONS-Analog";#N/A,#N/A,FALSE,"KXAN";#N/A,#N/A,FALSE,"WANE";#N/A,#N/A,FALSE,"WAVY";#N/A,#N/A,FALSE,"WISH";#N/A,#N/A,FALSE,"WNLO";#N/A,#N/A,FALSE,"WIVB";#N/A,#N/A,FALSE,"WLFI";#N/A,#N/A,FALSE,"WOOD";#N/A,#N/A,FALSE,"WTNH";#N/A,#N/A,FALSE,"WWLP";#N/A,#N/A,FALSE,"WWLP";#N/A,#N/A,FALSE,"WAPA";#N/A,#N/A,FALSE,"KNVA";#N/A,#N/A,FALSE,"WCTX";#N/A,#N/A,FALSE,"WXSP";#N/A,#N/A,FALSE,"WOTV";#N/A,#N/A,FALSE,"WVBT";#N/A,#N/A,FALSE,"WAND"}</definedName>
    <definedName name="wishlws" localSheetId="22" hidden="1">{#N/A,#N/A,FALSE,"CONS-LIN";#N/A,#N/A,FALSE,"CONS-Analog";#N/A,#N/A,FALSE,"KXAN";#N/A,#N/A,FALSE,"WANE";#N/A,#N/A,FALSE,"WAVY";#N/A,#N/A,FALSE,"WISH";#N/A,#N/A,FALSE,"WNLO";#N/A,#N/A,FALSE,"WIVB";#N/A,#N/A,FALSE,"WLFI";#N/A,#N/A,FALSE,"WOOD";#N/A,#N/A,FALSE,"WTNH";#N/A,#N/A,FALSE,"WWLP";#N/A,#N/A,FALSE,"WWLP";#N/A,#N/A,FALSE,"WAPA";#N/A,#N/A,FALSE,"KNVA";#N/A,#N/A,FALSE,"WCTX";#N/A,#N/A,FALSE,"WXSP";#N/A,#N/A,FALSE,"WOTV";#N/A,#N/A,FALSE,"WVBT";#N/A,#N/A,FALSE,"WAND"}</definedName>
    <definedName name="wishlws" hidden="1">{#N/A,#N/A,FALSE,"CONS-LIN";#N/A,#N/A,FALSE,"CONS-Analog";#N/A,#N/A,FALSE,"KXAN";#N/A,#N/A,FALSE,"WANE";#N/A,#N/A,FALSE,"WAVY";#N/A,#N/A,FALSE,"WISH";#N/A,#N/A,FALSE,"WNLO";#N/A,#N/A,FALSE,"WIVB";#N/A,#N/A,FALSE,"WLFI";#N/A,#N/A,FALSE,"WOOD";#N/A,#N/A,FALSE,"WTNH";#N/A,#N/A,FALSE,"WWLP";#N/A,#N/A,FALSE,"WWLP";#N/A,#N/A,FALSE,"WAPA";#N/A,#N/A,FALSE,"KNVA";#N/A,#N/A,FALSE,"WCTX";#N/A,#N/A,FALSE,"WXSP";#N/A,#N/A,FALSE,"WOTV";#N/A,#N/A,FALSE,"WVBT";#N/A,#N/A,FALSE,"WAND"}</definedName>
    <definedName name="wrn.AcqState." localSheetId="22" hidden="1">{#N/A,#N/A,TRUE,"Acq-Ass";#N/A,#N/A,TRUE,"Acq-IS";#N/A,#N/A,TRUE,"Acq-BS";#N/A,#N/A,TRUE,"Acq-CF"}</definedName>
    <definedName name="wrn.AcqState." hidden="1">{#N/A,#N/A,TRUE,"Acq-Ass";#N/A,#N/A,TRUE,"Acq-IS";#N/A,#N/A,TRUE,"Acq-BS";#N/A,#N/A,TRUE,"Acq-CF"}</definedName>
    <definedName name="wrn.AcqState._2" localSheetId="22" hidden="1">{#N/A,#N/A,TRUE,"Acq-Ass";#N/A,#N/A,TRUE,"Acq-IS";#N/A,#N/A,TRUE,"Acq-BS";#N/A,#N/A,TRUE,"Acq-CF"}</definedName>
    <definedName name="wrn.AcqState._2" hidden="1">{#N/A,#N/A,TRUE,"Acq-Ass";#N/A,#N/A,TRUE,"Acq-IS";#N/A,#N/A,TRUE,"Acq-BS";#N/A,#N/A,TRUE,"Acq-CF"}</definedName>
    <definedName name="wrn.AcqState._22" localSheetId="22" hidden="1">{#N/A,#N/A,TRUE,"Acq-Ass";#N/A,#N/A,TRUE,"Acq-IS";#N/A,#N/A,TRUE,"Acq-BS";#N/A,#N/A,TRUE,"Acq-CF"}</definedName>
    <definedName name="wrn.AcqState._22" hidden="1">{#N/A,#N/A,TRUE,"Acq-Ass";#N/A,#N/A,TRUE,"Acq-IS";#N/A,#N/A,TRUE,"Acq-BS";#N/A,#N/A,TRUE,"Acq-CF"}</definedName>
    <definedName name="wrn.AcqState.2" localSheetId="22" hidden="1">{#N/A,#N/A,TRUE,"Acq-Ass";#N/A,#N/A,TRUE,"Acq-IS";#N/A,#N/A,TRUE,"Acq-BS";#N/A,#N/A,TRUE,"Acq-CF"}</definedName>
    <definedName name="wrn.AcqState.2" hidden="1">{#N/A,#N/A,TRUE,"Acq-Ass";#N/A,#N/A,TRUE,"Acq-IS";#N/A,#N/A,TRUE,"Acq-BS";#N/A,#N/A,TRUE,"Acq-CF"}</definedName>
    <definedName name="wrn.Acquiror." localSheetId="22" hidden="1">{#N/A,#N/A,TRUE,"Acq-Ass";#N/A,#N/A,TRUE,"Acq-IS";#N/A,#N/A,TRUE,"Acq-BS";#N/A,#N/A,TRUE,"Acq-CF";#N/A,#N/A,TRUE,"Acq-Proj";#N/A,#N/A,TRUE,"Acq-CapEx";#N/A,#N/A,TRUE,"Acq-Debt";#N/A,#N/A,TRUE,"Acq-Int";#N/A,#N/A,TRUE,"Acq-BD";#N/A,#N/A,TRUE,"Acq-TD";#N/A,#N/A,TRUE,"Acq-Taxes";#N/A,#N/A,TRUE,"Acq-Credit";#N/A,#N/A,TRUE,"Acq-Val";#N/A,#N/A,TRUE,"Acq-Mult Val"}</definedName>
    <definedName name="wrn.Acquiror." hidden="1">{#N/A,#N/A,TRUE,"Acq-Ass";#N/A,#N/A,TRUE,"Acq-IS";#N/A,#N/A,TRUE,"Acq-BS";#N/A,#N/A,TRUE,"Acq-CF";#N/A,#N/A,TRUE,"Acq-Proj";#N/A,#N/A,TRUE,"Acq-CapEx";#N/A,#N/A,TRUE,"Acq-Debt";#N/A,#N/A,TRUE,"Acq-Int";#N/A,#N/A,TRUE,"Acq-BD";#N/A,#N/A,TRUE,"Acq-TD";#N/A,#N/A,TRUE,"Acq-Taxes";#N/A,#N/A,TRUE,"Acq-Credit";#N/A,#N/A,TRUE,"Acq-Val";#N/A,#N/A,TRUE,"Acq-Mult Val"}</definedName>
    <definedName name="wrn.Acquiror._2" localSheetId="22" hidden="1">{#N/A,#N/A,TRUE,"Acq-Ass";#N/A,#N/A,TRUE,"Acq-IS";#N/A,#N/A,TRUE,"Acq-BS";#N/A,#N/A,TRUE,"Acq-CF";#N/A,#N/A,TRUE,"Acq-Proj";#N/A,#N/A,TRUE,"Acq-CapEx";#N/A,#N/A,TRUE,"Acq-Debt";#N/A,#N/A,TRUE,"Acq-Int";#N/A,#N/A,TRUE,"Acq-BD";#N/A,#N/A,TRUE,"Acq-TD";#N/A,#N/A,TRUE,"Acq-Taxes";#N/A,#N/A,TRUE,"Acq-Credit";#N/A,#N/A,TRUE,"Acq-Val";#N/A,#N/A,TRUE,"Acq-Mult Val"}</definedName>
    <definedName name="wrn.Acquiror._2" hidden="1">{#N/A,#N/A,TRUE,"Acq-Ass";#N/A,#N/A,TRUE,"Acq-IS";#N/A,#N/A,TRUE,"Acq-BS";#N/A,#N/A,TRUE,"Acq-CF";#N/A,#N/A,TRUE,"Acq-Proj";#N/A,#N/A,TRUE,"Acq-CapEx";#N/A,#N/A,TRUE,"Acq-Debt";#N/A,#N/A,TRUE,"Acq-Int";#N/A,#N/A,TRUE,"Acq-BD";#N/A,#N/A,TRUE,"Acq-TD";#N/A,#N/A,TRUE,"Acq-Taxes";#N/A,#N/A,TRUE,"Acq-Credit";#N/A,#N/A,TRUE,"Acq-Val";#N/A,#N/A,TRUE,"Acq-Mult Val"}</definedName>
    <definedName name="wrn.Acquiror._22" localSheetId="22" hidden="1">{#N/A,#N/A,TRUE,"Acq-Ass";#N/A,#N/A,TRUE,"Acq-IS";#N/A,#N/A,TRUE,"Acq-BS";#N/A,#N/A,TRUE,"Acq-CF";#N/A,#N/A,TRUE,"Acq-Proj";#N/A,#N/A,TRUE,"Acq-CapEx";#N/A,#N/A,TRUE,"Acq-Debt";#N/A,#N/A,TRUE,"Acq-Int";#N/A,#N/A,TRUE,"Acq-BD";#N/A,#N/A,TRUE,"Acq-TD";#N/A,#N/A,TRUE,"Acq-Taxes";#N/A,#N/A,TRUE,"Acq-Credit";#N/A,#N/A,TRUE,"Acq-Val";#N/A,#N/A,TRUE,"Acq-Mult Val"}</definedName>
    <definedName name="wrn.Acquiror._22" hidden="1">{#N/A,#N/A,TRUE,"Acq-Ass";#N/A,#N/A,TRUE,"Acq-IS";#N/A,#N/A,TRUE,"Acq-BS";#N/A,#N/A,TRUE,"Acq-CF";#N/A,#N/A,TRUE,"Acq-Proj";#N/A,#N/A,TRUE,"Acq-CapEx";#N/A,#N/A,TRUE,"Acq-Debt";#N/A,#N/A,TRUE,"Acq-Int";#N/A,#N/A,TRUE,"Acq-BD";#N/A,#N/A,TRUE,"Acq-TD";#N/A,#N/A,TRUE,"Acq-Taxes";#N/A,#N/A,TRUE,"Acq-Credit";#N/A,#N/A,TRUE,"Acq-Val";#N/A,#N/A,TRUE,"Acq-Mult Val"}</definedName>
    <definedName name="wrn.Acquiror.2" localSheetId="22" hidden="1">{#N/A,#N/A,TRUE,"Acq-Ass";#N/A,#N/A,TRUE,"Acq-IS";#N/A,#N/A,TRUE,"Acq-BS";#N/A,#N/A,TRUE,"Acq-CF";#N/A,#N/A,TRUE,"Acq-Proj";#N/A,#N/A,TRUE,"Acq-CapEx";#N/A,#N/A,TRUE,"Acq-Debt";#N/A,#N/A,TRUE,"Acq-Int";#N/A,#N/A,TRUE,"Acq-BD";#N/A,#N/A,TRUE,"Acq-TD";#N/A,#N/A,TRUE,"Acq-Taxes";#N/A,#N/A,TRUE,"Acq-Credit";#N/A,#N/A,TRUE,"Acq-Val";#N/A,#N/A,TRUE,"Acq-Mult Val"}</definedName>
    <definedName name="wrn.Acquiror.2" hidden="1">{#N/A,#N/A,TRUE,"Acq-Ass";#N/A,#N/A,TRUE,"Acq-IS";#N/A,#N/A,TRUE,"Acq-BS";#N/A,#N/A,TRUE,"Acq-CF";#N/A,#N/A,TRUE,"Acq-Proj";#N/A,#N/A,TRUE,"Acq-CapEx";#N/A,#N/A,TRUE,"Acq-Debt";#N/A,#N/A,TRUE,"Acq-Int";#N/A,#N/A,TRUE,"Acq-BD";#N/A,#N/A,TRUE,"Acq-TD";#N/A,#N/A,TRUE,"Acq-Taxes";#N/A,#N/A,TRUE,"Acq-Credit";#N/A,#N/A,TRUE,"Acq-Val";#N/A,#N/A,TRUE,"Acq-Mult Val"}</definedName>
    <definedName name="wrn.AcqVal." localSheetId="22" hidden="1">{#N/A,#N/A,FALSE,"Acq-Val";#N/A,#N/A,FALSE,"Acq-Mult Val"}</definedName>
    <definedName name="wrn.AcqVal." hidden="1">{#N/A,#N/A,FALSE,"Acq-Val";#N/A,#N/A,FALSE,"Acq-Mult Val"}</definedName>
    <definedName name="wrn.AcqVal._2" localSheetId="22" hidden="1">{#N/A,#N/A,FALSE,"Acq-Val";#N/A,#N/A,FALSE,"Acq-Mult Val"}</definedName>
    <definedName name="wrn.AcqVal._2" hidden="1">{#N/A,#N/A,FALSE,"Acq-Val";#N/A,#N/A,FALSE,"Acq-Mult Val"}</definedName>
    <definedName name="wrn.AcqVal._22" localSheetId="22" hidden="1">{#N/A,#N/A,FALSE,"Acq-Val";#N/A,#N/A,FALSE,"Acq-Mult Val"}</definedName>
    <definedName name="wrn.AcqVal._22" hidden="1">{#N/A,#N/A,FALSE,"Acq-Val";#N/A,#N/A,FALSE,"Acq-Mult Val"}</definedName>
    <definedName name="wrn.AcqVal.2" localSheetId="22" hidden="1">{#N/A,#N/A,FALSE,"Acq-Val";#N/A,#N/A,FALSE,"Acq-Mult Val"}</definedName>
    <definedName name="wrn.AcqVal.2" hidden="1">{#N/A,#N/A,FALSE,"Acq-Val";#N/A,#N/A,FALSE,"Acq-Mult Val"}</definedName>
    <definedName name="wrn.all." localSheetId="22" hidden="1">{#N/A,#N/A,FALSE,"Brad BANM_S";#N/A,#N/A,FALSE,"Brad SAM_BANM";#N/A,#N/A,FALSE,"Brad_LD";#N/A,#N/A,FALSE,"BANM-&gt;S";#N/A,#N/A,FALSE,"BANM_S";#N/A,#N/A,FALSE,"S-&gt;BANM";#N/A,#N/A,FALSE,"SAM_BANM";#N/A,#N/A,FALSE,"BANM";#N/A,#N/A,FALSE,"Sam"}</definedName>
    <definedName name="wrn.all." hidden="1">{#N/A,#N/A,FALSE,"Brad BANM_S";#N/A,#N/A,FALSE,"Brad SAM_BANM";#N/A,#N/A,FALSE,"Brad_LD";#N/A,#N/A,FALSE,"BANM-&gt;S";#N/A,#N/A,FALSE,"BANM_S";#N/A,#N/A,FALSE,"S-&gt;BANM";#N/A,#N/A,FALSE,"SAM_BANM";#N/A,#N/A,FALSE,"BANM";#N/A,#N/A,FALSE,"Sam"}</definedName>
    <definedName name="wrn.All._.Financials." localSheetId="22" hidden="1">{#N/A,#N/A,TRUE,"Assumptions";#N/A,#N/A,TRUE,"Op Projection";#N/A,#N/A,TRUE,"Capital";#N/A,#N/A,TRUE,"Income";#N/A,#N/A,TRUE,"Balance";#N/A,#N/A,TRUE,"Sources&amp;Uses"}</definedName>
    <definedName name="wrn.All._.Financials." hidden="1">{#N/A,#N/A,TRUE,"Assumptions";#N/A,#N/A,TRUE,"Op Projection";#N/A,#N/A,TRUE,"Capital";#N/A,#N/A,TRUE,"Income";#N/A,#N/A,TRUE,"Balance";#N/A,#N/A,TRUE,"Sources&amp;Uses"}</definedName>
    <definedName name="wrn.Balance._.Sheets." localSheetId="22" hidden="1">{#N/A,#N/A,FALSE,"Bal sht";"Qtrly Bal Sht",#N/A,FALSE,"Bal sht - QTR"}</definedName>
    <definedName name="wrn.Balance._.Sheets." hidden="1">{#N/A,#N/A,FALSE,"Bal sht";"Qtrly Bal Sht",#N/A,FALSE,"Bal sht - QTR"}</definedName>
    <definedName name="wrn.Board._.Forecast." localSheetId="22" hidden="1">{#N/A,#N/A,FALSE,"CONS";#N/A,#N/A,FALSE,"CONS-AN";#N/A,#N/A,FALSE,"CONS-INT";#N/A,#N/A,FALSE,"CONS-LWS";#N/A,#N/A,FALSE,"CONS-AFF";#N/A,#N/A,FALSE,"CONS-LMA";#N/A,#N/A,FALSE,"CONS-LP";#N/A,#N/A,FALSE,"KXAN";#N/A,#N/A,FALSE,"WANE";#N/A,#N/A,FALSE,"WAVY";#N/A,#N/A,FALSE,"WISH";#N/A,#N/A,FALSE,"WIVB";#N/A,#N/A,FALSE,"WLFI";#N/A,#N/A,FALSE,"WNLO";#N/A,#N/A,FALSE,"WOOD";#N/A,#N/A,FALSE,"WTNH";#N/A,#N/A,FALSE,"WWLP";#N/A,#N/A,FALSE,"WAPA";#N/A,#N/A,FALSE,"KNVA";#N/A,#N/A,FALSE,"WCTX";#N/A,#N/A,FALSE,"WOTV";#N/A,#N/A,FALSE,"WVBT";#N/A,#N/A,FALSE,"WXSP";#N/A,#N/A,FALSE,"WAND";#N/A,#N/A,FALSE,"iKXAN";#N/A,#N/A,FALSE,"iWANE";#N/A,#N/A,FALSE,"iWAPA";#N/A,#N/A,FALSE,"iWAVY";#N/A,#N/A,FALSE,"iWISH";#N/A,#N/A,FALSE,"iWIVB";#N/A,#N/A,FALSE,"iWOOD";#N/A,#N/A,FALSE,"iWTNH";#N/A,#N/A,FALSE,"iWWLP";#N/A,#N/A,FALSE,"iWCTX";#N/A,#N/A,FALSE,"WANE-LW";#N/A,#N/A,FALSE,"WAVY-LW";#N/A,#N/A,FALSE,"WISH-LW";#N/A,#N/A,FALSE,"CORP"}</definedName>
    <definedName name="wrn.Board._.Forecast." hidden="1">{#N/A,#N/A,FALSE,"CONS";#N/A,#N/A,FALSE,"CONS-AN";#N/A,#N/A,FALSE,"CONS-INT";#N/A,#N/A,FALSE,"CONS-LWS";#N/A,#N/A,FALSE,"CONS-AFF";#N/A,#N/A,FALSE,"CONS-LMA";#N/A,#N/A,FALSE,"CONS-LP";#N/A,#N/A,FALSE,"KXAN";#N/A,#N/A,FALSE,"WANE";#N/A,#N/A,FALSE,"WAVY";#N/A,#N/A,FALSE,"WISH";#N/A,#N/A,FALSE,"WIVB";#N/A,#N/A,FALSE,"WLFI";#N/A,#N/A,FALSE,"WNLO";#N/A,#N/A,FALSE,"WOOD";#N/A,#N/A,FALSE,"WTNH";#N/A,#N/A,FALSE,"WWLP";#N/A,#N/A,FALSE,"WAPA";#N/A,#N/A,FALSE,"KNVA";#N/A,#N/A,FALSE,"WCTX";#N/A,#N/A,FALSE,"WOTV";#N/A,#N/A,FALSE,"WVBT";#N/A,#N/A,FALSE,"WXSP";#N/A,#N/A,FALSE,"WAND";#N/A,#N/A,FALSE,"iKXAN";#N/A,#N/A,FALSE,"iWANE";#N/A,#N/A,FALSE,"iWAPA";#N/A,#N/A,FALSE,"iWAVY";#N/A,#N/A,FALSE,"iWISH";#N/A,#N/A,FALSE,"iWIVB";#N/A,#N/A,FALSE,"iWOOD";#N/A,#N/A,FALSE,"iWTNH";#N/A,#N/A,FALSE,"iWWLP";#N/A,#N/A,FALSE,"iWCTX";#N/A,#N/A,FALSE,"WANE-LW";#N/A,#N/A,FALSE,"WAVY-LW";#N/A,#N/A,FALSE,"WISH-LW";#N/A,#N/A,FALSE,"CORP"}</definedName>
    <definedName name="wrn.CANWEST._.GLOBAL." localSheetId="22" hidden="1">{"BS",#N/A,FALSE;"RE",#N/A,FALSE;"IS",#N/A,FALSE;"CASH",#N/A,FALSE}</definedName>
    <definedName name="wrn.CANWEST._.GLOBAL." hidden="1">{"BS",#N/A,FALSE;"RE",#N/A,FALSE;"IS",#N/A,FALSE;"CASH",#N/A,FALSE}</definedName>
    <definedName name="wrn.Combination." localSheetId="22" hidden="1">{#N/A,#N/A,FALSE,"Combo-Ass ";#N/A,#N/A,FALSE,"Combo-AD sum";#N/A,#N/A,FALSE,"Combo-Syn Sens";#N/A,#N/A,FALSE,"Combo-Contr";#N/A,#N/A,FALSE,"Combo-Credit Sum";#N/A,#N/A,FALSE,"Combo-Credit";#N/A,#N/A,FALSE,"Combo-AD";#N/A,#N/A,FALSE,"Combo-AD";#N/A,#N/A,FALSE,"Combo-AD CF";#N/A,#N/A,FALSE,"Combo-IS";#N/A,#N/A,FALSE,"Combo-BS";#N/A,#N/A,FALSE,"Combo-CF";#N/A,#N/A,FALSE,"Combo-Debt";#N/A,#N/A,FALSE,"Combo-Int";#N/A,#N/A,FALSE,"Combo-CapEx";#N/A,#N/A,FALSE,"Combo-BD";#N/A,#N/A,FALSE,"Combo-TD";#N/A,#N/A,FALSE,"Combo-Taxes";#N/A,#N/A,FALSE,"Combo-Val";#N/A,#N/A,FALSE,"Combo-Mult Va"}</definedName>
    <definedName name="wrn.Combination." hidden="1">{#N/A,#N/A,FALSE,"Combo-Ass ";#N/A,#N/A,FALSE,"Combo-AD sum";#N/A,#N/A,FALSE,"Combo-Syn Sens";#N/A,#N/A,FALSE,"Combo-Contr";#N/A,#N/A,FALSE,"Combo-Credit Sum";#N/A,#N/A,FALSE,"Combo-Credit";#N/A,#N/A,FALSE,"Combo-AD";#N/A,#N/A,FALSE,"Combo-AD";#N/A,#N/A,FALSE,"Combo-AD CF";#N/A,#N/A,FALSE,"Combo-IS";#N/A,#N/A,FALSE,"Combo-BS";#N/A,#N/A,FALSE,"Combo-CF";#N/A,#N/A,FALSE,"Combo-Debt";#N/A,#N/A,FALSE,"Combo-Int";#N/A,#N/A,FALSE,"Combo-CapEx";#N/A,#N/A,FALSE,"Combo-BD";#N/A,#N/A,FALSE,"Combo-TD";#N/A,#N/A,FALSE,"Combo-Taxes";#N/A,#N/A,FALSE,"Combo-Val";#N/A,#N/A,FALSE,"Combo-Mult Va"}</definedName>
    <definedName name="wrn.Combination._2" localSheetId="22" hidden="1">{#N/A,#N/A,FALSE,"Combo-Ass ";#N/A,#N/A,FALSE,"Combo-AD sum";#N/A,#N/A,FALSE,"Combo-Syn Sens";#N/A,#N/A,FALSE,"Combo-Contr";#N/A,#N/A,FALSE,"Combo-Credit Sum";#N/A,#N/A,FALSE,"Combo-Credit";#N/A,#N/A,FALSE,"Combo-AD";#N/A,#N/A,FALSE,"Combo-AD";#N/A,#N/A,FALSE,"Combo-AD CF";#N/A,#N/A,FALSE,"Combo-IS";#N/A,#N/A,FALSE,"Combo-BS";#N/A,#N/A,FALSE,"Combo-CF";#N/A,#N/A,FALSE,"Combo-Debt";#N/A,#N/A,FALSE,"Combo-Int";#N/A,#N/A,FALSE,"Combo-CapEx";#N/A,#N/A,FALSE,"Combo-BD";#N/A,#N/A,FALSE,"Combo-TD";#N/A,#N/A,FALSE,"Combo-Taxes";#N/A,#N/A,FALSE,"Combo-Val";#N/A,#N/A,FALSE,"Combo-Mult Va"}</definedName>
    <definedName name="wrn.Combination._2" hidden="1">{#N/A,#N/A,FALSE,"Combo-Ass ";#N/A,#N/A,FALSE,"Combo-AD sum";#N/A,#N/A,FALSE,"Combo-Syn Sens";#N/A,#N/A,FALSE,"Combo-Contr";#N/A,#N/A,FALSE,"Combo-Credit Sum";#N/A,#N/A,FALSE,"Combo-Credit";#N/A,#N/A,FALSE,"Combo-AD";#N/A,#N/A,FALSE,"Combo-AD";#N/A,#N/A,FALSE,"Combo-AD CF";#N/A,#N/A,FALSE,"Combo-IS";#N/A,#N/A,FALSE,"Combo-BS";#N/A,#N/A,FALSE,"Combo-CF";#N/A,#N/A,FALSE,"Combo-Debt";#N/A,#N/A,FALSE,"Combo-Int";#N/A,#N/A,FALSE,"Combo-CapEx";#N/A,#N/A,FALSE,"Combo-BD";#N/A,#N/A,FALSE,"Combo-TD";#N/A,#N/A,FALSE,"Combo-Taxes";#N/A,#N/A,FALSE,"Combo-Val";#N/A,#N/A,FALSE,"Combo-Mult Va"}</definedName>
    <definedName name="wrn.Combination._22" localSheetId="22" hidden="1">{#N/A,#N/A,FALSE,"Combo-Ass ";#N/A,#N/A,FALSE,"Combo-AD sum";#N/A,#N/A,FALSE,"Combo-Syn Sens";#N/A,#N/A,FALSE,"Combo-Contr";#N/A,#N/A,FALSE,"Combo-Credit Sum";#N/A,#N/A,FALSE,"Combo-Credit";#N/A,#N/A,FALSE,"Combo-AD";#N/A,#N/A,FALSE,"Combo-AD";#N/A,#N/A,FALSE,"Combo-AD CF";#N/A,#N/A,FALSE,"Combo-IS";#N/A,#N/A,FALSE,"Combo-BS";#N/A,#N/A,FALSE,"Combo-CF";#N/A,#N/A,FALSE,"Combo-Debt";#N/A,#N/A,FALSE,"Combo-Int";#N/A,#N/A,FALSE,"Combo-CapEx";#N/A,#N/A,FALSE,"Combo-BD";#N/A,#N/A,FALSE,"Combo-TD";#N/A,#N/A,FALSE,"Combo-Taxes";#N/A,#N/A,FALSE,"Combo-Val";#N/A,#N/A,FALSE,"Combo-Mult Va"}</definedName>
    <definedName name="wrn.Combination._22" hidden="1">{#N/A,#N/A,FALSE,"Combo-Ass ";#N/A,#N/A,FALSE,"Combo-AD sum";#N/A,#N/A,FALSE,"Combo-Syn Sens";#N/A,#N/A,FALSE,"Combo-Contr";#N/A,#N/A,FALSE,"Combo-Credit Sum";#N/A,#N/A,FALSE,"Combo-Credit";#N/A,#N/A,FALSE,"Combo-AD";#N/A,#N/A,FALSE,"Combo-AD";#N/A,#N/A,FALSE,"Combo-AD CF";#N/A,#N/A,FALSE,"Combo-IS";#N/A,#N/A,FALSE,"Combo-BS";#N/A,#N/A,FALSE,"Combo-CF";#N/A,#N/A,FALSE,"Combo-Debt";#N/A,#N/A,FALSE,"Combo-Int";#N/A,#N/A,FALSE,"Combo-CapEx";#N/A,#N/A,FALSE,"Combo-BD";#N/A,#N/A,FALSE,"Combo-TD";#N/A,#N/A,FALSE,"Combo-Taxes";#N/A,#N/A,FALSE,"Combo-Val";#N/A,#N/A,FALSE,"Combo-Mult Va"}</definedName>
    <definedName name="wrn.Combination.2" localSheetId="22" hidden="1">{#N/A,#N/A,FALSE,"Combo-Ass ";#N/A,#N/A,FALSE,"Combo-AD sum";#N/A,#N/A,FALSE,"Combo-Syn Sens";#N/A,#N/A,FALSE,"Combo-Contr";#N/A,#N/A,FALSE,"Combo-Credit Sum";#N/A,#N/A,FALSE,"Combo-Credit";#N/A,#N/A,FALSE,"Combo-AD";#N/A,#N/A,FALSE,"Combo-AD";#N/A,#N/A,FALSE,"Combo-AD CF";#N/A,#N/A,FALSE,"Combo-IS";#N/A,#N/A,FALSE,"Combo-BS";#N/A,#N/A,FALSE,"Combo-CF";#N/A,#N/A,FALSE,"Combo-Debt";#N/A,#N/A,FALSE,"Combo-Int";#N/A,#N/A,FALSE,"Combo-CapEx";#N/A,#N/A,FALSE,"Combo-BD";#N/A,#N/A,FALSE,"Combo-TD";#N/A,#N/A,FALSE,"Combo-Taxes";#N/A,#N/A,FALSE,"Combo-Val";#N/A,#N/A,FALSE,"Combo-Mult Va"}</definedName>
    <definedName name="wrn.Combination.2" hidden="1">{#N/A,#N/A,FALSE,"Combo-Ass ";#N/A,#N/A,FALSE,"Combo-AD sum";#N/A,#N/A,FALSE,"Combo-Syn Sens";#N/A,#N/A,FALSE,"Combo-Contr";#N/A,#N/A,FALSE,"Combo-Credit Sum";#N/A,#N/A,FALSE,"Combo-Credit";#N/A,#N/A,FALSE,"Combo-AD";#N/A,#N/A,FALSE,"Combo-AD";#N/A,#N/A,FALSE,"Combo-AD CF";#N/A,#N/A,FALSE,"Combo-IS";#N/A,#N/A,FALSE,"Combo-BS";#N/A,#N/A,FALSE,"Combo-CF";#N/A,#N/A,FALSE,"Combo-Debt";#N/A,#N/A,FALSE,"Combo-Int";#N/A,#N/A,FALSE,"Combo-CapEx";#N/A,#N/A,FALSE,"Combo-BD";#N/A,#N/A,FALSE,"Combo-TD";#N/A,#N/A,FALSE,"Combo-Taxes";#N/A,#N/A,FALSE,"Combo-Val";#N/A,#N/A,FALSE,"Combo-Mult Va"}</definedName>
    <definedName name="wrn.ComboResults." localSheetId="22" hidden="1">{#N/A,#N/A,FALSE,"Combo-Ass ";#N/A,#N/A,FALSE,"Combo-AD sum";#N/A,#N/A,FALSE,"Combo-Syn Sens";#N/A,#N/A,FALSE,"Combo-Contr";#N/A,#N/A,FALSE,"Combo-Credit Sum";#N/A,#N/A,FALSE,"Combo-Credit";#N/A,#N/A,FALSE,"Combo-AD";#N/A,#N/A,FALSE,"Combo-AD CF"}</definedName>
    <definedName name="wrn.ComboResults." hidden="1">{#N/A,#N/A,FALSE,"Combo-Ass ";#N/A,#N/A,FALSE,"Combo-AD sum";#N/A,#N/A,FALSE,"Combo-Syn Sens";#N/A,#N/A,FALSE,"Combo-Contr";#N/A,#N/A,FALSE,"Combo-Credit Sum";#N/A,#N/A,FALSE,"Combo-Credit";#N/A,#N/A,FALSE,"Combo-AD";#N/A,#N/A,FALSE,"Combo-AD CF"}</definedName>
    <definedName name="wrn.ComboResults._2" localSheetId="22" hidden="1">{#N/A,#N/A,FALSE,"Combo-Ass ";#N/A,#N/A,FALSE,"Combo-AD sum";#N/A,#N/A,FALSE,"Combo-Syn Sens";#N/A,#N/A,FALSE,"Combo-Contr";#N/A,#N/A,FALSE,"Combo-Credit Sum";#N/A,#N/A,FALSE,"Combo-Credit";#N/A,#N/A,FALSE,"Combo-AD";#N/A,#N/A,FALSE,"Combo-AD CF"}</definedName>
    <definedName name="wrn.ComboResults._2" hidden="1">{#N/A,#N/A,FALSE,"Combo-Ass ";#N/A,#N/A,FALSE,"Combo-AD sum";#N/A,#N/A,FALSE,"Combo-Syn Sens";#N/A,#N/A,FALSE,"Combo-Contr";#N/A,#N/A,FALSE,"Combo-Credit Sum";#N/A,#N/A,FALSE,"Combo-Credit";#N/A,#N/A,FALSE,"Combo-AD";#N/A,#N/A,FALSE,"Combo-AD CF"}</definedName>
    <definedName name="wrn.ComboResults._22" localSheetId="22" hidden="1">{#N/A,#N/A,FALSE,"Combo-Ass ";#N/A,#N/A,FALSE,"Combo-AD sum";#N/A,#N/A,FALSE,"Combo-Syn Sens";#N/A,#N/A,FALSE,"Combo-Contr";#N/A,#N/A,FALSE,"Combo-Credit Sum";#N/A,#N/A,FALSE,"Combo-Credit";#N/A,#N/A,FALSE,"Combo-AD";#N/A,#N/A,FALSE,"Combo-AD CF"}</definedName>
    <definedName name="wrn.ComboResults._22" hidden="1">{#N/A,#N/A,FALSE,"Combo-Ass ";#N/A,#N/A,FALSE,"Combo-AD sum";#N/A,#N/A,FALSE,"Combo-Syn Sens";#N/A,#N/A,FALSE,"Combo-Contr";#N/A,#N/A,FALSE,"Combo-Credit Sum";#N/A,#N/A,FALSE,"Combo-Credit";#N/A,#N/A,FALSE,"Combo-AD";#N/A,#N/A,FALSE,"Combo-AD CF"}</definedName>
    <definedName name="wrn.ComboResults.2" localSheetId="22" hidden="1">{#N/A,#N/A,FALSE,"Combo-Ass ";#N/A,#N/A,FALSE,"Combo-AD sum";#N/A,#N/A,FALSE,"Combo-Syn Sens";#N/A,#N/A,FALSE,"Combo-Contr";#N/A,#N/A,FALSE,"Combo-Credit Sum";#N/A,#N/A,FALSE,"Combo-Credit";#N/A,#N/A,FALSE,"Combo-AD";#N/A,#N/A,FALSE,"Combo-AD CF"}</definedName>
    <definedName name="wrn.ComboResults.2" hidden="1">{#N/A,#N/A,FALSE,"Combo-Ass ";#N/A,#N/A,FALSE,"Combo-AD sum";#N/A,#N/A,FALSE,"Combo-Syn Sens";#N/A,#N/A,FALSE,"Combo-Contr";#N/A,#N/A,FALSE,"Combo-Credit Sum";#N/A,#N/A,FALSE,"Combo-Credit";#N/A,#N/A,FALSE,"Combo-AD";#N/A,#N/A,FALSE,"Combo-AD CF"}</definedName>
    <definedName name="wrn.ComboState." localSheetId="22" hidden="1">{#N/A,#N/A,FALSE,"Combo-Ass ";#N/A,#N/A,FALSE,"Combo-IS";#N/A,#N/A,FALSE,"Combo-BS";#N/A,#N/A,FALSE,"Combo-CF"}</definedName>
    <definedName name="wrn.ComboState." hidden="1">{#N/A,#N/A,FALSE,"Combo-Ass ";#N/A,#N/A,FALSE,"Combo-IS";#N/A,#N/A,FALSE,"Combo-BS";#N/A,#N/A,FALSE,"Combo-CF"}</definedName>
    <definedName name="wrn.ComboState._2" localSheetId="22" hidden="1">{#N/A,#N/A,FALSE,"Combo-Ass ";#N/A,#N/A,FALSE,"Combo-IS";#N/A,#N/A,FALSE,"Combo-BS";#N/A,#N/A,FALSE,"Combo-CF"}</definedName>
    <definedName name="wrn.ComboState._2" hidden="1">{#N/A,#N/A,FALSE,"Combo-Ass ";#N/A,#N/A,FALSE,"Combo-IS";#N/A,#N/A,FALSE,"Combo-BS";#N/A,#N/A,FALSE,"Combo-CF"}</definedName>
    <definedName name="wrn.ComboState._22" localSheetId="22" hidden="1">{#N/A,#N/A,FALSE,"Combo-Ass ";#N/A,#N/A,FALSE,"Combo-IS";#N/A,#N/A,FALSE,"Combo-BS";#N/A,#N/A,FALSE,"Combo-CF"}</definedName>
    <definedName name="wrn.ComboState._22" hidden="1">{#N/A,#N/A,FALSE,"Combo-Ass ";#N/A,#N/A,FALSE,"Combo-IS";#N/A,#N/A,FALSE,"Combo-BS";#N/A,#N/A,FALSE,"Combo-CF"}</definedName>
    <definedName name="wrn.ComboState.2" localSheetId="22" hidden="1">{#N/A,#N/A,FALSE,"Combo-Ass ";#N/A,#N/A,FALSE,"Combo-IS";#N/A,#N/A,FALSE,"Combo-BS";#N/A,#N/A,FALSE,"Combo-CF"}</definedName>
    <definedName name="wrn.ComboState.2" hidden="1">{#N/A,#N/A,FALSE,"Combo-Ass ";#N/A,#N/A,FALSE,"Combo-IS";#N/A,#N/A,FALSE,"Combo-BS";#N/A,#N/A,FALSE,"Combo-CF"}</definedName>
    <definedName name="wrn.DCF." localSheetId="22" hidden="1">{#N/A,#N/A,FALSE,"Brad_DCFM";#N/A,#N/A,FALSE,"Nick_DCFM";#N/A,#N/A,FALSE,"Mobile_DCFM"}</definedName>
    <definedName name="wrn.DCF." hidden="1">{#N/A,#N/A,FALSE,"Brad_DCFM";#N/A,#N/A,FALSE,"Nick_DCFM";#N/A,#N/A,FALSE,"Mobile_DCFM"}</definedName>
    <definedName name="wrn.Detail._.Income._.Statement." localSheetId="22" hidden="1">{"Facility Detail",#N/A,FALSE,"P&amp;L Detail"}</definedName>
    <definedName name="wrn.Detail._.Income._.Statement." hidden="1">{"Facility Detail",#N/A,FALSE,"P&amp;L Detail"}</definedName>
    <definedName name="wrn.Everything." localSheetId="22" hidden="1">{"Inc.St. Annual",#N/A,FALSE,"Inc.St.";"Inc.St. Qtr",#N/A,FALSE,"Inc.St.";#N/A,#N/A,FALSE,"Bal.Sht.";"Cash Flow Annual",#N/A,FALSE,"Cash Flow";"Cash Flow Qtr",#N/A,FALSE,"Cash Flow";#N/A,#N/A,FALSE,"Debt";#N/A,#N/A,FALSE,"DCF";"Summary Annual",#N/A,FALSE,"Summary";"Summary Qtr",#N/A,FALSE,"Summary"}</definedName>
    <definedName name="wrn.Everything." hidden="1">{"Inc.St. Annual",#N/A,FALSE,"Inc.St.";"Inc.St. Qtr",#N/A,FALSE,"Inc.St.";#N/A,#N/A,FALSE,"Bal.Sht.";"Cash Flow Annual",#N/A,FALSE,"Cash Flow";"Cash Flow Qtr",#N/A,FALSE,"Cash Flow";#N/A,#N/A,FALSE,"Debt";#N/A,#N/A,FALSE,"DCF";"Summary Annual",#N/A,FALSE,"Summary";"Summary Qtr",#N/A,FALSE,"Summary"}</definedName>
    <definedName name="wrn.Facility._.Profit._.and._.Loss." localSheetId="22" hidden="1">{"Domestic Prisons - Prior to 1998 - 1",#N/A,FALSE,"Domestic Prisons";"Domestic Prisons - Prior to 1998 - 2",#N/A,FALSE,"Domestic Prisons";"Domestic Prisons - 1998",#N/A,FALSE,"Domestic Prisons";"Domestic Prisons - 1999",#N/A,FALSE,"Domestic Prisons";"Domestic Prisons - 2000",#N/A,FALSE,"Domestic Prisons";"Domestic Prisons - 2001",#N/A,FALSE,"Domestic Prisons"}</definedName>
    <definedName name="wrn.Facility._.Profit._.and._.Loss." hidden="1">{"Domestic Prisons - Prior to 1998 - 1",#N/A,FALSE,"Domestic Prisons";"Domestic Prisons - Prior to 1998 - 2",#N/A,FALSE,"Domestic Prisons";"Domestic Prisons - 1998",#N/A,FALSE,"Domestic Prisons";"Domestic Prisons - 1999",#N/A,FALSE,"Domestic Prisons";"Domestic Prisons - 2000",#N/A,FALSE,"Domestic Prisons";"Domestic Prisons - 2001",#N/A,FALSE,"Domestic Prisons"}</definedName>
    <definedName name="wrn.Financial._.Statements." localSheetId="22" hidden="1">{"Stmt of Ops",#N/A,FALSE,"Statement of Operations";"Stmt of Ops - non-GAAP",#N/A,FALSE,"Stmt of Ops_non GAAP analysis";"BS &amp; CF",#N/A,FALSE,"Balsheet &amp; Cashflow";"CapEx buildup",#N/A,FALSE,"CapEx Buildup";"headcount buildup",#N/A,FALSE,"Headcount Buildup";"expense summary",#N/A,FALSE,"Expense Summary"}</definedName>
    <definedName name="wrn.Financial._.Statements." hidden="1">{"Stmt of Ops",#N/A,FALSE,"Statement of Operations";"Stmt of Ops - non-GAAP",#N/A,FALSE,"Stmt of Ops_non GAAP analysis";"BS &amp; CF",#N/A,FALSE,"Balsheet &amp; Cashflow";"CapEx buildup",#N/A,FALSE,"CapEx Buildup";"headcount buildup",#N/A,FALSE,"Headcount Buildup";"expense summary",#N/A,FALSE,"Expense Summary"}</definedName>
    <definedName name="wrn.ICP." localSheetId="22" hidden="1">{#N/A,#N/A,FALSE,"ICP Europa";#N/A,#N/A,FALSE,"ICP Francia";#N/A,#N/A,FALSE,"ICP Oriente";#N/A,#N/A,FALSE,"ICP Giappone";#N/A,#N/A,FALSE,"ICP Korea";#N/A,#N/A,FALSE,"ICP Riepilogo"}</definedName>
    <definedName name="wrn.ICP." hidden="1">{#N/A,#N/A,FALSE,"ICP Europa";#N/A,#N/A,FALSE,"ICP Francia";#N/A,#N/A,FALSE,"ICP Oriente";#N/A,#N/A,FALSE,"ICP Giappone";#N/A,#N/A,FALSE,"ICP Korea";#N/A,#N/A,FALSE,"ICP Riepilogo"}</definedName>
    <definedName name="wrn.Income._.Statements." localSheetId="22" hidden="1">{"Income Statement",#N/A,FALSE,"P&amp;L - $";"Quarterly Income Statement",#N/A,FALSE,"P&amp;L Detail"}</definedName>
    <definedName name="wrn.Income._.Statements." hidden="1">{"Income Statement",#N/A,FALSE,"P&amp;L - $";"Quarterly Income Statement",#N/A,FALSE,"P&amp;L Detail"}</definedName>
    <definedName name="wrn.LUXCOS." localSheetId="22" hidden="1">{"LUX_ASSET",#N/A,FALSE,"CII-Q494.XLS";"LUX_LIAB",#N/A,FALSE,"CII-Q494.XLS";"LUX_INC",#N/A,FALSE,"CII-Q494.XLS";"LUXje",#N/A,FALSE,"CII-Q494.XLS"}</definedName>
    <definedName name="wrn.LUXCOS." hidden="1">{"LUX_ASSET",#N/A,FALSE,"CII-Q494.XLS";"LUX_LIAB",#N/A,FALSE,"CII-Q494.XLS";"LUX_INC",#N/A,FALSE,"CII-Q494.XLS";"LUXje",#N/A,FALSE,"CII-Q494.XLS"}</definedName>
    <definedName name="wrn.Market._.Share._.Report." localSheetId="22" hidden="1">{#N/A,#N/A,FALSE,"Summary";#N/A,#N/A,FALSE,"CONS";#N/A,#N/A,FALSE,"Aff";#N/A,#N/A,FALSE,"LMA";#N/A,#N/A,FALSE,"WAPA";#N/A,#N/A,FALSE,"WISH";#N/A,#N/A,FALSE,"Hartford";#N/A,#N/A,FALSE,"WTNH";#N/A,#N/A,FALSE,"WCTX";#N/A,#N/A,FALSE,"Battle Creek";#N/A,#N/A,FALSE,"WOOD";#N/A,#N/A,FALSE,"WOTV";#N/A,#N/A,FALSE,"WXSP";#N/A,#N/A,FALSE,"Norfolk";#N/A,#N/A,FALSE,"WAVY";#N/A,#N/A,FALSE,"WVBT";#N/A,#N/A,FALSE,"Buffalo";#N/A,#N/A,FALSE,"WIVB";#N/A,#N/A,FALSE,"WNLO";#N/A,#N/A,FALSE,"Austin";#N/A,#N/A,FALSE,"KXAN";#N/A,#N/A,FALSE,"KNVA";#N/A,#N/A,FALSE,"WANE";#N/A,#N/A,FALSE,"WWLP";#N/A,#N/A,FALSE,"WLFI"}</definedName>
    <definedName name="wrn.Market._.Share._.Report." hidden="1">{#N/A,#N/A,FALSE,"Summary";#N/A,#N/A,FALSE,"CONS";#N/A,#N/A,FALSE,"Aff";#N/A,#N/A,FALSE,"LMA";#N/A,#N/A,FALSE,"WAPA";#N/A,#N/A,FALSE,"WISH";#N/A,#N/A,FALSE,"Hartford";#N/A,#N/A,FALSE,"WTNH";#N/A,#N/A,FALSE,"WCTX";#N/A,#N/A,FALSE,"Battle Creek";#N/A,#N/A,FALSE,"WOOD";#N/A,#N/A,FALSE,"WOTV";#N/A,#N/A,FALSE,"WXSP";#N/A,#N/A,FALSE,"Norfolk";#N/A,#N/A,FALSE,"WAVY";#N/A,#N/A,FALSE,"WVBT";#N/A,#N/A,FALSE,"Buffalo";#N/A,#N/A,FALSE,"WIVB";#N/A,#N/A,FALSE,"WNLO";#N/A,#N/A,FALSE,"Austin";#N/A,#N/A,FALSE,"KXAN";#N/A,#N/A,FALSE,"KNVA";#N/A,#N/A,FALSE,"WANE";#N/A,#N/A,FALSE,"WWLP";#N/A,#N/A,FALSE,"WLFI"}</definedName>
    <definedName name="wrn.Phase._.in." localSheetId="22" hidden="1">{"Phase in summary",#N/A,FALSE,"P&amp;L Phased"}</definedName>
    <definedName name="wrn.Phase._.in." hidden="1">{"Phase in summary",#N/A,FALSE,"P&amp;L Phased"}</definedName>
    <definedName name="wrn.PL._.Detail." localSheetId="22" hidden="1">{#N/A,#N/A,FALSE,"P&amp;L Detail";#N/A,#N/A,FALSE,"P&amp;L Detail";#N/A,#N/A,FALSE,"P&amp;L Detail"}</definedName>
    <definedName name="wrn.PL._.Detail." hidden="1">{#N/A,#N/A,FALSE,"P&amp;L Detail";#N/A,#N/A,FALSE,"P&amp;L Detail";#N/A,#N/A,FALSE,"P&amp;L Detail"}</definedName>
    <definedName name="wrn.Print." localSheetId="22" hidden="1">{"Structure",#N/A,FALSE,"Structure";"Ownership",#N/A,FALSE,"Ownership";"Returns by Security",#N/A,FALSE,"Returns Summary";"Returns by Holder",#N/A,FALSE,"Returns Summary";"Returns Matrix",#N/A,FALSE,"Returns Summary";"Exit Summary",#N/A,FALSE,"Exit Summary";"Assumptions",#N/A,FALSE,"Projection Assumptions";"Income Statement",#N/A,FALSE,"Income Statement";"Cash Flows",#N/A,FALSE,"Cash Flow";"Balance Sheet",#N/A,FALSE,"Balance Sheet";"Debt Summary 1",#N/A,FALSE,"Debt Summary";"Debt Summary 2",#N/A,FALSE,"Debt Summary"}</definedName>
    <definedName name="wrn.Print." hidden="1">{"Structure",#N/A,FALSE,"Structure";"Ownership",#N/A,FALSE,"Ownership";"Returns by Security",#N/A,FALSE,"Returns Summary";"Returns by Holder",#N/A,FALSE,"Returns Summary";"Returns Matrix",#N/A,FALSE,"Returns Summary";"Exit Summary",#N/A,FALSE,"Exit Summary";"Assumptions",#N/A,FALSE,"Projection Assumptions";"Income Statement",#N/A,FALSE,"Income Statement";"Cash Flows",#N/A,FALSE,"Cash Flow";"Balance Sheet",#N/A,FALSE,"Balance Sheet";"Debt Summary 1",#N/A,FALSE,"Debt Summary";"Debt Summary 2",#N/A,FALSE,"Debt Summary"}</definedName>
    <definedName name="wrn.Print._.All._.Worksheets." localSheetId="22" hidden="1">{#N/A,#N/A,FALSE,"Capitaliztion Matrix";#N/A,#N/A,FALSE,"4YR P&amp;L";#N/A,#N/A,FALSE,"Program Contributions";#N/A,#N/A,FALSE,"P&amp;L Trans YR 2";#N/A,#N/A,FALSE,"Rev &amp; EBITDA YR2";#N/A,#N/A,FALSE,"P&amp;L Trans YR 1";#N/A,#N/A,FALSE,"Rev &amp; EBITDA YR1"}</definedName>
    <definedName name="wrn.Print._.All._.Worksheets." hidden="1">{#N/A,#N/A,FALSE,"Capitaliztion Matrix";#N/A,#N/A,FALSE,"4YR P&amp;L";#N/A,#N/A,FALSE,"Program Contributions";#N/A,#N/A,FALSE,"P&amp;L Trans YR 2";#N/A,#N/A,FALSE,"Rev &amp; EBITDA YR2";#N/A,#N/A,FALSE,"P&amp;L Trans YR 1";#N/A,#N/A,FALSE,"Rev &amp; EBITDA YR1"}</definedName>
    <definedName name="wrn.Print2." localSheetId="22" hidden="1">{"Structure",#N/A,FALSE,"Structure";"Ownership",#N/A,FALSE,"Ownership";"Returns by Security",#N/A,FALSE,"Returns Summary";"Returns by Holder",#N/A,FALSE,"Returns Summary";"Returns Matrix",#N/A,FALSE,"Returns Summary";"Exit Summary",#N/A,FALSE,"Exit Summary";"Assumptions",#N/A,FALSE,"Projection Assumptions";"Income Statement",#N/A,FALSE,"Income Statement";"Cash Flows",#N/A,FALSE,"Cash Flow";"Balance Sheet",#N/A,FALSE,"Balance Sheet";"Debt Summary 1",#N/A,FALSE,"Debt Summary";"Debt Summary 2",#N/A,FALSE,"Debt Summary"}</definedName>
    <definedName name="wrn.Print2." hidden="1">{"Structure",#N/A,FALSE,"Structure";"Ownership",#N/A,FALSE,"Ownership";"Returns by Security",#N/A,FALSE,"Returns Summary";"Returns by Holder",#N/A,FALSE,"Returns Summary";"Returns Matrix",#N/A,FALSE,"Returns Summary";"Exit Summary",#N/A,FALSE,"Exit Summary";"Assumptions",#N/A,FALSE,"Projection Assumptions";"Income Statement",#N/A,FALSE,"Income Statement";"Cash Flows",#N/A,FALSE,"Cash Flow";"Balance Sheet",#N/A,FALSE,"Balance Sheet";"Debt Summary 1",#N/A,FALSE,"Debt Summary";"Debt Summary 2",#N/A,FALSE,"Debt Summary"}</definedName>
    <definedName name="wrn.print3." localSheetId="22" hidden="1">{"Structure",#N/A,FALSE,"Structure";"Ownership",#N/A,FALSE,"Ownership";"Returns by Security",#N/A,FALSE,"Returns Summary";"Returns by Holder",#N/A,FALSE,"Returns Summary";"Returns Matrix",#N/A,FALSE,"Returns Summary";"Exit Summary",#N/A,FALSE,"Exit Summary";"Assumptions",#N/A,FALSE,"Projection Assumptions";"Income Statement",#N/A,FALSE,"Income Statement";"Cash Flows",#N/A,FALSE,"Cash Flow";"Balance Sheet",#N/A,FALSE,"Balance Sheet";"Debt Summary 1",#N/A,FALSE,"Debt Summary";"Debt Summary 2",#N/A,FALSE,"Debt Summary"}</definedName>
    <definedName name="wrn.print3." hidden="1">{"Structure",#N/A,FALSE,"Structure";"Ownership",#N/A,FALSE,"Ownership";"Returns by Security",#N/A,FALSE,"Returns Summary";"Returns by Holder",#N/A,FALSE,"Returns Summary";"Returns Matrix",#N/A,FALSE,"Returns Summary";"Exit Summary",#N/A,FALSE,"Exit Summary";"Assumptions",#N/A,FALSE,"Projection Assumptions";"Income Statement",#N/A,FALSE,"Income Statement";"Cash Flows",#N/A,FALSE,"Cash Flow";"Balance Sheet",#N/A,FALSE,"Balance Sheet";"Debt Summary 1",#N/A,FALSE,"Debt Summary";"Debt Summary 2",#N/A,FALSE,"Debt Summary"}</definedName>
    <definedName name="wrn.printac." localSheetId="22" hidden="1">{#N/A,#N/A,FALSE,"Op-BS";#N/A,#N/A,FALSE,"Assum";#N/A,#N/A,FALSE,"IS";#N/A,#N/A,FALSE,"Syn+Elim";#N/A,#N/A,FALSE,"BSCF";#N/A,#N/A,FALSE,"Blue_IS";#N/A,#N/A,FALSE,"Blue_BSCF";#N/A,#N/A,FALSE,"Ratings"}</definedName>
    <definedName name="wrn.printac." hidden="1">{#N/A,#N/A,FALSE,"Op-BS";#N/A,#N/A,FALSE,"Assum";#N/A,#N/A,FALSE,"IS";#N/A,#N/A,FALSE,"Syn+Elim";#N/A,#N/A,FALSE,"BSCF";#N/A,#N/A,FALSE,"Blue_IS";#N/A,#N/A,FALSE,"Blue_BSCF";#N/A,#N/A,FALSE,"Ratings"}</definedName>
    <definedName name="wrn.Produzione." localSheetId="22" hidden="1">{#N/A,#N/A,FALSE,"Produzione 1";#N/A,#N/A,FALSE,"Rettifica 1";#N/A,#N/A,FALSE,"Produzione 2";#N/A,#N/A,FALSE,"Rettifica 2";#N/A,#N/A,FALSE,"Produzione 3"}</definedName>
    <definedName name="wrn.Produzione." hidden="1">{#N/A,#N/A,FALSE,"Produzione 1";#N/A,#N/A,FALSE,"Rettifica 1";#N/A,#N/A,FALSE,"Produzione 2";#N/A,#N/A,FALSE,"Rettifica 2";#N/A,#N/A,FALSE,"Produzione 3"}</definedName>
    <definedName name="wrn.Quarterly._.Income._.Statement." localSheetId="22" hidden="1">{"Quarterly Income Statement",#N/A,FALSE,"P&amp;L Detail"}</definedName>
    <definedName name="wrn.Quarterly._.Income._.Statement." hidden="1">{"Quarterly Income Statement",#N/A,FALSE,"P&amp;L Detail"}</definedName>
    <definedName name="wrn.Report." localSheetId="22" hidden="1">{#N/A,#N/A,FALSE,"Cost Comparison";#N/A,#N/A,FALSE,"ICP Comparison "}</definedName>
    <definedName name="wrn.Report." hidden="1">{#N/A,#N/A,FALSE,"Cost Comparison";#N/A,#N/A,FALSE,"ICP Comparison "}</definedName>
    <definedName name="wrn.Report._.2." localSheetId="22" hidden="1">{#N/A,#N/A,TRUE,"Pivots-Employee";#N/A,"Scenerio2",TRUE,"Assumptions Summary"}</definedName>
    <definedName name="wrn.Report._.2." hidden="1">{#N/A,#N/A,TRUE,"Pivots-Employee";#N/A,"Scenerio2",TRUE,"Assumptions Summary"}</definedName>
    <definedName name="wrn.Report1." localSheetId="22" hidden="1">{#N/A,#N/A,TRUE,"Pivots-Employee";#N/A,"Scenario1",TRUE,"Assumptions Summary"}</definedName>
    <definedName name="wrn.Report1." hidden="1">{#N/A,#N/A,TRUE,"Pivots-Employee";#N/A,"Scenario1",TRUE,"Assumptions Summary"}</definedName>
    <definedName name="wrn.Research._.Dept." localSheetId="22" hidden="1">{"hc buildup",#N/A,FALSE,"Headcount Build-up";"7xx - ops summary - hc",#N/A,FALSE,"7xx_Research Summary";"7xx operations summary",#N/A,FALSE,"7xx_Research Summary";"720 custom research",#N/A,FALSE,"720_Custom Research";"730 syn research",#N/A,FALSE,"730_Syndicated Research"}</definedName>
    <definedName name="wrn.Research._.Dept." hidden="1">{"hc buildup",#N/A,FALSE,"Headcount Build-up";"7xx - ops summary - hc",#N/A,FALSE,"7xx_Research Summary";"7xx operations summary",#N/A,FALSE,"7xx_Research Summary";"720 custom research",#N/A,FALSE,"720_Custom Research";"730 syn research",#N/A,FALSE,"730_Syndicated Research"}</definedName>
    <definedName name="wrn.Revenue._.Cost._.Model." localSheetId="22" hidden="1">{"revenue buildup",#N/A,FALSE,"Revenue_Cost Model";"hc buildup",#N/A,FALSE,"Headcount Build-up";"1xx summary ops - HC",#N/A,FALSE,"1xx_Operations Summary";"1xx ops summary - expense",#N/A,FALSE,"1xx_Operations Summary";"110 admin ops",#N/A,FALSE,"110_Admin";"120 survey ops",#N/A,FALSE,"120_Survey Research";"130 resorce mgmt",#N/A,FALSE,"130_Resource Mgmt.";"140 panel member",#N/A,FALSE,"140_Panel Member"}</definedName>
    <definedName name="wrn.Revenue._.Cost._.Model." hidden="1">{"revenue buildup",#N/A,FALSE,"Revenue_Cost Model";"hc buildup",#N/A,FALSE,"Headcount Build-up";"1xx summary ops - HC",#N/A,FALSE,"1xx_Operations Summary";"1xx ops summary - expense",#N/A,FALSE,"1xx_Operations Summary";"110 admin ops",#N/A,FALSE,"110_Admin";"120 survey ops",#N/A,FALSE,"120_Survey Research";"130 resorce mgmt",#N/A,FALSE,"130_Resource Mgmt.";"140 panel member",#N/A,FALSE,"140_Panel Member"}</definedName>
    <definedName name="wrn.review." localSheetId="22" hidden="1">{"review",#N/A,FALSE,"FACTSHT"}</definedName>
    <definedName name="wrn.review." hidden="1">{"review",#N/A,FALSE,"FACTSHT"}</definedName>
    <definedName name="wrn.review1." localSheetId="22" hidden="1">{"review",#N/A,FALSE,"FACTSHT"}</definedName>
    <definedName name="wrn.review1." hidden="1">{"review",#N/A,FALSE,"FACTSHT"}</definedName>
    <definedName name="wrn.SBEI." localSheetId="22" hidden="1">{#N/A,#N/A,TRUE,"Table1";#N/A,#N/A,TRUE,"Table2";#N/A,#N/A,TRUE,"Table3";#N/A,#N/A,TRUE,"Table4";#N/A,#N/A,TRUE,"Table5";#N/A,#N/A,TRUE,"Table6";#N/A,#N/A,TRUE,"Table7";#N/A,#N/A,TRUE,"Table8";#N/A,#N/A,TRUE,"Table9";#N/A,#N/A,TRUE,"Table10";#N/A,#N/A,TRUE,"Table11";#N/A,#N/A,TRUE,"Table12";#N/A,#N/A,TRUE,"Table13";#N/A,#N/A,TRUE,"Table14"}</definedName>
    <definedName name="wrn.SBEI." hidden="1">{#N/A,#N/A,TRUE,"Table1";#N/A,#N/A,TRUE,"Table2";#N/A,#N/A,TRUE,"Table3";#N/A,#N/A,TRUE,"Table4";#N/A,#N/A,TRUE,"Table5";#N/A,#N/A,TRUE,"Table6";#N/A,#N/A,TRUE,"Table7";#N/A,#N/A,TRUE,"Table8";#N/A,#N/A,TRUE,"Table9";#N/A,#N/A,TRUE,"Table10";#N/A,#N/A,TRUE,"Table11";#N/A,#N/A,TRUE,"Table12";#N/A,#N/A,TRUE,"Table13";#N/A,#N/A,TRUE,"Table14"}</definedName>
    <definedName name="wrn.Statistics." localSheetId="22" hidden="1">{"Std Poor",#N/A,FALSE,"S&amp;P";"Sum Stats",#N/A,FALSE,"Stats"}</definedName>
    <definedName name="wrn.Statistics." hidden="1">{"Std Poor",#N/A,FALSE,"S&amp;P";"Sum Stats",#N/A,FALSE,"Stats"}</definedName>
    <definedName name="wrn.Target." localSheetId="22" hidden="1">{#N/A,#N/A,TRUE,"Tar-Ass";#N/A,#N/A,TRUE,"Tar-IS";#N/A,#N/A,TRUE,"Tar-BS";#N/A,#N/A,TRUE,"Tar-CF";#N/A,#N/A,TRUE,"Tar-Adg BS";#N/A,#N/A,TRUE,"Tar-Proj";#N/A,#N/A,TRUE,"Tar-CapEx";#N/A,#N/A,TRUE,"Tar-Debt";#N/A,#N/A,TRUE,"Tar-Int";#N/A,#N/A,TRUE,"Tar-BD";#N/A,#N/A,TRUE,"Tar-TD";#N/A,#N/A,TRUE,"Tar-Taxes";#N/A,#N/A,TRUE,"Tar-Credit";#N/A,#N/A,TRUE,"Val - sum";#N/A,#N/A,TRUE,"Val - Sum1";#N/A,#N/A,TRUE,"Val - sum2";#N/A,#N/A,TRUE,"Val - Sum3";#N/A,#N/A,TRUE,"Tar-DCF";#N/A,#N/A,TRUE,"Tar-Val LBO";#N/A,#N/A,TRUE,"Tar-Mult Val"}</definedName>
    <definedName name="wrn.Target." hidden="1">{#N/A,#N/A,TRUE,"Tar-Ass";#N/A,#N/A,TRUE,"Tar-IS";#N/A,#N/A,TRUE,"Tar-BS";#N/A,#N/A,TRUE,"Tar-CF";#N/A,#N/A,TRUE,"Tar-Adg BS";#N/A,#N/A,TRUE,"Tar-Proj";#N/A,#N/A,TRUE,"Tar-CapEx";#N/A,#N/A,TRUE,"Tar-Debt";#N/A,#N/A,TRUE,"Tar-Int";#N/A,#N/A,TRUE,"Tar-BD";#N/A,#N/A,TRUE,"Tar-TD";#N/A,#N/A,TRUE,"Tar-Taxes";#N/A,#N/A,TRUE,"Tar-Credit";#N/A,#N/A,TRUE,"Val - sum";#N/A,#N/A,TRUE,"Val - Sum1";#N/A,#N/A,TRUE,"Val - sum2";#N/A,#N/A,TRUE,"Val - Sum3";#N/A,#N/A,TRUE,"Tar-DCF";#N/A,#N/A,TRUE,"Tar-Val LBO";#N/A,#N/A,TRUE,"Tar-Mult Val"}</definedName>
    <definedName name="wrn.Target._2" localSheetId="22" hidden="1">{#N/A,#N/A,TRUE,"Tar-Ass";#N/A,#N/A,TRUE,"Tar-IS";#N/A,#N/A,TRUE,"Tar-BS";#N/A,#N/A,TRUE,"Tar-CF";#N/A,#N/A,TRUE,"Tar-Adg BS";#N/A,#N/A,TRUE,"Tar-Proj";#N/A,#N/A,TRUE,"Tar-CapEx";#N/A,#N/A,TRUE,"Tar-Debt";#N/A,#N/A,TRUE,"Tar-Int";#N/A,#N/A,TRUE,"Tar-BD";#N/A,#N/A,TRUE,"Tar-TD";#N/A,#N/A,TRUE,"Tar-Taxes";#N/A,#N/A,TRUE,"Tar-Credit";#N/A,#N/A,TRUE,"Val - sum";#N/A,#N/A,TRUE,"Val - Sum1";#N/A,#N/A,TRUE,"Val - sum2";#N/A,#N/A,TRUE,"Val - Sum3";#N/A,#N/A,TRUE,"Tar-DCF";#N/A,#N/A,TRUE,"Tar-Val LBO";#N/A,#N/A,TRUE,"Tar-Mult Val"}</definedName>
    <definedName name="wrn.Target._2" hidden="1">{#N/A,#N/A,TRUE,"Tar-Ass";#N/A,#N/A,TRUE,"Tar-IS";#N/A,#N/A,TRUE,"Tar-BS";#N/A,#N/A,TRUE,"Tar-CF";#N/A,#N/A,TRUE,"Tar-Adg BS";#N/A,#N/A,TRUE,"Tar-Proj";#N/A,#N/A,TRUE,"Tar-CapEx";#N/A,#N/A,TRUE,"Tar-Debt";#N/A,#N/A,TRUE,"Tar-Int";#N/A,#N/A,TRUE,"Tar-BD";#N/A,#N/A,TRUE,"Tar-TD";#N/A,#N/A,TRUE,"Tar-Taxes";#N/A,#N/A,TRUE,"Tar-Credit";#N/A,#N/A,TRUE,"Val - sum";#N/A,#N/A,TRUE,"Val - Sum1";#N/A,#N/A,TRUE,"Val - sum2";#N/A,#N/A,TRUE,"Val - Sum3";#N/A,#N/A,TRUE,"Tar-DCF";#N/A,#N/A,TRUE,"Tar-Val LBO";#N/A,#N/A,TRUE,"Tar-Mult Val"}</definedName>
    <definedName name="wrn.Target._22" localSheetId="22" hidden="1">{#N/A,#N/A,TRUE,"Tar-Ass";#N/A,#N/A,TRUE,"Tar-IS";#N/A,#N/A,TRUE,"Tar-BS";#N/A,#N/A,TRUE,"Tar-CF";#N/A,#N/A,TRUE,"Tar-Adg BS";#N/A,#N/A,TRUE,"Tar-Proj";#N/A,#N/A,TRUE,"Tar-CapEx";#N/A,#N/A,TRUE,"Tar-Debt";#N/A,#N/A,TRUE,"Tar-Int";#N/A,#N/A,TRUE,"Tar-BD";#N/A,#N/A,TRUE,"Tar-TD";#N/A,#N/A,TRUE,"Tar-Taxes";#N/A,#N/A,TRUE,"Tar-Credit";#N/A,#N/A,TRUE,"Val - sum";#N/A,#N/A,TRUE,"Val - Sum1";#N/A,#N/A,TRUE,"Val - sum2";#N/A,#N/A,TRUE,"Val - Sum3";#N/A,#N/A,TRUE,"Tar-DCF";#N/A,#N/A,TRUE,"Tar-Val LBO";#N/A,#N/A,TRUE,"Tar-Mult Val"}</definedName>
    <definedName name="wrn.Target._22" hidden="1">{#N/A,#N/A,TRUE,"Tar-Ass";#N/A,#N/A,TRUE,"Tar-IS";#N/A,#N/A,TRUE,"Tar-BS";#N/A,#N/A,TRUE,"Tar-CF";#N/A,#N/A,TRUE,"Tar-Adg BS";#N/A,#N/A,TRUE,"Tar-Proj";#N/A,#N/A,TRUE,"Tar-CapEx";#N/A,#N/A,TRUE,"Tar-Debt";#N/A,#N/A,TRUE,"Tar-Int";#N/A,#N/A,TRUE,"Tar-BD";#N/A,#N/A,TRUE,"Tar-TD";#N/A,#N/A,TRUE,"Tar-Taxes";#N/A,#N/A,TRUE,"Tar-Credit";#N/A,#N/A,TRUE,"Val - sum";#N/A,#N/A,TRUE,"Val - Sum1";#N/A,#N/A,TRUE,"Val - sum2";#N/A,#N/A,TRUE,"Val - Sum3";#N/A,#N/A,TRUE,"Tar-DCF";#N/A,#N/A,TRUE,"Tar-Val LBO";#N/A,#N/A,TRUE,"Tar-Mult Val"}</definedName>
    <definedName name="wrn.Target.2" localSheetId="22" hidden="1">{#N/A,#N/A,TRUE,"Tar-Ass";#N/A,#N/A,TRUE,"Tar-IS";#N/A,#N/A,TRUE,"Tar-BS";#N/A,#N/A,TRUE,"Tar-CF";#N/A,#N/A,TRUE,"Tar-Adg BS";#N/A,#N/A,TRUE,"Tar-Proj";#N/A,#N/A,TRUE,"Tar-CapEx";#N/A,#N/A,TRUE,"Tar-Debt";#N/A,#N/A,TRUE,"Tar-Int";#N/A,#N/A,TRUE,"Tar-BD";#N/A,#N/A,TRUE,"Tar-TD";#N/A,#N/A,TRUE,"Tar-Taxes";#N/A,#N/A,TRUE,"Tar-Credit";#N/A,#N/A,TRUE,"Val - sum";#N/A,#N/A,TRUE,"Val - Sum1";#N/A,#N/A,TRUE,"Val - sum2";#N/A,#N/A,TRUE,"Val - Sum3";#N/A,#N/A,TRUE,"Tar-DCF";#N/A,#N/A,TRUE,"Tar-Val LBO";#N/A,#N/A,TRUE,"Tar-Mult Val"}</definedName>
    <definedName name="wrn.Target.2" hidden="1">{#N/A,#N/A,TRUE,"Tar-Ass";#N/A,#N/A,TRUE,"Tar-IS";#N/A,#N/A,TRUE,"Tar-BS";#N/A,#N/A,TRUE,"Tar-CF";#N/A,#N/A,TRUE,"Tar-Adg BS";#N/A,#N/A,TRUE,"Tar-Proj";#N/A,#N/A,TRUE,"Tar-CapEx";#N/A,#N/A,TRUE,"Tar-Debt";#N/A,#N/A,TRUE,"Tar-Int";#N/A,#N/A,TRUE,"Tar-BD";#N/A,#N/A,TRUE,"Tar-TD";#N/A,#N/A,TRUE,"Tar-Taxes";#N/A,#N/A,TRUE,"Tar-Credit";#N/A,#N/A,TRUE,"Val - sum";#N/A,#N/A,TRUE,"Val - Sum1";#N/A,#N/A,TRUE,"Val - sum2";#N/A,#N/A,TRUE,"Val - Sum3";#N/A,#N/A,TRUE,"Tar-DCF";#N/A,#N/A,TRUE,"Tar-Val LBO";#N/A,#N/A,TRUE,"Tar-Mult Val"}</definedName>
    <definedName name="wrn.TargetLBO." localSheetId="22" hidden="1">{#N/A,#N/A,TRUE,"Tar-Ass";#N/A,#N/A,TRUE,"Tar-Ass LBO";#N/A,#N/A,TRUE,"LBO Ret";#N/A,#N/A,TRUE,"Tar-BS LBO";#N/A,#N/A,TRUE,"Tar-IS LBO";#N/A,#N/A,TRUE,"Tar-CF LBO";#N/A,#N/A,TRUE,"Tar-Debt LBO";#N/A,#N/A,TRUE,"Tar-Int LBO";#N/A,#N/A,TRUE,"Tar-Taxes LBO";#N/A,#N/A,TRUE,"Tar-Val LBO"}</definedName>
    <definedName name="wrn.TargetLBO." hidden="1">{#N/A,#N/A,TRUE,"Tar-Ass";#N/A,#N/A,TRUE,"Tar-Ass LBO";#N/A,#N/A,TRUE,"LBO Ret";#N/A,#N/A,TRUE,"Tar-BS LBO";#N/A,#N/A,TRUE,"Tar-IS LBO";#N/A,#N/A,TRUE,"Tar-CF LBO";#N/A,#N/A,TRUE,"Tar-Debt LBO";#N/A,#N/A,TRUE,"Tar-Int LBO";#N/A,#N/A,TRUE,"Tar-Taxes LBO";#N/A,#N/A,TRUE,"Tar-Val LBO"}</definedName>
    <definedName name="wrn.TargetLBO._2" localSheetId="22" hidden="1">{#N/A,#N/A,TRUE,"Tar-Ass";#N/A,#N/A,TRUE,"Tar-Ass LBO";#N/A,#N/A,TRUE,"LBO Ret";#N/A,#N/A,TRUE,"Tar-BS LBO";#N/A,#N/A,TRUE,"Tar-IS LBO";#N/A,#N/A,TRUE,"Tar-CF LBO";#N/A,#N/A,TRUE,"Tar-Debt LBO";#N/A,#N/A,TRUE,"Tar-Int LBO";#N/A,#N/A,TRUE,"Tar-Taxes LBO";#N/A,#N/A,TRUE,"Tar-Val LBO"}</definedName>
    <definedName name="wrn.TargetLBO._2" hidden="1">{#N/A,#N/A,TRUE,"Tar-Ass";#N/A,#N/A,TRUE,"Tar-Ass LBO";#N/A,#N/A,TRUE,"LBO Ret";#N/A,#N/A,TRUE,"Tar-BS LBO";#N/A,#N/A,TRUE,"Tar-IS LBO";#N/A,#N/A,TRUE,"Tar-CF LBO";#N/A,#N/A,TRUE,"Tar-Debt LBO";#N/A,#N/A,TRUE,"Tar-Int LBO";#N/A,#N/A,TRUE,"Tar-Taxes LBO";#N/A,#N/A,TRUE,"Tar-Val LBO"}</definedName>
    <definedName name="wrn.TargetLBO._22" localSheetId="22" hidden="1">{#N/A,#N/A,TRUE,"Tar-Ass";#N/A,#N/A,TRUE,"Tar-Ass LBO";#N/A,#N/A,TRUE,"LBO Ret";#N/A,#N/A,TRUE,"Tar-BS LBO";#N/A,#N/A,TRUE,"Tar-IS LBO";#N/A,#N/A,TRUE,"Tar-CF LBO";#N/A,#N/A,TRUE,"Tar-Debt LBO";#N/A,#N/A,TRUE,"Tar-Int LBO";#N/A,#N/A,TRUE,"Tar-Taxes LBO";#N/A,#N/A,TRUE,"Tar-Val LBO"}</definedName>
    <definedName name="wrn.TargetLBO._22" hidden="1">{#N/A,#N/A,TRUE,"Tar-Ass";#N/A,#N/A,TRUE,"Tar-Ass LBO";#N/A,#N/A,TRUE,"LBO Ret";#N/A,#N/A,TRUE,"Tar-BS LBO";#N/A,#N/A,TRUE,"Tar-IS LBO";#N/A,#N/A,TRUE,"Tar-CF LBO";#N/A,#N/A,TRUE,"Tar-Debt LBO";#N/A,#N/A,TRUE,"Tar-Int LBO";#N/A,#N/A,TRUE,"Tar-Taxes LBO";#N/A,#N/A,TRUE,"Tar-Val LBO"}</definedName>
    <definedName name="wrn.TargetLBO.2" localSheetId="22" hidden="1">{#N/A,#N/A,TRUE,"Tar-Ass";#N/A,#N/A,TRUE,"Tar-Ass LBO";#N/A,#N/A,TRUE,"LBO Ret";#N/A,#N/A,TRUE,"Tar-BS LBO";#N/A,#N/A,TRUE,"Tar-IS LBO";#N/A,#N/A,TRUE,"Tar-CF LBO";#N/A,#N/A,TRUE,"Tar-Debt LBO";#N/A,#N/A,TRUE,"Tar-Int LBO";#N/A,#N/A,TRUE,"Tar-Taxes LBO";#N/A,#N/A,TRUE,"Tar-Val LBO"}</definedName>
    <definedName name="wrn.TargetLBO.2" hidden="1">{#N/A,#N/A,TRUE,"Tar-Ass";#N/A,#N/A,TRUE,"Tar-Ass LBO";#N/A,#N/A,TRUE,"LBO Ret";#N/A,#N/A,TRUE,"Tar-BS LBO";#N/A,#N/A,TRUE,"Tar-IS LBO";#N/A,#N/A,TRUE,"Tar-CF LBO";#N/A,#N/A,TRUE,"Tar-Debt LBO";#N/A,#N/A,TRUE,"Tar-Int LBO";#N/A,#N/A,TRUE,"Tar-Taxes LBO";#N/A,#N/A,TRUE,"Tar-Val LBO"}</definedName>
    <definedName name="wrn.TargetState." localSheetId="22" hidden="1">{#N/A,#N/A,FALSE,"Tar-Ass";#N/A,#N/A,FALSE,"Tar-IS";#N/A,#N/A,FALSE,"Tar-BS";#N/A,#N/A,FALSE,"Tar-Adg BS";#N/A,#N/A,FALSE,"Tar-CF"}</definedName>
    <definedName name="wrn.TargetState." hidden="1">{#N/A,#N/A,FALSE,"Tar-Ass";#N/A,#N/A,FALSE,"Tar-IS";#N/A,#N/A,FALSE,"Tar-BS";#N/A,#N/A,FALSE,"Tar-Adg BS";#N/A,#N/A,FALSE,"Tar-CF"}</definedName>
    <definedName name="wrn.TargetState._2" localSheetId="22" hidden="1">{#N/A,#N/A,FALSE,"Tar-Ass";#N/A,#N/A,FALSE,"Tar-IS";#N/A,#N/A,FALSE,"Tar-BS";#N/A,#N/A,FALSE,"Tar-Adg BS";#N/A,#N/A,FALSE,"Tar-CF"}</definedName>
    <definedName name="wrn.TargetState._2" hidden="1">{#N/A,#N/A,FALSE,"Tar-Ass";#N/A,#N/A,FALSE,"Tar-IS";#N/A,#N/A,FALSE,"Tar-BS";#N/A,#N/A,FALSE,"Tar-Adg BS";#N/A,#N/A,FALSE,"Tar-CF"}</definedName>
    <definedName name="wrn.TargetState._22" localSheetId="22" hidden="1">{#N/A,#N/A,FALSE,"Tar-Ass";#N/A,#N/A,FALSE,"Tar-IS";#N/A,#N/A,FALSE,"Tar-BS";#N/A,#N/A,FALSE,"Tar-Adg BS";#N/A,#N/A,FALSE,"Tar-CF"}</definedName>
    <definedName name="wrn.TargetState._22" hidden="1">{#N/A,#N/A,FALSE,"Tar-Ass";#N/A,#N/A,FALSE,"Tar-IS";#N/A,#N/A,FALSE,"Tar-BS";#N/A,#N/A,FALSE,"Tar-Adg BS";#N/A,#N/A,FALSE,"Tar-CF"}</definedName>
    <definedName name="wrn.TargetState.2" localSheetId="22" hidden="1">{#N/A,#N/A,FALSE,"Tar-Ass";#N/A,#N/A,FALSE,"Tar-IS";#N/A,#N/A,FALSE,"Tar-BS";#N/A,#N/A,FALSE,"Tar-Adg BS";#N/A,#N/A,FALSE,"Tar-CF"}</definedName>
    <definedName name="wrn.TargetState.2" hidden="1">{#N/A,#N/A,FALSE,"Tar-Ass";#N/A,#N/A,FALSE,"Tar-IS";#N/A,#N/A,FALSE,"Tar-BS";#N/A,#N/A,FALSE,"Tar-Adg BS";#N/A,#N/A,FALSE,"Tar-CF"}</definedName>
    <definedName name="wrn.TargetVal." localSheetId="22" hidden="1">{#N/A,#N/A,TRUE,"Val - sum";#N/A,#N/A,TRUE,"Val - Sum1";#N/A,#N/A,TRUE,"Val - sum2";#N/A,#N/A,TRUE,"Val - Sum3";#N/A,#N/A,TRUE,"Tar-DCF";#N/A,#N/A,TRUE,"Tar-Val LBO";#N/A,#N/A,TRUE,"Tar-Mult Val"}</definedName>
    <definedName name="wrn.TargetVal." hidden="1">{#N/A,#N/A,TRUE,"Val - sum";#N/A,#N/A,TRUE,"Val - Sum1";#N/A,#N/A,TRUE,"Val - sum2";#N/A,#N/A,TRUE,"Val - Sum3";#N/A,#N/A,TRUE,"Tar-DCF";#N/A,#N/A,TRUE,"Tar-Val LBO";#N/A,#N/A,TRUE,"Tar-Mult Val"}</definedName>
    <definedName name="wrn.TargetVal._2" localSheetId="22" hidden="1">{#N/A,#N/A,TRUE,"Val - sum";#N/A,#N/A,TRUE,"Val - Sum1";#N/A,#N/A,TRUE,"Val - sum2";#N/A,#N/A,TRUE,"Val - Sum3";#N/A,#N/A,TRUE,"Tar-DCF";#N/A,#N/A,TRUE,"Tar-Val LBO";#N/A,#N/A,TRUE,"Tar-Mult Val"}</definedName>
    <definedName name="wrn.TargetVal._2" hidden="1">{#N/A,#N/A,TRUE,"Val - sum";#N/A,#N/A,TRUE,"Val - Sum1";#N/A,#N/A,TRUE,"Val - sum2";#N/A,#N/A,TRUE,"Val - Sum3";#N/A,#N/A,TRUE,"Tar-DCF";#N/A,#N/A,TRUE,"Tar-Val LBO";#N/A,#N/A,TRUE,"Tar-Mult Val"}</definedName>
    <definedName name="wrn.TargetVal._22" localSheetId="22" hidden="1">{#N/A,#N/A,TRUE,"Val - sum";#N/A,#N/A,TRUE,"Val - Sum1";#N/A,#N/A,TRUE,"Val - sum2";#N/A,#N/A,TRUE,"Val - Sum3";#N/A,#N/A,TRUE,"Tar-DCF";#N/A,#N/A,TRUE,"Tar-Val LBO";#N/A,#N/A,TRUE,"Tar-Mult Val"}</definedName>
    <definedName name="wrn.TargetVal._22" hidden="1">{#N/A,#N/A,TRUE,"Val - sum";#N/A,#N/A,TRUE,"Val - Sum1";#N/A,#N/A,TRUE,"Val - sum2";#N/A,#N/A,TRUE,"Val - Sum3";#N/A,#N/A,TRUE,"Tar-DCF";#N/A,#N/A,TRUE,"Tar-Val LBO";#N/A,#N/A,TRUE,"Tar-Mult Val"}</definedName>
    <definedName name="wrn.TargetVal.2" localSheetId="22" hidden="1">{#N/A,#N/A,TRUE,"Val - sum";#N/A,#N/A,TRUE,"Val - Sum1";#N/A,#N/A,TRUE,"Val - sum2";#N/A,#N/A,TRUE,"Val - Sum3";#N/A,#N/A,TRUE,"Tar-DCF";#N/A,#N/A,TRUE,"Tar-Val LBO";#N/A,#N/A,TRUE,"Tar-Mult Val"}</definedName>
    <definedName name="wrn.TargetVal.2" hidden="1">{#N/A,#N/A,TRUE,"Val - sum";#N/A,#N/A,TRUE,"Val - Sum1";#N/A,#N/A,TRUE,"Val - sum2";#N/A,#N/A,TRUE,"Val - Sum3";#N/A,#N/A,TRUE,"Tar-DCF";#N/A,#N/A,TRUE,"Tar-Val LBO";#N/A,#N/A,TRUE,"Tar-Mult Val"}</definedName>
    <definedName name="wrn.Vendite." localSheetId="22" hidden="1">{#N/A,#N/A,FALSE,"Vendite Europa";#N/A,#N/A,FALSE,"Vendite Francia";#N/A,#N/A,FALSE,"Vendite Korea";#N/A,#N/A,FALSE,"Vendite Oriente";#N/A,#N/A,FALSE,"Vendite Giappone";#N/A,#N/A,FALSE,"Vendite Riepilogo"}</definedName>
    <definedName name="wrn.Vendite." hidden="1">{#N/A,#N/A,FALSE,"Vendite Europa";#N/A,#N/A,FALSE,"Vendite Francia";#N/A,#N/A,FALSE,"Vendite Korea";#N/A,#N/A,FALSE,"Vendite Oriente";#N/A,#N/A,FALSE,"Vendite Giappone";#N/A,#N/A,FALSE,"Vendite Riepilogo"}</definedName>
    <definedName name="xxxx" localSheetId="22" hidden="1">{#N/A,#N/A,FALSE,"New-RegularBevel";#N/A,#N/A,FALSE,"Optiva-Optiva2";#N/A,#N/A,FALSE,"Cathlon-Monoblok";#N/A,#N/A,FALSE,"Stylets"}</definedName>
    <definedName name="xxxx" hidden="1">{#N/A,#N/A,FALSE,"New-RegularBevel";#N/A,#N/A,FALSE,"Optiva-Optiva2";#N/A,#N/A,FALSE,"Cathlon-Monoblok";#N/A,#N/A,FALSE,"Stylets"}</definedName>
    <definedName name="xxxxxxxxxxx" localSheetId="22" hidden="1">{#N/A,#N/A,FALSE,"Costi per Gruppo ";#N/A,#N/A,FALSE,"New-RegularBevel";#N/A,#N/A,FALSE,"Optiva-Optiva2";#N/A,#N/A,FALSE,"Cathlon-Monoblok";#N/A,#N/A,FALSE,"Stylets";#N/A,#N/A,FALSE,"Totali"}</definedName>
    <definedName name="xxxxxxxxxxx" hidden="1">{#N/A,#N/A,FALSE,"Costi per Gruppo ";#N/A,#N/A,FALSE,"New-RegularBevel";#N/A,#N/A,FALSE,"Optiva-Optiva2";#N/A,#N/A,FALSE,"Cathlon-Monoblok";#N/A,#N/A,FALSE,"Stylets";#N/A,#N/A,FALSE,"Totali"}</definedName>
  </definedNames>
  <calcPr calcId="191029" iterate="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6" i="58" l="1"/>
  <c r="B6" i="30"/>
  <c r="B5" i="30"/>
  <c r="C13" i="4" l="1"/>
  <c r="E13" i="30"/>
  <c r="C12" i="2"/>
  <c r="I33" i="61"/>
  <c r="A14" i="61"/>
  <c r="A15" i="61"/>
  <c r="A16" i="61"/>
  <c r="A19" i="61" s="1"/>
  <c r="A20" i="61"/>
  <c r="A21" i="61" s="1"/>
  <c r="A22" i="61" s="1"/>
  <c r="A25" i="61" s="1"/>
  <c r="A26" i="61" s="1"/>
  <c r="A27" i="61" s="1"/>
  <c r="A28" i="61" s="1"/>
  <c r="A31" i="61" s="1"/>
  <c r="A33" i="61" s="1"/>
  <c r="G31" i="61"/>
  <c r="E31" i="61"/>
  <c r="H31" i="61" s="1"/>
  <c r="J31" i="61" s="1"/>
  <c r="E13" i="61"/>
  <c r="G13" i="61"/>
  <c r="H13" i="61" s="1"/>
  <c r="J13" i="61"/>
  <c r="E14" i="61"/>
  <c r="G14" i="61"/>
  <c r="E15" i="61"/>
  <c r="G15" i="61"/>
  <c r="E16" i="61"/>
  <c r="G16" i="61"/>
  <c r="H16" i="61" s="1"/>
  <c r="J16" i="61"/>
  <c r="E19" i="61"/>
  <c r="G19" i="61"/>
  <c r="E20" i="61"/>
  <c r="G20" i="61"/>
  <c r="E21" i="61"/>
  <c r="G21" i="61"/>
  <c r="H21" i="61" s="1"/>
  <c r="J21" i="61"/>
  <c r="E22" i="61"/>
  <c r="G22" i="61"/>
  <c r="E25" i="61"/>
  <c r="G25" i="61"/>
  <c r="E26" i="61"/>
  <c r="G26" i="61"/>
  <c r="H26" i="61" s="1"/>
  <c r="J26" i="61"/>
  <c r="E27" i="61"/>
  <c r="G27" i="61"/>
  <c r="E28" i="61"/>
  <c r="G28" i="61"/>
  <c r="A11" i="36"/>
  <c r="A12" i="36" s="1"/>
  <c r="A13" i="36" s="1"/>
  <c r="A14" i="36" s="1"/>
  <c r="A15" i="36" s="1"/>
  <c r="A16" i="36" s="1"/>
  <c r="A17" i="36" s="1"/>
  <c r="A18" i="36" s="1"/>
  <c r="A19" i="36" s="1"/>
  <c r="A20" i="36" s="1"/>
  <c r="A21" i="36"/>
  <c r="A22" i="36" s="1"/>
  <c r="A23" i="36" s="1"/>
  <c r="A24" i="36" s="1"/>
  <c r="A25" i="36" s="1"/>
  <c r="A26" i="36" s="1"/>
  <c r="A27" i="36" s="1"/>
  <c r="A28" i="36" s="1"/>
  <c r="A29" i="36" s="1"/>
  <c r="A30" i="36" s="1"/>
  <c r="A31" i="36" s="1"/>
  <c r="A32" i="36" s="1"/>
  <c r="A33" i="36" s="1"/>
  <c r="A34" i="36" s="1"/>
  <c r="A35" i="36" s="1"/>
  <c r="A36" i="36" s="1"/>
  <c r="A37" i="36" s="1"/>
  <c r="A38" i="36" s="1"/>
  <c r="A39" i="36"/>
  <c r="A40" i="36" s="1"/>
  <c r="A41" i="36" s="1"/>
  <c r="A42" i="36" s="1"/>
  <c r="A43" i="36" s="1"/>
  <c r="A44" i="36" s="1"/>
  <c r="A45" i="36" s="1"/>
  <c r="A46" i="36" s="1"/>
  <c r="A47" i="36" s="1"/>
  <c r="A48" i="36" s="1"/>
  <c r="A49" i="36" s="1"/>
  <c r="A50" i="36" s="1"/>
  <c r="A51" i="36" s="1"/>
  <c r="A52" i="36" s="1"/>
  <c r="A53" i="36" s="1"/>
  <c r="A54" i="36" s="1"/>
  <c r="A55" i="36" s="1"/>
  <c r="A56" i="36" s="1"/>
  <c r="A57" i="36"/>
  <c r="A58" i="36" s="1"/>
  <c r="A59" i="36" s="1"/>
  <c r="A60" i="36" s="1"/>
  <c r="A61" i="36" s="1"/>
  <c r="A62" i="36" s="1"/>
  <c r="A63" i="36" s="1"/>
  <c r="A64" i="36" s="1"/>
  <c r="A65" i="36" s="1"/>
  <c r="A66" i="36" s="1"/>
  <c r="A67" i="36" s="1"/>
  <c r="A68" i="36" s="1"/>
  <c r="A69" i="36" s="1"/>
  <c r="A70" i="36" s="1"/>
  <c r="A71" i="36" s="1"/>
  <c r="A72" i="36" s="1"/>
  <c r="A73" i="36" s="1"/>
  <c r="A74" i="36" s="1"/>
  <c r="A75" i="36" s="1"/>
  <c r="A76" i="36" s="1"/>
  <c r="A77" i="36" s="1"/>
  <c r="A78" i="36" s="1"/>
  <c r="A79" i="36" s="1"/>
  <c r="A80" i="36" s="1"/>
  <c r="A81" i="36" s="1"/>
  <c r="A82" i="36" s="1"/>
  <c r="A83" i="36" s="1"/>
  <c r="A84" i="36" s="1"/>
  <c r="A85" i="36" s="1"/>
  <c r="A86" i="36" s="1"/>
  <c r="A87" i="36" s="1"/>
  <c r="A88" i="36" s="1"/>
  <c r="A89" i="36" s="1"/>
  <c r="A90" i="36" s="1"/>
  <c r="A91" i="36" s="1"/>
  <c r="A92" i="36" s="1"/>
  <c r="A93" i="36" s="1"/>
  <c r="A94" i="36" s="1"/>
  <c r="A95" i="36" s="1"/>
  <c r="A96" i="36" s="1"/>
  <c r="A97" i="36" s="1"/>
  <c r="A98" i="36" s="1"/>
  <c r="A99" i="36" s="1"/>
  <c r="A100" i="36" s="1"/>
  <c r="A101" i="36" s="1"/>
  <c r="A102" i="36" s="1"/>
  <c r="A103" i="36" s="1"/>
  <c r="A104" i="36" s="1"/>
  <c r="A105" i="36" s="1"/>
  <c r="A106" i="36" s="1"/>
  <c r="A107" i="36" s="1"/>
  <c r="A108" i="36" s="1"/>
  <c r="A109" i="36" s="1"/>
  <c r="A110" i="36" s="1"/>
  <c r="A111" i="36" s="1"/>
  <c r="A112" i="36" s="1"/>
  <c r="A113" i="36" s="1"/>
  <c r="A114" i="36" s="1"/>
  <c r="A115" i="36" s="1"/>
  <c r="A116" i="36" s="1"/>
  <c r="A117" i="36" s="1"/>
  <c r="A118" i="36" s="1"/>
  <c r="A119" i="36" s="1"/>
  <c r="A120" i="36" s="1"/>
  <c r="A121" i="36" s="1"/>
  <c r="A122" i="36" s="1"/>
  <c r="A123" i="36" s="1"/>
  <c r="A124" i="36" s="1"/>
  <c r="A125" i="36" s="1"/>
  <c r="A126" i="36" s="1"/>
  <c r="A127" i="36" s="1"/>
  <c r="A128" i="36" s="1"/>
  <c r="A129" i="36" s="1"/>
  <c r="A130" i="36" s="1"/>
  <c r="A131" i="36" s="1"/>
  <c r="A132" i="36" s="1"/>
  <c r="A133" i="36" s="1"/>
  <c r="A134" i="36" s="1"/>
  <c r="A135" i="36" s="1"/>
  <c r="A136" i="36" s="1"/>
  <c r="A137" i="36" s="1"/>
  <c r="A138" i="36" s="1"/>
  <c r="A139" i="36" s="1"/>
  <c r="A140" i="36" s="1"/>
  <c r="A141" i="36" s="1"/>
  <c r="A142" i="36" s="1"/>
  <c r="A143" i="36" s="1"/>
  <c r="A144" i="36" s="1"/>
  <c r="A145" i="36" s="1"/>
  <c r="A146" i="36" s="1"/>
  <c r="A147" i="36" s="1"/>
  <c r="A148" i="36" s="1"/>
  <c r="A149" i="36" s="1"/>
  <c r="A150" i="36" s="1"/>
  <c r="A151" i="36" s="1"/>
  <c r="A152" i="36" s="1"/>
  <c r="A153" i="36" s="1"/>
  <c r="A154" i="36" s="1"/>
  <c r="A155" i="36" s="1"/>
  <c r="A156" i="36" s="1"/>
  <c r="A157" i="36" s="1"/>
  <c r="A158" i="36" s="1"/>
  <c r="A159" i="36" s="1"/>
  <c r="A160" i="36" s="1"/>
  <c r="A161" i="36" s="1"/>
  <c r="A162" i="36" s="1"/>
  <c r="A163" i="36" s="1"/>
  <c r="A164" i="36" s="1"/>
  <c r="A165" i="36" s="1"/>
  <c r="A166" i="36" s="1"/>
  <c r="A167" i="36" s="1"/>
  <c r="A168" i="36" s="1"/>
  <c r="A169" i="36" s="1"/>
  <c r="A170" i="36" s="1"/>
  <c r="A171" i="36" s="1"/>
  <c r="A172" i="36" s="1"/>
  <c r="A173" i="36" s="1"/>
  <c r="A174" i="36" s="1"/>
  <c r="A175" i="36" s="1"/>
  <c r="A176" i="36" s="1"/>
  <c r="A177" i="36" s="1"/>
  <c r="A178" i="36" s="1"/>
  <c r="A179" i="36" s="1"/>
  <c r="A180" i="36" s="1"/>
  <c r="A181" i="36" s="1"/>
  <c r="A182" i="36" s="1"/>
  <c r="A183" i="36" s="1"/>
  <c r="A184" i="36" s="1"/>
  <c r="A185" i="36" s="1"/>
  <c r="A186" i="36" s="1"/>
  <c r="A187" i="36" s="1"/>
  <c r="A188" i="36" s="1"/>
  <c r="A189" i="36" s="1"/>
  <c r="A190" i="36" s="1"/>
  <c r="A191" i="36" s="1"/>
  <c r="A192" i="36" s="1"/>
  <c r="A193" i="36" s="1"/>
  <c r="A194" i="36" s="1"/>
  <c r="A195" i="36" s="1"/>
  <c r="A196" i="36" s="1"/>
  <c r="A197" i="36" s="1"/>
  <c r="A198" i="36" s="1"/>
  <c r="A199" i="36" s="1"/>
  <c r="A200" i="36" s="1"/>
  <c r="A201" i="36" s="1"/>
  <c r="A202" i="36" s="1"/>
  <c r="A203" i="36" s="1"/>
  <c r="A204" i="36" s="1"/>
  <c r="A205" i="36" s="1"/>
  <c r="A206" i="36" s="1"/>
  <c r="A207" i="36" s="1"/>
  <c r="A208" i="36" s="1"/>
  <c r="A209" i="36" s="1"/>
  <c r="A210" i="36" s="1"/>
  <c r="A211" i="36" s="1"/>
  <c r="A212" i="36" s="1"/>
  <c r="A213" i="36" s="1"/>
  <c r="A214" i="36" s="1"/>
  <c r="A215" i="36" s="1"/>
  <c r="A216" i="36" s="1"/>
  <c r="A217" i="36" s="1"/>
  <c r="A218" i="36" s="1"/>
  <c r="A219" i="36" s="1"/>
  <c r="A220" i="36" s="1"/>
  <c r="A221" i="36" s="1"/>
  <c r="A222" i="36" s="1"/>
  <c r="A223" i="36" s="1"/>
  <c r="A224" i="36" s="1"/>
  <c r="A225" i="36" s="1"/>
  <c r="A226" i="36" s="1"/>
  <c r="A227" i="36" s="1"/>
  <c r="A228" i="36" s="1"/>
  <c r="A229" i="36" s="1"/>
  <c r="A230" i="36" s="1"/>
  <c r="A231" i="36" s="1"/>
  <c r="A232" i="36" s="1"/>
  <c r="A233" i="36" s="1"/>
  <c r="A234" i="36" s="1"/>
  <c r="A235" i="36" s="1"/>
  <c r="A236" i="36" s="1"/>
  <c r="A237" i="36" s="1"/>
  <c r="A238" i="36" s="1"/>
  <c r="A239" i="36" s="1"/>
  <c r="A240" i="36" s="1"/>
  <c r="A241" i="36" s="1"/>
  <c r="A242" i="36" s="1"/>
  <c r="A243" i="36" s="1"/>
  <c r="A244" i="36" s="1"/>
  <c r="A245" i="36" s="1"/>
  <c r="A246" i="36" s="1"/>
  <c r="A247" i="36" s="1"/>
  <c r="A248" i="36" s="1"/>
  <c r="A249" i="36" s="1"/>
  <c r="A250" i="36" s="1"/>
  <c r="A251" i="36" s="1"/>
  <c r="A252" i="36" s="1"/>
  <c r="A253" i="36" s="1"/>
  <c r="A254" i="36" s="1"/>
  <c r="A255" i="36" s="1"/>
  <c r="A256" i="36" s="1"/>
  <c r="A257" i="36" s="1"/>
  <c r="A258" i="36" s="1"/>
  <c r="A259" i="36" s="1"/>
  <c r="A260" i="36" s="1"/>
  <c r="A261" i="36" s="1"/>
  <c r="A262" i="36" s="1"/>
  <c r="A263" i="36" s="1"/>
  <c r="A264" i="36" s="1"/>
  <c r="A265" i="36" s="1"/>
  <c r="A266" i="36" s="1"/>
  <c r="A267" i="36" s="1"/>
  <c r="A268" i="36" s="1"/>
  <c r="A269" i="36" s="1"/>
  <c r="A270" i="36" s="1"/>
  <c r="A271" i="36" s="1"/>
  <c r="A272" i="36" s="1"/>
  <c r="A273" i="36" s="1"/>
  <c r="A274" i="36" s="1"/>
  <c r="A275" i="36" s="1"/>
  <c r="A276" i="36" s="1"/>
  <c r="A277" i="36" s="1"/>
  <c r="A278" i="36" s="1"/>
  <c r="A279" i="36" s="1"/>
  <c r="A280" i="36" s="1"/>
  <c r="A281" i="36" s="1"/>
  <c r="A282" i="36" s="1"/>
  <c r="A283" i="36" s="1"/>
  <c r="A284" i="36" s="1"/>
  <c r="A285" i="36" s="1"/>
  <c r="A286" i="36" s="1"/>
  <c r="A287" i="36" s="1"/>
  <c r="A288" i="36" s="1"/>
  <c r="A289" i="36" s="1"/>
  <c r="A290" i="36" s="1"/>
  <c r="A291" i="36" s="1"/>
  <c r="A292" i="36" s="1"/>
  <c r="A293" i="36" s="1"/>
  <c r="A294" i="36" s="1"/>
  <c r="A295" i="36" s="1"/>
  <c r="A296" i="36" s="1"/>
  <c r="A297" i="36" s="1"/>
  <c r="A298" i="36" s="1"/>
  <c r="A299" i="36" s="1"/>
  <c r="A300" i="36" s="1"/>
  <c r="A301" i="36" s="1"/>
  <c r="A302" i="36" s="1"/>
  <c r="A303" i="36" s="1"/>
  <c r="A304" i="36" s="1"/>
  <c r="A305" i="36" s="1"/>
  <c r="A306" i="36" s="1"/>
  <c r="A307" i="36" s="1"/>
  <c r="A308" i="36" s="1"/>
  <c r="A309" i="36" s="1"/>
  <c r="A310" i="36" s="1"/>
  <c r="A311" i="36" s="1"/>
  <c r="A312" i="36" s="1"/>
  <c r="A313" i="36" s="1"/>
  <c r="A314" i="36" s="1"/>
  <c r="A315" i="36" s="1"/>
  <c r="A316" i="36" s="1"/>
  <c r="A317" i="36" s="1"/>
  <c r="A318" i="36" s="1"/>
  <c r="A319" i="36" s="1"/>
  <c r="A320" i="36" s="1"/>
  <c r="A321" i="36" s="1"/>
  <c r="A322" i="36" s="1"/>
  <c r="A323" i="36" s="1"/>
  <c r="A324" i="36" s="1"/>
  <c r="A325" i="36" s="1"/>
  <c r="A326" i="36" s="1"/>
  <c r="A327" i="36" s="1"/>
  <c r="A328" i="36" s="1"/>
  <c r="A329" i="36" s="1"/>
  <c r="A330" i="36" s="1"/>
  <c r="A331" i="36" s="1"/>
  <c r="A332" i="36" s="1"/>
  <c r="A333" i="36" s="1"/>
  <c r="A334" i="36" s="1"/>
  <c r="A335" i="36" s="1"/>
  <c r="A336" i="36" s="1"/>
  <c r="A337" i="36" s="1"/>
  <c r="A338" i="36" s="1"/>
  <c r="A339" i="36" s="1"/>
  <c r="A340" i="36" s="1"/>
  <c r="A341" i="36" s="1"/>
  <c r="A342" i="36" s="1"/>
  <c r="A343" i="36" s="1"/>
  <c r="A344" i="36" s="1"/>
  <c r="A345" i="36" s="1"/>
  <c r="A346" i="36" s="1"/>
  <c r="A347" i="36" s="1"/>
  <c r="A348" i="36" s="1"/>
  <c r="A349" i="36" s="1"/>
  <c r="A350" i="36" s="1"/>
  <c r="A351" i="36" s="1"/>
  <c r="A352" i="36" s="1"/>
  <c r="A353" i="36" s="1"/>
  <c r="A354" i="36" s="1"/>
  <c r="A355" i="36" s="1"/>
  <c r="A356" i="36" s="1"/>
  <c r="A357" i="36" s="1"/>
  <c r="A358" i="36" s="1"/>
  <c r="A359" i="36" s="1"/>
  <c r="A360" i="36" s="1"/>
  <c r="A361" i="36" s="1"/>
  <c r="A362" i="36" s="1"/>
  <c r="A363" i="36" s="1"/>
  <c r="A364" i="36" s="1"/>
  <c r="A365" i="36" s="1"/>
  <c r="A366" i="36" s="1"/>
  <c r="A367" i="36" s="1"/>
  <c r="A368" i="36" s="1"/>
  <c r="A369" i="36" s="1"/>
  <c r="A370" i="36" s="1"/>
  <c r="A371" i="36" s="1"/>
  <c r="A372" i="36" s="1"/>
  <c r="A373" i="36" s="1"/>
  <c r="A374" i="36" s="1"/>
  <c r="A375" i="36" s="1"/>
  <c r="A376" i="36" s="1"/>
  <c r="A377" i="36" s="1"/>
  <c r="A378" i="36" s="1"/>
  <c r="A379" i="36" s="1"/>
  <c r="A380" i="36" s="1"/>
  <c r="A381" i="36" s="1"/>
  <c r="A382" i="36" s="1"/>
  <c r="A383" i="36" s="1"/>
  <c r="A384" i="36" s="1"/>
  <c r="A385" i="36" s="1"/>
  <c r="A386" i="36" s="1"/>
  <c r="A387" i="36" s="1"/>
  <c r="A388" i="36" s="1"/>
  <c r="F34" i="15"/>
  <c r="H34" i="15" s="1"/>
  <c r="J61" i="36"/>
  <c r="H61" i="36"/>
  <c r="J11" i="36"/>
  <c r="J12" i="36"/>
  <c r="J13" i="36"/>
  <c r="J14" i="36"/>
  <c r="J15" i="36"/>
  <c r="J16" i="36"/>
  <c r="J17" i="36"/>
  <c r="J18" i="36"/>
  <c r="J19" i="36"/>
  <c r="J20" i="36"/>
  <c r="J21" i="36"/>
  <c r="J22" i="36"/>
  <c r="J23" i="36"/>
  <c r="J24" i="36"/>
  <c r="J25" i="36"/>
  <c r="J26" i="36"/>
  <c r="J27" i="36"/>
  <c r="J28" i="36"/>
  <c r="J29" i="36"/>
  <c r="J30" i="36"/>
  <c r="J31" i="36"/>
  <c r="J32" i="36"/>
  <c r="J33" i="36"/>
  <c r="J34" i="36"/>
  <c r="J35" i="36"/>
  <c r="J36" i="36"/>
  <c r="J37" i="36"/>
  <c r="J38" i="36"/>
  <c r="J39" i="36"/>
  <c r="J40" i="36"/>
  <c r="J41" i="36"/>
  <c r="J42" i="36"/>
  <c r="J43" i="36"/>
  <c r="J44" i="36"/>
  <c r="J45" i="36"/>
  <c r="J46" i="36"/>
  <c r="J47" i="36"/>
  <c r="J48" i="36"/>
  <c r="J49" i="36"/>
  <c r="J50" i="36"/>
  <c r="J51" i="36"/>
  <c r="J52" i="36"/>
  <c r="J53" i="36"/>
  <c r="J54" i="36"/>
  <c r="J55" i="36"/>
  <c r="J56" i="36"/>
  <c r="J57" i="36"/>
  <c r="J58" i="36"/>
  <c r="J59" i="36"/>
  <c r="J60" i="36"/>
  <c r="J62" i="36"/>
  <c r="J63" i="36"/>
  <c r="J64" i="36"/>
  <c r="J65" i="36"/>
  <c r="J66" i="36"/>
  <c r="J67" i="36"/>
  <c r="J68" i="36"/>
  <c r="J69" i="36"/>
  <c r="J70" i="36"/>
  <c r="J71" i="36"/>
  <c r="J72" i="36"/>
  <c r="J73" i="36"/>
  <c r="J74" i="36"/>
  <c r="J75" i="36"/>
  <c r="J76" i="36"/>
  <c r="J77" i="36"/>
  <c r="J78" i="36"/>
  <c r="J79" i="36"/>
  <c r="J80" i="36"/>
  <c r="J81" i="36"/>
  <c r="J82" i="36"/>
  <c r="J83" i="36"/>
  <c r="J84" i="36"/>
  <c r="J85" i="36"/>
  <c r="J86" i="36"/>
  <c r="J87" i="36"/>
  <c r="J88" i="36"/>
  <c r="J89" i="36"/>
  <c r="J90" i="36"/>
  <c r="J91" i="36"/>
  <c r="J92" i="36"/>
  <c r="J93" i="36"/>
  <c r="J94" i="36"/>
  <c r="J95" i="36"/>
  <c r="J96" i="36"/>
  <c r="J97" i="36"/>
  <c r="J98" i="36"/>
  <c r="J99" i="36"/>
  <c r="J100" i="36"/>
  <c r="J101" i="36"/>
  <c r="J102" i="36"/>
  <c r="J103" i="36"/>
  <c r="J104" i="36"/>
  <c r="J105" i="36"/>
  <c r="J106" i="36"/>
  <c r="J107" i="36"/>
  <c r="J108" i="36"/>
  <c r="J109" i="36"/>
  <c r="J110" i="36"/>
  <c r="J111" i="36"/>
  <c r="J112" i="36"/>
  <c r="J113" i="36"/>
  <c r="J114" i="36"/>
  <c r="J115" i="36"/>
  <c r="J116" i="36"/>
  <c r="J117" i="36"/>
  <c r="J118" i="36"/>
  <c r="J119" i="36"/>
  <c r="J120" i="36"/>
  <c r="J121" i="36"/>
  <c r="J122" i="36"/>
  <c r="J123" i="36"/>
  <c r="J124" i="36"/>
  <c r="J125" i="36"/>
  <c r="J126" i="36"/>
  <c r="J127" i="36"/>
  <c r="J128" i="36"/>
  <c r="J129" i="36"/>
  <c r="J130" i="36"/>
  <c r="J131" i="36"/>
  <c r="J132" i="36"/>
  <c r="J133" i="36"/>
  <c r="J134" i="36"/>
  <c r="J135" i="36"/>
  <c r="J136" i="36"/>
  <c r="J137" i="36"/>
  <c r="J138" i="36"/>
  <c r="J139" i="36"/>
  <c r="J140" i="36"/>
  <c r="J141" i="36"/>
  <c r="J142" i="36"/>
  <c r="J143" i="36"/>
  <c r="J144" i="36"/>
  <c r="J145" i="36"/>
  <c r="J146" i="36"/>
  <c r="J147" i="36"/>
  <c r="J148" i="36"/>
  <c r="J149" i="36"/>
  <c r="J150" i="36"/>
  <c r="J151" i="36"/>
  <c r="J152" i="36"/>
  <c r="J153" i="36"/>
  <c r="J154" i="36"/>
  <c r="J155" i="36"/>
  <c r="J156" i="36"/>
  <c r="J157" i="36"/>
  <c r="J158" i="36"/>
  <c r="J159" i="36"/>
  <c r="J160" i="36"/>
  <c r="J161" i="36"/>
  <c r="J162" i="36"/>
  <c r="J163" i="36"/>
  <c r="J164" i="36"/>
  <c r="J165" i="36"/>
  <c r="J166" i="36"/>
  <c r="J167" i="36"/>
  <c r="J168" i="36"/>
  <c r="J169" i="36"/>
  <c r="J170" i="36"/>
  <c r="J171" i="36"/>
  <c r="J172" i="36"/>
  <c r="J173" i="36"/>
  <c r="J174" i="36"/>
  <c r="J175" i="36"/>
  <c r="J176" i="36"/>
  <c r="J177" i="36"/>
  <c r="J178" i="36"/>
  <c r="J179" i="36"/>
  <c r="J180" i="36"/>
  <c r="J181" i="36"/>
  <c r="J182" i="36"/>
  <c r="J183" i="36"/>
  <c r="J184" i="36"/>
  <c r="J185" i="36"/>
  <c r="J186" i="36"/>
  <c r="J187" i="36"/>
  <c r="J188" i="36"/>
  <c r="J189" i="36"/>
  <c r="J190" i="36"/>
  <c r="J191" i="36"/>
  <c r="J192" i="36"/>
  <c r="J193" i="36"/>
  <c r="J194" i="36"/>
  <c r="J195" i="36"/>
  <c r="J196" i="36"/>
  <c r="J197" i="36"/>
  <c r="J198" i="36"/>
  <c r="J199" i="36"/>
  <c r="J200" i="36"/>
  <c r="J201" i="36"/>
  <c r="J202" i="36"/>
  <c r="J203" i="36"/>
  <c r="J204" i="36"/>
  <c r="J205" i="36"/>
  <c r="J206" i="36"/>
  <c r="J207" i="36"/>
  <c r="J208" i="36"/>
  <c r="J209" i="36"/>
  <c r="J210" i="36"/>
  <c r="J211" i="36"/>
  <c r="J212" i="36"/>
  <c r="J213" i="36"/>
  <c r="J214" i="36"/>
  <c r="J215" i="36"/>
  <c r="J216" i="36"/>
  <c r="J217" i="36"/>
  <c r="J218" i="36"/>
  <c r="J219" i="36"/>
  <c r="J220" i="36"/>
  <c r="J221" i="36"/>
  <c r="J222" i="36"/>
  <c r="J223" i="36"/>
  <c r="J224" i="36"/>
  <c r="J225" i="36"/>
  <c r="J226" i="36"/>
  <c r="J227" i="36"/>
  <c r="J228" i="36"/>
  <c r="J229" i="36"/>
  <c r="J230" i="36"/>
  <c r="J231" i="36"/>
  <c r="J232" i="36"/>
  <c r="J233" i="36"/>
  <c r="J234" i="36"/>
  <c r="J235" i="36"/>
  <c r="J236" i="36"/>
  <c r="J237" i="36"/>
  <c r="J238" i="36"/>
  <c r="J239" i="36"/>
  <c r="J240" i="36"/>
  <c r="J241" i="36"/>
  <c r="J242" i="36"/>
  <c r="J243" i="36"/>
  <c r="J244" i="36"/>
  <c r="J245" i="36"/>
  <c r="J246" i="36"/>
  <c r="J247" i="36"/>
  <c r="J248" i="36"/>
  <c r="J249" i="36"/>
  <c r="J250" i="36"/>
  <c r="J251" i="36"/>
  <c r="J252" i="36"/>
  <c r="J253" i="36"/>
  <c r="J254" i="36"/>
  <c r="J255" i="36"/>
  <c r="J256" i="36"/>
  <c r="J257" i="36"/>
  <c r="J258" i="36"/>
  <c r="J259" i="36"/>
  <c r="J260" i="36"/>
  <c r="J261" i="36"/>
  <c r="J262" i="36"/>
  <c r="J263" i="36"/>
  <c r="J264" i="36"/>
  <c r="J265" i="36"/>
  <c r="J266" i="36"/>
  <c r="J267" i="36"/>
  <c r="J268" i="36"/>
  <c r="J269" i="36"/>
  <c r="J270" i="36"/>
  <c r="J271" i="36"/>
  <c r="J272" i="36"/>
  <c r="J273" i="36"/>
  <c r="J274" i="36"/>
  <c r="J275" i="36"/>
  <c r="J276" i="36"/>
  <c r="J277" i="36"/>
  <c r="J278" i="36"/>
  <c r="J279" i="36"/>
  <c r="J280" i="36"/>
  <c r="J281" i="36"/>
  <c r="J282" i="36"/>
  <c r="J283" i="36"/>
  <c r="J284" i="36"/>
  <c r="J285" i="36"/>
  <c r="J286" i="36"/>
  <c r="J287" i="36"/>
  <c r="J288" i="36"/>
  <c r="J289" i="36"/>
  <c r="J290" i="36"/>
  <c r="J291" i="36"/>
  <c r="J292" i="36"/>
  <c r="J293" i="36"/>
  <c r="J294" i="36"/>
  <c r="J295" i="36"/>
  <c r="J296" i="36"/>
  <c r="J297" i="36"/>
  <c r="J298" i="36"/>
  <c r="J299" i="36"/>
  <c r="J300" i="36"/>
  <c r="J301" i="36"/>
  <c r="J302" i="36"/>
  <c r="J303" i="36"/>
  <c r="J304" i="36"/>
  <c r="J305" i="36"/>
  <c r="J306" i="36"/>
  <c r="J307" i="36"/>
  <c r="J308" i="36"/>
  <c r="J309" i="36"/>
  <c r="J310" i="36"/>
  <c r="J311" i="36"/>
  <c r="J312" i="36"/>
  <c r="J313" i="36"/>
  <c r="J314" i="36"/>
  <c r="J315" i="36"/>
  <c r="J316" i="36"/>
  <c r="J317" i="36"/>
  <c r="J318" i="36"/>
  <c r="J319" i="36"/>
  <c r="J320" i="36"/>
  <c r="J321" i="36"/>
  <c r="J322" i="36"/>
  <c r="J323" i="36"/>
  <c r="J324" i="36"/>
  <c r="J325" i="36"/>
  <c r="J326" i="36"/>
  <c r="J327" i="36"/>
  <c r="J328" i="36"/>
  <c r="J329" i="36"/>
  <c r="J330" i="36"/>
  <c r="J331" i="36"/>
  <c r="J332" i="36"/>
  <c r="J333" i="36"/>
  <c r="J334" i="36"/>
  <c r="J335" i="36"/>
  <c r="J336" i="36"/>
  <c r="J337" i="36"/>
  <c r="J338" i="36"/>
  <c r="J339" i="36"/>
  <c r="J340" i="36"/>
  <c r="J341" i="36"/>
  <c r="J342" i="36"/>
  <c r="J343" i="36"/>
  <c r="J344" i="36"/>
  <c r="J345" i="36"/>
  <c r="J346" i="36"/>
  <c r="J347" i="36"/>
  <c r="J348" i="36"/>
  <c r="J349" i="36"/>
  <c r="J350" i="36"/>
  <c r="J351" i="36"/>
  <c r="J352" i="36"/>
  <c r="J353" i="36"/>
  <c r="J354" i="36"/>
  <c r="J355" i="36"/>
  <c r="J356" i="36"/>
  <c r="J357" i="36"/>
  <c r="J358" i="36"/>
  <c r="J359" i="36"/>
  <c r="J360" i="36"/>
  <c r="J361" i="36"/>
  <c r="J362" i="36"/>
  <c r="J363" i="36"/>
  <c r="J364" i="36"/>
  <c r="J365" i="36"/>
  <c r="J366" i="36"/>
  <c r="J367" i="36"/>
  <c r="J368" i="36"/>
  <c r="J369" i="36"/>
  <c r="J370" i="36"/>
  <c r="J371" i="36"/>
  <c r="J372" i="36"/>
  <c r="J373" i="36"/>
  <c r="J374" i="36"/>
  <c r="J375" i="36"/>
  <c r="J376" i="36"/>
  <c r="J377" i="36"/>
  <c r="J378" i="36"/>
  <c r="J379" i="36"/>
  <c r="J380" i="36"/>
  <c r="J381" i="36"/>
  <c r="J382" i="36"/>
  <c r="J383" i="36"/>
  <c r="J384" i="36"/>
  <c r="J385" i="36"/>
  <c r="J386" i="36"/>
  <c r="J387" i="36"/>
  <c r="J388" i="36"/>
  <c r="J10" i="36"/>
  <c r="H11" i="36"/>
  <c r="H12" i="36"/>
  <c r="H13" i="36"/>
  <c r="H14" i="36"/>
  <c r="H15" i="36"/>
  <c r="H16" i="36"/>
  <c r="H17" i="36"/>
  <c r="H18" i="36"/>
  <c r="H19" i="36"/>
  <c r="H20" i="36"/>
  <c r="H21" i="36"/>
  <c r="H22" i="36"/>
  <c r="H23" i="36"/>
  <c r="H24" i="36"/>
  <c r="H25" i="36"/>
  <c r="H26" i="36"/>
  <c r="H27" i="36"/>
  <c r="H28" i="36"/>
  <c r="H29" i="36"/>
  <c r="H30" i="36"/>
  <c r="H31" i="36"/>
  <c r="H32" i="36"/>
  <c r="H33" i="36"/>
  <c r="H34" i="36"/>
  <c r="H35" i="36"/>
  <c r="H36" i="36"/>
  <c r="H37" i="36"/>
  <c r="H38" i="36"/>
  <c r="H39" i="36"/>
  <c r="H40" i="36"/>
  <c r="H41" i="36"/>
  <c r="H42" i="36"/>
  <c r="H43" i="36"/>
  <c r="H44" i="36"/>
  <c r="H45" i="36"/>
  <c r="H46" i="36"/>
  <c r="H47" i="36"/>
  <c r="H48" i="36"/>
  <c r="H49" i="36"/>
  <c r="H50" i="36"/>
  <c r="H51" i="36"/>
  <c r="H52" i="36"/>
  <c r="H53" i="36"/>
  <c r="H54" i="36"/>
  <c r="H55" i="36"/>
  <c r="H56" i="36"/>
  <c r="H57" i="36"/>
  <c r="H58" i="36"/>
  <c r="H59" i="36"/>
  <c r="H60" i="36"/>
  <c r="H62" i="36"/>
  <c r="H63" i="36"/>
  <c r="H64" i="36"/>
  <c r="H65" i="36"/>
  <c r="H66" i="36"/>
  <c r="H67" i="36"/>
  <c r="H68" i="36"/>
  <c r="H69" i="36"/>
  <c r="H70" i="36"/>
  <c r="H71" i="36"/>
  <c r="H72" i="36"/>
  <c r="H73" i="36"/>
  <c r="H74" i="36"/>
  <c r="H75" i="36"/>
  <c r="H76" i="36"/>
  <c r="H77" i="36"/>
  <c r="H78" i="36"/>
  <c r="H79" i="36"/>
  <c r="H80" i="36"/>
  <c r="H81" i="36"/>
  <c r="H82" i="36"/>
  <c r="H83" i="36"/>
  <c r="H84" i="36"/>
  <c r="H85" i="36"/>
  <c r="H86" i="36"/>
  <c r="H87" i="36"/>
  <c r="H88" i="36"/>
  <c r="H89" i="36"/>
  <c r="H90" i="36"/>
  <c r="H91" i="36"/>
  <c r="H92" i="36"/>
  <c r="H93" i="36"/>
  <c r="H94" i="36"/>
  <c r="H95" i="36"/>
  <c r="H96" i="36"/>
  <c r="H97" i="36"/>
  <c r="H98" i="36"/>
  <c r="H99" i="36"/>
  <c r="H100" i="36"/>
  <c r="H101" i="36"/>
  <c r="H102" i="36"/>
  <c r="H103" i="36"/>
  <c r="H104" i="36"/>
  <c r="H105" i="36"/>
  <c r="H106" i="36"/>
  <c r="H107" i="36"/>
  <c r="H108" i="36"/>
  <c r="H109" i="36"/>
  <c r="H110" i="36"/>
  <c r="H111" i="36"/>
  <c r="H112" i="36"/>
  <c r="H113" i="36"/>
  <c r="H114" i="36"/>
  <c r="H115" i="36"/>
  <c r="H116" i="36"/>
  <c r="H117" i="36"/>
  <c r="H118" i="36"/>
  <c r="H119" i="36"/>
  <c r="H120" i="36"/>
  <c r="H121" i="36"/>
  <c r="H122" i="36"/>
  <c r="H123" i="36"/>
  <c r="H124" i="36"/>
  <c r="H125" i="36"/>
  <c r="H126" i="36"/>
  <c r="H127" i="36"/>
  <c r="H128" i="36"/>
  <c r="H129" i="36"/>
  <c r="H130" i="36"/>
  <c r="H131" i="36"/>
  <c r="H132" i="36"/>
  <c r="H133" i="36"/>
  <c r="H134" i="36"/>
  <c r="H135" i="36"/>
  <c r="H136" i="36"/>
  <c r="H137" i="36"/>
  <c r="H138" i="36"/>
  <c r="H139" i="36"/>
  <c r="H140" i="36"/>
  <c r="H141" i="36"/>
  <c r="H142" i="36"/>
  <c r="H143" i="36"/>
  <c r="H144" i="36"/>
  <c r="H145" i="36"/>
  <c r="H146" i="36"/>
  <c r="H147" i="36"/>
  <c r="H148" i="36"/>
  <c r="H149" i="36"/>
  <c r="H150" i="36"/>
  <c r="H151" i="36"/>
  <c r="H152" i="36"/>
  <c r="H153" i="36"/>
  <c r="H154" i="36"/>
  <c r="H155" i="36"/>
  <c r="H156" i="36"/>
  <c r="H157" i="36"/>
  <c r="H158" i="36"/>
  <c r="H159" i="36"/>
  <c r="H160" i="36"/>
  <c r="H161" i="36"/>
  <c r="H162" i="36"/>
  <c r="H163" i="36"/>
  <c r="H164" i="36"/>
  <c r="H165" i="36"/>
  <c r="H166" i="36"/>
  <c r="H167" i="36"/>
  <c r="H168" i="36"/>
  <c r="H169" i="36"/>
  <c r="H170" i="36"/>
  <c r="H171" i="36"/>
  <c r="H172" i="36"/>
  <c r="H173" i="36"/>
  <c r="H174" i="36"/>
  <c r="H175" i="36"/>
  <c r="H176" i="36"/>
  <c r="H177" i="36"/>
  <c r="H178" i="36"/>
  <c r="H179" i="36"/>
  <c r="H180" i="36"/>
  <c r="H181" i="36"/>
  <c r="H182" i="36"/>
  <c r="H183" i="36"/>
  <c r="H184" i="36"/>
  <c r="H185" i="36"/>
  <c r="H186" i="36"/>
  <c r="H187" i="36"/>
  <c r="H188" i="36"/>
  <c r="H189" i="36"/>
  <c r="H190" i="36"/>
  <c r="H191" i="36"/>
  <c r="H192" i="36"/>
  <c r="H193" i="36"/>
  <c r="H194" i="36"/>
  <c r="H195" i="36"/>
  <c r="H196" i="36"/>
  <c r="H197" i="36"/>
  <c r="H198" i="36"/>
  <c r="H199" i="36"/>
  <c r="H200" i="36"/>
  <c r="H201" i="36"/>
  <c r="H202" i="36"/>
  <c r="H203" i="36"/>
  <c r="H204" i="36"/>
  <c r="H205" i="36"/>
  <c r="H206" i="36"/>
  <c r="H207" i="36"/>
  <c r="H208" i="36"/>
  <c r="H209" i="36"/>
  <c r="H210" i="36"/>
  <c r="H211" i="36"/>
  <c r="H212" i="36"/>
  <c r="H213" i="36"/>
  <c r="H214" i="36"/>
  <c r="H215" i="36"/>
  <c r="H216" i="36"/>
  <c r="H217" i="36"/>
  <c r="H218" i="36"/>
  <c r="H219" i="36"/>
  <c r="H220" i="36"/>
  <c r="H221" i="36"/>
  <c r="H222" i="36"/>
  <c r="H223" i="36"/>
  <c r="H224" i="36"/>
  <c r="H225" i="36"/>
  <c r="H226" i="36"/>
  <c r="H227" i="36"/>
  <c r="H228" i="36"/>
  <c r="H229" i="36"/>
  <c r="H230" i="36"/>
  <c r="H231" i="36"/>
  <c r="H232" i="36"/>
  <c r="H233" i="36"/>
  <c r="H234" i="36"/>
  <c r="H235" i="36"/>
  <c r="H236" i="36"/>
  <c r="H237" i="36"/>
  <c r="H238" i="36"/>
  <c r="H239" i="36"/>
  <c r="H240" i="36"/>
  <c r="H241" i="36"/>
  <c r="H242" i="36"/>
  <c r="H243" i="36"/>
  <c r="H244" i="36"/>
  <c r="H245" i="36"/>
  <c r="H246" i="36"/>
  <c r="H247" i="36"/>
  <c r="H248" i="36"/>
  <c r="H249" i="36"/>
  <c r="H250" i="36"/>
  <c r="H251" i="36"/>
  <c r="H252" i="36"/>
  <c r="H253" i="36"/>
  <c r="H254" i="36"/>
  <c r="H255" i="36"/>
  <c r="H256" i="36"/>
  <c r="H257" i="36"/>
  <c r="H258" i="36"/>
  <c r="H259" i="36"/>
  <c r="H260" i="36"/>
  <c r="H261" i="36"/>
  <c r="H262" i="36"/>
  <c r="H263" i="36"/>
  <c r="H264" i="36"/>
  <c r="H265" i="36"/>
  <c r="H266" i="36"/>
  <c r="H267" i="36"/>
  <c r="H268" i="36"/>
  <c r="H269" i="36"/>
  <c r="H270" i="36"/>
  <c r="H271" i="36"/>
  <c r="H272" i="36"/>
  <c r="H273" i="36"/>
  <c r="H274" i="36"/>
  <c r="H275" i="36"/>
  <c r="H276" i="36"/>
  <c r="H277" i="36"/>
  <c r="H278" i="36"/>
  <c r="H279" i="36"/>
  <c r="H280" i="36"/>
  <c r="H281" i="36"/>
  <c r="H282" i="36"/>
  <c r="H283" i="36"/>
  <c r="H284" i="36"/>
  <c r="H285" i="36"/>
  <c r="H286" i="36"/>
  <c r="H287" i="36"/>
  <c r="H288" i="36"/>
  <c r="H289" i="36"/>
  <c r="H290" i="36"/>
  <c r="H291" i="36"/>
  <c r="H292" i="36"/>
  <c r="H293" i="36"/>
  <c r="H294" i="36"/>
  <c r="H295" i="36"/>
  <c r="H296" i="36"/>
  <c r="H297" i="36"/>
  <c r="H298" i="36"/>
  <c r="H299" i="36"/>
  <c r="H300" i="36"/>
  <c r="H301" i="36"/>
  <c r="H302" i="36"/>
  <c r="H303" i="36"/>
  <c r="H304" i="36"/>
  <c r="H305" i="36"/>
  <c r="H306" i="36"/>
  <c r="H307" i="36"/>
  <c r="H308" i="36"/>
  <c r="H309" i="36"/>
  <c r="H310" i="36"/>
  <c r="H311" i="36"/>
  <c r="H312" i="36"/>
  <c r="H313" i="36"/>
  <c r="H314" i="36"/>
  <c r="H315" i="36"/>
  <c r="H316" i="36"/>
  <c r="H317" i="36"/>
  <c r="H318" i="36"/>
  <c r="H319" i="36"/>
  <c r="H320" i="36"/>
  <c r="H321" i="36"/>
  <c r="H322" i="36"/>
  <c r="H323" i="36"/>
  <c r="H324" i="36"/>
  <c r="H325" i="36"/>
  <c r="H326" i="36"/>
  <c r="H327" i="36"/>
  <c r="H328" i="36"/>
  <c r="H329" i="36"/>
  <c r="H330" i="36"/>
  <c r="H331" i="36"/>
  <c r="H332" i="36"/>
  <c r="H333" i="36"/>
  <c r="H334" i="36"/>
  <c r="H335" i="36"/>
  <c r="H336" i="36"/>
  <c r="H337" i="36"/>
  <c r="H338" i="36"/>
  <c r="H339" i="36"/>
  <c r="H340" i="36"/>
  <c r="H341" i="36"/>
  <c r="H342" i="36"/>
  <c r="H343" i="36"/>
  <c r="H344" i="36"/>
  <c r="H345" i="36"/>
  <c r="H346" i="36"/>
  <c r="H347" i="36"/>
  <c r="H348" i="36"/>
  <c r="H349" i="36"/>
  <c r="H350" i="36"/>
  <c r="H351" i="36"/>
  <c r="H352" i="36"/>
  <c r="H353" i="36"/>
  <c r="H354" i="36"/>
  <c r="H355" i="36"/>
  <c r="H356" i="36"/>
  <c r="H357" i="36"/>
  <c r="H358" i="36"/>
  <c r="H359" i="36"/>
  <c r="H360" i="36"/>
  <c r="H361" i="36"/>
  <c r="H362" i="36"/>
  <c r="H363" i="36"/>
  <c r="H364" i="36"/>
  <c r="H365" i="36"/>
  <c r="H366" i="36"/>
  <c r="H367" i="36"/>
  <c r="H368" i="36"/>
  <c r="H369" i="36"/>
  <c r="H370" i="36"/>
  <c r="H371" i="36"/>
  <c r="H372" i="36"/>
  <c r="H373" i="36"/>
  <c r="H374" i="36"/>
  <c r="H375" i="36"/>
  <c r="H376" i="36"/>
  <c r="H377" i="36"/>
  <c r="H378" i="36"/>
  <c r="H379" i="36"/>
  <c r="H380" i="36"/>
  <c r="H381" i="36"/>
  <c r="H382" i="36"/>
  <c r="H383" i="36"/>
  <c r="H384" i="36"/>
  <c r="H385" i="36"/>
  <c r="H386" i="36"/>
  <c r="H387" i="36"/>
  <c r="H388" i="36"/>
  <c r="H10" i="36"/>
  <c r="J11" i="33"/>
  <c r="J12" i="33"/>
  <c r="J13" i="33"/>
  <c r="J14" i="33"/>
  <c r="J15" i="33"/>
  <c r="J16" i="33"/>
  <c r="J17" i="33"/>
  <c r="J18" i="33"/>
  <c r="J19" i="33"/>
  <c r="J20" i="33"/>
  <c r="J21" i="33"/>
  <c r="J22" i="33"/>
  <c r="J23" i="33"/>
  <c r="J24" i="33"/>
  <c r="J25" i="33"/>
  <c r="J26" i="33"/>
  <c r="J27" i="33"/>
  <c r="J28" i="33"/>
  <c r="J29" i="33"/>
  <c r="J30" i="33"/>
  <c r="J31" i="33"/>
  <c r="J32" i="33"/>
  <c r="J33" i="33"/>
  <c r="J34" i="33"/>
  <c r="J35" i="33"/>
  <c r="J36" i="33"/>
  <c r="J37" i="33"/>
  <c r="J38" i="33"/>
  <c r="J39" i="33"/>
  <c r="J40" i="33"/>
  <c r="J41" i="33"/>
  <c r="J42" i="33"/>
  <c r="J43" i="33"/>
  <c r="J44" i="33"/>
  <c r="J45" i="33"/>
  <c r="J46" i="33"/>
  <c r="J47" i="33"/>
  <c r="J48" i="33"/>
  <c r="J49" i="33"/>
  <c r="J50" i="33"/>
  <c r="J51" i="33"/>
  <c r="J52" i="33"/>
  <c r="J53" i="33"/>
  <c r="J54" i="33"/>
  <c r="J55" i="33"/>
  <c r="J56" i="33"/>
  <c r="J57" i="33"/>
  <c r="J58" i="33"/>
  <c r="J59" i="33"/>
  <c r="J60" i="33"/>
  <c r="J61" i="33"/>
  <c r="J62" i="33"/>
  <c r="J63" i="33"/>
  <c r="J64" i="33"/>
  <c r="J65" i="33"/>
  <c r="J66" i="33"/>
  <c r="J67" i="33"/>
  <c r="J68" i="33"/>
  <c r="J69" i="33"/>
  <c r="J70" i="33"/>
  <c r="J71" i="33"/>
  <c r="J72" i="33"/>
  <c r="J73" i="33"/>
  <c r="J74" i="33"/>
  <c r="J75" i="33"/>
  <c r="J76" i="33"/>
  <c r="J77" i="33"/>
  <c r="J78" i="33"/>
  <c r="J79" i="33"/>
  <c r="J80" i="33"/>
  <c r="J81" i="33"/>
  <c r="J82" i="33"/>
  <c r="J83" i="33"/>
  <c r="J84" i="33"/>
  <c r="J85" i="33"/>
  <c r="J86" i="33"/>
  <c r="J87" i="33"/>
  <c r="J88" i="33"/>
  <c r="J89" i="33"/>
  <c r="J90" i="33"/>
  <c r="J91" i="33"/>
  <c r="J92" i="33"/>
  <c r="J93" i="33"/>
  <c r="J94" i="33"/>
  <c r="J95" i="33"/>
  <c r="J96" i="33"/>
  <c r="J97" i="33"/>
  <c r="J98" i="33"/>
  <c r="J99" i="33"/>
  <c r="J100" i="33"/>
  <c r="J101" i="33"/>
  <c r="J102" i="33"/>
  <c r="J103" i="33"/>
  <c r="J104" i="33"/>
  <c r="J105" i="33"/>
  <c r="J106" i="33"/>
  <c r="J107" i="33"/>
  <c r="J108" i="33"/>
  <c r="J109" i="33"/>
  <c r="J110" i="33"/>
  <c r="J111" i="33"/>
  <c r="J112" i="33"/>
  <c r="J113" i="33"/>
  <c r="J114" i="33"/>
  <c r="J115" i="33"/>
  <c r="J116" i="33"/>
  <c r="J117" i="33"/>
  <c r="J118" i="33"/>
  <c r="J119" i="33"/>
  <c r="J120" i="33"/>
  <c r="J121" i="33"/>
  <c r="J122" i="33"/>
  <c r="J123" i="33"/>
  <c r="J124" i="33"/>
  <c r="J125" i="33"/>
  <c r="J126" i="33"/>
  <c r="J127" i="33"/>
  <c r="J128" i="33"/>
  <c r="J129" i="33"/>
  <c r="J130" i="33"/>
  <c r="J131" i="33"/>
  <c r="J132" i="33"/>
  <c r="J133" i="33"/>
  <c r="J134" i="33"/>
  <c r="J135" i="33"/>
  <c r="J136" i="33"/>
  <c r="J10" i="33"/>
  <c r="H11" i="33"/>
  <c r="H12" i="33"/>
  <c r="H13" i="33"/>
  <c r="H14" i="33"/>
  <c r="H15" i="33"/>
  <c r="H16" i="33"/>
  <c r="H17" i="33"/>
  <c r="H18" i="33"/>
  <c r="H19" i="33"/>
  <c r="H20" i="33"/>
  <c r="H21" i="33"/>
  <c r="H22" i="33"/>
  <c r="H23" i="33"/>
  <c r="H24" i="33"/>
  <c r="H25" i="33"/>
  <c r="H26" i="33"/>
  <c r="H27" i="33"/>
  <c r="H28" i="33"/>
  <c r="H29" i="33"/>
  <c r="H30" i="33"/>
  <c r="H31" i="33"/>
  <c r="H32" i="33"/>
  <c r="H33" i="33"/>
  <c r="H34" i="33"/>
  <c r="H35" i="33"/>
  <c r="H36" i="33"/>
  <c r="H37" i="33"/>
  <c r="H38" i="33"/>
  <c r="H39" i="33"/>
  <c r="H40" i="33"/>
  <c r="H41" i="33"/>
  <c r="H42" i="33"/>
  <c r="H43" i="33"/>
  <c r="H44" i="33"/>
  <c r="H45" i="33"/>
  <c r="H46" i="33"/>
  <c r="H47" i="33"/>
  <c r="H48" i="33"/>
  <c r="H49" i="33"/>
  <c r="H50" i="33"/>
  <c r="H51" i="33"/>
  <c r="H52" i="33"/>
  <c r="H53" i="33"/>
  <c r="H54" i="33"/>
  <c r="H55" i="33"/>
  <c r="H56" i="33"/>
  <c r="H57" i="33"/>
  <c r="H58" i="33"/>
  <c r="H59" i="33"/>
  <c r="H60" i="33"/>
  <c r="H61" i="33"/>
  <c r="H62" i="33"/>
  <c r="H63" i="33"/>
  <c r="H64" i="33"/>
  <c r="H65" i="33"/>
  <c r="H66" i="33"/>
  <c r="H67" i="33"/>
  <c r="H68" i="33"/>
  <c r="H69" i="33"/>
  <c r="H70" i="33"/>
  <c r="H71" i="33"/>
  <c r="H72" i="33"/>
  <c r="H73" i="33"/>
  <c r="H74" i="33"/>
  <c r="H75" i="33"/>
  <c r="H76" i="33"/>
  <c r="H77" i="33"/>
  <c r="H78" i="33"/>
  <c r="H79" i="33"/>
  <c r="H80" i="33"/>
  <c r="H81" i="33"/>
  <c r="H82" i="33"/>
  <c r="H83" i="33"/>
  <c r="H84" i="33"/>
  <c r="H85" i="33"/>
  <c r="H86" i="33"/>
  <c r="H87" i="33"/>
  <c r="H88" i="33"/>
  <c r="H89" i="33"/>
  <c r="H90" i="33"/>
  <c r="H91" i="33"/>
  <c r="H92" i="33"/>
  <c r="H93" i="33"/>
  <c r="H94" i="33"/>
  <c r="H95" i="33"/>
  <c r="H96" i="33"/>
  <c r="H97" i="33"/>
  <c r="H98" i="33"/>
  <c r="H99" i="33"/>
  <c r="H100" i="33"/>
  <c r="H101" i="33"/>
  <c r="H102" i="33"/>
  <c r="H103" i="33"/>
  <c r="H104" i="33"/>
  <c r="H105" i="33"/>
  <c r="H106" i="33"/>
  <c r="H107" i="33"/>
  <c r="H108" i="33"/>
  <c r="H109" i="33"/>
  <c r="H110" i="33"/>
  <c r="H111" i="33"/>
  <c r="H112" i="33"/>
  <c r="H113" i="33"/>
  <c r="H114" i="33"/>
  <c r="H115" i="33"/>
  <c r="H116" i="33"/>
  <c r="H117" i="33"/>
  <c r="H118" i="33"/>
  <c r="H119" i="33"/>
  <c r="H120" i="33"/>
  <c r="H121" i="33"/>
  <c r="H122" i="33"/>
  <c r="H123" i="33"/>
  <c r="H124" i="33"/>
  <c r="H125" i="33"/>
  <c r="H126" i="33"/>
  <c r="H127" i="33"/>
  <c r="H128" i="33"/>
  <c r="H129" i="33"/>
  <c r="H130" i="33"/>
  <c r="H131" i="33"/>
  <c r="H132" i="33"/>
  <c r="H133" i="33"/>
  <c r="H134" i="33"/>
  <c r="H135" i="33"/>
  <c r="H136" i="33"/>
  <c r="H10" i="33"/>
  <c r="H3516" i="8"/>
  <c r="G3501" i="8"/>
  <c r="I3501" i="8"/>
  <c r="G3502" i="8"/>
  <c r="I3502" i="8"/>
  <c r="G3503" i="8"/>
  <c r="I3503" i="8"/>
  <c r="G3504" i="8"/>
  <c r="I3504" i="8"/>
  <c r="G3505" i="8"/>
  <c r="I3505" i="8"/>
  <c r="G3506" i="8"/>
  <c r="I3506" i="8"/>
  <c r="G3507" i="8"/>
  <c r="I3507" i="8"/>
  <c r="G3508" i="8"/>
  <c r="I3508" i="8"/>
  <c r="G3509" i="8"/>
  <c r="I3509" i="8"/>
  <c r="G3510" i="8"/>
  <c r="I3510" i="8"/>
  <c r="G3511" i="8"/>
  <c r="I3511" i="8"/>
  <c r="G3512" i="8"/>
  <c r="I3512" i="8"/>
  <c r="G3513" i="8"/>
  <c r="I3513" i="8"/>
  <c r="G3514" i="8"/>
  <c r="I3514" i="8"/>
  <c r="H3748" i="8"/>
  <c r="C33" i="7"/>
  <c r="H4172" i="9"/>
  <c r="C34" i="7" s="1"/>
  <c r="G3533" i="8"/>
  <c r="I3533" i="8" s="1"/>
  <c r="G3534" i="8"/>
  <c r="I3534" i="8" s="1"/>
  <c r="G3535" i="8"/>
  <c r="I3535" i="8" s="1"/>
  <c r="G3536" i="8"/>
  <c r="I3536" i="8" s="1"/>
  <c r="G3537" i="8"/>
  <c r="I3537" i="8"/>
  <c r="G3538" i="8"/>
  <c r="I3538" i="8" s="1"/>
  <c r="G3539" i="8"/>
  <c r="I3539" i="8" s="1"/>
  <c r="G3540" i="8"/>
  <c r="I3540" i="8"/>
  <c r="G3541" i="8"/>
  <c r="I3541" i="8" s="1"/>
  <c r="G3542" i="8"/>
  <c r="I3542" i="8"/>
  <c r="G3543" i="8"/>
  <c r="I3543" i="8" s="1"/>
  <c r="G3544" i="8"/>
  <c r="I3544" i="8" s="1"/>
  <c r="G3545" i="8"/>
  <c r="I3545" i="8"/>
  <c r="G3546" i="8"/>
  <c r="I3546" i="8" s="1"/>
  <c r="G3547" i="8"/>
  <c r="I3547" i="8" s="1"/>
  <c r="G3548" i="8"/>
  <c r="I3548" i="8" s="1"/>
  <c r="G3549" i="8"/>
  <c r="I3549" i="8" s="1"/>
  <c r="G3550" i="8"/>
  <c r="I3550" i="8" s="1"/>
  <c r="G3551" i="8"/>
  <c r="I3551" i="8"/>
  <c r="G3552" i="8"/>
  <c r="I3552" i="8"/>
  <c r="G3553" i="8"/>
  <c r="I3553" i="8" s="1"/>
  <c r="G3554" i="8"/>
  <c r="I3554" i="8" s="1"/>
  <c r="G3555" i="8"/>
  <c r="I3555" i="8" s="1"/>
  <c r="G3556" i="8"/>
  <c r="I3556" i="8" s="1"/>
  <c r="G3557" i="8"/>
  <c r="I3557" i="8"/>
  <c r="G3558" i="8"/>
  <c r="I3558" i="8"/>
  <c r="G3560" i="8"/>
  <c r="I3560" i="8" s="1"/>
  <c r="G3561" i="8"/>
  <c r="I3561" i="8" s="1"/>
  <c r="G3562" i="8"/>
  <c r="I3562" i="8" s="1"/>
  <c r="G3563" i="8"/>
  <c r="I3563" i="8" s="1"/>
  <c r="G3564" i="8"/>
  <c r="I3564" i="8"/>
  <c r="G3565" i="8"/>
  <c r="I3565" i="8" s="1"/>
  <c r="G3566" i="8"/>
  <c r="I3566" i="8" s="1"/>
  <c r="G3567" i="8"/>
  <c r="I3567" i="8" s="1"/>
  <c r="G3568" i="8"/>
  <c r="I3568" i="8" s="1"/>
  <c r="G3569" i="8"/>
  <c r="I3569" i="8" s="1"/>
  <c r="G3570" i="8"/>
  <c r="I3570" i="8"/>
  <c r="G3571" i="8"/>
  <c r="I3571" i="8"/>
  <c r="G3572" i="8"/>
  <c r="I3572" i="8" s="1"/>
  <c r="G3573" i="8"/>
  <c r="I3573" i="8" s="1"/>
  <c r="G3574" i="8"/>
  <c r="I3574" i="8" s="1"/>
  <c r="G3575" i="8"/>
  <c r="I3575" i="8" s="1"/>
  <c r="G3576" i="8"/>
  <c r="I3576" i="8" s="1"/>
  <c r="G3577" i="8"/>
  <c r="I3577" i="8" s="1"/>
  <c r="G3578" i="8"/>
  <c r="I3578" i="8" s="1"/>
  <c r="G3579" i="8"/>
  <c r="I3579" i="8" s="1"/>
  <c r="G3580" i="8"/>
  <c r="I3580" i="8" s="1"/>
  <c r="G3581" i="8"/>
  <c r="I3581" i="8" s="1"/>
  <c r="G3582" i="8"/>
  <c r="I3582" i="8" s="1"/>
  <c r="G3583" i="8"/>
  <c r="I3583" i="8" s="1"/>
  <c r="G3584" i="8"/>
  <c r="I3584" i="8" s="1"/>
  <c r="G3585" i="8"/>
  <c r="I3585" i="8" s="1"/>
  <c r="G3586" i="8"/>
  <c r="I3586" i="8" s="1"/>
  <c r="G3587" i="8"/>
  <c r="I3587" i="8" s="1"/>
  <c r="G3588" i="8"/>
  <c r="I3588" i="8" s="1"/>
  <c r="G3589" i="8"/>
  <c r="I3589" i="8" s="1"/>
  <c r="G3590" i="8"/>
  <c r="I3590" i="8" s="1"/>
  <c r="G3591" i="8"/>
  <c r="I3591" i="8" s="1"/>
  <c r="G3592" i="8"/>
  <c r="I3592" i="8" s="1"/>
  <c r="G3593" i="8"/>
  <c r="I3593" i="8" s="1"/>
  <c r="G3594" i="8"/>
  <c r="I3594" i="8" s="1"/>
  <c r="G3595" i="8"/>
  <c r="I3595" i="8" s="1"/>
  <c r="G3596" i="8"/>
  <c r="I3596" i="8" s="1"/>
  <c r="G3597" i="8"/>
  <c r="I3597" i="8" s="1"/>
  <c r="G3598" i="8"/>
  <c r="I3598" i="8" s="1"/>
  <c r="G3599" i="8"/>
  <c r="I3599" i="8" s="1"/>
  <c r="G3600" i="8"/>
  <c r="I3600" i="8" s="1"/>
  <c r="G3601" i="8"/>
  <c r="I3601" i="8" s="1"/>
  <c r="G3602" i="8"/>
  <c r="I3602" i="8" s="1"/>
  <c r="G3603" i="8"/>
  <c r="I3603" i="8" s="1"/>
  <c r="G3604" i="8"/>
  <c r="I3604" i="8" s="1"/>
  <c r="G3605" i="8"/>
  <c r="I3605" i="8" s="1"/>
  <c r="G3606" i="8"/>
  <c r="I3606" i="8" s="1"/>
  <c r="G3607" i="8"/>
  <c r="I3607" i="8" s="1"/>
  <c r="G3608" i="8"/>
  <c r="I3608" i="8" s="1"/>
  <c r="G3609" i="8"/>
  <c r="I3609" i="8" s="1"/>
  <c r="G3610" i="8"/>
  <c r="I3610" i="8" s="1"/>
  <c r="G3611" i="8"/>
  <c r="I3611" i="8" s="1"/>
  <c r="G3612" i="8"/>
  <c r="I3612" i="8" s="1"/>
  <c r="G3613" i="8"/>
  <c r="I3613" i="8" s="1"/>
  <c r="G3614" i="8"/>
  <c r="I3614" i="8" s="1"/>
  <c r="G3615" i="8"/>
  <c r="I3615" i="8" s="1"/>
  <c r="G3616" i="8"/>
  <c r="I3616" i="8" s="1"/>
  <c r="G3617" i="8"/>
  <c r="I3617" i="8" s="1"/>
  <c r="G3618" i="8"/>
  <c r="I3618" i="8" s="1"/>
  <c r="G3619" i="8"/>
  <c r="I3619" i="8" s="1"/>
  <c r="G3620" i="8"/>
  <c r="I3620" i="8" s="1"/>
  <c r="G3621" i="8"/>
  <c r="I3621" i="8" s="1"/>
  <c r="G3622" i="8"/>
  <c r="I3622" i="8" s="1"/>
  <c r="G3623" i="8"/>
  <c r="I3623" i="8" s="1"/>
  <c r="G3624" i="8"/>
  <c r="I3624" i="8" s="1"/>
  <c r="G3625" i="8"/>
  <c r="I3625" i="8" s="1"/>
  <c r="G3626" i="8"/>
  <c r="I3626" i="8" s="1"/>
  <c r="G3627" i="8"/>
  <c r="I3627" i="8" s="1"/>
  <c r="G3628" i="8"/>
  <c r="I3628" i="8" s="1"/>
  <c r="G3629" i="8"/>
  <c r="I3629" i="8" s="1"/>
  <c r="G3630" i="8"/>
  <c r="I3630" i="8" s="1"/>
  <c r="G3631" i="8"/>
  <c r="I3631" i="8" s="1"/>
  <c r="G3632" i="8"/>
  <c r="I3632" i="8" s="1"/>
  <c r="G3633" i="8"/>
  <c r="I3633" i="8" s="1"/>
  <c r="G3634" i="8"/>
  <c r="I3634" i="8" s="1"/>
  <c r="G3635" i="8"/>
  <c r="I3635" i="8" s="1"/>
  <c r="G3636" i="8"/>
  <c r="I3636" i="8" s="1"/>
  <c r="G3637" i="8"/>
  <c r="I3637" i="8" s="1"/>
  <c r="G3638" i="8"/>
  <c r="I3638" i="8" s="1"/>
  <c r="G3639" i="8"/>
  <c r="I3639" i="8" s="1"/>
  <c r="G3640" i="8"/>
  <c r="I3640" i="8" s="1"/>
  <c r="G3641" i="8"/>
  <c r="I3641" i="8" s="1"/>
  <c r="G3642" i="8"/>
  <c r="I3642" i="8" s="1"/>
  <c r="G3643" i="8"/>
  <c r="I3643" i="8" s="1"/>
  <c r="G3644" i="8"/>
  <c r="I3644" i="8" s="1"/>
  <c r="G3645" i="8"/>
  <c r="I3645" i="8" s="1"/>
  <c r="G3646" i="8"/>
  <c r="I3646" i="8" s="1"/>
  <c r="G3647" i="8"/>
  <c r="I3647" i="8" s="1"/>
  <c r="G3648" i="8"/>
  <c r="I3648" i="8" s="1"/>
  <c r="G3649" i="8"/>
  <c r="I3649" i="8" s="1"/>
  <c r="G3650" i="8"/>
  <c r="I3650" i="8" s="1"/>
  <c r="G3651" i="8"/>
  <c r="I3651" i="8" s="1"/>
  <c r="G3653" i="8"/>
  <c r="I3653" i="8" s="1"/>
  <c r="G3654" i="8"/>
  <c r="I3654" i="8" s="1"/>
  <c r="G3655" i="8"/>
  <c r="I3655" i="8" s="1"/>
  <c r="G3656" i="8"/>
  <c r="I3656" i="8" s="1"/>
  <c r="G3657" i="8"/>
  <c r="I3657" i="8" s="1"/>
  <c r="G3658" i="8"/>
  <c r="I3658" i="8" s="1"/>
  <c r="G3659" i="8"/>
  <c r="I3659" i="8" s="1"/>
  <c r="G3660" i="8"/>
  <c r="I3660" i="8" s="1"/>
  <c r="G3661" i="8"/>
  <c r="I3661" i="8" s="1"/>
  <c r="G3662" i="8"/>
  <c r="I3662" i="8" s="1"/>
  <c r="G3663" i="8"/>
  <c r="I3663" i="8" s="1"/>
  <c r="G3664" i="8"/>
  <c r="I3664" i="8" s="1"/>
  <c r="G3665" i="8"/>
  <c r="I3665" i="8" s="1"/>
  <c r="G3666" i="8"/>
  <c r="I3666" i="8" s="1"/>
  <c r="G3667" i="8"/>
  <c r="I3667" i="8" s="1"/>
  <c r="G3668" i="8"/>
  <c r="I3668" i="8" s="1"/>
  <c r="G3669" i="8"/>
  <c r="I3669" i="8" s="1"/>
  <c r="G3670" i="8"/>
  <c r="I3670" i="8" s="1"/>
  <c r="G3671" i="8"/>
  <c r="I3671" i="8" s="1"/>
  <c r="G3672" i="8"/>
  <c r="I3672" i="8" s="1"/>
  <c r="G3673" i="8"/>
  <c r="I3673" i="8" s="1"/>
  <c r="G3674" i="8"/>
  <c r="I3674" i="8" s="1"/>
  <c r="G3675" i="8"/>
  <c r="I3675" i="8" s="1"/>
  <c r="G3676" i="8"/>
  <c r="I3676" i="8" s="1"/>
  <c r="G3677" i="8"/>
  <c r="I3677" i="8" s="1"/>
  <c r="G3678" i="8"/>
  <c r="I3678" i="8" s="1"/>
  <c r="G3679" i="8"/>
  <c r="I3679" i="8" s="1"/>
  <c r="G3680" i="8"/>
  <c r="I3680" i="8" s="1"/>
  <c r="G3681" i="8"/>
  <c r="I3681" i="8" s="1"/>
  <c r="G3682" i="8"/>
  <c r="I3682" i="8" s="1"/>
  <c r="G3683" i="8"/>
  <c r="I3683" i="8" s="1"/>
  <c r="G3684" i="8"/>
  <c r="I3684" i="8" s="1"/>
  <c r="G3685" i="8"/>
  <c r="I3685" i="8" s="1"/>
  <c r="G3686" i="8"/>
  <c r="I3686" i="8" s="1"/>
  <c r="G3687" i="8"/>
  <c r="I3687" i="8" s="1"/>
  <c r="G3688" i="8"/>
  <c r="I3688" i="8" s="1"/>
  <c r="G3689" i="8"/>
  <c r="I3689" i="8" s="1"/>
  <c r="G3690" i="8"/>
  <c r="I3690" i="8" s="1"/>
  <c r="G3691" i="8"/>
  <c r="I3691" i="8" s="1"/>
  <c r="G3692" i="8"/>
  <c r="I3692" i="8" s="1"/>
  <c r="G3693" i="8"/>
  <c r="I3693" i="8" s="1"/>
  <c r="G3694" i="8"/>
  <c r="I3694" i="8" s="1"/>
  <c r="G3695" i="8"/>
  <c r="I3695" i="8" s="1"/>
  <c r="G3696" i="8"/>
  <c r="I3696" i="8" s="1"/>
  <c r="G3697" i="8"/>
  <c r="I3697" i="8" s="1"/>
  <c r="G3698" i="8"/>
  <c r="I3698" i="8" s="1"/>
  <c r="G3699" i="8"/>
  <c r="I3699" i="8" s="1"/>
  <c r="G3700" i="8"/>
  <c r="I3700" i="8" s="1"/>
  <c r="G3701" i="8"/>
  <c r="I3701" i="8" s="1"/>
  <c r="G3702" i="8"/>
  <c r="I3702" i="8" s="1"/>
  <c r="G3703" i="8"/>
  <c r="I3703" i="8" s="1"/>
  <c r="G3704" i="8"/>
  <c r="I3704" i="8" s="1"/>
  <c r="G3705" i="8"/>
  <c r="I3705" i="8" s="1"/>
  <c r="G3706" i="8"/>
  <c r="I3706" i="8" s="1"/>
  <c r="G3708" i="8"/>
  <c r="I3708" i="8" s="1"/>
  <c r="G3709" i="8"/>
  <c r="I3709" i="8" s="1"/>
  <c r="G3710" i="8"/>
  <c r="I3710" i="8" s="1"/>
  <c r="G3711" i="8"/>
  <c r="I3711" i="8" s="1"/>
  <c r="G3712" i="8"/>
  <c r="I3712" i="8" s="1"/>
  <c r="G3713" i="8"/>
  <c r="I3713" i="8" s="1"/>
  <c r="G3714" i="8"/>
  <c r="I3714" i="8" s="1"/>
  <c r="G3715" i="8"/>
  <c r="I3715" i="8" s="1"/>
  <c r="G3716" i="8"/>
  <c r="I3716" i="8" s="1"/>
  <c r="G3717" i="8"/>
  <c r="I3717" i="8" s="1"/>
  <c r="G3718" i="8"/>
  <c r="I3718" i="8" s="1"/>
  <c r="G3719" i="8"/>
  <c r="I3719" i="8" s="1"/>
  <c r="G3720" i="8"/>
  <c r="I3720" i="8" s="1"/>
  <c r="G3721" i="8"/>
  <c r="I3721" i="8" s="1"/>
  <c r="G3722" i="8"/>
  <c r="I3722" i="8" s="1"/>
  <c r="G3723" i="8"/>
  <c r="I3723" i="8" s="1"/>
  <c r="G3724" i="8"/>
  <c r="I3724" i="8" s="1"/>
  <c r="G3725" i="8"/>
  <c r="I3725" i="8" s="1"/>
  <c r="G3726" i="8"/>
  <c r="I3726" i="8" s="1"/>
  <c r="G3727" i="8"/>
  <c r="I3727" i="8" s="1"/>
  <c r="G3728" i="8"/>
  <c r="I3728" i="8" s="1"/>
  <c r="G3729" i="8"/>
  <c r="I3729" i="8" s="1"/>
  <c r="G3730" i="8"/>
  <c r="I3730" i="8" s="1"/>
  <c r="G3731" i="8"/>
  <c r="I3731" i="8" s="1"/>
  <c r="G3732" i="8"/>
  <c r="I3732" i="8" s="1"/>
  <c r="G3733" i="8"/>
  <c r="I3733" i="8" s="1"/>
  <c r="G3734" i="8"/>
  <c r="I3734" i="8" s="1"/>
  <c r="G3735" i="8"/>
  <c r="I3735" i="8" s="1"/>
  <c r="G3736" i="8"/>
  <c r="I3736" i="8" s="1"/>
  <c r="G3737" i="8"/>
  <c r="I3737" i="8" s="1"/>
  <c r="G3738" i="8"/>
  <c r="I3738" i="8" s="1"/>
  <c r="G3739" i="8"/>
  <c r="I3739" i="8" s="1"/>
  <c r="G3740" i="8"/>
  <c r="I3740" i="8" s="1"/>
  <c r="G3741" i="8"/>
  <c r="I3741" i="8" s="1"/>
  <c r="G3742" i="8"/>
  <c r="I3742" i="8" s="1"/>
  <c r="G3743" i="8"/>
  <c r="I3743" i="8" s="1"/>
  <c r="G3744" i="8"/>
  <c r="I3744" i="8" s="1"/>
  <c r="G3745" i="8"/>
  <c r="I3745" i="8" s="1"/>
  <c r="G3746" i="8"/>
  <c r="I3746" i="8" s="1"/>
  <c r="G3938" i="9"/>
  <c r="I3938" i="9" s="1"/>
  <c r="G3939" i="9"/>
  <c r="I3939" i="9" s="1"/>
  <c r="G3940" i="9"/>
  <c r="I3940" i="9" s="1"/>
  <c r="G3941" i="9"/>
  <c r="I3941" i="9" s="1"/>
  <c r="G3942" i="9"/>
  <c r="I3942" i="9" s="1"/>
  <c r="G3943" i="9"/>
  <c r="I3943" i="9" s="1"/>
  <c r="G3944" i="9"/>
  <c r="I3944" i="9" s="1"/>
  <c r="G3945" i="9"/>
  <c r="I3945" i="9" s="1"/>
  <c r="G3946" i="9"/>
  <c r="I3946" i="9" s="1"/>
  <c r="G3947" i="9"/>
  <c r="I3947" i="9" s="1"/>
  <c r="G3948" i="9"/>
  <c r="I3948" i="9" s="1"/>
  <c r="G3949" i="9"/>
  <c r="I3949" i="9" s="1"/>
  <c r="G3950" i="9"/>
  <c r="I3950" i="9" s="1"/>
  <c r="G3951" i="9"/>
  <c r="I3951" i="9" s="1"/>
  <c r="G3952" i="9"/>
  <c r="I3952" i="9" s="1"/>
  <c r="G3953" i="9"/>
  <c r="I3953" i="9" s="1"/>
  <c r="G3954" i="9"/>
  <c r="I3954" i="9" s="1"/>
  <c r="G3955" i="9"/>
  <c r="I3955" i="9" s="1"/>
  <c r="G3956" i="9"/>
  <c r="I3956" i="9" s="1"/>
  <c r="G3957" i="9"/>
  <c r="I3957" i="9" s="1"/>
  <c r="G3958" i="9"/>
  <c r="I3958" i="9" s="1"/>
  <c r="G3959" i="9"/>
  <c r="I3959" i="9" s="1"/>
  <c r="G3960" i="9"/>
  <c r="I3960" i="9" s="1"/>
  <c r="G3961" i="9"/>
  <c r="I3961" i="9" s="1"/>
  <c r="G3962" i="9"/>
  <c r="I3962" i="9" s="1"/>
  <c r="G3963" i="9"/>
  <c r="I3963" i="9" s="1"/>
  <c r="G3964" i="9"/>
  <c r="I3964" i="9" s="1"/>
  <c r="G3965" i="9"/>
  <c r="I3965" i="9" s="1"/>
  <c r="G3966" i="9"/>
  <c r="I3966" i="9" s="1"/>
  <c r="G3967" i="9"/>
  <c r="I3967" i="9" s="1"/>
  <c r="G3968" i="9"/>
  <c r="I3968" i="9" s="1"/>
  <c r="G3969" i="9"/>
  <c r="I3969" i="9" s="1"/>
  <c r="G3970" i="9"/>
  <c r="I3970" i="9" s="1"/>
  <c r="G3971" i="9"/>
  <c r="I3971" i="9" s="1"/>
  <c r="G3972" i="9"/>
  <c r="I3972" i="9" s="1"/>
  <c r="G3973" i="9"/>
  <c r="I3973" i="9" s="1"/>
  <c r="G3974" i="9"/>
  <c r="I3974" i="9" s="1"/>
  <c r="G3975" i="9"/>
  <c r="I3975" i="9" s="1"/>
  <c r="G3976" i="9"/>
  <c r="I3976" i="9" s="1"/>
  <c r="G3977" i="9"/>
  <c r="I3977" i="9" s="1"/>
  <c r="G3978" i="9"/>
  <c r="I3978" i="9" s="1"/>
  <c r="G3979" i="9"/>
  <c r="I3979" i="9"/>
  <c r="G3980" i="9"/>
  <c r="I3980" i="9" s="1"/>
  <c r="G3981" i="9"/>
  <c r="I3981" i="9" s="1"/>
  <c r="G3982" i="9"/>
  <c r="I3982" i="9" s="1"/>
  <c r="G3983" i="9"/>
  <c r="I3983" i="9" s="1"/>
  <c r="G3984" i="9"/>
  <c r="I3984" i="9" s="1"/>
  <c r="G3985" i="9"/>
  <c r="I3985" i="9" s="1"/>
  <c r="G3986" i="9"/>
  <c r="I3986" i="9" s="1"/>
  <c r="G3987" i="9"/>
  <c r="I3987" i="9" s="1"/>
  <c r="G3988" i="9"/>
  <c r="I3988" i="9"/>
  <c r="G3989" i="9"/>
  <c r="I3989" i="9" s="1"/>
  <c r="G3990" i="9"/>
  <c r="I3990" i="9" s="1"/>
  <c r="G3991" i="9"/>
  <c r="I3991" i="9" s="1"/>
  <c r="G3992" i="9"/>
  <c r="I3992" i="9" s="1"/>
  <c r="G3993" i="9"/>
  <c r="I3993" i="9" s="1"/>
  <c r="G3994" i="9"/>
  <c r="I3994" i="9" s="1"/>
  <c r="G3995" i="9"/>
  <c r="I3995" i="9" s="1"/>
  <c r="G3996" i="9"/>
  <c r="I3996" i="9" s="1"/>
  <c r="G3997" i="9"/>
  <c r="I3997" i="9"/>
  <c r="G3998" i="9"/>
  <c r="I3998" i="9" s="1"/>
  <c r="G3999" i="9"/>
  <c r="I3999" i="9" s="1"/>
  <c r="G4000" i="9"/>
  <c r="I4000" i="9" s="1"/>
  <c r="G4001" i="9"/>
  <c r="I4001" i="9" s="1"/>
  <c r="G4002" i="9"/>
  <c r="I4002" i="9" s="1"/>
  <c r="G4003" i="9"/>
  <c r="I4003" i="9" s="1"/>
  <c r="G4004" i="9"/>
  <c r="I4004" i="9" s="1"/>
  <c r="G4005" i="9"/>
  <c r="I4005" i="9" s="1"/>
  <c r="G4006" i="9"/>
  <c r="I4006" i="9"/>
  <c r="G4007" i="9"/>
  <c r="I4007" i="9" s="1"/>
  <c r="G4008" i="9"/>
  <c r="I4008" i="9" s="1"/>
  <c r="G4009" i="9"/>
  <c r="I4009" i="9" s="1"/>
  <c r="G4010" i="9"/>
  <c r="I4010" i="9" s="1"/>
  <c r="G4011" i="9"/>
  <c r="I4011" i="9" s="1"/>
  <c r="G4012" i="9"/>
  <c r="I4012" i="9" s="1"/>
  <c r="G4013" i="9"/>
  <c r="I4013" i="9" s="1"/>
  <c r="G4014" i="9"/>
  <c r="I4014" i="9" s="1"/>
  <c r="G4015" i="9"/>
  <c r="I4015" i="9"/>
  <c r="G4016" i="9"/>
  <c r="I4016" i="9" s="1"/>
  <c r="G4017" i="9"/>
  <c r="I4017" i="9" s="1"/>
  <c r="G4018" i="9"/>
  <c r="I4018" i="9" s="1"/>
  <c r="G4019" i="9"/>
  <c r="I4019" i="9" s="1"/>
  <c r="G4020" i="9"/>
  <c r="I4020" i="9" s="1"/>
  <c r="G4021" i="9"/>
  <c r="I4021" i="9" s="1"/>
  <c r="G4022" i="9"/>
  <c r="I4022" i="9" s="1"/>
  <c r="G4023" i="9"/>
  <c r="I4023" i="9" s="1"/>
  <c r="G4024" i="9"/>
  <c r="I4024" i="9"/>
  <c r="G4025" i="9"/>
  <c r="I4025" i="9" s="1"/>
  <c r="G4026" i="9"/>
  <c r="I4026" i="9" s="1"/>
  <c r="G4027" i="9"/>
  <c r="I4027" i="9" s="1"/>
  <c r="G4028" i="9"/>
  <c r="I4028" i="9" s="1"/>
  <c r="G4029" i="9"/>
  <c r="I4029" i="9" s="1"/>
  <c r="G4030" i="9"/>
  <c r="I4030" i="9" s="1"/>
  <c r="G4031" i="9"/>
  <c r="I4031" i="9" s="1"/>
  <c r="G4032" i="9"/>
  <c r="I4032" i="9" s="1"/>
  <c r="G4033" i="9"/>
  <c r="I4033" i="9"/>
  <c r="G4034" i="9"/>
  <c r="I4034" i="9" s="1"/>
  <c r="G4035" i="9"/>
  <c r="I4035" i="9" s="1"/>
  <c r="G4036" i="9"/>
  <c r="I4036" i="9" s="1"/>
  <c r="G4037" i="9"/>
  <c r="I4037" i="9" s="1"/>
  <c r="G4038" i="9"/>
  <c r="I4038" i="9" s="1"/>
  <c r="G4039" i="9"/>
  <c r="I4039" i="9" s="1"/>
  <c r="G4040" i="9"/>
  <c r="I4040" i="9" s="1"/>
  <c r="G4041" i="9"/>
  <c r="I4041" i="9" s="1"/>
  <c r="G4042" i="9"/>
  <c r="I4042" i="9"/>
  <c r="G4043" i="9"/>
  <c r="I4043" i="9" s="1"/>
  <c r="G4044" i="9"/>
  <c r="I4044" i="9" s="1"/>
  <c r="G4045" i="9"/>
  <c r="I4045" i="9" s="1"/>
  <c r="G4046" i="9"/>
  <c r="I4046" i="9" s="1"/>
  <c r="G4047" i="9"/>
  <c r="I4047" i="9" s="1"/>
  <c r="G4048" i="9"/>
  <c r="I4048" i="9" s="1"/>
  <c r="G4049" i="9"/>
  <c r="I4049" i="9" s="1"/>
  <c r="G4050" i="9"/>
  <c r="I4050" i="9" s="1"/>
  <c r="G4051" i="9"/>
  <c r="I4051" i="9"/>
  <c r="G4052" i="9"/>
  <c r="I4052" i="9" s="1"/>
  <c r="G4053" i="9"/>
  <c r="I4053" i="9" s="1"/>
  <c r="G4054" i="9"/>
  <c r="I4054" i="9" s="1"/>
  <c r="G4055" i="9"/>
  <c r="I4055" i="9" s="1"/>
  <c r="G4056" i="9"/>
  <c r="I4056" i="9" s="1"/>
  <c r="G4057" i="9"/>
  <c r="I4057" i="9" s="1"/>
  <c r="G4058" i="9"/>
  <c r="I4058" i="9" s="1"/>
  <c r="G4059" i="9"/>
  <c r="I4059" i="9" s="1"/>
  <c r="G4060" i="9"/>
  <c r="I4060" i="9"/>
  <c r="G4061" i="9"/>
  <c r="I4061" i="9" s="1"/>
  <c r="G4062" i="9"/>
  <c r="I4062" i="9" s="1"/>
  <c r="G4063" i="9"/>
  <c r="I4063" i="9" s="1"/>
  <c r="G4064" i="9"/>
  <c r="I4064" i="9" s="1"/>
  <c r="G4065" i="9"/>
  <c r="I4065" i="9" s="1"/>
  <c r="G4066" i="9"/>
  <c r="I4066" i="9" s="1"/>
  <c r="G4067" i="9"/>
  <c r="I4067" i="9" s="1"/>
  <c r="G4068" i="9"/>
  <c r="I4068" i="9" s="1"/>
  <c r="G4069" i="9"/>
  <c r="I4069" i="9"/>
  <c r="G4070" i="9"/>
  <c r="I4070" i="9" s="1"/>
  <c r="G4071" i="9"/>
  <c r="I4071" i="9" s="1"/>
  <c r="G4072" i="9"/>
  <c r="I4072" i="9" s="1"/>
  <c r="G4073" i="9"/>
  <c r="I4073" i="9" s="1"/>
  <c r="G4074" i="9"/>
  <c r="I4074" i="9" s="1"/>
  <c r="G4075" i="9"/>
  <c r="I4075" i="9" s="1"/>
  <c r="G4076" i="9"/>
  <c r="I4076" i="9" s="1"/>
  <c r="G4077" i="9"/>
  <c r="I4077" i="9" s="1"/>
  <c r="G4078" i="9"/>
  <c r="I4078" i="9"/>
  <c r="G4079" i="9"/>
  <c r="I4079" i="9" s="1"/>
  <c r="G4080" i="9"/>
  <c r="I4080" i="9" s="1"/>
  <c r="G4081" i="9"/>
  <c r="I4081" i="9" s="1"/>
  <c r="G4082" i="9"/>
  <c r="I4082" i="9" s="1"/>
  <c r="G4083" i="9"/>
  <c r="I4083" i="9" s="1"/>
  <c r="G4084" i="9"/>
  <c r="I4084" i="9" s="1"/>
  <c r="G4085" i="9"/>
  <c r="I4085" i="9" s="1"/>
  <c r="G4086" i="9"/>
  <c r="I4086" i="9" s="1"/>
  <c r="G4087" i="9"/>
  <c r="I4087" i="9"/>
  <c r="G4088" i="9"/>
  <c r="I4088" i="9" s="1"/>
  <c r="G4089" i="9"/>
  <c r="I4089" i="9" s="1"/>
  <c r="G4090" i="9"/>
  <c r="I4090" i="9" s="1"/>
  <c r="G4091" i="9"/>
  <c r="I4091" i="9" s="1"/>
  <c r="G4092" i="9"/>
  <c r="I4092" i="9" s="1"/>
  <c r="G4093" i="9"/>
  <c r="I4093" i="9" s="1"/>
  <c r="G4094" i="9"/>
  <c r="I4094" i="9" s="1"/>
  <c r="G4095" i="9"/>
  <c r="I4095" i="9" s="1"/>
  <c r="G4096" i="9"/>
  <c r="I4096" i="9"/>
  <c r="G4097" i="9"/>
  <c r="I4097" i="9" s="1"/>
  <c r="G4098" i="9"/>
  <c r="I4098" i="9" s="1"/>
  <c r="G4099" i="9"/>
  <c r="I4099" i="9" s="1"/>
  <c r="G4100" i="9"/>
  <c r="I4100" i="9" s="1"/>
  <c r="G4101" i="9"/>
  <c r="I4101" i="9" s="1"/>
  <c r="G4102" i="9"/>
  <c r="I4102" i="9" s="1"/>
  <c r="G4103" i="9"/>
  <c r="I4103" i="9" s="1"/>
  <c r="G4104" i="9"/>
  <c r="I4104" i="9" s="1"/>
  <c r="G4105" i="9"/>
  <c r="I4105" i="9"/>
  <c r="G4106" i="9"/>
  <c r="I4106" i="9" s="1"/>
  <c r="G4107" i="9"/>
  <c r="I4107" i="9" s="1"/>
  <c r="G4108" i="9"/>
  <c r="I4108" i="9" s="1"/>
  <c r="G4109" i="9"/>
  <c r="I4109" i="9" s="1"/>
  <c r="G4110" i="9"/>
  <c r="I4110" i="9" s="1"/>
  <c r="G4111" i="9"/>
  <c r="I4111" i="9" s="1"/>
  <c r="G4112" i="9"/>
  <c r="I4112" i="9" s="1"/>
  <c r="G4113" i="9"/>
  <c r="I4113" i="9" s="1"/>
  <c r="G4114" i="9"/>
  <c r="I4114" i="9"/>
  <c r="G4115" i="9"/>
  <c r="I4115" i="9" s="1"/>
  <c r="G4116" i="9"/>
  <c r="I4116" i="9"/>
  <c r="G4117" i="9"/>
  <c r="I4117" i="9" s="1"/>
  <c r="G4118" i="9"/>
  <c r="I4118" i="9" s="1"/>
  <c r="G4119" i="9"/>
  <c r="I4119" i="9" s="1"/>
  <c r="G4120" i="9"/>
  <c r="I4120" i="9" s="1"/>
  <c r="G4121" i="9"/>
  <c r="I4121" i="9"/>
  <c r="G4122" i="9"/>
  <c r="I4122" i="9" s="1"/>
  <c r="G4123" i="9"/>
  <c r="I4123" i="9" s="1"/>
  <c r="G4124" i="9"/>
  <c r="I4124" i="9"/>
  <c r="G4125" i="9"/>
  <c r="I4125" i="9" s="1"/>
  <c r="G4126" i="9"/>
  <c r="I4126" i="9" s="1"/>
  <c r="G4127" i="9"/>
  <c r="I4127" i="9"/>
  <c r="G4128" i="9"/>
  <c r="I4128" i="9" s="1"/>
  <c r="G4129" i="9"/>
  <c r="I4129" i="9" s="1"/>
  <c r="G4130" i="9"/>
  <c r="I4130" i="9"/>
  <c r="G4131" i="9"/>
  <c r="I4131" i="9" s="1"/>
  <c r="G4132" i="9"/>
  <c r="I4132" i="9" s="1"/>
  <c r="G4133" i="9"/>
  <c r="I4133" i="9"/>
  <c r="G4134" i="9"/>
  <c r="I4134" i="9" s="1"/>
  <c r="G4135" i="9"/>
  <c r="I4135" i="9" s="1"/>
  <c r="G4136" i="9"/>
  <c r="I4136" i="9"/>
  <c r="G4137" i="9"/>
  <c r="I4137" i="9" s="1"/>
  <c r="G4138" i="9"/>
  <c r="I4138" i="9" s="1"/>
  <c r="G4139" i="9"/>
  <c r="I4139" i="9"/>
  <c r="G4140" i="9"/>
  <c r="I4140" i="9" s="1"/>
  <c r="G4141" i="9"/>
  <c r="I4141" i="9" s="1"/>
  <c r="G4142" i="9"/>
  <c r="I4142" i="9"/>
  <c r="G4143" i="9"/>
  <c r="I4143" i="9" s="1"/>
  <c r="G4144" i="9"/>
  <c r="I4144" i="9" s="1"/>
  <c r="G4145" i="9"/>
  <c r="I4145" i="9"/>
  <c r="G4146" i="9"/>
  <c r="I4146" i="9" s="1"/>
  <c r="G4147" i="9"/>
  <c r="I4147" i="9" s="1"/>
  <c r="G4148" i="9"/>
  <c r="I4148" i="9"/>
  <c r="G4149" i="9"/>
  <c r="I4149" i="9" s="1"/>
  <c r="G4150" i="9"/>
  <c r="I4150" i="9" s="1"/>
  <c r="G4151" i="9"/>
  <c r="I4151" i="9"/>
  <c r="G4152" i="9"/>
  <c r="I4152" i="9" s="1"/>
  <c r="G4153" i="9"/>
  <c r="I4153" i="9" s="1"/>
  <c r="G4154" i="9"/>
  <c r="I4154" i="9"/>
  <c r="G4155" i="9"/>
  <c r="I4155" i="9" s="1"/>
  <c r="G4156" i="9"/>
  <c r="I4156" i="9" s="1"/>
  <c r="G4157" i="9"/>
  <c r="I4157" i="9"/>
  <c r="G4158" i="9"/>
  <c r="I4158" i="9" s="1"/>
  <c r="G4159" i="9"/>
  <c r="I4159" i="9" s="1"/>
  <c r="G4160" i="9"/>
  <c r="I4160" i="9"/>
  <c r="G4161" i="9"/>
  <c r="I4161" i="9" s="1"/>
  <c r="G4162" i="9"/>
  <c r="I4162" i="9" s="1"/>
  <c r="G4163" i="9"/>
  <c r="I4163" i="9"/>
  <c r="G4164" i="9"/>
  <c r="I4164" i="9" s="1"/>
  <c r="G4165" i="9"/>
  <c r="I4165" i="9" s="1"/>
  <c r="G4166" i="9"/>
  <c r="I4166" i="9"/>
  <c r="G4167" i="9"/>
  <c r="I4167" i="9" s="1"/>
  <c r="G4168" i="9"/>
  <c r="I4168" i="9" s="1"/>
  <c r="G4169" i="9"/>
  <c r="I4169" i="9"/>
  <c r="G4170" i="9"/>
  <c r="I4170" i="9" s="1"/>
  <c r="I4172" i="9"/>
  <c r="G4172" i="9" s="1"/>
  <c r="D34" i="7" s="1"/>
  <c r="E34" i="7" s="1"/>
  <c r="J88" i="8"/>
  <c r="C21" i="7" s="1"/>
  <c r="H28" i="9"/>
  <c r="C22" i="7" s="1"/>
  <c r="E22" i="7" s="1"/>
  <c r="E15" i="8"/>
  <c r="I15" i="8" s="1"/>
  <c r="K15" i="8" s="1"/>
  <c r="H15" i="8"/>
  <c r="E16" i="8"/>
  <c r="H16" i="8"/>
  <c r="I16" i="8"/>
  <c r="K16" i="8" s="1"/>
  <c r="E17" i="8"/>
  <c r="H17" i="8"/>
  <c r="I17" i="8" s="1"/>
  <c r="K17" i="8" s="1"/>
  <c r="E18" i="8"/>
  <c r="I18" i="8" s="1"/>
  <c r="K18" i="8" s="1"/>
  <c r="H18" i="8"/>
  <c r="E19" i="8"/>
  <c r="H19" i="8"/>
  <c r="I19" i="8"/>
  <c r="K19" i="8" s="1"/>
  <c r="E20" i="8"/>
  <c r="H20" i="8"/>
  <c r="I20" i="8" s="1"/>
  <c r="K20" i="8" s="1"/>
  <c r="E21" i="8"/>
  <c r="I21" i="8" s="1"/>
  <c r="K21" i="8" s="1"/>
  <c r="H21" i="8"/>
  <c r="E22" i="8"/>
  <c r="H22" i="8"/>
  <c r="I22" i="8"/>
  <c r="K22" i="8" s="1"/>
  <c r="E23" i="8"/>
  <c r="H23" i="8"/>
  <c r="I23" i="8" s="1"/>
  <c r="K23" i="8" s="1"/>
  <c r="E24" i="8"/>
  <c r="I24" i="8" s="1"/>
  <c r="K24" i="8" s="1"/>
  <c r="H24" i="8"/>
  <c r="E25" i="8"/>
  <c r="H25" i="8"/>
  <c r="I25" i="8"/>
  <c r="K25" i="8" s="1"/>
  <c r="E26" i="8"/>
  <c r="H26" i="8"/>
  <c r="I26" i="8" s="1"/>
  <c r="K26" i="8" s="1"/>
  <c r="E27" i="8"/>
  <c r="I27" i="8" s="1"/>
  <c r="K27" i="8" s="1"/>
  <c r="H27" i="8"/>
  <c r="E28" i="8"/>
  <c r="H28" i="8"/>
  <c r="I28" i="8"/>
  <c r="K28" i="8" s="1"/>
  <c r="E29" i="8"/>
  <c r="H29" i="8"/>
  <c r="I29" i="8" s="1"/>
  <c r="K29" i="8" s="1"/>
  <c r="E30" i="8"/>
  <c r="I30" i="8" s="1"/>
  <c r="K30" i="8" s="1"/>
  <c r="H30" i="8"/>
  <c r="E31" i="8"/>
  <c r="H31" i="8"/>
  <c r="I31" i="8"/>
  <c r="K31" i="8" s="1"/>
  <c r="E32" i="8"/>
  <c r="H32" i="8"/>
  <c r="I32" i="8" s="1"/>
  <c r="K32" i="8" s="1"/>
  <c r="E33" i="8"/>
  <c r="I33" i="8" s="1"/>
  <c r="K33" i="8" s="1"/>
  <c r="H33" i="8"/>
  <c r="E34" i="8"/>
  <c r="H34" i="8"/>
  <c r="I34" i="8"/>
  <c r="K34" i="8" s="1"/>
  <c r="E35" i="8"/>
  <c r="H35" i="8"/>
  <c r="I35" i="8" s="1"/>
  <c r="K35" i="8" s="1"/>
  <c r="E36" i="8"/>
  <c r="I36" i="8" s="1"/>
  <c r="K36" i="8" s="1"/>
  <c r="H36" i="8"/>
  <c r="E37" i="8"/>
  <c r="H37" i="8"/>
  <c r="I37" i="8"/>
  <c r="K37" i="8" s="1"/>
  <c r="E38" i="8"/>
  <c r="H38" i="8"/>
  <c r="I38" i="8" s="1"/>
  <c r="K38" i="8" s="1"/>
  <c r="E39" i="8"/>
  <c r="I39" i="8" s="1"/>
  <c r="K39" i="8" s="1"/>
  <c r="H39" i="8"/>
  <c r="E40" i="8"/>
  <c r="H40" i="8"/>
  <c r="I40" i="8"/>
  <c r="K40" i="8" s="1"/>
  <c r="E41" i="8"/>
  <c r="H41" i="8"/>
  <c r="I41" i="8" s="1"/>
  <c r="K41" i="8" s="1"/>
  <c r="E42" i="8"/>
  <c r="I42" i="8" s="1"/>
  <c r="K42" i="8" s="1"/>
  <c r="H42" i="8"/>
  <c r="E43" i="8"/>
  <c r="H43" i="8"/>
  <c r="I43" i="8"/>
  <c r="K43" i="8" s="1"/>
  <c r="E44" i="8"/>
  <c r="H44" i="8"/>
  <c r="I44" i="8" s="1"/>
  <c r="K44" i="8" s="1"/>
  <c r="E45" i="8"/>
  <c r="I45" i="8" s="1"/>
  <c r="K45" i="8" s="1"/>
  <c r="H45" i="8"/>
  <c r="E46" i="8"/>
  <c r="H46" i="8"/>
  <c r="I46" i="8"/>
  <c r="K46" i="8" s="1"/>
  <c r="E47" i="8"/>
  <c r="H47" i="8"/>
  <c r="I47" i="8" s="1"/>
  <c r="K47" i="8" s="1"/>
  <c r="E48" i="8"/>
  <c r="I48" i="8" s="1"/>
  <c r="K48" i="8" s="1"/>
  <c r="H48" i="8"/>
  <c r="E49" i="8"/>
  <c r="H49" i="8"/>
  <c r="I49" i="8"/>
  <c r="K49" i="8" s="1"/>
  <c r="E50" i="8"/>
  <c r="H50" i="8"/>
  <c r="I50" i="8" s="1"/>
  <c r="K50" i="8" s="1"/>
  <c r="E51" i="8"/>
  <c r="I51" i="8" s="1"/>
  <c r="K51" i="8" s="1"/>
  <c r="H51" i="8"/>
  <c r="E52" i="8"/>
  <c r="H52" i="8"/>
  <c r="I52" i="8"/>
  <c r="K52" i="8" s="1"/>
  <c r="E53" i="8"/>
  <c r="H53" i="8"/>
  <c r="I53" i="8" s="1"/>
  <c r="K53" i="8" s="1"/>
  <c r="E54" i="8"/>
  <c r="I54" i="8" s="1"/>
  <c r="K54" i="8" s="1"/>
  <c r="H54" i="8"/>
  <c r="E55" i="8"/>
  <c r="H55" i="8"/>
  <c r="I55" i="8"/>
  <c r="K55" i="8" s="1"/>
  <c r="E56" i="8"/>
  <c r="H56" i="8"/>
  <c r="I56" i="8" s="1"/>
  <c r="K56" i="8" s="1"/>
  <c r="E57" i="8"/>
  <c r="I57" i="8" s="1"/>
  <c r="K57" i="8" s="1"/>
  <c r="H57" i="8"/>
  <c r="E58" i="8"/>
  <c r="H58" i="8"/>
  <c r="I58" i="8"/>
  <c r="K58" i="8" s="1"/>
  <c r="E59" i="8"/>
  <c r="H59" i="8"/>
  <c r="I59" i="8" s="1"/>
  <c r="K59" i="8" s="1"/>
  <c r="E60" i="8"/>
  <c r="I60" i="8" s="1"/>
  <c r="K60" i="8" s="1"/>
  <c r="H60" i="8"/>
  <c r="E61" i="8"/>
  <c r="H61" i="8"/>
  <c r="I61" i="8"/>
  <c r="K61" i="8" s="1"/>
  <c r="E62" i="8"/>
  <c r="H62" i="8"/>
  <c r="I62" i="8" s="1"/>
  <c r="K62" i="8" s="1"/>
  <c r="E63" i="8"/>
  <c r="I63" i="8" s="1"/>
  <c r="K63" i="8" s="1"/>
  <c r="H63" i="8"/>
  <c r="E64" i="8"/>
  <c r="H64" i="8"/>
  <c r="I64" i="8"/>
  <c r="K64" i="8" s="1"/>
  <c r="E65" i="8"/>
  <c r="H65" i="8"/>
  <c r="I65" i="8" s="1"/>
  <c r="K65" i="8" s="1"/>
  <c r="E66" i="8"/>
  <c r="I66" i="8" s="1"/>
  <c r="K66" i="8" s="1"/>
  <c r="H66" i="8"/>
  <c r="E67" i="8"/>
  <c r="H67" i="8"/>
  <c r="I67" i="8"/>
  <c r="K67" i="8" s="1"/>
  <c r="E68" i="8"/>
  <c r="H68" i="8"/>
  <c r="I68" i="8" s="1"/>
  <c r="K68" i="8" s="1"/>
  <c r="E69" i="8"/>
  <c r="I69" i="8" s="1"/>
  <c r="K69" i="8" s="1"/>
  <c r="H69" i="8"/>
  <c r="E70" i="8"/>
  <c r="H70" i="8"/>
  <c r="I70" i="8"/>
  <c r="K70" i="8" s="1"/>
  <c r="E71" i="8"/>
  <c r="H71" i="8"/>
  <c r="I71" i="8" s="1"/>
  <c r="K71" i="8" s="1"/>
  <c r="E72" i="8"/>
  <c r="I72" i="8" s="1"/>
  <c r="K72" i="8" s="1"/>
  <c r="H72" i="8"/>
  <c r="E73" i="8"/>
  <c r="H73" i="8"/>
  <c r="I73" i="8"/>
  <c r="K73" i="8" s="1"/>
  <c r="E74" i="8"/>
  <c r="H74" i="8"/>
  <c r="I74" i="8" s="1"/>
  <c r="K74" i="8" s="1"/>
  <c r="E75" i="8"/>
  <c r="I75" i="8" s="1"/>
  <c r="K75" i="8" s="1"/>
  <c r="H75" i="8"/>
  <c r="E76" i="8"/>
  <c r="H76" i="8"/>
  <c r="I76" i="8"/>
  <c r="K76" i="8" s="1"/>
  <c r="E77" i="8"/>
  <c r="H77" i="8"/>
  <c r="I77" i="8" s="1"/>
  <c r="K77" i="8" s="1"/>
  <c r="E78" i="8"/>
  <c r="I78" i="8" s="1"/>
  <c r="K78" i="8" s="1"/>
  <c r="H78" i="8"/>
  <c r="E79" i="8"/>
  <c r="H79" i="8"/>
  <c r="I79" i="8"/>
  <c r="K79" i="8" s="1"/>
  <c r="E80" i="8"/>
  <c r="H80" i="8"/>
  <c r="I80" i="8" s="1"/>
  <c r="K80" i="8" s="1"/>
  <c r="E81" i="8"/>
  <c r="I81" i="8" s="1"/>
  <c r="K81" i="8" s="1"/>
  <c r="H81" i="8"/>
  <c r="E82" i="8"/>
  <c r="H82" i="8"/>
  <c r="I82" i="8"/>
  <c r="K82" i="8" s="1"/>
  <c r="E83" i="8"/>
  <c r="H83" i="8"/>
  <c r="I83" i="8" s="1"/>
  <c r="K83" i="8" s="1"/>
  <c r="E84" i="8"/>
  <c r="I84" i="8" s="1"/>
  <c r="K84" i="8" s="1"/>
  <c r="H84" i="8"/>
  <c r="E85" i="8"/>
  <c r="H85" i="8"/>
  <c r="I85" i="8"/>
  <c r="K85" i="8" s="1"/>
  <c r="E86" i="8"/>
  <c r="H86" i="8"/>
  <c r="I86" i="8" s="1"/>
  <c r="K86" i="8" s="1"/>
  <c r="G28" i="9"/>
  <c r="D22" i="7"/>
  <c r="H3486" i="8"/>
  <c r="C15" i="7" s="1"/>
  <c r="H3898" i="9"/>
  <c r="C16" i="7" s="1"/>
  <c r="G105" i="8"/>
  <c r="I105" i="8"/>
  <c r="G106" i="8"/>
  <c r="I106" i="8"/>
  <c r="G107" i="8"/>
  <c r="I107" i="8" s="1"/>
  <c r="G108" i="8"/>
  <c r="I108" i="8"/>
  <c r="G109" i="8"/>
  <c r="I109" i="8"/>
  <c r="G110" i="8"/>
  <c r="I110" i="8" s="1"/>
  <c r="G111" i="8"/>
  <c r="I111" i="8"/>
  <c r="G112" i="8"/>
  <c r="I112" i="8"/>
  <c r="G113" i="8"/>
  <c r="I113" i="8" s="1"/>
  <c r="G114" i="8"/>
  <c r="I114" i="8"/>
  <c r="G115" i="8"/>
  <c r="I115" i="8"/>
  <c r="G116" i="8"/>
  <c r="I116" i="8" s="1"/>
  <c r="G117" i="8"/>
  <c r="I117" i="8"/>
  <c r="G118" i="8"/>
  <c r="I118" i="8"/>
  <c r="G119" i="8"/>
  <c r="I119" i="8" s="1"/>
  <c r="G120" i="8"/>
  <c r="I120" i="8"/>
  <c r="G121" i="8"/>
  <c r="I121" i="8"/>
  <c r="G122" i="8"/>
  <c r="I122" i="8" s="1"/>
  <c r="G123" i="8"/>
  <c r="I123" i="8"/>
  <c r="G124" i="8"/>
  <c r="I124" i="8"/>
  <c r="G125" i="8"/>
  <c r="I125" i="8" s="1"/>
  <c r="G126" i="8"/>
  <c r="I126" i="8"/>
  <c r="G127" i="8"/>
  <c r="I127" i="8"/>
  <c r="G128" i="8"/>
  <c r="I128" i="8" s="1"/>
  <c r="G129" i="8"/>
  <c r="I129" i="8"/>
  <c r="G130" i="8"/>
  <c r="I130" i="8"/>
  <c r="G131" i="8"/>
  <c r="I131" i="8" s="1"/>
  <c r="G132" i="8"/>
  <c r="I132" i="8"/>
  <c r="G133" i="8"/>
  <c r="I133" i="8"/>
  <c r="G134" i="8"/>
  <c r="I134" i="8" s="1"/>
  <c r="G135" i="8"/>
  <c r="I135" i="8"/>
  <c r="G136" i="8"/>
  <c r="I136" i="8"/>
  <c r="G137" i="8"/>
  <c r="I137" i="8" s="1"/>
  <c r="G138" i="8"/>
  <c r="I138" i="8"/>
  <c r="G139" i="8"/>
  <c r="I139" i="8"/>
  <c r="G140" i="8"/>
  <c r="I140" i="8" s="1"/>
  <c r="G141" i="8"/>
  <c r="I141" i="8"/>
  <c r="G142" i="8"/>
  <c r="I142" i="8"/>
  <c r="G143" i="8"/>
  <c r="I143" i="8" s="1"/>
  <c r="G144" i="8"/>
  <c r="I144" i="8"/>
  <c r="G145" i="8"/>
  <c r="I145" i="8"/>
  <c r="G146" i="8"/>
  <c r="I146" i="8" s="1"/>
  <c r="G147" i="8"/>
  <c r="I147" i="8"/>
  <c r="G148" i="8"/>
  <c r="I148" i="8"/>
  <c r="G149" i="8"/>
  <c r="I149" i="8" s="1"/>
  <c r="G150" i="8"/>
  <c r="I150" i="8"/>
  <c r="G151" i="8"/>
  <c r="I151" i="8"/>
  <c r="G152" i="8"/>
  <c r="I152" i="8" s="1"/>
  <c r="G153" i="8"/>
  <c r="I153" i="8"/>
  <c r="G154" i="8"/>
  <c r="I154" i="8"/>
  <c r="G155" i="8"/>
  <c r="I155" i="8" s="1"/>
  <c r="G156" i="8"/>
  <c r="I156" i="8"/>
  <c r="G157" i="8"/>
  <c r="I157" i="8"/>
  <c r="G158" i="8"/>
  <c r="I158" i="8" s="1"/>
  <c r="G159" i="8"/>
  <c r="I159" i="8"/>
  <c r="G160" i="8"/>
  <c r="I160" i="8"/>
  <c r="G161" i="8"/>
  <c r="I161" i="8" s="1"/>
  <c r="G162" i="8"/>
  <c r="I162" i="8"/>
  <c r="G163" i="8"/>
  <c r="I163" i="8"/>
  <c r="G164" i="8"/>
  <c r="I164" i="8" s="1"/>
  <c r="G165" i="8"/>
  <c r="I165" i="8"/>
  <c r="G166" i="8"/>
  <c r="I166" i="8"/>
  <c r="G167" i="8"/>
  <c r="I167" i="8" s="1"/>
  <c r="G168" i="8"/>
  <c r="I168" i="8"/>
  <c r="G169" i="8"/>
  <c r="I169" i="8"/>
  <c r="G170" i="8"/>
  <c r="I170" i="8" s="1"/>
  <c r="G171" i="8"/>
  <c r="I171" i="8"/>
  <c r="G172" i="8"/>
  <c r="I172" i="8"/>
  <c r="G173" i="8"/>
  <c r="I173" i="8" s="1"/>
  <c r="G174" i="8"/>
  <c r="I174" i="8"/>
  <c r="G175" i="8"/>
  <c r="I175" i="8"/>
  <c r="G176" i="8"/>
  <c r="I176" i="8" s="1"/>
  <c r="G177" i="8"/>
  <c r="I177" i="8"/>
  <c r="G178" i="8"/>
  <c r="I178" i="8"/>
  <c r="G179" i="8"/>
  <c r="I179" i="8" s="1"/>
  <c r="G180" i="8"/>
  <c r="I180" i="8"/>
  <c r="G181" i="8"/>
  <c r="I181" i="8"/>
  <c r="G182" i="8"/>
  <c r="I182" i="8" s="1"/>
  <c r="G183" i="8"/>
  <c r="I183" i="8"/>
  <c r="G184" i="8"/>
  <c r="I184" i="8"/>
  <c r="G185" i="8"/>
  <c r="I185" i="8"/>
  <c r="G186" i="8"/>
  <c r="I186" i="8"/>
  <c r="G187" i="8"/>
  <c r="I187" i="8"/>
  <c r="G188" i="8"/>
  <c r="I188" i="8"/>
  <c r="G189" i="8"/>
  <c r="I189" i="8"/>
  <c r="G190" i="8"/>
  <c r="I190" i="8"/>
  <c r="G191" i="8"/>
  <c r="I191" i="8"/>
  <c r="G192" i="8"/>
  <c r="I192" i="8"/>
  <c r="G193" i="8"/>
  <c r="I193" i="8"/>
  <c r="G194" i="8"/>
  <c r="I194" i="8"/>
  <c r="G195" i="8"/>
  <c r="I195" i="8"/>
  <c r="G196" i="8"/>
  <c r="I196" i="8"/>
  <c r="G197" i="8"/>
  <c r="I197" i="8"/>
  <c r="G198" i="8"/>
  <c r="I198" i="8"/>
  <c r="G199" i="8"/>
  <c r="I199" i="8"/>
  <c r="G200" i="8"/>
  <c r="I200" i="8"/>
  <c r="G201" i="8"/>
  <c r="I201" i="8"/>
  <c r="G202" i="8"/>
  <c r="I202" i="8"/>
  <c r="G203" i="8"/>
  <c r="I203" i="8"/>
  <c r="G204" i="8"/>
  <c r="I204" i="8"/>
  <c r="G205" i="8"/>
  <c r="I205" i="8"/>
  <c r="G206" i="8"/>
  <c r="I206" i="8"/>
  <c r="G207" i="8"/>
  <c r="I207" i="8"/>
  <c r="G208" i="8"/>
  <c r="I208" i="8"/>
  <c r="G209" i="8"/>
  <c r="I209" i="8"/>
  <c r="G210" i="8"/>
  <c r="I210" i="8"/>
  <c r="G211" i="8"/>
  <c r="I211" i="8"/>
  <c r="G212" i="8"/>
  <c r="I212" i="8"/>
  <c r="G213" i="8"/>
  <c r="I213" i="8"/>
  <c r="G214" i="8"/>
  <c r="I214" i="8"/>
  <c r="G215" i="8"/>
  <c r="I215" i="8"/>
  <c r="G216" i="8"/>
  <c r="I216" i="8"/>
  <c r="G217" i="8"/>
  <c r="I217" i="8"/>
  <c r="G218" i="8"/>
  <c r="I218" i="8"/>
  <c r="G219" i="8"/>
  <c r="I219" i="8"/>
  <c r="G220" i="8"/>
  <c r="I220" i="8"/>
  <c r="G221" i="8"/>
  <c r="I221" i="8"/>
  <c r="G222" i="8"/>
  <c r="I222" i="8"/>
  <c r="G223" i="8"/>
  <c r="I223" i="8"/>
  <c r="G224" i="8"/>
  <c r="I224" i="8"/>
  <c r="G225" i="8"/>
  <c r="I225" i="8"/>
  <c r="G226" i="8"/>
  <c r="I226" i="8"/>
  <c r="G227" i="8"/>
  <c r="I227" i="8"/>
  <c r="G228" i="8"/>
  <c r="I228" i="8"/>
  <c r="G229" i="8"/>
  <c r="I229" i="8"/>
  <c r="G230" i="8"/>
  <c r="I230" i="8"/>
  <c r="G231" i="8"/>
  <c r="I231" i="8"/>
  <c r="G232" i="8"/>
  <c r="I232" i="8"/>
  <c r="G233" i="8"/>
  <c r="I233" i="8"/>
  <c r="G234" i="8"/>
  <c r="I234" i="8"/>
  <c r="G235" i="8"/>
  <c r="I235" i="8"/>
  <c r="G236" i="8"/>
  <c r="I236" i="8"/>
  <c r="G237" i="8"/>
  <c r="I237" i="8"/>
  <c r="G238" i="8"/>
  <c r="I238" i="8"/>
  <c r="G239" i="8"/>
  <c r="I239" i="8"/>
  <c r="G240" i="8"/>
  <c r="I240" i="8"/>
  <c r="G241" i="8"/>
  <c r="I241" i="8"/>
  <c r="G242" i="8"/>
  <c r="I242" i="8"/>
  <c r="G243" i="8"/>
  <c r="I243" i="8"/>
  <c r="G244" i="8"/>
  <c r="I244" i="8"/>
  <c r="G245" i="8"/>
  <c r="I245" i="8"/>
  <c r="G246" i="8"/>
  <c r="I246" i="8"/>
  <c r="G247" i="8"/>
  <c r="I247" i="8"/>
  <c r="G248" i="8"/>
  <c r="I248" i="8"/>
  <c r="G249" i="8"/>
  <c r="I249" i="8"/>
  <c r="G250" i="8"/>
  <c r="I250" i="8"/>
  <c r="G251" i="8"/>
  <c r="I251" i="8"/>
  <c r="G252" i="8"/>
  <c r="I252" i="8"/>
  <c r="G253" i="8"/>
  <c r="I253" i="8"/>
  <c r="G254" i="8"/>
  <c r="I254" i="8"/>
  <c r="G255" i="8"/>
  <c r="I255" i="8"/>
  <c r="G256" i="8"/>
  <c r="I256" i="8"/>
  <c r="G257" i="8"/>
  <c r="I257" i="8"/>
  <c r="G258" i="8"/>
  <c r="I258" i="8"/>
  <c r="G259" i="8"/>
  <c r="I259" i="8"/>
  <c r="G260" i="8"/>
  <c r="I260" i="8"/>
  <c r="G261" i="8"/>
  <c r="I261" i="8"/>
  <c r="G262" i="8"/>
  <c r="I262" i="8"/>
  <c r="G263" i="8"/>
  <c r="I263" i="8"/>
  <c r="G264" i="8"/>
  <c r="I264" i="8"/>
  <c r="G265" i="8"/>
  <c r="I265" i="8"/>
  <c r="G266" i="8"/>
  <c r="I266" i="8"/>
  <c r="G267" i="8"/>
  <c r="I267" i="8"/>
  <c r="G268" i="8"/>
  <c r="I268" i="8"/>
  <c r="G269" i="8"/>
  <c r="I269" i="8"/>
  <c r="G270" i="8"/>
  <c r="I270" i="8"/>
  <c r="G271" i="8"/>
  <c r="I271" i="8"/>
  <c r="G272" i="8"/>
  <c r="I272" i="8"/>
  <c r="G273" i="8"/>
  <c r="I273" i="8"/>
  <c r="G274" i="8"/>
  <c r="I274" i="8"/>
  <c r="G275" i="8"/>
  <c r="I275" i="8"/>
  <c r="G276" i="8"/>
  <c r="I276" i="8"/>
  <c r="G277" i="8"/>
  <c r="I277" i="8"/>
  <c r="G278" i="8"/>
  <c r="I278" i="8"/>
  <c r="G279" i="8"/>
  <c r="I279" i="8"/>
  <c r="G280" i="8"/>
  <c r="I280" i="8"/>
  <c r="G281" i="8"/>
  <c r="I281" i="8"/>
  <c r="G282" i="8"/>
  <c r="I282" i="8"/>
  <c r="G283" i="8"/>
  <c r="I283" i="8"/>
  <c r="G284" i="8"/>
  <c r="I284" i="8"/>
  <c r="G285" i="8"/>
  <c r="I285" i="8"/>
  <c r="G286" i="8"/>
  <c r="I286" i="8"/>
  <c r="G287" i="8"/>
  <c r="I287" i="8"/>
  <c r="G288" i="8"/>
  <c r="I288" i="8"/>
  <c r="G289" i="8"/>
  <c r="I289" i="8"/>
  <c r="G290" i="8"/>
  <c r="I290" i="8"/>
  <c r="G291" i="8"/>
  <c r="I291" i="8"/>
  <c r="G292" i="8"/>
  <c r="I292" i="8"/>
  <c r="G293" i="8"/>
  <c r="I293" i="8"/>
  <c r="G294" i="8"/>
  <c r="I294" i="8"/>
  <c r="G295" i="8"/>
  <c r="I295" i="8"/>
  <c r="G296" i="8"/>
  <c r="I296" i="8"/>
  <c r="G297" i="8"/>
  <c r="I297" i="8"/>
  <c r="G298" i="8"/>
  <c r="I298" i="8"/>
  <c r="G299" i="8"/>
  <c r="I299" i="8"/>
  <c r="G300" i="8"/>
  <c r="I300" i="8"/>
  <c r="G301" i="8"/>
  <c r="I301" i="8"/>
  <c r="G302" i="8"/>
  <c r="I302" i="8"/>
  <c r="G303" i="8"/>
  <c r="I303" i="8"/>
  <c r="G304" i="8"/>
  <c r="I304" i="8"/>
  <c r="G305" i="8"/>
  <c r="I305" i="8"/>
  <c r="G306" i="8"/>
  <c r="I306" i="8"/>
  <c r="G307" i="8"/>
  <c r="I307" i="8"/>
  <c r="G308" i="8"/>
  <c r="I308" i="8"/>
  <c r="G309" i="8"/>
  <c r="I309" i="8"/>
  <c r="G310" i="8"/>
  <c r="I310" i="8"/>
  <c r="G311" i="8"/>
  <c r="I311" i="8"/>
  <c r="G312" i="8"/>
  <c r="I312" i="8"/>
  <c r="G313" i="8"/>
  <c r="I313" i="8"/>
  <c r="G314" i="8"/>
  <c r="I314" i="8"/>
  <c r="G315" i="8"/>
  <c r="I315" i="8"/>
  <c r="G316" i="8"/>
  <c r="I316" i="8"/>
  <c r="G317" i="8"/>
  <c r="I317" i="8"/>
  <c r="G318" i="8"/>
  <c r="I318" i="8"/>
  <c r="G319" i="8"/>
  <c r="I319" i="8"/>
  <c r="G320" i="8"/>
  <c r="I320" i="8"/>
  <c r="G321" i="8"/>
  <c r="I321" i="8"/>
  <c r="G322" i="8"/>
  <c r="I322" i="8"/>
  <c r="G323" i="8"/>
  <c r="I323" i="8"/>
  <c r="G324" i="8"/>
  <c r="I324" i="8"/>
  <c r="G325" i="8"/>
  <c r="I325" i="8"/>
  <c r="G326" i="8"/>
  <c r="I326" i="8"/>
  <c r="G327" i="8"/>
  <c r="I327" i="8"/>
  <c r="G328" i="8"/>
  <c r="I328" i="8"/>
  <c r="G329" i="8"/>
  <c r="I329" i="8"/>
  <c r="G330" i="8"/>
  <c r="I330" i="8"/>
  <c r="G331" i="8"/>
  <c r="I331" i="8"/>
  <c r="G332" i="8"/>
  <c r="I332" i="8"/>
  <c r="G333" i="8"/>
  <c r="I333" i="8"/>
  <c r="G334" i="8"/>
  <c r="I334" i="8"/>
  <c r="G335" i="8"/>
  <c r="I335" i="8"/>
  <c r="G336" i="8"/>
  <c r="I336" i="8"/>
  <c r="G337" i="8"/>
  <c r="I337" i="8"/>
  <c r="G338" i="8"/>
  <c r="I338" i="8"/>
  <c r="G339" i="8"/>
  <c r="I339" i="8"/>
  <c r="G340" i="8"/>
  <c r="I340" i="8"/>
  <c r="G341" i="8"/>
  <c r="I341" i="8"/>
  <c r="G342" i="8"/>
  <c r="I342" i="8"/>
  <c r="G343" i="8"/>
  <c r="I343" i="8"/>
  <c r="G344" i="8"/>
  <c r="I344" i="8"/>
  <c r="G345" i="8"/>
  <c r="I345" i="8"/>
  <c r="G346" i="8"/>
  <c r="I346" i="8"/>
  <c r="G347" i="8"/>
  <c r="I347" i="8"/>
  <c r="G348" i="8"/>
  <c r="I348" i="8"/>
  <c r="G349" i="8"/>
  <c r="I349" i="8"/>
  <c r="G350" i="8"/>
  <c r="I350" i="8"/>
  <c r="G351" i="8"/>
  <c r="I351" i="8"/>
  <c r="G352" i="8"/>
  <c r="I352" i="8"/>
  <c r="G353" i="8"/>
  <c r="I353" i="8"/>
  <c r="G354" i="8"/>
  <c r="I354" i="8"/>
  <c r="G355" i="8"/>
  <c r="I355" i="8"/>
  <c r="G356" i="8"/>
  <c r="I356" i="8"/>
  <c r="G357" i="8"/>
  <c r="I357" i="8"/>
  <c r="G358" i="8"/>
  <c r="I358" i="8"/>
  <c r="G359" i="8"/>
  <c r="I359" i="8"/>
  <c r="G360" i="8"/>
  <c r="I360" i="8"/>
  <c r="G361" i="8"/>
  <c r="I361" i="8"/>
  <c r="G362" i="8"/>
  <c r="I362" i="8"/>
  <c r="G363" i="8"/>
  <c r="I363" i="8"/>
  <c r="G364" i="8"/>
  <c r="I364" i="8"/>
  <c r="G365" i="8"/>
  <c r="I365" i="8"/>
  <c r="G366" i="8"/>
  <c r="I366" i="8"/>
  <c r="G367" i="8"/>
  <c r="I367" i="8"/>
  <c r="G368" i="8"/>
  <c r="I368" i="8"/>
  <c r="G369" i="8"/>
  <c r="I369" i="8"/>
  <c r="G370" i="8"/>
  <c r="I370" i="8"/>
  <c r="G371" i="8"/>
  <c r="I371" i="8"/>
  <c r="G372" i="8"/>
  <c r="I372" i="8"/>
  <c r="G373" i="8"/>
  <c r="I373" i="8"/>
  <c r="G374" i="8"/>
  <c r="I374" i="8"/>
  <c r="G375" i="8"/>
  <c r="I375" i="8"/>
  <c r="G376" i="8"/>
  <c r="I376" i="8"/>
  <c r="G377" i="8"/>
  <c r="I377" i="8"/>
  <c r="G378" i="8"/>
  <c r="I378" i="8"/>
  <c r="G379" i="8"/>
  <c r="I379" i="8"/>
  <c r="G380" i="8"/>
  <c r="I380" i="8"/>
  <c r="G381" i="8"/>
  <c r="I381" i="8"/>
  <c r="G382" i="8"/>
  <c r="I382" i="8"/>
  <c r="G383" i="8"/>
  <c r="I383" i="8"/>
  <c r="G384" i="8"/>
  <c r="I384" i="8"/>
  <c r="G385" i="8"/>
  <c r="I385" i="8"/>
  <c r="G386" i="8"/>
  <c r="I386" i="8"/>
  <c r="G387" i="8"/>
  <c r="I387" i="8"/>
  <c r="G388" i="8"/>
  <c r="I388" i="8"/>
  <c r="G389" i="8"/>
  <c r="I389" i="8"/>
  <c r="G390" i="8"/>
  <c r="I390" i="8"/>
  <c r="G391" i="8"/>
  <c r="I391" i="8"/>
  <c r="G392" i="8"/>
  <c r="I392" i="8"/>
  <c r="G393" i="8"/>
  <c r="I393" i="8"/>
  <c r="G394" i="8"/>
  <c r="I394" i="8"/>
  <c r="G395" i="8"/>
  <c r="I395" i="8"/>
  <c r="G396" i="8"/>
  <c r="I396" i="8"/>
  <c r="G397" i="8"/>
  <c r="I397" i="8"/>
  <c r="G398" i="8"/>
  <c r="I398" i="8"/>
  <c r="G399" i="8"/>
  <c r="I399" i="8"/>
  <c r="G400" i="8"/>
  <c r="I400" i="8"/>
  <c r="G401" i="8"/>
  <c r="I401" i="8"/>
  <c r="G402" i="8"/>
  <c r="I402" i="8"/>
  <c r="G403" i="8"/>
  <c r="I403" i="8"/>
  <c r="G404" i="8"/>
  <c r="I404" i="8"/>
  <c r="G405" i="8"/>
  <c r="I405" i="8"/>
  <c r="G406" i="8"/>
  <c r="I406" i="8"/>
  <c r="G407" i="8"/>
  <c r="I407" i="8"/>
  <c r="G408" i="8"/>
  <c r="I408" i="8"/>
  <c r="G409" i="8"/>
  <c r="I409" i="8"/>
  <c r="G410" i="8"/>
  <c r="I410" i="8"/>
  <c r="G411" i="8"/>
  <c r="I411" i="8"/>
  <c r="G412" i="8"/>
  <c r="I412" i="8"/>
  <c r="G413" i="8"/>
  <c r="I413" i="8"/>
  <c r="G414" i="8"/>
  <c r="I414" i="8"/>
  <c r="G415" i="8"/>
  <c r="I415" i="8"/>
  <c r="G416" i="8"/>
  <c r="I416" i="8"/>
  <c r="G417" i="8"/>
  <c r="I417" i="8"/>
  <c r="G418" i="8"/>
  <c r="I418" i="8"/>
  <c r="G419" i="8"/>
  <c r="I419" i="8"/>
  <c r="G420" i="8"/>
  <c r="I420" i="8"/>
  <c r="G421" i="8"/>
  <c r="I421" i="8"/>
  <c r="G422" i="8"/>
  <c r="I422" i="8"/>
  <c r="G423" i="8"/>
  <c r="I423" i="8"/>
  <c r="G424" i="8"/>
  <c r="I424" i="8"/>
  <c r="G425" i="8"/>
  <c r="I425" i="8"/>
  <c r="G426" i="8"/>
  <c r="I426" i="8"/>
  <c r="G427" i="8"/>
  <c r="I427" i="8"/>
  <c r="G428" i="8"/>
  <c r="I428" i="8"/>
  <c r="G429" i="8"/>
  <c r="I429" i="8"/>
  <c r="G430" i="8"/>
  <c r="I430" i="8"/>
  <c r="G431" i="8"/>
  <c r="I431" i="8"/>
  <c r="G432" i="8"/>
  <c r="I432" i="8"/>
  <c r="G433" i="8"/>
  <c r="I433" i="8"/>
  <c r="G434" i="8"/>
  <c r="I434" i="8"/>
  <c r="G435" i="8"/>
  <c r="I435" i="8"/>
  <c r="G436" i="8"/>
  <c r="I436" i="8"/>
  <c r="G437" i="8"/>
  <c r="I437" i="8"/>
  <c r="G438" i="8"/>
  <c r="I438" i="8"/>
  <c r="G439" i="8"/>
  <c r="I439" i="8"/>
  <c r="G440" i="8"/>
  <c r="I440" i="8"/>
  <c r="G441" i="8"/>
  <c r="I441" i="8"/>
  <c r="G442" i="8"/>
  <c r="I442" i="8"/>
  <c r="G443" i="8"/>
  <c r="I443" i="8"/>
  <c r="G444" i="8"/>
  <c r="I444" i="8"/>
  <c r="G445" i="8"/>
  <c r="I445" i="8"/>
  <c r="G446" i="8"/>
  <c r="I446" i="8"/>
  <c r="G447" i="8"/>
  <c r="I447" i="8"/>
  <c r="G448" i="8"/>
  <c r="I448" i="8"/>
  <c r="G449" i="8"/>
  <c r="I449" i="8"/>
  <c r="G450" i="8"/>
  <c r="I450" i="8"/>
  <c r="G451" i="8"/>
  <c r="I451" i="8"/>
  <c r="G452" i="8"/>
  <c r="I452" i="8"/>
  <c r="G453" i="8"/>
  <c r="I453" i="8"/>
  <c r="G454" i="8"/>
  <c r="I454" i="8"/>
  <c r="G455" i="8"/>
  <c r="I455" i="8"/>
  <c r="G456" i="8"/>
  <c r="I456" i="8"/>
  <c r="G457" i="8"/>
  <c r="I457" i="8"/>
  <c r="G458" i="8"/>
  <c r="I458" i="8"/>
  <c r="G459" i="8"/>
  <c r="I459" i="8"/>
  <c r="G460" i="8"/>
  <c r="I460" i="8"/>
  <c r="G461" i="8"/>
  <c r="I461" i="8"/>
  <c r="G462" i="8"/>
  <c r="I462" i="8"/>
  <c r="G463" i="8"/>
  <c r="I463" i="8"/>
  <c r="G464" i="8"/>
  <c r="I464" i="8"/>
  <c r="G465" i="8"/>
  <c r="I465" i="8"/>
  <c r="G466" i="8"/>
  <c r="I466" i="8"/>
  <c r="G467" i="8"/>
  <c r="I467" i="8"/>
  <c r="G468" i="8"/>
  <c r="I468" i="8"/>
  <c r="G469" i="8"/>
  <c r="I469" i="8"/>
  <c r="G470" i="8"/>
  <c r="I470" i="8"/>
  <c r="G471" i="8"/>
  <c r="I471" i="8"/>
  <c r="G472" i="8"/>
  <c r="I472" i="8"/>
  <c r="G473" i="8"/>
  <c r="I473" i="8"/>
  <c r="G474" i="8"/>
  <c r="I474" i="8"/>
  <c r="G475" i="8"/>
  <c r="I475" i="8"/>
  <c r="G476" i="8"/>
  <c r="I476" i="8"/>
  <c r="G477" i="8"/>
  <c r="I477" i="8"/>
  <c r="G478" i="8"/>
  <c r="I478" i="8"/>
  <c r="G479" i="8"/>
  <c r="I479" i="8"/>
  <c r="G480" i="8"/>
  <c r="I480" i="8"/>
  <c r="G481" i="8"/>
  <c r="I481" i="8"/>
  <c r="G482" i="8"/>
  <c r="I482" i="8"/>
  <c r="G483" i="8"/>
  <c r="I483" i="8"/>
  <c r="G484" i="8"/>
  <c r="I484" i="8"/>
  <c r="G485" i="8"/>
  <c r="I485" i="8"/>
  <c r="G486" i="8"/>
  <c r="I486" i="8"/>
  <c r="G487" i="8"/>
  <c r="I487" i="8"/>
  <c r="G488" i="8"/>
  <c r="I488" i="8"/>
  <c r="G489" i="8"/>
  <c r="I489" i="8"/>
  <c r="G490" i="8"/>
  <c r="I490" i="8"/>
  <c r="G491" i="8"/>
  <c r="I491" i="8"/>
  <c r="G492" i="8"/>
  <c r="I492" i="8"/>
  <c r="G493" i="8"/>
  <c r="I493" i="8"/>
  <c r="G494" i="8"/>
  <c r="I494" i="8"/>
  <c r="G495" i="8"/>
  <c r="I495" i="8"/>
  <c r="G496" i="8"/>
  <c r="I496" i="8"/>
  <c r="G497" i="8"/>
  <c r="I497" i="8"/>
  <c r="G498" i="8"/>
  <c r="I498" i="8"/>
  <c r="G499" i="8"/>
  <c r="I499" i="8"/>
  <c r="G500" i="8"/>
  <c r="I500" i="8"/>
  <c r="G501" i="8"/>
  <c r="I501" i="8"/>
  <c r="G502" i="8"/>
  <c r="I502" i="8"/>
  <c r="G503" i="8"/>
  <c r="I503" i="8"/>
  <c r="G504" i="8"/>
  <c r="I504" i="8"/>
  <c r="G505" i="8"/>
  <c r="I505" i="8"/>
  <c r="G506" i="8"/>
  <c r="I506" i="8"/>
  <c r="G507" i="8"/>
  <c r="I507" i="8"/>
  <c r="G508" i="8"/>
  <c r="I508" i="8"/>
  <c r="G509" i="8"/>
  <c r="I509" i="8"/>
  <c r="G510" i="8"/>
  <c r="I510" i="8"/>
  <c r="G511" i="8"/>
  <c r="I511" i="8"/>
  <c r="G512" i="8"/>
  <c r="I512" i="8"/>
  <c r="G513" i="8"/>
  <c r="I513" i="8"/>
  <c r="G514" i="8"/>
  <c r="I514" i="8"/>
  <c r="G515" i="8"/>
  <c r="I515" i="8"/>
  <c r="G516" i="8"/>
  <c r="I516" i="8"/>
  <c r="G517" i="8"/>
  <c r="I517" i="8"/>
  <c r="G518" i="8"/>
  <c r="I518" i="8"/>
  <c r="G519" i="8"/>
  <c r="I519" i="8"/>
  <c r="G520" i="8"/>
  <c r="I520" i="8"/>
  <c r="G521" i="8"/>
  <c r="I521" i="8"/>
  <c r="G522" i="8"/>
  <c r="I522" i="8"/>
  <c r="G523" i="8"/>
  <c r="I523" i="8"/>
  <c r="G524" i="8"/>
  <c r="I524" i="8"/>
  <c r="G525" i="8"/>
  <c r="I525" i="8"/>
  <c r="G526" i="8"/>
  <c r="I526" i="8"/>
  <c r="G527" i="8"/>
  <c r="I527" i="8"/>
  <c r="G528" i="8"/>
  <c r="I528" i="8"/>
  <c r="G529" i="8"/>
  <c r="I529" i="8"/>
  <c r="G530" i="8"/>
  <c r="I530" i="8"/>
  <c r="G531" i="8"/>
  <c r="I531" i="8"/>
  <c r="G532" i="8"/>
  <c r="I532" i="8"/>
  <c r="G533" i="8"/>
  <c r="I533" i="8"/>
  <c r="G534" i="8"/>
  <c r="I534" i="8"/>
  <c r="G535" i="8"/>
  <c r="I535" i="8"/>
  <c r="G536" i="8"/>
  <c r="I536" i="8"/>
  <c r="G537" i="8"/>
  <c r="I537" i="8"/>
  <c r="G538" i="8"/>
  <c r="I538" i="8"/>
  <c r="G539" i="8"/>
  <c r="I539" i="8"/>
  <c r="G540" i="8"/>
  <c r="I540" i="8"/>
  <c r="G541" i="8"/>
  <c r="I541" i="8"/>
  <c r="G542" i="8"/>
  <c r="I542" i="8"/>
  <c r="G543" i="8"/>
  <c r="I543" i="8"/>
  <c r="G544" i="8"/>
  <c r="I544" i="8"/>
  <c r="G545" i="8"/>
  <c r="I545" i="8"/>
  <c r="G546" i="8"/>
  <c r="I546" i="8"/>
  <c r="G547" i="8"/>
  <c r="I547" i="8"/>
  <c r="G548" i="8"/>
  <c r="I548" i="8"/>
  <c r="G549" i="8"/>
  <c r="I549" i="8"/>
  <c r="G550" i="8"/>
  <c r="I550" i="8"/>
  <c r="G551" i="8"/>
  <c r="I551" i="8"/>
  <c r="G552" i="8"/>
  <c r="I552" i="8"/>
  <c r="G553" i="8"/>
  <c r="I553" i="8"/>
  <c r="G554" i="8"/>
  <c r="I554" i="8"/>
  <c r="G555" i="8"/>
  <c r="I555" i="8"/>
  <c r="G556" i="8"/>
  <c r="I556" i="8"/>
  <c r="G557" i="8"/>
  <c r="I557" i="8"/>
  <c r="G558" i="8"/>
  <c r="I558" i="8"/>
  <c r="G559" i="8"/>
  <c r="I559" i="8"/>
  <c r="G560" i="8"/>
  <c r="I560" i="8"/>
  <c r="G561" i="8"/>
  <c r="I561" i="8"/>
  <c r="G562" i="8"/>
  <c r="I562" i="8"/>
  <c r="G563" i="8"/>
  <c r="I563" i="8"/>
  <c r="G564" i="8"/>
  <c r="I564" i="8"/>
  <c r="G565" i="8"/>
  <c r="I565" i="8"/>
  <c r="G566" i="8"/>
  <c r="I566" i="8"/>
  <c r="G567" i="8"/>
  <c r="I567" i="8"/>
  <c r="G568" i="8"/>
  <c r="I568" i="8"/>
  <c r="G569" i="8"/>
  <c r="I569" i="8"/>
  <c r="G570" i="8"/>
  <c r="I570" i="8"/>
  <c r="G571" i="8"/>
  <c r="I571" i="8"/>
  <c r="G572" i="8"/>
  <c r="I572" i="8"/>
  <c r="G573" i="8"/>
  <c r="I573" i="8"/>
  <c r="G574" i="8"/>
  <c r="I574" i="8"/>
  <c r="G575" i="8"/>
  <c r="I575" i="8"/>
  <c r="G576" i="8"/>
  <c r="I576" i="8"/>
  <c r="G577" i="8"/>
  <c r="I577" i="8"/>
  <c r="G578" i="8"/>
  <c r="I578" i="8"/>
  <c r="G579" i="8"/>
  <c r="I579" i="8"/>
  <c r="G580" i="8"/>
  <c r="I580" i="8"/>
  <c r="G581" i="8"/>
  <c r="I581" i="8"/>
  <c r="G582" i="8"/>
  <c r="I582" i="8"/>
  <c r="G583" i="8"/>
  <c r="I583" i="8"/>
  <c r="G584" i="8"/>
  <c r="I584" i="8"/>
  <c r="G585" i="8"/>
  <c r="I585" i="8"/>
  <c r="G586" i="8"/>
  <c r="I586" i="8"/>
  <c r="G587" i="8"/>
  <c r="I587" i="8"/>
  <c r="G588" i="8"/>
  <c r="I588" i="8"/>
  <c r="G589" i="8"/>
  <c r="I589" i="8"/>
  <c r="G590" i="8"/>
  <c r="I590" i="8"/>
  <c r="G591" i="8"/>
  <c r="I591" i="8"/>
  <c r="G592" i="8"/>
  <c r="I592" i="8"/>
  <c r="G593" i="8"/>
  <c r="I593" i="8"/>
  <c r="G594" i="8"/>
  <c r="I594" i="8"/>
  <c r="G595" i="8"/>
  <c r="I595" i="8"/>
  <c r="G596" i="8"/>
  <c r="I596" i="8"/>
  <c r="G597" i="8"/>
  <c r="I597" i="8"/>
  <c r="G598" i="8"/>
  <c r="I598" i="8"/>
  <c r="G599" i="8"/>
  <c r="I599" i="8"/>
  <c r="G600" i="8"/>
  <c r="I600" i="8"/>
  <c r="G601" i="8"/>
  <c r="I601" i="8"/>
  <c r="G602" i="8"/>
  <c r="I602" i="8"/>
  <c r="G603" i="8"/>
  <c r="I603" i="8"/>
  <c r="G604" i="8"/>
  <c r="I604" i="8"/>
  <c r="G605" i="8"/>
  <c r="I605" i="8"/>
  <c r="G606" i="8"/>
  <c r="I606" i="8"/>
  <c r="G607" i="8"/>
  <c r="I607" i="8"/>
  <c r="G608" i="8"/>
  <c r="I608" i="8"/>
  <c r="G609" i="8"/>
  <c r="I609" i="8"/>
  <c r="G610" i="8"/>
  <c r="I610" i="8"/>
  <c r="G611" i="8"/>
  <c r="I611" i="8"/>
  <c r="G612" i="8"/>
  <c r="I612" i="8"/>
  <c r="G613" i="8"/>
  <c r="I613" i="8"/>
  <c r="G614" i="8"/>
  <c r="I614" i="8"/>
  <c r="G615" i="8"/>
  <c r="I615" i="8"/>
  <c r="G616" i="8"/>
  <c r="I616" i="8"/>
  <c r="G617" i="8"/>
  <c r="I617" i="8"/>
  <c r="G618" i="8"/>
  <c r="I618" i="8"/>
  <c r="G619" i="8"/>
  <c r="I619" i="8"/>
  <c r="G620" i="8"/>
  <c r="I620" i="8"/>
  <c r="G621" i="8"/>
  <c r="I621" i="8"/>
  <c r="G622" i="8"/>
  <c r="I622" i="8"/>
  <c r="G623" i="8"/>
  <c r="I623" i="8"/>
  <c r="G624" i="8"/>
  <c r="I624" i="8"/>
  <c r="G625" i="8"/>
  <c r="I625" i="8"/>
  <c r="G626" i="8"/>
  <c r="I626" i="8"/>
  <c r="G627" i="8"/>
  <c r="I627" i="8"/>
  <c r="G628" i="8"/>
  <c r="I628" i="8"/>
  <c r="G629" i="8"/>
  <c r="I629" i="8"/>
  <c r="G630" i="8"/>
  <c r="I630" i="8"/>
  <c r="G631" i="8"/>
  <c r="I631" i="8"/>
  <c r="G632" i="8"/>
  <c r="I632" i="8"/>
  <c r="G633" i="8"/>
  <c r="I633" i="8"/>
  <c r="G634" i="8"/>
  <c r="I634" i="8"/>
  <c r="G635" i="8"/>
  <c r="I635" i="8"/>
  <c r="G636" i="8"/>
  <c r="I636" i="8"/>
  <c r="G637" i="8"/>
  <c r="I637" i="8"/>
  <c r="G638" i="8"/>
  <c r="I638" i="8"/>
  <c r="G639" i="8"/>
  <c r="I639" i="8"/>
  <c r="G640" i="8"/>
  <c r="I640" i="8"/>
  <c r="G641" i="8"/>
  <c r="I641" i="8"/>
  <c r="G642" i="8"/>
  <c r="I642" i="8"/>
  <c r="G643" i="8"/>
  <c r="I643" i="8"/>
  <c r="G644" i="8"/>
  <c r="I644" i="8"/>
  <c r="G645" i="8"/>
  <c r="I645" i="8"/>
  <c r="G646" i="8"/>
  <c r="I646" i="8"/>
  <c r="G647" i="8"/>
  <c r="I647" i="8"/>
  <c r="G648" i="8"/>
  <c r="I648" i="8"/>
  <c r="G649" i="8"/>
  <c r="I649" i="8"/>
  <c r="G650" i="8"/>
  <c r="I650" i="8"/>
  <c r="G651" i="8"/>
  <c r="I651" i="8"/>
  <c r="G652" i="8"/>
  <c r="I652" i="8"/>
  <c r="G653" i="8"/>
  <c r="I653" i="8"/>
  <c r="G654" i="8"/>
  <c r="I654" i="8"/>
  <c r="G655" i="8"/>
  <c r="I655" i="8"/>
  <c r="G656" i="8"/>
  <c r="I656" i="8"/>
  <c r="G657" i="8"/>
  <c r="I657" i="8"/>
  <c r="G658" i="8"/>
  <c r="I658" i="8"/>
  <c r="G659" i="8"/>
  <c r="I659" i="8"/>
  <c r="G660" i="8"/>
  <c r="I660" i="8"/>
  <c r="G661" i="8"/>
  <c r="I661" i="8"/>
  <c r="G662" i="8"/>
  <c r="I662" i="8"/>
  <c r="G663" i="8"/>
  <c r="I663" i="8"/>
  <c r="G664" i="8"/>
  <c r="I664" i="8"/>
  <c r="G665" i="8"/>
  <c r="I665" i="8"/>
  <c r="G666" i="8"/>
  <c r="I666" i="8"/>
  <c r="G667" i="8"/>
  <c r="I667" i="8"/>
  <c r="G668" i="8"/>
  <c r="I668" i="8"/>
  <c r="G669" i="8"/>
  <c r="I669" i="8"/>
  <c r="G670" i="8"/>
  <c r="I670" i="8"/>
  <c r="G671" i="8"/>
  <c r="I671" i="8"/>
  <c r="G672" i="8"/>
  <c r="I672" i="8"/>
  <c r="G673" i="8"/>
  <c r="I673" i="8"/>
  <c r="G674" i="8"/>
  <c r="I674" i="8"/>
  <c r="G675" i="8"/>
  <c r="I675" i="8"/>
  <c r="G676" i="8"/>
  <c r="I676" i="8"/>
  <c r="G677" i="8"/>
  <c r="I677" i="8"/>
  <c r="G678" i="8"/>
  <c r="I678" i="8"/>
  <c r="G679" i="8"/>
  <c r="I679" i="8"/>
  <c r="G680" i="8"/>
  <c r="I680" i="8"/>
  <c r="G681" i="8"/>
  <c r="I681" i="8"/>
  <c r="G682" i="8"/>
  <c r="I682" i="8"/>
  <c r="G683" i="8"/>
  <c r="I683" i="8"/>
  <c r="G684" i="8"/>
  <c r="I684" i="8"/>
  <c r="G685" i="8"/>
  <c r="I685" i="8"/>
  <c r="G686" i="8"/>
  <c r="I686" i="8"/>
  <c r="G687" i="8"/>
  <c r="I687" i="8"/>
  <c r="G688" i="8"/>
  <c r="I688" i="8"/>
  <c r="G689" i="8"/>
  <c r="I689" i="8"/>
  <c r="G690" i="8"/>
  <c r="I690" i="8"/>
  <c r="G691" i="8"/>
  <c r="I691" i="8"/>
  <c r="G692" i="8"/>
  <c r="I692" i="8"/>
  <c r="G693" i="8"/>
  <c r="I693" i="8"/>
  <c r="G694" i="8"/>
  <c r="I694" i="8"/>
  <c r="G695" i="8"/>
  <c r="I695" i="8"/>
  <c r="G696" i="8"/>
  <c r="I696" i="8"/>
  <c r="G697" i="8"/>
  <c r="I697" i="8"/>
  <c r="G698" i="8"/>
  <c r="I698" i="8"/>
  <c r="G699" i="8"/>
  <c r="I699" i="8"/>
  <c r="G700" i="8"/>
  <c r="I700" i="8"/>
  <c r="G701" i="8"/>
  <c r="I701" i="8"/>
  <c r="G702" i="8"/>
  <c r="I702" i="8"/>
  <c r="G703" i="8"/>
  <c r="I703" i="8"/>
  <c r="G704" i="8"/>
  <c r="I704" i="8"/>
  <c r="G705" i="8"/>
  <c r="I705" i="8"/>
  <c r="G706" i="8"/>
  <c r="I706" i="8"/>
  <c r="G707" i="8"/>
  <c r="I707" i="8"/>
  <c r="G708" i="8"/>
  <c r="I708" i="8"/>
  <c r="G709" i="8"/>
  <c r="I709" i="8"/>
  <c r="G710" i="8"/>
  <c r="I710" i="8"/>
  <c r="G711" i="8"/>
  <c r="I711" i="8"/>
  <c r="G712" i="8"/>
  <c r="I712" i="8"/>
  <c r="G713" i="8"/>
  <c r="I713" i="8"/>
  <c r="G714" i="8"/>
  <c r="I714" i="8"/>
  <c r="G715" i="8"/>
  <c r="I715" i="8"/>
  <c r="G716" i="8"/>
  <c r="I716" i="8"/>
  <c r="G717" i="8"/>
  <c r="I717" i="8"/>
  <c r="G718" i="8"/>
  <c r="I718" i="8"/>
  <c r="G719" i="8"/>
  <c r="I719" i="8"/>
  <c r="G720" i="8"/>
  <c r="I720" i="8"/>
  <c r="G721" i="8"/>
  <c r="I721" i="8"/>
  <c r="G722" i="8"/>
  <c r="I722" i="8"/>
  <c r="G723" i="8"/>
  <c r="I723" i="8"/>
  <c r="G724" i="8"/>
  <c r="I724" i="8"/>
  <c r="G725" i="8"/>
  <c r="I725" i="8"/>
  <c r="G726" i="8"/>
  <c r="I726" i="8"/>
  <c r="G727" i="8"/>
  <c r="I727" i="8"/>
  <c r="G728" i="8"/>
  <c r="I728" i="8"/>
  <c r="G729" i="8"/>
  <c r="I729" i="8"/>
  <c r="G730" i="8"/>
  <c r="I730" i="8"/>
  <c r="G731" i="8"/>
  <c r="I731" i="8"/>
  <c r="G732" i="8"/>
  <c r="I732" i="8"/>
  <c r="G733" i="8"/>
  <c r="I733" i="8"/>
  <c r="G734" i="8"/>
  <c r="I734" i="8"/>
  <c r="G735" i="8"/>
  <c r="I735" i="8"/>
  <c r="G736" i="8"/>
  <c r="I736" i="8"/>
  <c r="G737" i="8"/>
  <c r="I737" i="8"/>
  <c r="G738" i="8"/>
  <c r="I738" i="8"/>
  <c r="G739" i="8"/>
  <c r="I739" i="8"/>
  <c r="G740" i="8"/>
  <c r="I740" i="8"/>
  <c r="G741" i="8"/>
  <c r="I741" i="8"/>
  <c r="G742" i="8"/>
  <c r="I742" i="8"/>
  <c r="G743" i="8"/>
  <c r="I743" i="8"/>
  <c r="G744" i="8"/>
  <c r="I744" i="8"/>
  <c r="G745" i="8"/>
  <c r="I745" i="8"/>
  <c r="G746" i="8"/>
  <c r="I746" i="8"/>
  <c r="G747" i="8"/>
  <c r="I747" i="8"/>
  <c r="G748" i="8"/>
  <c r="I748" i="8"/>
  <c r="G749" i="8"/>
  <c r="I749" i="8"/>
  <c r="G750" i="8"/>
  <c r="I750" i="8"/>
  <c r="G751" i="8"/>
  <c r="I751" i="8"/>
  <c r="G752" i="8"/>
  <c r="I752" i="8"/>
  <c r="G753" i="8"/>
  <c r="I753" i="8"/>
  <c r="G754" i="8"/>
  <c r="I754" i="8"/>
  <c r="G755" i="8"/>
  <c r="I755" i="8"/>
  <c r="G756" i="8"/>
  <c r="I756" i="8"/>
  <c r="G757" i="8"/>
  <c r="I757" i="8"/>
  <c r="G758" i="8"/>
  <c r="I758" i="8"/>
  <c r="G759" i="8"/>
  <c r="I759" i="8"/>
  <c r="G760" i="8"/>
  <c r="I760" i="8"/>
  <c r="G761" i="8"/>
  <c r="I761" i="8"/>
  <c r="G762" i="8"/>
  <c r="I762" i="8"/>
  <c r="G763" i="8"/>
  <c r="I763" i="8"/>
  <c r="G764" i="8"/>
  <c r="I764" i="8"/>
  <c r="G765" i="8"/>
  <c r="I765" i="8"/>
  <c r="G766" i="8"/>
  <c r="I766" i="8"/>
  <c r="G767" i="8"/>
  <c r="I767" i="8"/>
  <c r="G768" i="8"/>
  <c r="I768" i="8"/>
  <c r="G769" i="8"/>
  <c r="I769" i="8"/>
  <c r="G770" i="8"/>
  <c r="I770" i="8"/>
  <c r="G771" i="8"/>
  <c r="I771" i="8"/>
  <c r="G772" i="8"/>
  <c r="I772" i="8"/>
  <c r="G773" i="8"/>
  <c r="I773" i="8"/>
  <c r="G774" i="8"/>
  <c r="I774" i="8"/>
  <c r="G775" i="8"/>
  <c r="I775" i="8"/>
  <c r="G776" i="8"/>
  <c r="I776" i="8"/>
  <c r="G777" i="8"/>
  <c r="I777" i="8"/>
  <c r="G778" i="8"/>
  <c r="I778" i="8"/>
  <c r="G779" i="8"/>
  <c r="I779" i="8"/>
  <c r="G780" i="8"/>
  <c r="I780" i="8"/>
  <c r="G781" i="8"/>
  <c r="I781" i="8"/>
  <c r="G782" i="8"/>
  <c r="I782" i="8"/>
  <c r="G783" i="8"/>
  <c r="I783" i="8"/>
  <c r="G784" i="8"/>
  <c r="I784" i="8"/>
  <c r="G785" i="8"/>
  <c r="I785" i="8"/>
  <c r="G786" i="8"/>
  <c r="I786" i="8"/>
  <c r="G787" i="8"/>
  <c r="I787" i="8"/>
  <c r="G788" i="8"/>
  <c r="I788" i="8"/>
  <c r="G789" i="8"/>
  <c r="I789" i="8"/>
  <c r="G790" i="8"/>
  <c r="I790" i="8"/>
  <c r="G791" i="8"/>
  <c r="I791" i="8"/>
  <c r="G792" i="8"/>
  <c r="I792" i="8"/>
  <c r="G793" i="8"/>
  <c r="I793" i="8"/>
  <c r="G794" i="8"/>
  <c r="I794" i="8"/>
  <c r="G795" i="8"/>
  <c r="I795" i="8"/>
  <c r="G796" i="8"/>
  <c r="I796" i="8"/>
  <c r="G797" i="8"/>
  <c r="I797" i="8"/>
  <c r="G798" i="8"/>
  <c r="I798" i="8"/>
  <c r="G799" i="8"/>
  <c r="I799" i="8"/>
  <c r="G800" i="8"/>
  <c r="I800" i="8"/>
  <c r="G801" i="8"/>
  <c r="I801" i="8"/>
  <c r="G802" i="8"/>
  <c r="I802" i="8"/>
  <c r="G803" i="8"/>
  <c r="I803" i="8"/>
  <c r="G804" i="8"/>
  <c r="I804" i="8"/>
  <c r="G805" i="8"/>
  <c r="I805" i="8"/>
  <c r="G806" i="8"/>
  <c r="I806" i="8"/>
  <c r="G807" i="8"/>
  <c r="I807" i="8"/>
  <c r="G808" i="8"/>
  <c r="I808" i="8"/>
  <c r="G809" i="8"/>
  <c r="I809" i="8"/>
  <c r="G810" i="8"/>
  <c r="I810" i="8"/>
  <c r="G811" i="8"/>
  <c r="I811" i="8"/>
  <c r="G812" i="8"/>
  <c r="I812" i="8"/>
  <c r="G813" i="8"/>
  <c r="I813" i="8"/>
  <c r="G814" i="8"/>
  <c r="I814" i="8"/>
  <c r="G815" i="8"/>
  <c r="I815" i="8"/>
  <c r="G816" i="8"/>
  <c r="I816" i="8"/>
  <c r="G817" i="8"/>
  <c r="I817" i="8"/>
  <c r="G818" i="8"/>
  <c r="I818" i="8"/>
  <c r="G819" i="8"/>
  <c r="I819" i="8"/>
  <c r="G820" i="8"/>
  <c r="I820" i="8"/>
  <c r="G821" i="8"/>
  <c r="I821" i="8"/>
  <c r="G822" i="8"/>
  <c r="I822" i="8"/>
  <c r="G823" i="8"/>
  <c r="I823" i="8"/>
  <c r="G824" i="8"/>
  <c r="I824" i="8"/>
  <c r="G825" i="8"/>
  <c r="I825" i="8"/>
  <c r="G826" i="8"/>
  <c r="I826" i="8"/>
  <c r="G827" i="8"/>
  <c r="I827" i="8"/>
  <c r="G828" i="8"/>
  <c r="I828" i="8"/>
  <c r="G829" i="8"/>
  <c r="I829" i="8"/>
  <c r="G830" i="8"/>
  <c r="I830" i="8"/>
  <c r="G831" i="8"/>
  <c r="I831" i="8"/>
  <c r="G832" i="8"/>
  <c r="I832" i="8"/>
  <c r="G833" i="8"/>
  <c r="I833" i="8"/>
  <c r="G834" i="8"/>
  <c r="I834" i="8"/>
  <c r="G835" i="8"/>
  <c r="I835" i="8"/>
  <c r="G836" i="8"/>
  <c r="I836" i="8"/>
  <c r="G837" i="8"/>
  <c r="I837" i="8"/>
  <c r="G838" i="8"/>
  <c r="I838" i="8"/>
  <c r="G839" i="8"/>
  <c r="I839" i="8"/>
  <c r="G840" i="8"/>
  <c r="I840" i="8"/>
  <c r="G841" i="8"/>
  <c r="I841" i="8"/>
  <c r="G842" i="8"/>
  <c r="I842" i="8"/>
  <c r="G843" i="8"/>
  <c r="I843" i="8"/>
  <c r="G844" i="8"/>
  <c r="I844" i="8"/>
  <c r="G845" i="8"/>
  <c r="I845" i="8"/>
  <c r="G846" i="8"/>
  <c r="I846" i="8"/>
  <c r="G847" i="8"/>
  <c r="I847" i="8"/>
  <c r="G848" i="8"/>
  <c r="I848" i="8"/>
  <c r="G849" i="8"/>
  <c r="I849" i="8"/>
  <c r="G850" i="8"/>
  <c r="I850" i="8"/>
  <c r="G851" i="8"/>
  <c r="I851" i="8"/>
  <c r="G852" i="8"/>
  <c r="I852" i="8"/>
  <c r="G853" i="8"/>
  <c r="I853" i="8"/>
  <c r="G854" i="8"/>
  <c r="I854" i="8"/>
  <c r="G855" i="8"/>
  <c r="I855" i="8"/>
  <c r="G856" i="8"/>
  <c r="I856" i="8"/>
  <c r="G857" i="8"/>
  <c r="I857" i="8"/>
  <c r="G858" i="8"/>
  <c r="I858" i="8"/>
  <c r="G859" i="8"/>
  <c r="I859" i="8"/>
  <c r="G860" i="8"/>
  <c r="I860" i="8"/>
  <c r="G861" i="8"/>
  <c r="I861" i="8"/>
  <c r="G862" i="8"/>
  <c r="I862" i="8"/>
  <c r="G863" i="8"/>
  <c r="I863" i="8"/>
  <c r="G864" i="8"/>
  <c r="I864" i="8"/>
  <c r="G865" i="8"/>
  <c r="I865" i="8"/>
  <c r="G866" i="8"/>
  <c r="I866" i="8"/>
  <c r="G867" i="8"/>
  <c r="I867" i="8"/>
  <c r="G868" i="8"/>
  <c r="I868" i="8"/>
  <c r="G869" i="8"/>
  <c r="I869" i="8"/>
  <c r="G870" i="8"/>
  <c r="I870" i="8"/>
  <c r="G871" i="8"/>
  <c r="I871" i="8"/>
  <c r="G872" i="8"/>
  <c r="I872" i="8"/>
  <c r="G873" i="8"/>
  <c r="I873" i="8"/>
  <c r="G874" i="8"/>
  <c r="I874" i="8"/>
  <c r="G875" i="8"/>
  <c r="I875" i="8"/>
  <c r="G876" i="8"/>
  <c r="I876" i="8"/>
  <c r="G877" i="8"/>
  <c r="I877" i="8"/>
  <c r="G878" i="8"/>
  <c r="I878" i="8"/>
  <c r="G879" i="8"/>
  <c r="I879" i="8"/>
  <c r="G880" i="8"/>
  <c r="I880" i="8"/>
  <c r="G881" i="8"/>
  <c r="I881" i="8"/>
  <c r="G882" i="8"/>
  <c r="I882" i="8"/>
  <c r="G883" i="8"/>
  <c r="I883" i="8"/>
  <c r="G884" i="8"/>
  <c r="I884" i="8"/>
  <c r="G885" i="8"/>
  <c r="I885" i="8"/>
  <c r="G886" i="8"/>
  <c r="I886" i="8"/>
  <c r="G887" i="8"/>
  <c r="I887" i="8"/>
  <c r="G888" i="8"/>
  <c r="I888" i="8"/>
  <c r="G889" i="8"/>
  <c r="I889" i="8"/>
  <c r="G890" i="8"/>
  <c r="I890" i="8"/>
  <c r="G891" i="8"/>
  <c r="I891" i="8"/>
  <c r="G892" i="8"/>
  <c r="I892" i="8"/>
  <c r="G893" i="8"/>
  <c r="I893" i="8"/>
  <c r="G894" i="8"/>
  <c r="I894" i="8"/>
  <c r="G895" i="8"/>
  <c r="I895" i="8"/>
  <c r="G896" i="8"/>
  <c r="I896" i="8"/>
  <c r="G897" i="8"/>
  <c r="I897" i="8"/>
  <c r="G898" i="8"/>
  <c r="I898" i="8"/>
  <c r="G899" i="8"/>
  <c r="I899" i="8"/>
  <c r="G900" i="8"/>
  <c r="I900" i="8"/>
  <c r="G901" i="8"/>
  <c r="I901" i="8"/>
  <c r="G902" i="8"/>
  <c r="I902" i="8"/>
  <c r="G903" i="8"/>
  <c r="I903" i="8"/>
  <c r="G904" i="8"/>
  <c r="I904" i="8"/>
  <c r="G905" i="8"/>
  <c r="I905" i="8"/>
  <c r="G906" i="8"/>
  <c r="I906" i="8"/>
  <c r="G907" i="8"/>
  <c r="I907" i="8"/>
  <c r="G908" i="8"/>
  <c r="I908" i="8"/>
  <c r="G909" i="8"/>
  <c r="I909" i="8"/>
  <c r="G910" i="8"/>
  <c r="I910" i="8"/>
  <c r="G911" i="8"/>
  <c r="I911" i="8"/>
  <c r="G912" i="8"/>
  <c r="I912" i="8"/>
  <c r="G913" i="8"/>
  <c r="I913" i="8"/>
  <c r="G914" i="8"/>
  <c r="I914" i="8"/>
  <c r="G915" i="8"/>
  <c r="I915" i="8"/>
  <c r="G916" i="8"/>
  <c r="I916" i="8"/>
  <c r="G917" i="8"/>
  <c r="I917" i="8"/>
  <c r="G918" i="8"/>
  <c r="I918" i="8"/>
  <c r="G919" i="8"/>
  <c r="I919" i="8"/>
  <c r="G920" i="8"/>
  <c r="I920" i="8"/>
  <c r="G921" i="8"/>
  <c r="I921" i="8"/>
  <c r="G922" i="8"/>
  <c r="I922" i="8"/>
  <c r="G923" i="8"/>
  <c r="I923" i="8"/>
  <c r="G924" i="8"/>
  <c r="I924" i="8"/>
  <c r="G925" i="8"/>
  <c r="I925" i="8"/>
  <c r="G926" i="8"/>
  <c r="I926" i="8"/>
  <c r="G927" i="8"/>
  <c r="I927" i="8"/>
  <c r="G928" i="8"/>
  <c r="I928" i="8"/>
  <c r="G929" i="8"/>
  <c r="I929" i="8"/>
  <c r="G930" i="8"/>
  <c r="I930" i="8"/>
  <c r="G931" i="8"/>
  <c r="I931" i="8"/>
  <c r="G932" i="8"/>
  <c r="I932" i="8"/>
  <c r="G933" i="8"/>
  <c r="I933" i="8"/>
  <c r="G934" i="8"/>
  <c r="I934" i="8"/>
  <c r="G935" i="8"/>
  <c r="I935" i="8"/>
  <c r="G936" i="8"/>
  <c r="I936" i="8"/>
  <c r="G937" i="8"/>
  <c r="I937" i="8"/>
  <c r="G938" i="8"/>
  <c r="I938" i="8"/>
  <c r="G939" i="8"/>
  <c r="I939" i="8"/>
  <c r="G940" i="8"/>
  <c r="I940" i="8"/>
  <c r="G941" i="8"/>
  <c r="I941" i="8"/>
  <c r="G942" i="8"/>
  <c r="I942" i="8"/>
  <c r="G943" i="8"/>
  <c r="I943" i="8"/>
  <c r="G944" i="8"/>
  <c r="I944" i="8"/>
  <c r="G945" i="8"/>
  <c r="I945" i="8"/>
  <c r="G946" i="8"/>
  <c r="I946" i="8"/>
  <c r="G947" i="8"/>
  <c r="I947" i="8"/>
  <c r="G948" i="8"/>
  <c r="I948" i="8"/>
  <c r="G949" i="8"/>
  <c r="I949" i="8"/>
  <c r="G950" i="8"/>
  <c r="I950" i="8"/>
  <c r="G951" i="8"/>
  <c r="I951" i="8"/>
  <c r="G952" i="8"/>
  <c r="I952" i="8"/>
  <c r="G953" i="8"/>
  <c r="I953" i="8"/>
  <c r="G954" i="8"/>
  <c r="I954" i="8"/>
  <c r="G955" i="8"/>
  <c r="I955" i="8"/>
  <c r="G956" i="8"/>
  <c r="I956" i="8"/>
  <c r="G957" i="8"/>
  <c r="I957" i="8"/>
  <c r="G958" i="8"/>
  <c r="I958" i="8"/>
  <c r="G959" i="8"/>
  <c r="I959" i="8"/>
  <c r="G960" i="8"/>
  <c r="I960" i="8"/>
  <c r="G961" i="8"/>
  <c r="I961" i="8"/>
  <c r="G962" i="8"/>
  <c r="I962" i="8"/>
  <c r="G963" i="8"/>
  <c r="I963" i="8"/>
  <c r="G964" i="8"/>
  <c r="I964" i="8"/>
  <c r="G965" i="8"/>
  <c r="I965" i="8"/>
  <c r="G966" i="8"/>
  <c r="I966" i="8"/>
  <c r="G967" i="8"/>
  <c r="I967" i="8"/>
  <c r="G968" i="8"/>
  <c r="I968" i="8"/>
  <c r="G969" i="8"/>
  <c r="I969" i="8"/>
  <c r="G970" i="8"/>
  <c r="I970" i="8"/>
  <c r="G971" i="8"/>
  <c r="I971" i="8"/>
  <c r="G972" i="8"/>
  <c r="I972" i="8"/>
  <c r="G973" i="8"/>
  <c r="I973" i="8"/>
  <c r="G974" i="8"/>
  <c r="I974" i="8"/>
  <c r="G975" i="8"/>
  <c r="I975" i="8"/>
  <c r="G976" i="8"/>
  <c r="I976" i="8"/>
  <c r="G977" i="8"/>
  <c r="I977" i="8"/>
  <c r="G978" i="8"/>
  <c r="I978" i="8"/>
  <c r="G979" i="8"/>
  <c r="I979" i="8"/>
  <c r="G980" i="8"/>
  <c r="I980" i="8"/>
  <c r="G981" i="8"/>
  <c r="I981" i="8"/>
  <c r="G982" i="8"/>
  <c r="I982" i="8"/>
  <c r="G983" i="8"/>
  <c r="I983" i="8"/>
  <c r="G984" i="8"/>
  <c r="I984" i="8"/>
  <c r="G985" i="8"/>
  <c r="I985" i="8"/>
  <c r="G986" i="8"/>
  <c r="I986" i="8"/>
  <c r="G987" i="8"/>
  <c r="I987" i="8"/>
  <c r="G988" i="8"/>
  <c r="I988" i="8"/>
  <c r="G989" i="8"/>
  <c r="I989" i="8"/>
  <c r="G990" i="8"/>
  <c r="I990" i="8"/>
  <c r="G991" i="8"/>
  <c r="I991" i="8"/>
  <c r="G992" i="8"/>
  <c r="I992" i="8"/>
  <c r="G993" i="8"/>
  <c r="I993" i="8"/>
  <c r="G994" i="8"/>
  <c r="I994" i="8"/>
  <c r="G995" i="8"/>
  <c r="I995" i="8"/>
  <c r="G996" i="8"/>
  <c r="I996" i="8"/>
  <c r="G997" i="8"/>
  <c r="I997" i="8"/>
  <c r="G998" i="8"/>
  <c r="I998" i="8"/>
  <c r="G999" i="8"/>
  <c r="I999" i="8"/>
  <c r="G1000" i="8"/>
  <c r="I1000" i="8"/>
  <c r="G1001" i="8"/>
  <c r="I1001" i="8"/>
  <c r="G1002" i="8"/>
  <c r="I1002" i="8"/>
  <c r="G1003" i="8"/>
  <c r="I1003" i="8"/>
  <c r="G1004" i="8"/>
  <c r="I1004" i="8"/>
  <c r="G1005" i="8"/>
  <c r="I1005" i="8"/>
  <c r="G1006" i="8"/>
  <c r="I1006" i="8"/>
  <c r="G1007" i="8"/>
  <c r="I1007" i="8"/>
  <c r="G1008" i="8"/>
  <c r="I1008" i="8"/>
  <c r="G1009" i="8"/>
  <c r="I1009" i="8"/>
  <c r="G1010" i="8"/>
  <c r="I1010" i="8"/>
  <c r="G1011" i="8"/>
  <c r="I1011" i="8"/>
  <c r="G1012" i="8"/>
  <c r="I1012" i="8"/>
  <c r="G1013" i="8"/>
  <c r="I1013" i="8"/>
  <c r="G1014" i="8"/>
  <c r="I1014" i="8"/>
  <c r="G1015" i="8"/>
  <c r="I1015" i="8"/>
  <c r="G1016" i="8"/>
  <c r="I1016" i="8"/>
  <c r="G1017" i="8"/>
  <c r="I1017" i="8"/>
  <c r="G1018" i="8"/>
  <c r="I1018" i="8"/>
  <c r="G1019" i="8"/>
  <c r="I1019" i="8"/>
  <c r="G1020" i="8"/>
  <c r="I1020" i="8"/>
  <c r="G1021" i="8"/>
  <c r="I1021" i="8"/>
  <c r="G1022" i="8"/>
  <c r="I1022" i="8"/>
  <c r="G1023" i="8"/>
  <c r="I1023" i="8"/>
  <c r="G1024" i="8"/>
  <c r="I1024" i="8"/>
  <c r="G1025" i="8"/>
  <c r="I1025" i="8"/>
  <c r="G1026" i="8"/>
  <c r="I1026" i="8"/>
  <c r="G1027" i="8"/>
  <c r="I1027" i="8"/>
  <c r="G1028" i="8"/>
  <c r="I1028" i="8"/>
  <c r="G1029" i="8"/>
  <c r="I1029" i="8"/>
  <c r="G1030" i="8"/>
  <c r="I1030" i="8"/>
  <c r="G1031" i="8"/>
  <c r="I1031" i="8"/>
  <c r="G1032" i="8"/>
  <c r="I1032" i="8"/>
  <c r="G1033" i="8"/>
  <c r="I1033" i="8"/>
  <c r="G1034" i="8"/>
  <c r="I1034" i="8"/>
  <c r="G1035" i="8"/>
  <c r="I1035" i="8"/>
  <c r="G1036" i="8"/>
  <c r="I1036" i="8"/>
  <c r="G1037" i="8"/>
  <c r="I1037" i="8"/>
  <c r="G1038" i="8"/>
  <c r="I1038" i="8"/>
  <c r="G1039" i="8"/>
  <c r="I1039" i="8"/>
  <c r="G1040" i="8"/>
  <c r="I1040" i="8"/>
  <c r="G1041" i="8"/>
  <c r="I1041" i="8"/>
  <c r="G1042" i="8"/>
  <c r="I1042" i="8"/>
  <c r="G1043" i="8"/>
  <c r="I1043" i="8"/>
  <c r="G1044" i="8"/>
  <c r="I1044" i="8"/>
  <c r="G1045" i="8"/>
  <c r="I1045" i="8"/>
  <c r="G1046" i="8"/>
  <c r="I1046" i="8"/>
  <c r="G1047" i="8"/>
  <c r="I1047" i="8"/>
  <c r="G1048" i="8"/>
  <c r="I1048" i="8"/>
  <c r="G1049" i="8"/>
  <c r="I1049" i="8"/>
  <c r="G1050" i="8"/>
  <c r="I1050" i="8"/>
  <c r="G1051" i="8"/>
  <c r="I1051" i="8"/>
  <c r="G1052" i="8"/>
  <c r="I1052" i="8"/>
  <c r="G1053" i="8"/>
  <c r="I1053" i="8"/>
  <c r="G1054" i="8"/>
  <c r="I1054" i="8"/>
  <c r="G1055" i="8"/>
  <c r="I1055" i="8"/>
  <c r="G1056" i="8"/>
  <c r="I1056" i="8"/>
  <c r="G1057" i="8"/>
  <c r="I1057" i="8"/>
  <c r="G1058" i="8"/>
  <c r="I1058" i="8"/>
  <c r="G1059" i="8"/>
  <c r="I1059" i="8"/>
  <c r="G1060" i="8"/>
  <c r="I1060" i="8"/>
  <c r="G1061" i="8"/>
  <c r="I1061" i="8"/>
  <c r="G1062" i="8"/>
  <c r="I1062" i="8"/>
  <c r="G1063" i="8"/>
  <c r="I1063" i="8"/>
  <c r="G1064" i="8"/>
  <c r="I1064" i="8"/>
  <c r="G1065" i="8"/>
  <c r="I1065" i="8"/>
  <c r="G1066" i="8"/>
  <c r="I1066" i="8"/>
  <c r="G1067" i="8"/>
  <c r="I1067" i="8"/>
  <c r="G1068" i="8"/>
  <c r="I1068" i="8"/>
  <c r="G1069" i="8"/>
  <c r="I1069" i="8"/>
  <c r="G1070" i="8"/>
  <c r="I1070" i="8"/>
  <c r="G1071" i="8"/>
  <c r="I1071" i="8"/>
  <c r="G1072" i="8"/>
  <c r="I1072" i="8"/>
  <c r="G1073" i="8"/>
  <c r="I1073" i="8"/>
  <c r="G1074" i="8"/>
  <c r="I1074" i="8"/>
  <c r="G1075" i="8"/>
  <c r="I1075" i="8"/>
  <c r="G1076" i="8"/>
  <c r="I1076" i="8"/>
  <c r="G1077" i="8"/>
  <c r="I1077" i="8"/>
  <c r="G1078" i="8"/>
  <c r="I1078" i="8"/>
  <c r="G1079" i="8"/>
  <c r="I1079" i="8"/>
  <c r="G1080" i="8"/>
  <c r="I1080" i="8"/>
  <c r="G1081" i="8"/>
  <c r="I1081" i="8"/>
  <c r="G1082" i="8"/>
  <c r="I1082" i="8"/>
  <c r="G1083" i="8"/>
  <c r="I1083" i="8"/>
  <c r="G1084" i="8"/>
  <c r="I1084" i="8"/>
  <c r="G1085" i="8"/>
  <c r="I1085" i="8"/>
  <c r="G1086" i="8"/>
  <c r="I1086" i="8"/>
  <c r="G1087" i="8"/>
  <c r="I1087" i="8"/>
  <c r="G1088" i="8"/>
  <c r="I1088" i="8"/>
  <c r="G1089" i="8"/>
  <c r="I1089" i="8"/>
  <c r="G1090" i="8"/>
  <c r="I1090" i="8"/>
  <c r="G1091" i="8"/>
  <c r="I1091" i="8"/>
  <c r="G1092" i="8"/>
  <c r="I1092" i="8"/>
  <c r="G1093" i="8"/>
  <c r="I1093" i="8"/>
  <c r="G1094" i="8"/>
  <c r="I1094" i="8"/>
  <c r="G1095" i="8"/>
  <c r="I1095" i="8"/>
  <c r="G1096" i="8"/>
  <c r="I1096" i="8"/>
  <c r="G1097" i="8"/>
  <c r="I1097" i="8"/>
  <c r="G1098" i="8"/>
  <c r="I1098" i="8"/>
  <c r="G1099" i="8"/>
  <c r="I1099" i="8"/>
  <c r="G1100" i="8"/>
  <c r="I1100" i="8"/>
  <c r="G1101" i="8"/>
  <c r="I1101" i="8"/>
  <c r="G1102" i="8"/>
  <c r="I1102" i="8"/>
  <c r="G1103" i="8"/>
  <c r="I1103" i="8"/>
  <c r="G1104" i="8"/>
  <c r="I1104" i="8"/>
  <c r="G1105" i="8"/>
  <c r="I1105" i="8"/>
  <c r="G1106" i="8"/>
  <c r="I1106" i="8"/>
  <c r="G1107" i="8"/>
  <c r="I1107" i="8"/>
  <c r="G1108" i="8"/>
  <c r="I1108" i="8"/>
  <c r="G1109" i="8"/>
  <c r="I1109" i="8"/>
  <c r="G1110" i="8"/>
  <c r="I1110" i="8"/>
  <c r="G1111" i="8"/>
  <c r="I1111" i="8"/>
  <c r="G1112" i="8"/>
  <c r="I1112" i="8"/>
  <c r="G1113" i="8"/>
  <c r="I1113" i="8"/>
  <c r="G1114" i="8"/>
  <c r="I1114" i="8"/>
  <c r="G1115" i="8"/>
  <c r="I1115" i="8"/>
  <c r="G1116" i="8"/>
  <c r="I1116" i="8"/>
  <c r="G1117" i="8"/>
  <c r="I1117" i="8"/>
  <c r="G1118" i="8"/>
  <c r="I1118" i="8"/>
  <c r="G1119" i="8"/>
  <c r="I1119" i="8"/>
  <c r="G1120" i="8"/>
  <c r="I1120" i="8"/>
  <c r="G1121" i="8"/>
  <c r="I1121" i="8"/>
  <c r="G1122" i="8"/>
  <c r="I1122" i="8"/>
  <c r="G1123" i="8"/>
  <c r="I1123" i="8"/>
  <c r="G1124" i="8"/>
  <c r="I1124" i="8"/>
  <c r="G1125" i="8"/>
  <c r="I1125" i="8"/>
  <c r="G1126" i="8"/>
  <c r="I1126" i="8"/>
  <c r="G1127" i="8"/>
  <c r="I1127" i="8"/>
  <c r="G1128" i="8"/>
  <c r="I1128" i="8"/>
  <c r="G1129" i="8"/>
  <c r="I1129" i="8"/>
  <c r="G1130" i="8"/>
  <c r="I1130" i="8"/>
  <c r="G1131" i="8"/>
  <c r="I1131" i="8"/>
  <c r="G1132" i="8"/>
  <c r="I1132" i="8"/>
  <c r="G1133" i="8"/>
  <c r="I1133" i="8"/>
  <c r="G1134" i="8"/>
  <c r="I1134" i="8"/>
  <c r="G1135" i="8"/>
  <c r="I1135" i="8"/>
  <c r="G1136" i="8"/>
  <c r="I1136" i="8"/>
  <c r="G1137" i="8"/>
  <c r="I1137" i="8"/>
  <c r="G1138" i="8"/>
  <c r="I1138" i="8"/>
  <c r="G1139" i="8"/>
  <c r="I1139" i="8"/>
  <c r="G1140" i="8"/>
  <c r="I1140" i="8"/>
  <c r="G1141" i="8"/>
  <c r="I1141" i="8"/>
  <c r="G1142" i="8"/>
  <c r="I1142" i="8"/>
  <c r="G1143" i="8"/>
  <c r="I1143" i="8"/>
  <c r="G1144" i="8"/>
  <c r="I1144" i="8"/>
  <c r="G1145" i="8"/>
  <c r="I1145" i="8"/>
  <c r="G1146" i="8"/>
  <c r="I1146" i="8"/>
  <c r="G1147" i="8"/>
  <c r="I1147" i="8"/>
  <c r="G1148" i="8"/>
  <c r="I1148" i="8"/>
  <c r="G1149" i="8"/>
  <c r="I1149" i="8"/>
  <c r="G1150" i="8"/>
  <c r="I1150" i="8"/>
  <c r="G1151" i="8"/>
  <c r="I1151" i="8"/>
  <c r="G1152" i="8"/>
  <c r="I1152" i="8"/>
  <c r="G1153" i="8"/>
  <c r="I1153" i="8"/>
  <c r="G1154" i="8"/>
  <c r="I1154" i="8"/>
  <c r="G1155" i="8"/>
  <c r="I1155" i="8"/>
  <c r="G1156" i="8"/>
  <c r="I1156" i="8"/>
  <c r="G1157" i="8"/>
  <c r="I1157" i="8"/>
  <c r="G1158" i="8"/>
  <c r="I1158" i="8"/>
  <c r="G1159" i="8"/>
  <c r="I1159" i="8"/>
  <c r="G1160" i="8"/>
  <c r="I1160" i="8"/>
  <c r="G1161" i="8"/>
  <c r="I1161" i="8"/>
  <c r="G1162" i="8"/>
  <c r="I1162" i="8"/>
  <c r="G1163" i="8"/>
  <c r="I1163" i="8"/>
  <c r="G1164" i="8"/>
  <c r="I1164" i="8"/>
  <c r="G1165" i="8"/>
  <c r="I1165" i="8"/>
  <c r="G1166" i="8"/>
  <c r="I1166" i="8"/>
  <c r="G1167" i="8"/>
  <c r="I1167" i="8"/>
  <c r="G1168" i="8"/>
  <c r="I1168" i="8"/>
  <c r="G1169" i="8"/>
  <c r="I1169" i="8"/>
  <c r="G1170" i="8"/>
  <c r="I1170" i="8"/>
  <c r="G1171" i="8"/>
  <c r="I1171" i="8"/>
  <c r="G1172" i="8"/>
  <c r="I1172" i="8"/>
  <c r="G1173" i="8"/>
  <c r="I1173" i="8"/>
  <c r="G1174" i="8"/>
  <c r="I1174" i="8"/>
  <c r="G1175" i="8"/>
  <c r="I1175" i="8"/>
  <c r="G1176" i="8"/>
  <c r="I1176" i="8"/>
  <c r="G1177" i="8"/>
  <c r="I1177" i="8"/>
  <c r="G1178" i="8"/>
  <c r="I1178" i="8"/>
  <c r="G1179" i="8"/>
  <c r="I1179" i="8"/>
  <c r="G1180" i="8"/>
  <c r="I1180" i="8"/>
  <c r="G1181" i="8"/>
  <c r="I1181" i="8"/>
  <c r="G1182" i="8"/>
  <c r="I1182" i="8"/>
  <c r="G1183" i="8"/>
  <c r="I1183" i="8"/>
  <c r="G1184" i="8"/>
  <c r="I1184" i="8"/>
  <c r="G1185" i="8"/>
  <c r="I1185" i="8"/>
  <c r="G1186" i="8"/>
  <c r="I1186" i="8"/>
  <c r="G1187" i="8"/>
  <c r="I1187" i="8"/>
  <c r="G1188" i="8"/>
  <c r="I1188" i="8"/>
  <c r="G1189" i="8"/>
  <c r="I1189" i="8"/>
  <c r="G1190" i="8"/>
  <c r="I1190" i="8"/>
  <c r="G1191" i="8"/>
  <c r="I1191" i="8"/>
  <c r="G1192" i="8"/>
  <c r="I1192" i="8"/>
  <c r="G1193" i="8"/>
  <c r="I1193" i="8"/>
  <c r="G1194" i="8"/>
  <c r="I1194" i="8"/>
  <c r="G1195" i="8"/>
  <c r="I1195" i="8"/>
  <c r="G1196" i="8"/>
  <c r="I1196" i="8"/>
  <c r="G1197" i="8"/>
  <c r="I1197" i="8"/>
  <c r="G1198" i="8"/>
  <c r="I1198" i="8"/>
  <c r="G1199" i="8"/>
  <c r="I1199" i="8"/>
  <c r="G1200" i="8"/>
  <c r="I1200" i="8"/>
  <c r="G1201" i="8"/>
  <c r="I1201" i="8"/>
  <c r="G1202" i="8"/>
  <c r="I1202" i="8"/>
  <c r="G1203" i="8"/>
  <c r="I1203" i="8"/>
  <c r="G1204" i="8"/>
  <c r="I1204" i="8"/>
  <c r="G1205" i="8"/>
  <c r="I1205" i="8"/>
  <c r="G1206" i="8"/>
  <c r="I1206" i="8"/>
  <c r="G1207" i="8"/>
  <c r="I1207" i="8"/>
  <c r="G1208" i="8"/>
  <c r="I1208" i="8"/>
  <c r="G1209" i="8"/>
  <c r="I1209" i="8"/>
  <c r="G1210" i="8"/>
  <c r="I1210" i="8"/>
  <c r="G1211" i="8"/>
  <c r="I1211" i="8"/>
  <c r="G1212" i="8"/>
  <c r="I1212" i="8"/>
  <c r="G1213" i="8"/>
  <c r="I1213" i="8"/>
  <c r="G1214" i="8"/>
  <c r="I1214" i="8"/>
  <c r="G1215" i="8"/>
  <c r="I1215" i="8"/>
  <c r="G1216" i="8"/>
  <c r="I1216" i="8"/>
  <c r="G1217" i="8"/>
  <c r="I1217" i="8"/>
  <c r="G1218" i="8"/>
  <c r="I1218" i="8"/>
  <c r="G1219" i="8"/>
  <c r="I1219" i="8"/>
  <c r="G1220" i="8"/>
  <c r="I1220" i="8"/>
  <c r="G1221" i="8"/>
  <c r="I1221" i="8"/>
  <c r="G1222" i="8"/>
  <c r="I1222" i="8"/>
  <c r="G1223" i="8"/>
  <c r="I1223" i="8"/>
  <c r="G1224" i="8"/>
  <c r="I1224" i="8"/>
  <c r="G1225" i="8"/>
  <c r="I1225" i="8"/>
  <c r="G1226" i="8"/>
  <c r="I1226" i="8"/>
  <c r="G1227" i="8"/>
  <c r="I1227" i="8"/>
  <c r="G1228" i="8"/>
  <c r="I1228" i="8"/>
  <c r="G1229" i="8"/>
  <c r="I1229" i="8"/>
  <c r="G1230" i="8"/>
  <c r="I1230" i="8"/>
  <c r="G1231" i="8"/>
  <c r="I1231" i="8"/>
  <c r="G1232" i="8"/>
  <c r="I1232" i="8"/>
  <c r="G1233" i="8"/>
  <c r="I1233" i="8"/>
  <c r="G1234" i="8"/>
  <c r="I1234" i="8"/>
  <c r="G1235" i="8"/>
  <c r="I1235" i="8"/>
  <c r="G1236" i="8"/>
  <c r="I1236" i="8"/>
  <c r="G1237" i="8"/>
  <c r="I1237" i="8"/>
  <c r="G1238" i="8"/>
  <c r="I1238" i="8"/>
  <c r="G1239" i="8"/>
  <c r="I1239" i="8"/>
  <c r="G1240" i="8"/>
  <c r="I1240" i="8"/>
  <c r="G1241" i="8"/>
  <c r="I1241" i="8"/>
  <c r="G1242" i="8"/>
  <c r="I1242" i="8"/>
  <c r="G1243" i="8"/>
  <c r="I1243" i="8"/>
  <c r="G1244" i="8"/>
  <c r="I1244" i="8"/>
  <c r="G1245" i="8"/>
  <c r="I1245" i="8"/>
  <c r="G1246" i="8"/>
  <c r="I1246" i="8"/>
  <c r="G1247" i="8"/>
  <c r="I1247" i="8"/>
  <c r="G1248" i="8"/>
  <c r="I1248" i="8"/>
  <c r="G1249" i="8"/>
  <c r="I1249" i="8"/>
  <c r="G1250" i="8"/>
  <c r="I1250" i="8"/>
  <c r="G1251" i="8"/>
  <c r="I1251" i="8"/>
  <c r="G1252" i="8"/>
  <c r="I1252" i="8"/>
  <c r="G1253" i="8"/>
  <c r="I1253" i="8"/>
  <c r="G1254" i="8"/>
  <c r="I1254" i="8"/>
  <c r="G1255" i="8"/>
  <c r="I1255" i="8"/>
  <c r="G1256" i="8"/>
  <c r="I1256" i="8"/>
  <c r="G1257" i="8"/>
  <c r="I1257" i="8"/>
  <c r="G1258" i="8"/>
  <c r="I1258" i="8"/>
  <c r="G1259" i="8"/>
  <c r="I1259" i="8"/>
  <c r="G1260" i="8"/>
  <c r="I1260" i="8"/>
  <c r="G1261" i="8"/>
  <c r="I1261" i="8"/>
  <c r="G1262" i="8"/>
  <c r="I1262" i="8"/>
  <c r="G1263" i="8"/>
  <c r="I1263" i="8"/>
  <c r="G1264" i="8"/>
  <c r="I1264" i="8"/>
  <c r="G1265" i="8"/>
  <c r="I1265" i="8"/>
  <c r="G1266" i="8"/>
  <c r="I1266" i="8"/>
  <c r="G1267" i="8"/>
  <c r="I1267" i="8"/>
  <c r="G1268" i="8"/>
  <c r="I1268" i="8"/>
  <c r="G1269" i="8"/>
  <c r="I1269" i="8"/>
  <c r="G1270" i="8"/>
  <c r="I1270" i="8"/>
  <c r="G1271" i="8"/>
  <c r="I1271" i="8"/>
  <c r="G1272" i="8"/>
  <c r="I1272" i="8"/>
  <c r="G1273" i="8"/>
  <c r="I1273" i="8"/>
  <c r="G1274" i="8"/>
  <c r="I1274" i="8"/>
  <c r="G1275" i="8"/>
  <c r="I1275" i="8"/>
  <c r="G1276" i="8"/>
  <c r="I1276" i="8"/>
  <c r="G1277" i="8"/>
  <c r="I1277" i="8"/>
  <c r="G1278" i="8"/>
  <c r="I1278" i="8"/>
  <c r="G1279" i="8"/>
  <c r="I1279" i="8"/>
  <c r="G1280" i="8"/>
  <c r="I1280" i="8"/>
  <c r="G1281" i="8"/>
  <c r="I1281" i="8"/>
  <c r="G1282" i="8"/>
  <c r="I1282" i="8"/>
  <c r="G1283" i="8"/>
  <c r="I1283" i="8"/>
  <c r="G1284" i="8"/>
  <c r="I1284" i="8"/>
  <c r="G1285" i="8"/>
  <c r="I1285" i="8"/>
  <c r="G1286" i="8"/>
  <c r="I1286" i="8"/>
  <c r="G1287" i="8"/>
  <c r="I1287" i="8"/>
  <c r="G1288" i="8"/>
  <c r="I1288" i="8"/>
  <c r="G1289" i="8"/>
  <c r="I1289" i="8"/>
  <c r="G1290" i="8"/>
  <c r="I1290" i="8"/>
  <c r="G1291" i="8"/>
  <c r="I1291" i="8"/>
  <c r="G1292" i="8"/>
  <c r="I1292" i="8"/>
  <c r="G1293" i="8"/>
  <c r="I1293" i="8"/>
  <c r="G1294" i="8"/>
  <c r="I1294" i="8"/>
  <c r="G1295" i="8"/>
  <c r="I1295" i="8"/>
  <c r="G1296" i="8"/>
  <c r="I1296" i="8"/>
  <c r="G1297" i="8"/>
  <c r="I1297" i="8"/>
  <c r="G1298" i="8"/>
  <c r="I1298" i="8"/>
  <c r="G1299" i="8"/>
  <c r="I1299" i="8"/>
  <c r="G1300" i="8"/>
  <c r="I1300" i="8"/>
  <c r="G1301" i="8"/>
  <c r="I1301" i="8"/>
  <c r="G1302" i="8"/>
  <c r="I1302" i="8"/>
  <c r="G1303" i="8"/>
  <c r="I1303" i="8"/>
  <c r="G1304" i="8"/>
  <c r="I1304" i="8"/>
  <c r="G1305" i="8"/>
  <c r="I1305" i="8"/>
  <c r="G1306" i="8"/>
  <c r="I1306" i="8"/>
  <c r="G1307" i="8"/>
  <c r="I1307" i="8"/>
  <c r="G1308" i="8"/>
  <c r="I1308" i="8"/>
  <c r="G1309" i="8"/>
  <c r="I1309" i="8"/>
  <c r="G1310" i="8"/>
  <c r="I1310" i="8"/>
  <c r="G1311" i="8"/>
  <c r="I1311" i="8"/>
  <c r="G1312" i="8"/>
  <c r="I1312" i="8"/>
  <c r="G1313" i="8"/>
  <c r="I1313" i="8"/>
  <c r="G1314" i="8"/>
  <c r="I1314" i="8"/>
  <c r="G1315" i="8"/>
  <c r="I1315" i="8"/>
  <c r="G1316" i="8"/>
  <c r="I1316" i="8"/>
  <c r="G1317" i="8"/>
  <c r="I1317" i="8"/>
  <c r="G1318" i="8"/>
  <c r="I1318" i="8"/>
  <c r="G1319" i="8"/>
  <c r="I1319" i="8"/>
  <c r="G1320" i="8"/>
  <c r="I1320" i="8"/>
  <c r="G1321" i="8"/>
  <c r="I1321" i="8"/>
  <c r="G1322" i="8"/>
  <c r="I1322" i="8"/>
  <c r="G1323" i="8"/>
  <c r="I1323" i="8"/>
  <c r="G1324" i="8"/>
  <c r="I1324" i="8"/>
  <c r="G1325" i="8"/>
  <c r="I1325" i="8"/>
  <c r="G1326" i="8"/>
  <c r="I1326" i="8"/>
  <c r="G1327" i="8"/>
  <c r="I1327" i="8"/>
  <c r="G1328" i="8"/>
  <c r="I1328" i="8"/>
  <c r="G1329" i="8"/>
  <c r="I1329" i="8"/>
  <c r="G1330" i="8"/>
  <c r="I1330" i="8"/>
  <c r="G1331" i="8"/>
  <c r="I1331" i="8"/>
  <c r="G1332" i="8"/>
  <c r="I1332" i="8"/>
  <c r="G1333" i="8"/>
  <c r="I1333" i="8"/>
  <c r="G1334" i="8"/>
  <c r="I1334" i="8"/>
  <c r="G1335" i="8"/>
  <c r="I1335" i="8"/>
  <c r="G1336" i="8"/>
  <c r="I1336" i="8"/>
  <c r="G1337" i="8"/>
  <c r="I1337" i="8"/>
  <c r="G1338" i="8"/>
  <c r="I1338" i="8"/>
  <c r="G1339" i="8"/>
  <c r="I1339" i="8"/>
  <c r="G1340" i="8"/>
  <c r="I1340" i="8"/>
  <c r="G1341" i="8"/>
  <c r="I1341" i="8"/>
  <c r="G1342" i="8"/>
  <c r="I1342" i="8"/>
  <c r="G1343" i="8"/>
  <c r="I1343" i="8"/>
  <c r="G1344" i="8"/>
  <c r="I1344" i="8"/>
  <c r="G1345" i="8"/>
  <c r="I1345" i="8"/>
  <c r="G1346" i="8"/>
  <c r="I1346" i="8"/>
  <c r="G1347" i="8"/>
  <c r="I1347" i="8"/>
  <c r="G1348" i="8"/>
  <c r="I1348" i="8"/>
  <c r="G1349" i="8"/>
  <c r="I1349" i="8"/>
  <c r="G1350" i="8"/>
  <c r="I1350" i="8"/>
  <c r="G1351" i="8"/>
  <c r="I1351" i="8"/>
  <c r="G1352" i="8"/>
  <c r="I1352" i="8"/>
  <c r="G1353" i="8"/>
  <c r="I1353" i="8"/>
  <c r="G1354" i="8"/>
  <c r="I1354" i="8"/>
  <c r="G1355" i="8"/>
  <c r="I1355" i="8"/>
  <c r="G1356" i="8"/>
  <c r="I1356" i="8"/>
  <c r="G1357" i="8"/>
  <c r="I1357" i="8"/>
  <c r="G1358" i="8"/>
  <c r="I1358" i="8"/>
  <c r="G1359" i="8"/>
  <c r="I1359" i="8"/>
  <c r="G1360" i="8"/>
  <c r="I1360" i="8"/>
  <c r="G1361" i="8"/>
  <c r="I1361" i="8"/>
  <c r="G1362" i="8"/>
  <c r="I1362" i="8"/>
  <c r="G1363" i="8"/>
  <c r="I1363" i="8"/>
  <c r="G1364" i="8"/>
  <c r="I1364" i="8"/>
  <c r="G1365" i="8"/>
  <c r="I1365" i="8"/>
  <c r="G1366" i="8"/>
  <c r="I1366" i="8"/>
  <c r="G1367" i="8"/>
  <c r="I1367" i="8"/>
  <c r="G1368" i="8"/>
  <c r="I1368" i="8"/>
  <c r="G1369" i="8"/>
  <c r="I1369" i="8"/>
  <c r="G1370" i="8"/>
  <c r="I1370" i="8"/>
  <c r="G1371" i="8"/>
  <c r="I1371" i="8"/>
  <c r="G1372" i="8"/>
  <c r="I1372" i="8"/>
  <c r="G1373" i="8"/>
  <c r="I1373" i="8"/>
  <c r="G1374" i="8"/>
  <c r="I1374" i="8"/>
  <c r="G1375" i="8"/>
  <c r="I1375" i="8"/>
  <c r="G1376" i="8"/>
  <c r="I1376" i="8"/>
  <c r="G1377" i="8"/>
  <c r="I1377" i="8"/>
  <c r="G1378" i="8"/>
  <c r="I1378" i="8"/>
  <c r="G1379" i="8"/>
  <c r="I1379" i="8"/>
  <c r="G1380" i="8"/>
  <c r="I1380" i="8"/>
  <c r="G1381" i="8"/>
  <c r="I1381" i="8"/>
  <c r="G1382" i="8"/>
  <c r="I1382" i="8"/>
  <c r="G1383" i="8"/>
  <c r="I1383" i="8"/>
  <c r="G1384" i="8"/>
  <c r="I1384" i="8"/>
  <c r="G1385" i="8"/>
  <c r="I1385" i="8"/>
  <c r="G1386" i="8"/>
  <c r="I1386" i="8"/>
  <c r="G1387" i="8"/>
  <c r="I1387" i="8"/>
  <c r="G1388" i="8"/>
  <c r="I1388" i="8"/>
  <c r="G1389" i="8"/>
  <c r="I1389" i="8"/>
  <c r="G1390" i="8"/>
  <c r="I1390" i="8"/>
  <c r="G1391" i="8"/>
  <c r="I1391" i="8"/>
  <c r="G1392" i="8"/>
  <c r="I1392" i="8"/>
  <c r="G1393" i="8"/>
  <c r="I1393" i="8"/>
  <c r="G1394" i="8"/>
  <c r="I1394" i="8"/>
  <c r="G1395" i="8"/>
  <c r="I1395" i="8"/>
  <c r="G1396" i="8"/>
  <c r="I1396" i="8"/>
  <c r="G1397" i="8"/>
  <c r="I1397" i="8"/>
  <c r="G1398" i="8"/>
  <c r="I1398" i="8"/>
  <c r="G1399" i="8"/>
  <c r="I1399" i="8"/>
  <c r="G1400" i="8"/>
  <c r="I1400" i="8"/>
  <c r="G1401" i="8"/>
  <c r="I1401" i="8"/>
  <c r="G1402" i="8"/>
  <c r="I1402" i="8"/>
  <c r="G1403" i="8"/>
  <c r="I1403" i="8"/>
  <c r="G1404" i="8"/>
  <c r="I1404" i="8"/>
  <c r="G1405" i="8"/>
  <c r="I1405" i="8"/>
  <c r="G1406" i="8"/>
  <c r="I1406" i="8"/>
  <c r="G1407" i="8"/>
  <c r="I1407" i="8"/>
  <c r="G1408" i="8"/>
  <c r="I1408" i="8"/>
  <c r="G1409" i="8"/>
  <c r="I1409" i="8"/>
  <c r="G1410" i="8"/>
  <c r="I1410" i="8"/>
  <c r="G1411" i="8"/>
  <c r="I1411" i="8"/>
  <c r="G1412" i="8"/>
  <c r="I1412" i="8"/>
  <c r="G1413" i="8"/>
  <c r="I1413" i="8"/>
  <c r="G1414" i="8"/>
  <c r="I1414" i="8"/>
  <c r="G1415" i="8"/>
  <c r="I1415" i="8"/>
  <c r="G1416" i="8"/>
  <c r="I1416" i="8"/>
  <c r="G1417" i="8"/>
  <c r="I1417" i="8"/>
  <c r="G1418" i="8"/>
  <c r="I1418" i="8"/>
  <c r="G1419" i="8"/>
  <c r="I1419" i="8"/>
  <c r="G1420" i="8"/>
  <c r="I1420" i="8"/>
  <c r="G1421" i="8"/>
  <c r="I1421" i="8"/>
  <c r="G1422" i="8"/>
  <c r="I1422" i="8"/>
  <c r="G1423" i="8"/>
  <c r="I1423" i="8"/>
  <c r="G1424" i="8"/>
  <c r="I1424" i="8"/>
  <c r="G1425" i="8"/>
  <c r="I1425" i="8"/>
  <c r="G1426" i="8"/>
  <c r="I1426" i="8"/>
  <c r="G1427" i="8"/>
  <c r="I1427" i="8"/>
  <c r="G1428" i="8"/>
  <c r="I1428" i="8"/>
  <c r="G1429" i="8"/>
  <c r="I1429" i="8"/>
  <c r="G1430" i="8"/>
  <c r="I1430" i="8"/>
  <c r="G1431" i="8"/>
  <c r="I1431" i="8"/>
  <c r="G1432" i="8"/>
  <c r="I1432" i="8"/>
  <c r="G1433" i="8"/>
  <c r="I1433" i="8"/>
  <c r="G1434" i="8"/>
  <c r="I1434" i="8"/>
  <c r="G1435" i="8"/>
  <c r="I1435" i="8"/>
  <c r="G1436" i="8"/>
  <c r="I1436" i="8"/>
  <c r="G1437" i="8"/>
  <c r="I1437" i="8"/>
  <c r="G1438" i="8"/>
  <c r="I1438" i="8"/>
  <c r="G1439" i="8"/>
  <c r="I1439" i="8"/>
  <c r="G1440" i="8"/>
  <c r="I1440" i="8"/>
  <c r="G1441" i="8"/>
  <c r="I1441" i="8"/>
  <c r="G1442" i="8"/>
  <c r="I1442" i="8"/>
  <c r="G1443" i="8"/>
  <c r="I1443" i="8"/>
  <c r="G1444" i="8"/>
  <c r="I1444" i="8"/>
  <c r="G1445" i="8"/>
  <c r="I1445" i="8"/>
  <c r="G1446" i="8"/>
  <c r="I1446" i="8"/>
  <c r="G1447" i="8"/>
  <c r="I1447" i="8"/>
  <c r="G1448" i="8"/>
  <c r="I1448" i="8"/>
  <c r="G1449" i="8"/>
  <c r="I1449" i="8"/>
  <c r="G1450" i="8"/>
  <c r="I1450" i="8"/>
  <c r="G1451" i="8"/>
  <c r="I1451" i="8"/>
  <c r="G1452" i="8"/>
  <c r="I1452" i="8"/>
  <c r="G1453" i="8"/>
  <c r="I1453" i="8"/>
  <c r="G1454" i="8"/>
  <c r="I1454" i="8"/>
  <c r="G1455" i="8"/>
  <c r="I1455" i="8"/>
  <c r="G1456" i="8"/>
  <c r="I1456" i="8"/>
  <c r="G1457" i="8"/>
  <c r="I1457" i="8"/>
  <c r="G1458" i="8"/>
  <c r="I1458" i="8"/>
  <c r="G1459" i="8"/>
  <c r="I1459" i="8"/>
  <c r="G1460" i="8"/>
  <c r="I1460" i="8"/>
  <c r="G1461" i="8"/>
  <c r="I1461" i="8"/>
  <c r="G1462" i="8"/>
  <c r="I1462" i="8"/>
  <c r="G1463" i="8"/>
  <c r="I1463" i="8"/>
  <c r="G1464" i="8"/>
  <c r="I1464" i="8"/>
  <c r="G1465" i="8"/>
  <c r="I1465" i="8"/>
  <c r="G1466" i="8"/>
  <c r="I1466" i="8"/>
  <c r="G1467" i="8"/>
  <c r="I1467" i="8"/>
  <c r="G1468" i="8"/>
  <c r="I1468" i="8"/>
  <c r="G1469" i="8"/>
  <c r="I1469" i="8"/>
  <c r="G1470" i="8"/>
  <c r="I1470" i="8"/>
  <c r="G1471" i="8"/>
  <c r="I1471" i="8"/>
  <c r="G1472" i="8"/>
  <c r="I1472" i="8"/>
  <c r="G1473" i="8"/>
  <c r="I1473" i="8"/>
  <c r="G1474" i="8"/>
  <c r="I1474" i="8"/>
  <c r="G1475" i="8"/>
  <c r="I1475" i="8"/>
  <c r="G1476" i="8"/>
  <c r="I1476" i="8"/>
  <c r="G1477" i="8"/>
  <c r="I1477" i="8"/>
  <c r="G1478" i="8"/>
  <c r="I1478" i="8"/>
  <c r="G1479" i="8"/>
  <c r="I1479" i="8"/>
  <c r="G1480" i="8"/>
  <c r="I1480" i="8"/>
  <c r="G1481" i="8"/>
  <c r="I1481" i="8"/>
  <c r="G1482" i="8"/>
  <c r="I1482" i="8"/>
  <c r="G1483" i="8"/>
  <c r="I1483" i="8"/>
  <c r="G1484" i="8"/>
  <c r="I1484" i="8"/>
  <c r="G1485" i="8"/>
  <c r="I1485" i="8"/>
  <c r="G1486" i="8"/>
  <c r="I1486" i="8"/>
  <c r="G1487" i="8"/>
  <c r="I1487" i="8"/>
  <c r="G1488" i="8"/>
  <c r="I1488" i="8"/>
  <c r="G1489" i="8"/>
  <c r="I1489" i="8"/>
  <c r="G1490" i="8"/>
  <c r="I1490" i="8"/>
  <c r="G1491" i="8"/>
  <c r="I1491" i="8"/>
  <c r="G1492" i="8"/>
  <c r="I1492" i="8"/>
  <c r="G1493" i="8"/>
  <c r="I1493" i="8"/>
  <c r="G1494" i="8"/>
  <c r="I1494" i="8"/>
  <c r="G1495" i="8"/>
  <c r="I1495" i="8"/>
  <c r="G1496" i="8"/>
  <c r="I1496" i="8"/>
  <c r="G1497" i="8"/>
  <c r="I1497" i="8"/>
  <c r="G1498" i="8"/>
  <c r="I1498" i="8"/>
  <c r="G1499" i="8"/>
  <c r="I1499" i="8"/>
  <c r="G1500" i="8"/>
  <c r="I1500" i="8"/>
  <c r="G1501" i="8"/>
  <c r="I1501" i="8"/>
  <c r="G1502" i="8"/>
  <c r="I1502" i="8"/>
  <c r="G1503" i="8"/>
  <c r="I1503" i="8"/>
  <c r="G1504" i="8"/>
  <c r="I1504" i="8"/>
  <c r="G1505" i="8"/>
  <c r="I1505" i="8"/>
  <c r="G1506" i="8"/>
  <c r="I1506" i="8"/>
  <c r="G1507" i="8"/>
  <c r="I1507" i="8"/>
  <c r="G1508" i="8"/>
  <c r="I1508" i="8"/>
  <c r="G1509" i="8"/>
  <c r="I1509" i="8"/>
  <c r="G1510" i="8"/>
  <c r="I1510" i="8"/>
  <c r="G1511" i="8"/>
  <c r="I1511" i="8"/>
  <c r="G1512" i="8"/>
  <c r="I1512" i="8"/>
  <c r="G1513" i="8"/>
  <c r="I1513" i="8"/>
  <c r="G1514" i="8"/>
  <c r="I1514" i="8"/>
  <c r="G1515" i="8"/>
  <c r="I1515" i="8"/>
  <c r="G1516" i="8"/>
  <c r="I1516" i="8"/>
  <c r="G1517" i="8"/>
  <c r="I1517" i="8"/>
  <c r="G1518" i="8"/>
  <c r="I1518" i="8"/>
  <c r="G1519" i="8"/>
  <c r="I1519" i="8"/>
  <c r="G1520" i="8"/>
  <c r="I1520" i="8"/>
  <c r="G1521" i="8"/>
  <c r="I1521" i="8"/>
  <c r="G1522" i="8"/>
  <c r="I1522" i="8"/>
  <c r="G1523" i="8"/>
  <c r="I1523" i="8"/>
  <c r="G1524" i="8"/>
  <c r="I1524" i="8"/>
  <c r="G1525" i="8"/>
  <c r="I1525" i="8"/>
  <c r="G1526" i="8"/>
  <c r="I1526" i="8"/>
  <c r="G1527" i="8"/>
  <c r="I1527" i="8"/>
  <c r="G1528" i="8"/>
  <c r="I1528" i="8"/>
  <c r="G1529" i="8"/>
  <c r="I1529" i="8"/>
  <c r="G1530" i="8"/>
  <c r="I1530" i="8"/>
  <c r="G1531" i="8"/>
  <c r="I1531" i="8"/>
  <c r="G1532" i="8"/>
  <c r="I1532" i="8"/>
  <c r="G1533" i="8"/>
  <c r="I1533" i="8"/>
  <c r="G1534" i="8"/>
  <c r="I1534" i="8"/>
  <c r="G1535" i="8"/>
  <c r="I1535" i="8"/>
  <c r="G1536" i="8"/>
  <c r="I1536" i="8"/>
  <c r="G1537" i="8"/>
  <c r="I1537" i="8"/>
  <c r="G1538" i="8"/>
  <c r="I1538" i="8"/>
  <c r="G1539" i="8"/>
  <c r="I1539" i="8"/>
  <c r="G1540" i="8"/>
  <c r="I1540" i="8"/>
  <c r="G1541" i="8"/>
  <c r="I1541" i="8"/>
  <c r="G1542" i="8"/>
  <c r="I1542" i="8"/>
  <c r="G1543" i="8"/>
  <c r="I1543" i="8"/>
  <c r="G1544" i="8"/>
  <c r="I1544" i="8"/>
  <c r="G1545" i="8"/>
  <c r="I1545" i="8"/>
  <c r="G1546" i="8"/>
  <c r="I1546" i="8"/>
  <c r="G1547" i="8"/>
  <c r="I1547" i="8"/>
  <c r="G1548" i="8"/>
  <c r="I1548" i="8"/>
  <c r="G1549" i="8"/>
  <c r="I1549" i="8"/>
  <c r="G1550" i="8"/>
  <c r="I1550" i="8"/>
  <c r="G1551" i="8"/>
  <c r="I1551" i="8"/>
  <c r="G1552" i="8"/>
  <c r="I1552" i="8"/>
  <c r="G1553" i="8"/>
  <c r="I1553" i="8"/>
  <c r="G1554" i="8"/>
  <c r="I1554" i="8"/>
  <c r="G1555" i="8"/>
  <c r="I1555" i="8"/>
  <c r="G1556" i="8"/>
  <c r="I1556" i="8"/>
  <c r="G1557" i="8"/>
  <c r="I1557" i="8"/>
  <c r="G1558" i="8"/>
  <c r="I1558" i="8"/>
  <c r="G1559" i="8"/>
  <c r="I1559" i="8"/>
  <c r="G1560" i="8"/>
  <c r="I1560" i="8"/>
  <c r="G1561" i="8"/>
  <c r="I1561" i="8"/>
  <c r="G1562" i="8"/>
  <c r="I1562" i="8"/>
  <c r="G1563" i="8"/>
  <c r="I1563" i="8"/>
  <c r="G1564" i="8"/>
  <c r="I1564" i="8"/>
  <c r="G1565" i="8"/>
  <c r="I1565" i="8"/>
  <c r="G1566" i="8"/>
  <c r="I1566" i="8"/>
  <c r="G1567" i="8"/>
  <c r="I1567" i="8"/>
  <c r="G1568" i="8"/>
  <c r="I1568" i="8"/>
  <c r="G1569" i="8"/>
  <c r="I1569" i="8"/>
  <c r="G1570" i="8"/>
  <c r="I1570" i="8"/>
  <c r="G1571" i="8"/>
  <c r="I1571" i="8"/>
  <c r="G1572" i="8"/>
  <c r="I1572" i="8"/>
  <c r="G1573" i="8"/>
  <c r="I1573" i="8"/>
  <c r="G1574" i="8"/>
  <c r="I1574" i="8"/>
  <c r="G1575" i="8"/>
  <c r="I1575" i="8"/>
  <c r="G1576" i="8"/>
  <c r="I1576" i="8"/>
  <c r="G1577" i="8"/>
  <c r="I1577" i="8"/>
  <c r="G1578" i="8"/>
  <c r="I1578" i="8"/>
  <c r="G1579" i="8"/>
  <c r="I1579" i="8"/>
  <c r="G1580" i="8"/>
  <c r="I1580" i="8"/>
  <c r="G1581" i="8"/>
  <c r="I1581" i="8"/>
  <c r="G1582" i="8"/>
  <c r="I1582" i="8"/>
  <c r="G1583" i="8"/>
  <c r="I1583" i="8"/>
  <c r="G1584" i="8"/>
  <c r="I1584" i="8"/>
  <c r="G1585" i="8"/>
  <c r="I1585" i="8"/>
  <c r="G1586" i="8"/>
  <c r="I1586" i="8"/>
  <c r="G1587" i="8"/>
  <c r="I1587" i="8"/>
  <c r="G1588" i="8"/>
  <c r="I1588" i="8"/>
  <c r="G1589" i="8"/>
  <c r="I1589" i="8"/>
  <c r="G1590" i="8"/>
  <c r="I1590" i="8"/>
  <c r="G1591" i="8"/>
  <c r="I1591" i="8"/>
  <c r="G1592" i="8"/>
  <c r="I1592" i="8"/>
  <c r="G1593" i="8"/>
  <c r="I1593" i="8"/>
  <c r="G1594" i="8"/>
  <c r="I1594" i="8"/>
  <c r="G1595" i="8"/>
  <c r="I1595" i="8"/>
  <c r="G1596" i="8"/>
  <c r="I1596" i="8"/>
  <c r="G1597" i="8"/>
  <c r="I1597" i="8"/>
  <c r="G1598" i="8"/>
  <c r="I1598" i="8"/>
  <c r="G1599" i="8"/>
  <c r="I1599" i="8"/>
  <c r="G1600" i="8"/>
  <c r="I1600" i="8"/>
  <c r="G1601" i="8"/>
  <c r="I1601" i="8"/>
  <c r="G1602" i="8"/>
  <c r="I1602" i="8"/>
  <c r="G1603" i="8"/>
  <c r="I1603" i="8"/>
  <c r="G1604" i="8"/>
  <c r="I1604" i="8"/>
  <c r="G1605" i="8"/>
  <c r="I1605" i="8"/>
  <c r="G1606" i="8"/>
  <c r="I1606" i="8"/>
  <c r="G1607" i="8"/>
  <c r="I1607" i="8"/>
  <c r="G1608" i="8"/>
  <c r="I1608" i="8"/>
  <c r="G1609" i="8"/>
  <c r="I1609" i="8"/>
  <c r="G1610" i="8"/>
  <c r="I1610" i="8"/>
  <c r="G1611" i="8"/>
  <c r="I1611" i="8"/>
  <c r="G1612" i="8"/>
  <c r="I1612" i="8"/>
  <c r="G1613" i="8"/>
  <c r="I1613" i="8"/>
  <c r="G1614" i="8"/>
  <c r="I1614" i="8"/>
  <c r="G1615" i="8"/>
  <c r="I1615" i="8"/>
  <c r="G1616" i="8"/>
  <c r="I1616" i="8"/>
  <c r="G1617" i="8"/>
  <c r="I1617" i="8"/>
  <c r="G1618" i="8"/>
  <c r="I1618" i="8"/>
  <c r="G1619" i="8"/>
  <c r="I1619" i="8"/>
  <c r="G1620" i="8"/>
  <c r="I1620" i="8"/>
  <c r="G1621" i="8"/>
  <c r="I1621" i="8"/>
  <c r="G1622" i="8"/>
  <c r="I1622" i="8"/>
  <c r="G1623" i="8"/>
  <c r="I1623" i="8"/>
  <c r="G1624" i="8"/>
  <c r="I1624" i="8"/>
  <c r="G1625" i="8"/>
  <c r="I1625" i="8"/>
  <c r="G1626" i="8"/>
  <c r="I1626" i="8"/>
  <c r="G1627" i="8"/>
  <c r="I1627" i="8"/>
  <c r="G1628" i="8"/>
  <c r="I1628" i="8"/>
  <c r="G1629" i="8"/>
  <c r="I1629" i="8"/>
  <c r="G1630" i="8"/>
  <c r="I1630" i="8"/>
  <c r="G1631" i="8"/>
  <c r="I1631" i="8"/>
  <c r="G1632" i="8"/>
  <c r="I1632" i="8"/>
  <c r="G1633" i="8"/>
  <c r="I1633" i="8"/>
  <c r="G1634" i="8"/>
  <c r="I1634" i="8"/>
  <c r="G1635" i="8"/>
  <c r="I1635" i="8"/>
  <c r="G1636" i="8"/>
  <c r="I1636" i="8"/>
  <c r="G1637" i="8"/>
  <c r="I1637" i="8"/>
  <c r="G1638" i="8"/>
  <c r="I1638" i="8"/>
  <c r="G1639" i="8"/>
  <c r="I1639" i="8"/>
  <c r="G1640" i="8"/>
  <c r="I1640" i="8"/>
  <c r="G1641" i="8"/>
  <c r="I1641" i="8"/>
  <c r="G1642" i="8"/>
  <c r="I1642" i="8"/>
  <c r="G1643" i="8"/>
  <c r="I1643" i="8"/>
  <c r="G1644" i="8"/>
  <c r="I1644" i="8"/>
  <c r="G1645" i="8"/>
  <c r="I1645" i="8"/>
  <c r="G1646" i="8"/>
  <c r="I1646" i="8"/>
  <c r="G1647" i="8"/>
  <c r="I1647" i="8"/>
  <c r="G1648" i="8"/>
  <c r="I1648" i="8"/>
  <c r="G1649" i="8"/>
  <c r="I1649" i="8"/>
  <c r="G1650" i="8"/>
  <c r="I1650" i="8"/>
  <c r="G1651" i="8"/>
  <c r="I1651" i="8"/>
  <c r="G1652" i="8"/>
  <c r="I1652" i="8"/>
  <c r="G1653" i="8"/>
  <c r="I1653" i="8"/>
  <c r="G1654" i="8"/>
  <c r="I1654" i="8"/>
  <c r="G1655" i="8"/>
  <c r="I1655" i="8"/>
  <c r="G1656" i="8"/>
  <c r="I1656" i="8"/>
  <c r="G1657" i="8"/>
  <c r="I1657" i="8"/>
  <c r="G1658" i="8"/>
  <c r="I1658" i="8"/>
  <c r="G1659" i="8"/>
  <c r="I1659" i="8"/>
  <c r="G1660" i="8"/>
  <c r="I1660" i="8"/>
  <c r="G1661" i="8"/>
  <c r="I1661" i="8"/>
  <c r="G1662" i="8"/>
  <c r="I1662" i="8"/>
  <c r="G1663" i="8"/>
  <c r="I1663" i="8"/>
  <c r="G1664" i="8"/>
  <c r="I1664" i="8"/>
  <c r="G1665" i="8"/>
  <c r="I1665" i="8"/>
  <c r="G1666" i="8"/>
  <c r="I1666" i="8"/>
  <c r="G1667" i="8"/>
  <c r="I1667" i="8"/>
  <c r="G1668" i="8"/>
  <c r="I1668" i="8"/>
  <c r="G1669" i="8"/>
  <c r="I1669" i="8"/>
  <c r="G1670" i="8"/>
  <c r="I1670" i="8"/>
  <c r="G1671" i="8"/>
  <c r="I1671" i="8"/>
  <c r="G1672" i="8"/>
  <c r="I1672" i="8"/>
  <c r="G1673" i="8"/>
  <c r="I1673" i="8"/>
  <c r="G1674" i="8"/>
  <c r="I1674" i="8"/>
  <c r="G1675" i="8"/>
  <c r="I1675" i="8"/>
  <c r="G1676" i="8"/>
  <c r="I1676" i="8"/>
  <c r="G1677" i="8"/>
  <c r="I1677" i="8"/>
  <c r="G1678" i="8"/>
  <c r="I1678" i="8"/>
  <c r="G1679" i="8"/>
  <c r="I1679" i="8"/>
  <c r="G1680" i="8"/>
  <c r="I1680" i="8"/>
  <c r="G1681" i="8"/>
  <c r="I1681" i="8"/>
  <c r="G1682" i="8"/>
  <c r="I1682" i="8"/>
  <c r="G1683" i="8"/>
  <c r="I1683" i="8"/>
  <c r="G1684" i="8"/>
  <c r="I1684" i="8"/>
  <c r="G1685" i="8"/>
  <c r="I1685" i="8"/>
  <c r="G1686" i="8"/>
  <c r="I1686" i="8"/>
  <c r="G1687" i="8"/>
  <c r="I1687" i="8"/>
  <c r="G1688" i="8"/>
  <c r="I1688" i="8"/>
  <c r="G1689" i="8"/>
  <c r="I1689" i="8"/>
  <c r="G1690" i="8"/>
  <c r="I1690" i="8"/>
  <c r="G1691" i="8"/>
  <c r="I1691" i="8"/>
  <c r="G1692" i="8"/>
  <c r="I1692" i="8"/>
  <c r="G1693" i="8"/>
  <c r="I1693" i="8"/>
  <c r="G1694" i="8"/>
  <c r="I1694" i="8"/>
  <c r="G1695" i="8"/>
  <c r="I1695" i="8"/>
  <c r="G1696" i="8"/>
  <c r="I1696" i="8"/>
  <c r="G1697" i="8"/>
  <c r="I1697" i="8"/>
  <c r="G1698" i="8"/>
  <c r="I1698" i="8"/>
  <c r="G1699" i="8"/>
  <c r="I1699" i="8"/>
  <c r="G1700" i="8"/>
  <c r="I1700" i="8"/>
  <c r="G1701" i="8"/>
  <c r="I1701" i="8"/>
  <c r="G1702" i="8"/>
  <c r="I1702" i="8"/>
  <c r="G1703" i="8"/>
  <c r="I1703" i="8"/>
  <c r="G1704" i="8"/>
  <c r="I1704" i="8"/>
  <c r="G1705" i="8"/>
  <c r="I1705" i="8"/>
  <c r="G1706" i="8"/>
  <c r="I1706" i="8"/>
  <c r="G1707" i="8"/>
  <c r="I1707" i="8"/>
  <c r="G1708" i="8"/>
  <c r="I1708" i="8"/>
  <c r="G1709" i="8"/>
  <c r="I1709" i="8"/>
  <c r="G1710" i="8"/>
  <c r="I1710" i="8"/>
  <c r="G1711" i="8"/>
  <c r="I1711" i="8"/>
  <c r="G1712" i="8"/>
  <c r="I1712" i="8"/>
  <c r="G1713" i="8"/>
  <c r="I1713" i="8"/>
  <c r="G1714" i="8"/>
  <c r="I1714" i="8"/>
  <c r="G1715" i="8"/>
  <c r="I1715" i="8"/>
  <c r="G1716" i="8"/>
  <c r="I1716" i="8"/>
  <c r="G1717" i="8"/>
  <c r="I1717" i="8"/>
  <c r="G1718" i="8"/>
  <c r="I1718" i="8"/>
  <c r="G1719" i="8"/>
  <c r="I1719" i="8"/>
  <c r="G1720" i="8"/>
  <c r="I1720" i="8"/>
  <c r="G1721" i="8"/>
  <c r="I1721" i="8"/>
  <c r="G1722" i="8"/>
  <c r="I1722" i="8"/>
  <c r="G1723" i="8"/>
  <c r="I1723" i="8"/>
  <c r="G1724" i="8"/>
  <c r="I1724" i="8"/>
  <c r="G1725" i="8"/>
  <c r="I1725" i="8"/>
  <c r="G1726" i="8"/>
  <c r="I1726" i="8"/>
  <c r="G1727" i="8"/>
  <c r="I1727" i="8"/>
  <c r="G1728" i="8"/>
  <c r="I1728" i="8"/>
  <c r="G1729" i="8"/>
  <c r="I1729" i="8"/>
  <c r="G1730" i="8"/>
  <c r="I1730" i="8"/>
  <c r="G1731" i="8"/>
  <c r="I1731" i="8"/>
  <c r="G1732" i="8"/>
  <c r="I1732" i="8"/>
  <c r="G1733" i="8"/>
  <c r="I1733" i="8"/>
  <c r="G1734" i="8"/>
  <c r="I1734" i="8"/>
  <c r="G1735" i="8"/>
  <c r="I1735" i="8"/>
  <c r="G1736" i="8"/>
  <c r="I1736" i="8"/>
  <c r="G1737" i="8"/>
  <c r="I1737" i="8"/>
  <c r="G1738" i="8"/>
  <c r="I1738" i="8"/>
  <c r="G1739" i="8"/>
  <c r="I1739" i="8"/>
  <c r="G1740" i="8"/>
  <c r="I1740" i="8"/>
  <c r="G1741" i="8"/>
  <c r="I1741" i="8"/>
  <c r="G1742" i="8"/>
  <c r="I1742" i="8"/>
  <c r="G1743" i="8"/>
  <c r="I1743" i="8"/>
  <c r="G1744" i="8"/>
  <c r="I1744" i="8"/>
  <c r="G1745" i="8"/>
  <c r="I1745" i="8"/>
  <c r="G1746" i="8"/>
  <c r="I1746" i="8"/>
  <c r="G1747" i="8"/>
  <c r="I1747" i="8"/>
  <c r="G1748" i="8"/>
  <c r="I1748" i="8"/>
  <c r="G1749" i="8"/>
  <c r="I1749" i="8"/>
  <c r="G1750" i="8"/>
  <c r="I1750" i="8"/>
  <c r="G1751" i="8"/>
  <c r="I1751" i="8"/>
  <c r="G1752" i="8"/>
  <c r="I1752" i="8"/>
  <c r="G1753" i="8"/>
  <c r="I1753" i="8"/>
  <c r="G1754" i="8"/>
  <c r="I1754" i="8"/>
  <c r="G1755" i="8"/>
  <c r="I1755" i="8"/>
  <c r="G1756" i="8"/>
  <c r="I1756" i="8"/>
  <c r="G1757" i="8"/>
  <c r="I1757" i="8"/>
  <c r="G1758" i="8"/>
  <c r="I1758" i="8"/>
  <c r="G1759" i="8"/>
  <c r="I1759" i="8"/>
  <c r="G1760" i="8"/>
  <c r="I1760" i="8"/>
  <c r="G1761" i="8"/>
  <c r="I1761" i="8"/>
  <c r="G1762" i="8"/>
  <c r="I1762" i="8"/>
  <c r="G1763" i="8"/>
  <c r="I1763" i="8"/>
  <c r="G1764" i="8"/>
  <c r="I1764" i="8"/>
  <c r="G1765" i="8"/>
  <c r="I1765" i="8"/>
  <c r="G1766" i="8"/>
  <c r="I1766" i="8"/>
  <c r="G1767" i="8"/>
  <c r="I1767" i="8"/>
  <c r="G1768" i="8"/>
  <c r="I1768" i="8"/>
  <c r="G1769" i="8"/>
  <c r="I1769" i="8"/>
  <c r="G1770" i="8"/>
  <c r="I1770" i="8"/>
  <c r="G1771" i="8"/>
  <c r="I1771" i="8"/>
  <c r="G1772" i="8"/>
  <c r="I1772" i="8"/>
  <c r="G1773" i="8"/>
  <c r="I1773" i="8"/>
  <c r="G1774" i="8"/>
  <c r="I1774" i="8"/>
  <c r="G1775" i="8"/>
  <c r="I1775" i="8"/>
  <c r="G1776" i="8"/>
  <c r="I1776" i="8"/>
  <c r="G1777" i="8"/>
  <c r="I1777" i="8"/>
  <c r="G1778" i="8"/>
  <c r="I1778" i="8"/>
  <c r="G1779" i="8"/>
  <c r="I1779" i="8"/>
  <c r="G1780" i="8"/>
  <c r="I1780" i="8"/>
  <c r="G1781" i="8"/>
  <c r="I1781" i="8"/>
  <c r="G1782" i="8"/>
  <c r="I1782" i="8"/>
  <c r="G1783" i="8"/>
  <c r="I1783" i="8"/>
  <c r="G1784" i="8"/>
  <c r="I1784" i="8"/>
  <c r="G1785" i="8"/>
  <c r="I1785" i="8"/>
  <c r="G1786" i="8"/>
  <c r="I1786" i="8"/>
  <c r="G1787" i="8"/>
  <c r="I1787" i="8"/>
  <c r="G1788" i="8"/>
  <c r="I1788" i="8"/>
  <c r="G1789" i="8"/>
  <c r="I1789" i="8"/>
  <c r="G1790" i="8"/>
  <c r="I1790" i="8"/>
  <c r="G1791" i="8"/>
  <c r="I1791" i="8"/>
  <c r="G1792" i="8"/>
  <c r="I1792" i="8"/>
  <c r="G1793" i="8"/>
  <c r="I1793" i="8"/>
  <c r="G1794" i="8"/>
  <c r="I1794" i="8"/>
  <c r="G1795" i="8"/>
  <c r="I1795" i="8"/>
  <c r="G1796" i="8"/>
  <c r="I1796" i="8"/>
  <c r="G1797" i="8"/>
  <c r="I1797" i="8"/>
  <c r="G1798" i="8"/>
  <c r="I1798" i="8"/>
  <c r="G1799" i="8"/>
  <c r="I1799" i="8"/>
  <c r="G1800" i="8"/>
  <c r="I1800" i="8"/>
  <c r="G1801" i="8"/>
  <c r="I1801" i="8"/>
  <c r="G1802" i="8"/>
  <c r="I1802" i="8"/>
  <c r="G1803" i="8"/>
  <c r="I1803" i="8"/>
  <c r="G1804" i="8"/>
  <c r="I1804" i="8"/>
  <c r="G1805" i="8"/>
  <c r="I1805" i="8"/>
  <c r="G1806" i="8"/>
  <c r="I1806" i="8"/>
  <c r="G1807" i="8"/>
  <c r="I1807" i="8"/>
  <c r="G1808" i="8"/>
  <c r="I1808" i="8"/>
  <c r="G1809" i="8"/>
  <c r="I1809" i="8"/>
  <c r="G1810" i="8"/>
  <c r="I1810" i="8"/>
  <c r="G1811" i="8"/>
  <c r="I1811" i="8"/>
  <c r="G1812" i="8"/>
  <c r="I1812" i="8"/>
  <c r="G1813" i="8"/>
  <c r="I1813" i="8"/>
  <c r="G1814" i="8"/>
  <c r="I1814" i="8"/>
  <c r="G1815" i="8"/>
  <c r="I1815" i="8"/>
  <c r="G1816" i="8"/>
  <c r="I1816" i="8"/>
  <c r="G1817" i="8"/>
  <c r="I1817" i="8"/>
  <c r="G1818" i="8"/>
  <c r="I1818" i="8"/>
  <c r="G1819" i="8"/>
  <c r="I1819" i="8"/>
  <c r="G1820" i="8"/>
  <c r="I1820" i="8"/>
  <c r="G1821" i="8"/>
  <c r="I1821" i="8"/>
  <c r="G1822" i="8"/>
  <c r="I1822" i="8"/>
  <c r="G1823" i="8"/>
  <c r="I1823" i="8"/>
  <c r="G1824" i="8"/>
  <c r="I1824" i="8"/>
  <c r="G1825" i="8"/>
  <c r="I1825" i="8"/>
  <c r="G1826" i="8"/>
  <c r="I1826" i="8"/>
  <c r="G1827" i="8"/>
  <c r="I1827" i="8"/>
  <c r="G1828" i="8"/>
  <c r="I1828" i="8"/>
  <c r="G1829" i="8"/>
  <c r="I1829" i="8"/>
  <c r="G1830" i="8"/>
  <c r="I1830" i="8"/>
  <c r="G1831" i="8"/>
  <c r="I1831" i="8"/>
  <c r="G1832" i="8"/>
  <c r="I1832" i="8"/>
  <c r="G1833" i="8"/>
  <c r="I1833" i="8"/>
  <c r="G1834" i="8"/>
  <c r="I1834" i="8"/>
  <c r="G1835" i="8"/>
  <c r="I1835" i="8"/>
  <c r="G1836" i="8"/>
  <c r="I1836" i="8"/>
  <c r="G1837" i="8"/>
  <c r="I1837" i="8"/>
  <c r="G1838" i="8"/>
  <c r="I1838" i="8"/>
  <c r="G1839" i="8"/>
  <c r="I1839" i="8"/>
  <c r="G1840" i="8"/>
  <c r="I1840" i="8"/>
  <c r="G1841" i="8"/>
  <c r="I1841" i="8"/>
  <c r="G1842" i="8"/>
  <c r="I1842" i="8"/>
  <c r="G1843" i="8"/>
  <c r="I1843" i="8"/>
  <c r="G1844" i="8"/>
  <c r="I1844" i="8"/>
  <c r="G1845" i="8"/>
  <c r="I1845" i="8"/>
  <c r="G1846" i="8"/>
  <c r="I1846" i="8"/>
  <c r="G1847" i="8"/>
  <c r="I1847" i="8"/>
  <c r="G1848" i="8"/>
  <c r="I1848" i="8"/>
  <c r="G1849" i="8"/>
  <c r="I1849" i="8"/>
  <c r="G1850" i="8"/>
  <c r="I1850" i="8"/>
  <c r="G1851" i="8"/>
  <c r="I1851" i="8"/>
  <c r="G1852" i="8"/>
  <c r="I1852" i="8"/>
  <c r="G1853" i="8"/>
  <c r="I1853" i="8"/>
  <c r="G1854" i="8"/>
  <c r="I1854" i="8"/>
  <c r="G1855" i="8"/>
  <c r="I1855" i="8"/>
  <c r="G1856" i="8"/>
  <c r="I1856" i="8"/>
  <c r="G1857" i="8"/>
  <c r="I1857" i="8"/>
  <c r="G1858" i="8"/>
  <c r="I1858" i="8"/>
  <c r="G1859" i="8"/>
  <c r="I1859" i="8"/>
  <c r="G1860" i="8"/>
  <c r="I1860" i="8"/>
  <c r="G1861" i="8"/>
  <c r="I1861" i="8"/>
  <c r="G1862" i="8"/>
  <c r="I1862" i="8"/>
  <c r="G1863" i="8"/>
  <c r="I1863" i="8"/>
  <c r="G1864" i="8"/>
  <c r="I1864" i="8"/>
  <c r="G1865" i="8"/>
  <c r="I1865" i="8"/>
  <c r="G1866" i="8"/>
  <c r="I1866" i="8"/>
  <c r="G1867" i="8"/>
  <c r="I1867" i="8"/>
  <c r="G1868" i="8"/>
  <c r="I1868" i="8"/>
  <c r="G1869" i="8"/>
  <c r="I1869" i="8"/>
  <c r="G1870" i="8"/>
  <c r="I1870" i="8"/>
  <c r="G1871" i="8"/>
  <c r="I1871" i="8"/>
  <c r="G1872" i="8"/>
  <c r="I1872" i="8"/>
  <c r="G1873" i="8"/>
  <c r="I1873" i="8"/>
  <c r="G1874" i="8"/>
  <c r="I1874" i="8"/>
  <c r="G1875" i="8"/>
  <c r="I1875" i="8"/>
  <c r="G1876" i="8"/>
  <c r="I1876" i="8"/>
  <c r="G1877" i="8"/>
  <c r="I1877" i="8"/>
  <c r="G1878" i="8"/>
  <c r="I1878" i="8"/>
  <c r="G1879" i="8"/>
  <c r="I1879" i="8"/>
  <c r="G1880" i="8"/>
  <c r="I1880" i="8"/>
  <c r="G1881" i="8"/>
  <c r="I1881" i="8"/>
  <c r="G1882" i="8"/>
  <c r="I1882" i="8"/>
  <c r="G1883" i="8"/>
  <c r="I1883" i="8"/>
  <c r="G1884" i="8"/>
  <c r="I1884" i="8"/>
  <c r="G1885" i="8"/>
  <c r="I1885" i="8"/>
  <c r="G1886" i="8"/>
  <c r="I1886" i="8"/>
  <c r="G1887" i="8"/>
  <c r="I1887" i="8"/>
  <c r="G1888" i="8"/>
  <c r="I1888" i="8"/>
  <c r="G1889" i="8"/>
  <c r="I1889" i="8"/>
  <c r="G1890" i="8"/>
  <c r="I1890" i="8"/>
  <c r="G1891" i="8"/>
  <c r="I1891" i="8"/>
  <c r="G1892" i="8"/>
  <c r="I1892" i="8"/>
  <c r="G1893" i="8"/>
  <c r="I1893" i="8"/>
  <c r="G1894" i="8"/>
  <c r="I1894" i="8"/>
  <c r="G1895" i="8"/>
  <c r="I1895" i="8"/>
  <c r="G1896" i="8"/>
  <c r="I1896" i="8"/>
  <c r="G1897" i="8"/>
  <c r="I1897" i="8"/>
  <c r="G1898" i="8"/>
  <c r="I1898" i="8"/>
  <c r="G1899" i="8"/>
  <c r="I1899" i="8"/>
  <c r="G1900" i="8"/>
  <c r="I1900" i="8"/>
  <c r="G1901" i="8"/>
  <c r="I1901" i="8"/>
  <c r="G1902" i="8"/>
  <c r="I1902" i="8"/>
  <c r="G1903" i="8"/>
  <c r="I1903" i="8"/>
  <c r="G1904" i="8"/>
  <c r="I1904" i="8"/>
  <c r="G1905" i="8"/>
  <c r="I1905" i="8"/>
  <c r="G1906" i="8"/>
  <c r="I1906" i="8"/>
  <c r="G1907" i="8"/>
  <c r="I1907" i="8"/>
  <c r="G1908" i="8"/>
  <c r="I1908" i="8"/>
  <c r="G1909" i="8"/>
  <c r="I1909" i="8"/>
  <c r="G1910" i="8"/>
  <c r="I1910" i="8"/>
  <c r="G1911" i="8"/>
  <c r="I1911" i="8"/>
  <c r="G1912" i="8"/>
  <c r="I1912" i="8"/>
  <c r="G1913" i="8"/>
  <c r="I1913" i="8"/>
  <c r="G1914" i="8"/>
  <c r="I1914" i="8"/>
  <c r="G1915" i="8"/>
  <c r="I1915" i="8"/>
  <c r="G1916" i="8"/>
  <c r="I1916" i="8"/>
  <c r="G1917" i="8"/>
  <c r="I1917" i="8"/>
  <c r="G1918" i="8"/>
  <c r="I1918" i="8"/>
  <c r="G1919" i="8"/>
  <c r="I1919" i="8"/>
  <c r="G1920" i="8"/>
  <c r="I1920" i="8"/>
  <c r="G1921" i="8"/>
  <c r="I1921" i="8"/>
  <c r="G1922" i="8"/>
  <c r="I1922" i="8"/>
  <c r="G1923" i="8"/>
  <c r="I1923" i="8"/>
  <c r="G1924" i="8"/>
  <c r="I1924" i="8"/>
  <c r="G1925" i="8"/>
  <c r="I1925" i="8"/>
  <c r="G1926" i="8"/>
  <c r="I1926" i="8"/>
  <c r="G1927" i="8"/>
  <c r="I1927" i="8"/>
  <c r="G1928" i="8"/>
  <c r="I1928" i="8"/>
  <c r="G1929" i="8"/>
  <c r="I1929" i="8"/>
  <c r="G1930" i="8"/>
  <c r="I1930" i="8"/>
  <c r="G1931" i="8"/>
  <c r="I1931" i="8"/>
  <c r="G1932" i="8"/>
  <c r="I1932" i="8"/>
  <c r="G1933" i="8"/>
  <c r="I1933" i="8"/>
  <c r="G1934" i="8"/>
  <c r="I1934" i="8"/>
  <c r="G1935" i="8"/>
  <c r="I1935" i="8"/>
  <c r="G1936" i="8"/>
  <c r="I1936" i="8"/>
  <c r="G1937" i="8"/>
  <c r="I1937" i="8"/>
  <c r="G1938" i="8"/>
  <c r="I1938" i="8"/>
  <c r="G1939" i="8"/>
  <c r="I1939" i="8"/>
  <c r="G1940" i="8"/>
  <c r="I1940" i="8"/>
  <c r="G1941" i="8"/>
  <c r="I1941" i="8"/>
  <c r="G1942" i="8"/>
  <c r="I1942" i="8"/>
  <c r="G1943" i="8"/>
  <c r="I1943" i="8"/>
  <c r="G1944" i="8"/>
  <c r="I1944" i="8"/>
  <c r="G1945" i="8"/>
  <c r="I1945" i="8"/>
  <c r="G1946" i="8"/>
  <c r="I1946" i="8"/>
  <c r="G1947" i="8"/>
  <c r="I1947" i="8"/>
  <c r="G1948" i="8"/>
  <c r="I1948" i="8"/>
  <c r="G1949" i="8"/>
  <c r="I1949" i="8"/>
  <c r="G1950" i="8"/>
  <c r="I1950" i="8"/>
  <c r="G1951" i="8"/>
  <c r="I1951" i="8"/>
  <c r="G1952" i="8"/>
  <c r="I1952" i="8"/>
  <c r="G1953" i="8"/>
  <c r="I1953" i="8"/>
  <c r="G1954" i="8"/>
  <c r="I1954" i="8"/>
  <c r="G1955" i="8"/>
  <c r="I1955" i="8"/>
  <c r="G1956" i="8"/>
  <c r="I1956" i="8"/>
  <c r="G1957" i="8"/>
  <c r="I1957" i="8"/>
  <c r="G1958" i="8"/>
  <c r="I1958" i="8"/>
  <c r="G1959" i="8"/>
  <c r="I1959" i="8"/>
  <c r="G1960" i="8"/>
  <c r="I1960" i="8"/>
  <c r="G1961" i="8"/>
  <c r="I1961" i="8"/>
  <c r="G1962" i="8"/>
  <c r="I1962" i="8"/>
  <c r="G1963" i="8"/>
  <c r="I1963" i="8"/>
  <c r="G1964" i="8"/>
  <c r="I1964" i="8"/>
  <c r="G1965" i="8"/>
  <c r="I1965" i="8"/>
  <c r="G1966" i="8"/>
  <c r="I1966" i="8"/>
  <c r="G1967" i="8"/>
  <c r="I1967" i="8"/>
  <c r="G1968" i="8"/>
  <c r="I1968" i="8"/>
  <c r="G1969" i="8"/>
  <c r="I1969" i="8"/>
  <c r="G1970" i="8"/>
  <c r="I1970" i="8"/>
  <c r="G1971" i="8"/>
  <c r="I1971" i="8"/>
  <c r="G1972" i="8"/>
  <c r="I1972" i="8"/>
  <c r="G1973" i="8"/>
  <c r="I1973" i="8"/>
  <c r="G1974" i="8"/>
  <c r="I1974" i="8"/>
  <c r="G1975" i="8"/>
  <c r="I1975" i="8"/>
  <c r="G1976" i="8"/>
  <c r="I1976" i="8"/>
  <c r="G1977" i="8"/>
  <c r="I1977" i="8"/>
  <c r="G1978" i="8"/>
  <c r="I1978" i="8"/>
  <c r="G1979" i="8"/>
  <c r="I1979" i="8"/>
  <c r="G1980" i="8"/>
  <c r="I1980" i="8"/>
  <c r="G1981" i="8"/>
  <c r="I1981" i="8"/>
  <c r="G1982" i="8"/>
  <c r="I1982" i="8"/>
  <c r="G1983" i="8"/>
  <c r="I1983" i="8"/>
  <c r="G1984" i="8"/>
  <c r="I1984" i="8"/>
  <c r="G1985" i="8"/>
  <c r="I1985" i="8"/>
  <c r="G1986" i="8"/>
  <c r="I1986" i="8"/>
  <c r="G1987" i="8"/>
  <c r="I1987" i="8"/>
  <c r="G1988" i="8"/>
  <c r="I1988" i="8"/>
  <c r="G1989" i="8"/>
  <c r="I1989" i="8"/>
  <c r="G1990" i="8"/>
  <c r="I1990" i="8"/>
  <c r="G1991" i="8"/>
  <c r="I1991" i="8"/>
  <c r="G1992" i="8"/>
  <c r="I1992" i="8"/>
  <c r="G1993" i="8"/>
  <c r="I1993" i="8"/>
  <c r="G1994" i="8"/>
  <c r="I1994" i="8"/>
  <c r="G1995" i="8"/>
  <c r="I1995" i="8"/>
  <c r="G1996" i="8"/>
  <c r="I1996" i="8"/>
  <c r="G1997" i="8"/>
  <c r="I1997" i="8"/>
  <c r="G1998" i="8"/>
  <c r="I1998" i="8"/>
  <c r="G1999" i="8"/>
  <c r="I1999" i="8"/>
  <c r="G2000" i="8"/>
  <c r="I2000" i="8"/>
  <c r="G2001" i="8"/>
  <c r="I2001" i="8"/>
  <c r="G2002" i="8"/>
  <c r="I2002" i="8"/>
  <c r="G2003" i="8"/>
  <c r="I2003" i="8"/>
  <c r="G2004" i="8"/>
  <c r="I2004" i="8"/>
  <c r="G2005" i="8"/>
  <c r="I2005" i="8"/>
  <c r="G2006" i="8"/>
  <c r="I2006" i="8"/>
  <c r="G2007" i="8"/>
  <c r="I2007" i="8"/>
  <c r="G2008" i="8"/>
  <c r="I2008" i="8"/>
  <c r="G2009" i="8"/>
  <c r="I2009" i="8"/>
  <c r="G2010" i="8"/>
  <c r="I2010" i="8"/>
  <c r="G2011" i="8"/>
  <c r="I2011" i="8"/>
  <c r="G2012" i="8"/>
  <c r="I2012" i="8"/>
  <c r="G2013" i="8"/>
  <c r="I2013" i="8"/>
  <c r="G2014" i="8"/>
  <c r="I2014" i="8"/>
  <c r="G2015" i="8"/>
  <c r="I2015" i="8"/>
  <c r="G2016" i="8"/>
  <c r="I2016" i="8"/>
  <c r="G2017" i="8"/>
  <c r="I2017" i="8"/>
  <c r="G2018" i="8"/>
  <c r="I2018" i="8"/>
  <c r="G2019" i="8"/>
  <c r="I2019" i="8"/>
  <c r="G2020" i="8"/>
  <c r="I2020" i="8"/>
  <c r="G2021" i="8"/>
  <c r="I2021" i="8"/>
  <c r="G2022" i="8"/>
  <c r="I2022" i="8"/>
  <c r="G2023" i="8"/>
  <c r="I2023" i="8"/>
  <c r="G2024" i="8"/>
  <c r="I2024" i="8"/>
  <c r="G2025" i="8"/>
  <c r="I2025" i="8"/>
  <c r="G2026" i="8"/>
  <c r="I2026" i="8"/>
  <c r="G2027" i="8"/>
  <c r="I2027" i="8"/>
  <c r="G2028" i="8"/>
  <c r="I2028" i="8"/>
  <c r="G2029" i="8"/>
  <c r="I2029" i="8"/>
  <c r="G2030" i="8"/>
  <c r="I2030" i="8"/>
  <c r="G2031" i="8"/>
  <c r="I2031" i="8"/>
  <c r="G2032" i="8"/>
  <c r="I2032" i="8"/>
  <c r="G2033" i="8"/>
  <c r="I2033" i="8"/>
  <c r="G2034" i="8"/>
  <c r="I2034" i="8"/>
  <c r="G2035" i="8"/>
  <c r="I2035" i="8"/>
  <c r="G2036" i="8"/>
  <c r="I2036" i="8"/>
  <c r="G2037" i="8"/>
  <c r="I2037" i="8"/>
  <c r="G2038" i="8"/>
  <c r="I2038" i="8"/>
  <c r="G2039" i="8"/>
  <c r="I2039" i="8"/>
  <c r="G2040" i="8"/>
  <c r="I2040" i="8"/>
  <c r="G2041" i="8"/>
  <c r="I2041" i="8"/>
  <c r="G2042" i="8"/>
  <c r="I2042" i="8"/>
  <c r="G2043" i="8"/>
  <c r="I2043" i="8"/>
  <c r="G2044" i="8"/>
  <c r="I2044" i="8"/>
  <c r="G2045" i="8"/>
  <c r="I2045" i="8"/>
  <c r="G2046" i="8"/>
  <c r="I2046" i="8"/>
  <c r="G2047" i="8"/>
  <c r="I2047" i="8"/>
  <c r="G2048" i="8"/>
  <c r="I2048" i="8"/>
  <c r="G2049" i="8"/>
  <c r="I2049" i="8"/>
  <c r="G2050" i="8"/>
  <c r="I2050" i="8"/>
  <c r="G2051" i="8"/>
  <c r="I2051" i="8"/>
  <c r="G2052" i="8"/>
  <c r="I2052" i="8"/>
  <c r="G2053" i="8"/>
  <c r="I2053" i="8"/>
  <c r="G2054" i="8"/>
  <c r="I2054" i="8"/>
  <c r="G2055" i="8"/>
  <c r="I2055" i="8"/>
  <c r="G2056" i="8"/>
  <c r="I2056" i="8"/>
  <c r="G2057" i="8"/>
  <c r="I2057" i="8"/>
  <c r="G2058" i="8"/>
  <c r="I2058" i="8"/>
  <c r="G2059" i="8"/>
  <c r="I2059" i="8"/>
  <c r="G2060" i="8"/>
  <c r="I2060" i="8"/>
  <c r="G2061" i="8"/>
  <c r="I2061" i="8"/>
  <c r="G2062" i="8"/>
  <c r="I2062" i="8"/>
  <c r="G2063" i="8"/>
  <c r="I2063" i="8"/>
  <c r="G2064" i="8"/>
  <c r="I2064" i="8"/>
  <c r="G2065" i="8"/>
  <c r="I2065" i="8"/>
  <c r="G2066" i="8"/>
  <c r="I2066" i="8"/>
  <c r="G2067" i="8"/>
  <c r="I2067" i="8"/>
  <c r="G2068" i="8"/>
  <c r="I2068" i="8"/>
  <c r="G2069" i="8"/>
  <c r="I2069" i="8"/>
  <c r="G2070" i="8"/>
  <c r="I2070" i="8"/>
  <c r="G2071" i="8"/>
  <c r="I2071" i="8"/>
  <c r="G2072" i="8"/>
  <c r="I2072" i="8"/>
  <c r="G2073" i="8"/>
  <c r="I2073" i="8"/>
  <c r="G2074" i="8"/>
  <c r="I2074" i="8"/>
  <c r="G2075" i="8"/>
  <c r="I2075" i="8"/>
  <c r="G2076" i="8"/>
  <c r="I2076" i="8"/>
  <c r="G2077" i="8"/>
  <c r="I2077" i="8"/>
  <c r="G2078" i="8"/>
  <c r="I2078" i="8"/>
  <c r="G2079" i="8"/>
  <c r="I2079" i="8"/>
  <c r="G2080" i="8"/>
  <c r="I2080" i="8"/>
  <c r="G2081" i="8"/>
  <c r="I2081" i="8"/>
  <c r="G2082" i="8"/>
  <c r="I2082" i="8"/>
  <c r="G2083" i="8"/>
  <c r="I2083" i="8"/>
  <c r="G2084" i="8"/>
  <c r="I2084" i="8"/>
  <c r="G2085" i="8"/>
  <c r="I2085" i="8"/>
  <c r="G2086" i="8"/>
  <c r="I2086" i="8"/>
  <c r="G2087" i="8"/>
  <c r="I2087" i="8"/>
  <c r="G2088" i="8"/>
  <c r="I2088" i="8"/>
  <c r="G2089" i="8"/>
  <c r="I2089" i="8"/>
  <c r="G2090" i="8"/>
  <c r="I2090" i="8"/>
  <c r="G2091" i="8"/>
  <c r="I2091" i="8"/>
  <c r="G2092" i="8"/>
  <c r="I2092" i="8"/>
  <c r="G2093" i="8"/>
  <c r="I2093" i="8"/>
  <c r="G2094" i="8"/>
  <c r="I2094" i="8"/>
  <c r="G2095" i="8"/>
  <c r="I2095" i="8"/>
  <c r="G2096" i="8"/>
  <c r="I2096" i="8"/>
  <c r="G2097" i="8"/>
  <c r="I2097" i="8"/>
  <c r="G2098" i="8"/>
  <c r="I2098" i="8"/>
  <c r="G2099" i="8"/>
  <c r="I2099" i="8"/>
  <c r="G2100" i="8"/>
  <c r="I2100" i="8"/>
  <c r="G2101" i="8"/>
  <c r="I2101" i="8"/>
  <c r="G2102" i="8"/>
  <c r="I2102" i="8"/>
  <c r="G2103" i="8"/>
  <c r="I2103" i="8"/>
  <c r="G2104" i="8"/>
  <c r="I2104" i="8"/>
  <c r="G2105" i="8"/>
  <c r="I2105" i="8"/>
  <c r="G2106" i="8"/>
  <c r="I2106" i="8"/>
  <c r="G2107" i="8"/>
  <c r="I2107" i="8"/>
  <c r="G2108" i="8"/>
  <c r="I2108" i="8"/>
  <c r="G2109" i="8"/>
  <c r="I2109" i="8"/>
  <c r="G2110" i="8"/>
  <c r="I2110" i="8"/>
  <c r="G2111" i="8"/>
  <c r="I2111" i="8"/>
  <c r="G2112" i="8"/>
  <c r="I2112" i="8"/>
  <c r="G2113" i="8"/>
  <c r="I2113" i="8"/>
  <c r="G2114" i="8"/>
  <c r="I2114" i="8"/>
  <c r="G2115" i="8"/>
  <c r="I2115" i="8"/>
  <c r="G2116" i="8"/>
  <c r="I2116" i="8"/>
  <c r="G2117" i="8"/>
  <c r="I2117" i="8"/>
  <c r="G2118" i="8"/>
  <c r="I2118" i="8"/>
  <c r="G2119" i="8"/>
  <c r="I2119" i="8"/>
  <c r="G2120" i="8"/>
  <c r="I2120" i="8"/>
  <c r="G2121" i="8"/>
  <c r="I2121" i="8"/>
  <c r="G2122" i="8"/>
  <c r="I2122" i="8"/>
  <c r="G2123" i="8"/>
  <c r="I2123" i="8"/>
  <c r="G2124" i="8"/>
  <c r="I2124" i="8"/>
  <c r="G2125" i="8"/>
  <c r="I2125" i="8"/>
  <c r="G2126" i="8"/>
  <c r="I2126" i="8"/>
  <c r="G2127" i="8"/>
  <c r="I2127" i="8"/>
  <c r="G2128" i="8"/>
  <c r="I2128" i="8"/>
  <c r="G2129" i="8"/>
  <c r="I2129" i="8"/>
  <c r="G2130" i="8"/>
  <c r="I2130" i="8"/>
  <c r="G2131" i="8"/>
  <c r="I2131" i="8"/>
  <c r="G2132" i="8"/>
  <c r="I2132" i="8"/>
  <c r="G2133" i="8"/>
  <c r="I2133" i="8"/>
  <c r="G2134" i="8"/>
  <c r="I2134" i="8"/>
  <c r="G2135" i="8"/>
  <c r="I2135" i="8"/>
  <c r="G2136" i="8"/>
  <c r="I2136" i="8"/>
  <c r="G2137" i="8"/>
  <c r="I2137" i="8"/>
  <c r="G2138" i="8"/>
  <c r="I2138" i="8"/>
  <c r="G2139" i="8"/>
  <c r="I2139" i="8"/>
  <c r="G2140" i="8"/>
  <c r="I2140" i="8"/>
  <c r="G2141" i="8"/>
  <c r="I2141" i="8"/>
  <c r="G2142" i="8"/>
  <c r="I2142" i="8"/>
  <c r="G2143" i="8"/>
  <c r="I2143" i="8"/>
  <c r="G2144" i="8"/>
  <c r="I2144" i="8"/>
  <c r="G2145" i="8"/>
  <c r="I2145" i="8"/>
  <c r="G2146" i="8"/>
  <c r="I2146" i="8"/>
  <c r="G2147" i="8"/>
  <c r="I2147" i="8"/>
  <c r="G2148" i="8"/>
  <c r="I2148" i="8"/>
  <c r="G2149" i="8"/>
  <c r="I2149" i="8"/>
  <c r="G2150" i="8"/>
  <c r="I2150" i="8"/>
  <c r="G2151" i="8"/>
  <c r="I2151" i="8"/>
  <c r="G2152" i="8"/>
  <c r="I2152" i="8"/>
  <c r="G2153" i="8"/>
  <c r="I2153" i="8"/>
  <c r="G2154" i="8"/>
  <c r="I2154" i="8"/>
  <c r="G2155" i="8"/>
  <c r="I2155" i="8"/>
  <c r="G2156" i="8"/>
  <c r="I2156" i="8"/>
  <c r="G2157" i="8"/>
  <c r="I2157" i="8"/>
  <c r="G2158" i="8"/>
  <c r="I2158" i="8"/>
  <c r="G2159" i="8"/>
  <c r="I2159" i="8"/>
  <c r="G2160" i="8"/>
  <c r="I2160" i="8"/>
  <c r="G2161" i="8"/>
  <c r="I2161" i="8"/>
  <c r="G2162" i="8"/>
  <c r="I2162" i="8"/>
  <c r="G2163" i="8"/>
  <c r="I2163" i="8"/>
  <c r="G2164" i="8"/>
  <c r="I2164" i="8"/>
  <c r="G2165" i="8"/>
  <c r="I2165" i="8"/>
  <c r="G2166" i="8"/>
  <c r="I2166" i="8"/>
  <c r="G2167" i="8"/>
  <c r="I2167" i="8"/>
  <c r="G2168" i="8"/>
  <c r="I2168" i="8"/>
  <c r="G2169" i="8"/>
  <c r="I2169" i="8"/>
  <c r="G2170" i="8"/>
  <c r="I2170" i="8"/>
  <c r="G2171" i="8"/>
  <c r="I2171" i="8"/>
  <c r="G2172" i="8"/>
  <c r="I2172" i="8"/>
  <c r="G2173" i="8"/>
  <c r="I2173" i="8"/>
  <c r="G2174" i="8"/>
  <c r="I2174" i="8"/>
  <c r="G2175" i="8"/>
  <c r="I2175" i="8"/>
  <c r="G2176" i="8"/>
  <c r="I2176" i="8"/>
  <c r="G2177" i="8"/>
  <c r="I2177" i="8"/>
  <c r="G2178" i="8"/>
  <c r="I2178" i="8"/>
  <c r="G2179" i="8"/>
  <c r="I2179" i="8"/>
  <c r="G2180" i="8"/>
  <c r="I2180" i="8"/>
  <c r="G2181" i="8"/>
  <c r="I2181" i="8"/>
  <c r="G2182" i="8"/>
  <c r="I2182" i="8"/>
  <c r="G2183" i="8"/>
  <c r="I2183" i="8"/>
  <c r="G2184" i="8"/>
  <c r="I2184" i="8"/>
  <c r="G2185" i="8"/>
  <c r="I2185" i="8"/>
  <c r="G2186" i="8"/>
  <c r="I2186" i="8"/>
  <c r="G2187" i="8"/>
  <c r="I2187" i="8"/>
  <c r="G2188" i="8"/>
  <c r="I2188" i="8"/>
  <c r="G2189" i="8"/>
  <c r="I2189" i="8"/>
  <c r="G2190" i="8"/>
  <c r="I2190" i="8"/>
  <c r="G2191" i="8"/>
  <c r="I2191" i="8"/>
  <c r="G2192" i="8"/>
  <c r="I2192" i="8"/>
  <c r="G2193" i="8"/>
  <c r="I2193" i="8"/>
  <c r="G2194" i="8"/>
  <c r="I2194" i="8"/>
  <c r="G2195" i="8"/>
  <c r="I2195" i="8"/>
  <c r="G2196" i="8"/>
  <c r="I2196" i="8"/>
  <c r="G2197" i="8"/>
  <c r="I2197" i="8"/>
  <c r="G2198" i="8"/>
  <c r="I2198" i="8"/>
  <c r="G2199" i="8"/>
  <c r="I2199" i="8"/>
  <c r="G2200" i="8"/>
  <c r="I2200" i="8"/>
  <c r="G2201" i="8"/>
  <c r="I2201" i="8"/>
  <c r="G2202" i="8"/>
  <c r="I2202" i="8"/>
  <c r="G2203" i="8"/>
  <c r="I2203" i="8"/>
  <c r="G2204" i="8"/>
  <c r="I2204" i="8"/>
  <c r="G2205" i="8"/>
  <c r="I2205" i="8"/>
  <c r="G2206" i="8"/>
  <c r="I2206" i="8"/>
  <c r="G2207" i="8"/>
  <c r="I2207" i="8"/>
  <c r="G2208" i="8"/>
  <c r="I2208" i="8"/>
  <c r="G2209" i="8"/>
  <c r="I2209" i="8"/>
  <c r="G2210" i="8"/>
  <c r="I2210" i="8"/>
  <c r="G2211" i="8"/>
  <c r="I2211" i="8"/>
  <c r="G2212" i="8"/>
  <c r="I2212" i="8"/>
  <c r="G2213" i="8"/>
  <c r="I2213" i="8"/>
  <c r="G2214" i="8"/>
  <c r="I2214" i="8"/>
  <c r="G2215" i="8"/>
  <c r="I2215" i="8"/>
  <c r="G2216" i="8"/>
  <c r="I2216" i="8"/>
  <c r="G2217" i="8"/>
  <c r="I2217" i="8"/>
  <c r="G2218" i="8"/>
  <c r="I2218" i="8"/>
  <c r="G2219" i="8"/>
  <c r="I2219" i="8"/>
  <c r="G2220" i="8"/>
  <c r="I2220" i="8"/>
  <c r="G2221" i="8"/>
  <c r="I2221" i="8"/>
  <c r="G2222" i="8"/>
  <c r="I2222" i="8"/>
  <c r="G2223" i="8"/>
  <c r="I2223" i="8"/>
  <c r="G2224" i="8"/>
  <c r="I2224" i="8"/>
  <c r="G2225" i="8"/>
  <c r="I2225" i="8"/>
  <c r="G2226" i="8"/>
  <c r="I2226" i="8"/>
  <c r="G2227" i="8"/>
  <c r="I2227" i="8"/>
  <c r="G2228" i="8"/>
  <c r="I2228" i="8"/>
  <c r="G2229" i="8"/>
  <c r="I2229" i="8"/>
  <c r="G2230" i="8"/>
  <c r="I2230" i="8"/>
  <c r="G2231" i="8"/>
  <c r="I2231" i="8"/>
  <c r="G2232" i="8"/>
  <c r="I2232" i="8"/>
  <c r="G2233" i="8"/>
  <c r="I2233" i="8"/>
  <c r="G2234" i="8"/>
  <c r="I2234" i="8"/>
  <c r="G2235" i="8"/>
  <c r="I2235" i="8"/>
  <c r="G2236" i="8"/>
  <c r="I2236" i="8"/>
  <c r="G2237" i="8"/>
  <c r="I2237" i="8"/>
  <c r="G2238" i="8"/>
  <c r="I2238" i="8"/>
  <c r="G2239" i="8"/>
  <c r="I2239" i="8"/>
  <c r="G2240" i="8"/>
  <c r="I2240" i="8"/>
  <c r="G2241" i="8"/>
  <c r="I2241" i="8"/>
  <c r="G2242" i="8"/>
  <c r="I2242" i="8"/>
  <c r="G2243" i="8"/>
  <c r="I2243" i="8"/>
  <c r="G2244" i="8"/>
  <c r="I2244" i="8"/>
  <c r="G2245" i="8"/>
  <c r="I2245" i="8"/>
  <c r="G2246" i="8"/>
  <c r="I2246" i="8"/>
  <c r="G2247" i="8"/>
  <c r="I2247" i="8"/>
  <c r="G2248" i="8"/>
  <c r="I2248" i="8"/>
  <c r="G2249" i="8"/>
  <c r="I2249" i="8"/>
  <c r="G2250" i="8"/>
  <c r="I2250" i="8"/>
  <c r="G2251" i="8"/>
  <c r="I2251" i="8"/>
  <c r="G2252" i="8"/>
  <c r="I2252" i="8"/>
  <c r="G2253" i="8"/>
  <c r="I2253" i="8"/>
  <c r="G2254" i="8"/>
  <c r="I2254" i="8"/>
  <c r="G2255" i="8"/>
  <c r="I2255" i="8"/>
  <c r="G2256" i="8"/>
  <c r="I2256" i="8"/>
  <c r="G2257" i="8"/>
  <c r="I2257" i="8"/>
  <c r="G2258" i="8"/>
  <c r="I2258" i="8"/>
  <c r="G2259" i="8"/>
  <c r="I2259" i="8"/>
  <c r="G2260" i="8"/>
  <c r="I2260" i="8"/>
  <c r="G2261" i="8"/>
  <c r="I2261" i="8"/>
  <c r="G2262" i="8"/>
  <c r="I2262" i="8"/>
  <c r="G2263" i="8"/>
  <c r="I2263" i="8"/>
  <c r="G2264" i="8"/>
  <c r="I2264" i="8"/>
  <c r="G2265" i="8"/>
  <c r="I2265" i="8"/>
  <c r="G2266" i="8"/>
  <c r="I2266" i="8"/>
  <c r="G2267" i="8"/>
  <c r="I2267" i="8"/>
  <c r="G2268" i="8"/>
  <c r="I2268" i="8"/>
  <c r="G2269" i="8"/>
  <c r="I2269" i="8"/>
  <c r="G2270" i="8"/>
  <c r="I2270" i="8"/>
  <c r="G2271" i="8"/>
  <c r="I2271" i="8"/>
  <c r="G2272" i="8"/>
  <c r="I2272" i="8"/>
  <c r="G2273" i="8"/>
  <c r="I2273" i="8"/>
  <c r="G2274" i="8"/>
  <c r="I2274" i="8"/>
  <c r="G2275" i="8"/>
  <c r="I2275" i="8"/>
  <c r="G2276" i="8"/>
  <c r="I2276" i="8"/>
  <c r="G2277" i="8"/>
  <c r="I2277" i="8"/>
  <c r="G2278" i="8"/>
  <c r="I2278" i="8"/>
  <c r="G2279" i="8"/>
  <c r="I2279" i="8"/>
  <c r="G2280" i="8"/>
  <c r="I2280" i="8"/>
  <c r="G2281" i="8"/>
  <c r="I2281" i="8"/>
  <c r="G2282" i="8"/>
  <c r="I2282" i="8"/>
  <c r="G2283" i="8"/>
  <c r="I2283" i="8"/>
  <c r="G2284" i="8"/>
  <c r="I2284" i="8"/>
  <c r="G2285" i="8"/>
  <c r="I2285" i="8"/>
  <c r="G2286" i="8"/>
  <c r="I2286" i="8"/>
  <c r="G2287" i="8"/>
  <c r="I2287" i="8"/>
  <c r="G2288" i="8"/>
  <c r="I2288" i="8"/>
  <c r="G2289" i="8"/>
  <c r="I2289" i="8"/>
  <c r="G2290" i="8"/>
  <c r="I2290" i="8"/>
  <c r="G2291" i="8"/>
  <c r="I2291" i="8"/>
  <c r="G2292" i="8"/>
  <c r="I2292" i="8"/>
  <c r="G2293" i="8"/>
  <c r="I2293" i="8"/>
  <c r="G2294" i="8"/>
  <c r="I2294" i="8"/>
  <c r="G2295" i="8"/>
  <c r="I2295" i="8"/>
  <c r="G2296" i="8"/>
  <c r="I2296" i="8"/>
  <c r="G2297" i="8"/>
  <c r="I2297" i="8"/>
  <c r="G2298" i="8"/>
  <c r="I2298" i="8"/>
  <c r="G2299" i="8"/>
  <c r="I2299" i="8"/>
  <c r="G2300" i="8"/>
  <c r="I2300" i="8"/>
  <c r="G2301" i="8"/>
  <c r="I2301" i="8"/>
  <c r="G2302" i="8"/>
  <c r="I2302" i="8"/>
  <c r="G2303" i="8"/>
  <c r="I2303" i="8"/>
  <c r="G2304" i="8"/>
  <c r="I2304" i="8"/>
  <c r="G2305" i="8"/>
  <c r="I2305" i="8"/>
  <c r="G2306" i="8"/>
  <c r="I2306" i="8"/>
  <c r="G2307" i="8"/>
  <c r="I2307" i="8"/>
  <c r="G2308" i="8"/>
  <c r="I2308" i="8"/>
  <c r="G2309" i="8"/>
  <c r="I2309" i="8"/>
  <c r="G2310" i="8"/>
  <c r="I2310" i="8"/>
  <c r="G2311" i="8"/>
  <c r="I2311" i="8"/>
  <c r="G2312" i="8"/>
  <c r="I2312" i="8"/>
  <c r="G2313" i="8"/>
  <c r="I2313" i="8"/>
  <c r="G2314" i="8"/>
  <c r="I2314" i="8"/>
  <c r="G2315" i="8"/>
  <c r="I2315" i="8"/>
  <c r="G2316" i="8"/>
  <c r="I2316" i="8"/>
  <c r="G2317" i="8"/>
  <c r="I2317" i="8"/>
  <c r="G2318" i="8"/>
  <c r="I2318" i="8"/>
  <c r="G2319" i="8"/>
  <c r="I2319" i="8"/>
  <c r="G2320" i="8"/>
  <c r="I2320" i="8"/>
  <c r="G2321" i="8"/>
  <c r="I2321" i="8"/>
  <c r="G2322" i="8"/>
  <c r="I2322" i="8"/>
  <c r="G2323" i="8"/>
  <c r="I2323" i="8"/>
  <c r="G2324" i="8"/>
  <c r="I2324" i="8"/>
  <c r="G2325" i="8"/>
  <c r="I2325" i="8"/>
  <c r="G2326" i="8"/>
  <c r="I2326" i="8"/>
  <c r="G2327" i="8"/>
  <c r="I2327" i="8"/>
  <c r="G2328" i="8"/>
  <c r="I2328" i="8"/>
  <c r="G2329" i="8"/>
  <c r="I2329" i="8"/>
  <c r="G2330" i="8"/>
  <c r="I2330" i="8"/>
  <c r="G2331" i="8"/>
  <c r="I2331" i="8"/>
  <c r="G2332" i="8"/>
  <c r="I2332" i="8"/>
  <c r="G2333" i="8"/>
  <c r="I2333" i="8"/>
  <c r="G2334" i="8"/>
  <c r="I2334" i="8"/>
  <c r="G2335" i="8"/>
  <c r="I2335" i="8"/>
  <c r="G2336" i="8"/>
  <c r="I2336" i="8"/>
  <c r="G2337" i="8"/>
  <c r="I2337" i="8"/>
  <c r="G2338" i="8"/>
  <c r="I2338" i="8"/>
  <c r="G2339" i="8"/>
  <c r="I2339" i="8"/>
  <c r="G2340" i="8"/>
  <c r="I2340" i="8"/>
  <c r="G2341" i="8"/>
  <c r="I2341" i="8"/>
  <c r="G2342" i="8"/>
  <c r="I2342" i="8"/>
  <c r="G2343" i="8"/>
  <c r="I2343" i="8"/>
  <c r="G2344" i="8"/>
  <c r="I2344" i="8"/>
  <c r="G2345" i="8"/>
  <c r="I2345" i="8"/>
  <c r="G2346" i="8"/>
  <c r="I2346" i="8"/>
  <c r="G2347" i="8"/>
  <c r="I2347" i="8"/>
  <c r="G2348" i="8"/>
  <c r="I2348" i="8"/>
  <c r="G2349" i="8"/>
  <c r="I2349" i="8"/>
  <c r="G2350" i="8"/>
  <c r="I2350" i="8"/>
  <c r="G2351" i="8"/>
  <c r="I2351" i="8"/>
  <c r="G2352" i="8"/>
  <c r="I2352" i="8"/>
  <c r="G2353" i="8"/>
  <c r="I2353" i="8"/>
  <c r="G2354" i="8"/>
  <c r="I2354" i="8"/>
  <c r="G2355" i="8"/>
  <c r="I2355" i="8"/>
  <c r="G2356" i="8"/>
  <c r="I2356" i="8"/>
  <c r="G2357" i="8"/>
  <c r="I2357" i="8"/>
  <c r="G2358" i="8"/>
  <c r="I2358" i="8"/>
  <c r="G2359" i="8"/>
  <c r="I2359" i="8"/>
  <c r="G2360" i="8"/>
  <c r="I2360" i="8"/>
  <c r="G2361" i="8"/>
  <c r="I2361" i="8"/>
  <c r="G2362" i="8"/>
  <c r="I2362" i="8"/>
  <c r="G2363" i="8"/>
  <c r="I2363" i="8"/>
  <c r="G2364" i="8"/>
  <c r="I2364" i="8"/>
  <c r="G2365" i="8"/>
  <c r="I2365" i="8"/>
  <c r="G2366" i="8"/>
  <c r="I2366" i="8"/>
  <c r="G2367" i="8"/>
  <c r="I2367" i="8"/>
  <c r="G2368" i="8"/>
  <c r="I2368" i="8"/>
  <c r="G2369" i="8"/>
  <c r="I2369" i="8"/>
  <c r="G2370" i="8"/>
  <c r="I2370" i="8"/>
  <c r="G2371" i="8"/>
  <c r="I2371" i="8"/>
  <c r="G2372" i="8"/>
  <c r="I2372" i="8"/>
  <c r="G2373" i="8"/>
  <c r="I2373" i="8"/>
  <c r="G2374" i="8"/>
  <c r="I2374" i="8"/>
  <c r="G2375" i="8"/>
  <c r="I2375" i="8"/>
  <c r="G2376" i="8"/>
  <c r="I2376" i="8"/>
  <c r="G2377" i="8"/>
  <c r="I2377" i="8"/>
  <c r="G2378" i="8"/>
  <c r="I2378" i="8"/>
  <c r="G2379" i="8"/>
  <c r="I2379" i="8"/>
  <c r="G2380" i="8"/>
  <c r="I2380" i="8"/>
  <c r="G2381" i="8"/>
  <c r="I2381" i="8"/>
  <c r="G2382" i="8"/>
  <c r="I2382" i="8"/>
  <c r="G2383" i="8"/>
  <c r="I2383" i="8"/>
  <c r="G2384" i="8"/>
  <c r="I2384" i="8"/>
  <c r="G2385" i="8"/>
  <c r="I2385" i="8"/>
  <c r="G2386" i="8"/>
  <c r="I2386" i="8"/>
  <c r="G2387" i="8"/>
  <c r="I2387" i="8"/>
  <c r="G2388" i="8"/>
  <c r="I2388" i="8"/>
  <c r="G2389" i="8"/>
  <c r="I2389" i="8"/>
  <c r="G2390" i="8"/>
  <c r="I2390" i="8"/>
  <c r="G2391" i="8"/>
  <c r="I2391" i="8"/>
  <c r="G2392" i="8"/>
  <c r="I2392" i="8"/>
  <c r="G2393" i="8"/>
  <c r="I2393" i="8"/>
  <c r="G2394" i="8"/>
  <c r="I2394" i="8"/>
  <c r="G2395" i="8"/>
  <c r="I2395" i="8"/>
  <c r="G2396" i="8"/>
  <c r="I2396" i="8"/>
  <c r="G2397" i="8"/>
  <c r="I2397" i="8"/>
  <c r="G2398" i="8"/>
  <c r="I2398" i="8"/>
  <c r="G2399" i="8"/>
  <c r="I2399" i="8"/>
  <c r="G2400" i="8"/>
  <c r="I2400" i="8"/>
  <c r="G2401" i="8"/>
  <c r="I2401" i="8"/>
  <c r="G2402" i="8"/>
  <c r="I2402" i="8"/>
  <c r="G2403" i="8"/>
  <c r="I2403" i="8"/>
  <c r="G2404" i="8"/>
  <c r="I2404" i="8"/>
  <c r="G2405" i="8"/>
  <c r="I2405" i="8"/>
  <c r="G2406" i="8"/>
  <c r="I2406" i="8"/>
  <c r="G2407" i="8"/>
  <c r="I2407" i="8"/>
  <c r="G2408" i="8"/>
  <c r="I2408" i="8"/>
  <c r="G2409" i="8"/>
  <c r="I2409" i="8"/>
  <c r="G2410" i="8"/>
  <c r="I2410" i="8"/>
  <c r="G2411" i="8"/>
  <c r="I2411" i="8"/>
  <c r="G2412" i="8"/>
  <c r="I2412" i="8"/>
  <c r="G2413" i="8"/>
  <c r="I2413" i="8"/>
  <c r="G2414" i="8"/>
  <c r="I2414" i="8"/>
  <c r="G2415" i="8"/>
  <c r="I2415" i="8"/>
  <c r="G2416" i="8"/>
  <c r="I2416" i="8"/>
  <c r="G2417" i="8"/>
  <c r="I2417" i="8"/>
  <c r="G2418" i="8"/>
  <c r="I2418" i="8"/>
  <c r="G2419" i="8"/>
  <c r="I2419" i="8"/>
  <c r="G2420" i="8"/>
  <c r="I2420" i="8"/>
  <c r="G2421" i="8"/>
  <c r="I2421" i="8"/>
  <c r="G2422" i="8"/>
  <c r="I2422" i="8"/>
  <c r="G2423" i="8"/>
  <c r="I2423" i="8"/>
  <c r="G2424" i="8"/>
  <c r="I2424" i="8"/>
  <c r="G2425" i="8"/>
  <c r="I2425" i="8"/>
  <c r="G2426" i="8"/>
  <c r="I2426" i="8"/>
  <c r="G2427" i="8"/>
  <c r="I2427" i="8"/>
  <c r="G2428" i="8"/>
  <c r="I2428" i="8"/>
  <c r="G2429" i="8"/>
  <c r="I2429" i="8"/>
  <c r="G2430" i="8"/>
  <c r="I2430" i="8"/>
  <c r="G2431" i="8"/>
  <c r="I2431" i="8"/>
  <c r="G2432" i="8"/>
  <c r="I2432" i="8"/>
  <c r="G2433" i="8"/>
  <c r="I2433" i="8"/>
  <c r="G2434" i="8"/>
  <c r="I2434" i="8"/>
  <c r="G2435" i="8"/>
  <c r="I2435" i="8"/>
  <c r="G2436" i="8"/>
  <c r="I2436" i="8"/>
  <c r="G2437" i="8"/>
  <c r="I2437" i="8"/>
  <c r="G2438" i="8"/>
  <c r="I2438" i="8"/>
  <c r="G2439" i="8"/>
  <c r="I2439" i="8"/>
  <c r="G2440" i="8"/>
  <c r="I2440" i="8"/>
  <c r="G2441" i="8"/>
  <c r="I2441" i="8"/>
  <c r="G2442" i="8"/>
  <c r="I2442" i="8"/>
  <c r="G2443" i="8"/>
  <c r="I2443" i="8"/>
  <c r="G2444" i="8"/>
  <c r="I2444" i="8"/>
  <c r="G2445" i="8"/>
  <c r="I2445" i="8"/>
  <c r="G2446" i="8"/>
  <c r="I2446" i="8"/>
  <c r="G2447" i="8"/>
  <c r="I2447" i="8"/>
  <c r="G2448" i="8"/>
  <c r="I2448" i="8"/>
  <c r="G2449" i="8"/>
  <c r="I2449" i="8"/>
  <c r="G2450" i="8"/>
  <c r="I2450" i="8"/>
  <c r="G2451" i="8"/>
  <c r="I2451" i="8"/>
  <c r="G2452" i="8"/>
  <c r="I2452" i="8"/>
  <c r="G2453" i="8"/>
  <c r="I2453" i="8"/>
  <c r="G2454" i="8"/>
  <c r="I2454" i="8"/>
  <c r="G2455" i="8"/>
  <c r="I2455" i="8"/>
  <c r="G2456" i="8"/>
  <c r="I2456" i="8"/>
  <c r="G2457" i="8"/>
  <c r="I2457" i="8"/>
  <c r="G2458" i="8"/>
  <c r="I2458" i="8"/>
  <c r="G2459" i="8"/>
  <c r="I2459" i="8"/>
  <c r="G2460" i="8"/>
  <c r="I2460" i="8"/>
  <c r="G2461" i="8"/>
  <c r="I2461" i="8"/>
  <c r="G2462" i="8"/>
  <c r="I2462" i="8"/>
  <c r="G2463" i="8"/>
  <c r="I2463" i="8"/>
  <c r="G2464" i="8"/>
  <c r="I2464" i="8"/>
  <c r="G2465" i="8"/>
  <c r="I2465" i="8"/>
  <c r="G2466" i="8"/>
  <c r="I2466" i="8"/>
  <c r="G2467" i="8"/>
  <c r="I2467" i="8"/>
  <c r="G2468" i="8"/>
  <c r="I2468" i="8"/>
  <c r="G2469" i="8"/>
  <c r="I2469" i="8"/>
  <c r="G2470" i="8"/>
  <c r="I2470" i="8"/>
  <c r="G2471" i="8"/>
  <c r="I2471" i="8"/>
  <c r="G2472" i="8"/>
  <c r="I2472" i="8"/>
  <c r="G2473" i="8"/>
  <c r="I2473" i="8"/>
  <c r="G2474" i="8"/>
  <c r="I2474" i="8"/>
  <c r="G2475" i="8"/>
  <c r="I2475" i="8"/>
  <c r="G2476" i="8"/>
  <c r="I2476" i="8"/>
  <c r="G2477" i="8"/>
  <c r="I2477" i="8"/>
  <c r="G2478" i="8"/>
  <c r="I2478" i="8"/>
  <c r="G2479" i="8"/>
  <c r="I2479" i="8"/>
  <c r="G2480" i="8"/>
  <c r="I2480" i="8"/>
  <c r="G2481" i="8"/>
  <c r="I2481" i="8"/>
  <c r="G2482" i="8"/>
  <c r="I2482" i="8"/>
  <c r="G2483" i="8"/>
  <c r="I2483" i="8"/>
  <c r="G2484" i="8"/>
  <c r="I2484" i="8"/>
  <c r="G2485" i="8"/>
  <c r="I2485" i="8"/>
  <c r="G2486" i="8"/>
  <c r="I2486" i="8"/>
  <c r="G2487" i="8"/>
  <c r="I2487" i="8"/>
  <c r="G2488" i="8"/>
  <c r="I2488" i="8"/>
  <c r="G2489" i="8"/>
  <c r="I2489" i="8"/>
  <c r="G2490" i="8"/>
  <c r="I2490" i="8"/>
  <c r="G2491" i="8"/>
  <c r="I2491" i="8"/>
  <c r="G2492" i="8"/>
  <c r="I2492" i="8"/>
  <c r="G2493" i="8"/>
  <c r="I2493" i="8"/>
  <c r="G2494" i="8"/>
  <c r="I2494" i="8"/>
  <c r="G2495" i="8"/>
  <c r="I2495" i="8"/>
  <c r="G2496" i="8"/>
  <c r="I2496" i="8"/>
  <c r="G2497" i="8"/>
  <c r="I2497" i="8"/>
  <c r="G2498" i="8"/>
  <c r="I2498" i="8"/>
  <c r="G2499" i="8"/>
  <c r="I2499" i="8"/>
  <c r="G2500" i="8"/>
  <c r="I2500" i="8"/>
  <c r="G2501" i="8"/>
  <c r="I2501" i="8"/>
  <c r="G2502" i="8"/>
  <c r="I2502" i="8"/>
  <c r="G2503" i="8"/>
  <c r="I2503" i="8"/>
  <c r="G2504" i="8"/>
  <c r="I2504" i="8"/>
  <c r="G2505" i="8"/>
  <c r="I2505" i="8"/>
  <c r="G2506" i="8"/>
  <c r="I2506" i="8"/>
  <c r="G2507" i="8"/>
  <c r="I2507" i="8"/>
  <c r="G2508" i="8"/>
  <c r="I2508" i="8"/>
  <c r="G2509" i="8"/>
  <c r="I2509" i="8"/>
  <c r="G2510" i="8"/>
  <c r="I2510" i="8"/>
  <c r="G2511" i="8"/>
  <c r="I2511" i="8"/>
  <c r="G2512" i="8"/>
  <c r="I2512" i="8"/>
  <c r="G2513" i="8"/>
  <c r="I2513" i="8"/>
  <c r="G2514" i="8"/>
  <c r="I2514" i="8"/>
  <c r="G2515" i="8"/>
  <c r="I2515" i="8"/>
  <c r="G2516" i="8"/>
  <c r="I2516" i="8"/>
  <c r="G2517" i="8"/>
  <c r="I2517" i="8"/>
  <c r="G2518" i="8"/>
  <c r="I2518" i="8"/>
  <c r="G2519" i="8"/>
  <c r="I2519" i="8"/>
  <c r="G2520" i="8"/>
  <c r="I2520" i="8"/>
  <c r="G2521" i="8"/>
  <c r="I2521" i="8"/>
  <c r="G2522" i="8"/>
  <c r="I2522" i="8"/>
  <c r="G2523" i="8"/>
  <c r="I2523" i="8"/>
  <c r="G2524" i="8"/>
  <c r="I2524" i="8"/>
  <c r="G2525" i="8"/>
  <c r="I2525" i="8"/>
  <c r="G2526" i="8"/>
  <c r="I2526" i="8"/>
  <c r="G2527" i="8"/>
  <c r="I2527" i="8"/>
  <c r="G2528" i="8"/>
  <c r="I2528" i="8"/>
  <c r="G2529" i="8"/>
  <c r="I2529" i="8"/>
  <c r="G2530" i="8"/>
  <c r="I2530" i="8"/>
  <c r="G2531" i="8"/>
  <c r="I2531" i="8"/>
  <c r="G2532" i="8"/>
  <c r="I2532" i="8"/>
  <c r="G2533" i="8"/>
  <c r="I2533" i="8"/>
  <c r="G2534" i="8"/>
  <c r="I2534" i="8"/>
  <c r="G2535" i="8"/>
  <c r="I2535" i="8"/>
  <c r="G2536" i="8"/>
  <c r="I2536" i="8"/>
  <c r="G2537" i="8"/>
  <c r="I2537" i="8"/>
  <c r="G2538" i="8"/>
  <c r="I2538" i="8"/>
  <c r="G2539" i="8"/>
  <c r="I2539" i="8"/>
  <c r="G2540" i="8"/>
  <c r="I2540" i="8"/>
  <c r="G2541" i="8"/>
  <c r="I2541" i="8"/>
  <c r="G2542" i="8"/>
  <c r="I2542" i="8"/>
  <c r="G2543" i="8"/>
  <c r="I2543" i="8"/>
  <c r="G2544" i="8"/>
  <c r="I2544" i="8"/>
  <c r="G2545" i="8"/>
  <c r="I2545" i="8"/>
  <c r="G2546" i="8"/>
  <c r="I2546" i="8"/>
  <c r="G2547" i="8"/>
  <c r="I2547" i="8"/>
  <c r="G2548" i="8"/>
  <c r="I2548" i="8"/>
  <c r="G2549" i="8"/>
  <c r="I2549" i="8"/>
  <c r="G2550" i="8"/>
  <c r="I2550" i="8"/>
  <c r="G2551" i="8"/>
  <c r="I2551" i="8"/>
  <c r="G2552" i="8"/>
  <c r="I2552" i="8"/>
  <c r="G2553" i="8"/>
  <c r="I2553" i="8"/>
  <c r="G2554" i="8"/>
  <c r="I2554" i="8"/>
  <c r="G2555" i="8"/>
  <c r="I2555" i="8"/>
  <c r="G2556" i="8"/>
  <c r="I2556" i="8"/>
  <c r="G2557" i="8"/>
  <c r="I2557" i="8"/>
  <c r="G2558" i="8"/>
  <c r="I2558" i="8"/>
  <c r="G2559" i="8"/>
  <c r="I2559" i="8"/>
  <c r="G2560" i="8"/>
  <c r="I2560" i="8"/>
  <c r="G2561" i="8"/>
  <c r="I2561" i="8"/>
  <c r="G2562" i="8"/>
  <c r="I2562" i="8"/>
  <c r="G2563" i="8"/>
  <c r="I2563" i="8"/>
  <c r="G2564" i="8"/>
  <c r="I2564" i="8"/>
  <c r="G2565" i="8"/>
  <c r="I2565" i="8"/>
  <c r="G2566" i="8"/>
  <c r="I2566" i="8"/>
  <c r="G2567" i="8"/>
  <c r="I2567" i="8"/>
  <c r="G2568" i="8"/>
  <c r="I2568" i="8"/>
  <c r="G2569" i="8"/>
  <c r="I2569" i="8"/>
  <c r="G2570" i="8"/>
  <c r="I2570" i="8"/>
  <c r="G2571" i="8"/>
  <c r="I2571" i="8"/>
  <c r="G2572" i="8"/>
  <c r="I2572" i="8"/>
  <c r="G2573" i="8"/>
  <c r="I2573" i="8"/>
  <c r="G2574" i="8"/>
  <c r="I2574" i="8"/>
  <c r="G2575" i="8"/>
  <c r="I2575" i="8"/>
  <c r="G2576" i="8"/>
  <c r="I2576" i="8"/>
  <c r="G2577" i="8"/>
  <c r="I2577" i="8"/>
  <c r="G2578" i="8"/>
  <c r="I2578" i="8"/>
  <c r="G2579" i="8"/>
  <c r="I2579" i="8"/>
  <c r="G2580" i="8"/>
  <c r="I2580" i="8"/>
  <c r="G2581" i="8"/>
  <c r="I2581" i="8"/>
  <c r="G2582" i="8"/>
  <c r="I2582" i="8"/>
  <c r="G2583" i="8"/>
  <c r="I2583" i="8"/>
  <c r="G2584" i="8"/>
  <c r="I2584" i="8"/>
  <c r="G2585" i="8"/>
  <c r="I2585" i="8"/>
  <c r="G2586" i="8"/>
  <c r="I2586" i="8"/>
  <c r="G2587" i="8"/>
  <c r="I2587" i="8"/>
  <c r="G2588" i="8"/>
  <c r="I2588" i="8"/>
  <c r="G2589" i="8"/>
  <c r="I2589" i="8"/>
  <c r="G2590" i="8"/>
  <c r="I2590" i="8"/>
  <c r="G2591" i="8"/>
  <c r="I2591" i="8"/>
  <c r="G2592" i="8"/>
  <c r="I2592" i="8"/>
  <c r="G2593" i="8"/>
  <c r="I2593" i="8"/>
  <c r="G2594" i="8"/>
  <c r="I2594" i="8"/>
  <c r="G2595" i="8"/>
  <c r="I2595" i="8"/>
  <c r="G2596" i="8"/>
  <c r="I2596" i="8"/>
  <c r="G2597" i="8"/>
  <c r="I2597" i="8"/>
  <c r="G2598" i="8"/>
  <c r="I2598" i="8"/>
  <c r="G2599" i="8"/>
  <c r="I2599" i="8"/>
  <c r="G2600" i="8"/>
  <c r="I2600" i="8"/>
  <c r="G2601" i="8"/>
  <c r="I2601" i="8"/>
  <c r="G2602" i="8"/>
  <c r="I2602" i="8"/>
  <c r="G2603" i="8"/>
  <c r="I2603" i="8"/>
  <c r="G2604" i="8"/>
  <c r="I2604" i="8"/>
  <c r="G2605" i="8"/>
  <c r="I2605" i="8"/>
  <c r="G2606" i="8"/>
  <c r="I2606" i="8"/>
  <c r="G2607" i="8"/>
  <c r="I2607" i="8"/>
  <c r="G2608" i="8"/>
  <c r="I2608" i="8"/>
  <c r="G2609" i="8"/>
  <c r="I2609" i="8"/>
  <c r="G2610" i="8"/>
  <c r="I2610" i="8"/>
  <c r="G2611" i="8"/>
  <c r="I2611" i="8"/>
  <c r="G2612" i="8"/>
  <c r="I2612" i="8"/>
  <c r="G2613" i="8"/>
  <c r="I2613" i="8"/>
  <c r="G2614" i="8"/>
  <c r="I2614" i="8"/>
  <c r="G2615" i="8"/>
  <c r="I2615" i="8"/>
  <c r="G2616" i="8"/>
  <c r="I2616" i="8"/>
  <c r="G2617" i="8"/>
  <c r="I2617" i="8"/>
  <c r="G2618" i="8"/>
  <c r="I2618" i="8"/>
  <c r="G2619" i="8"/>
  <c r="I2619" i="8"/>
  <c r="G2620" i="8"/>
  <c r="I2620" i="8"/>
  <c r="G2621" i="8"/>
  <c r="I2621" i="8"/>
  <c r="G2622" i="8"/>
  <c r="I2622" i="8"/>
  <c r="G2623" i="8"/>
  <c r="I2623" i="8"/>
  <c r="G2624" i="8"/>
  <c r="I2624" i="8"/>
  <c r="G2625" i="8"/>
  <c r="I2625" i="8"/>
  <c r="G2626" i="8"/>
  <c r="I2626" i="8"/>
  <c r="G2627" i="8"/>
  <c r="I2627" i="8"/>
  <c r="G2628" i="8"/>
  <c r="I2628" i="8"/>
  <c r="G2629" i="8"/>
  <c r="I2629" i="8"/>
  <c r="G2630" i="8"/>
  <c r="I2630" i="8"/>
  <c r="G2631" i="8"/>
  <c r="I2631" i="8"/>
  <c r="G2632" i="8"/>
  <c r="I2632" i="8"/>
  <c r="G2633" i="8"/>
  <c r="I2633" i="8"/>
  <c r="G2634" i="8"/>
  <c r="I2634" i="8"/>
  <c r="G2635" i="8"/>
  <c r="I2635" i="8"/>
  <c r="G2636" i="8"/>
  <c r="I2636" i="8"/>
  <c r="G2637" i="8"/>
  <c r="I2637" i="8"/>
  <c r="G2638" i="8"/>
  <c r="I2638" i="8"/>
  <c r="G2639" i="8"/>
  <c r="I2639" i="8"/>
  <c r="G2640" i="8"/>
  <c r="I2640" i="8"/>
  <c r="G2641" i="8"/>
  <c r="I2641" i="8"/>
  <c r="G2642" i="8"/>
  <c r="I2642" i="8"/>
  <c r="G2643" i="8"/>
  <c r="I2643" i="8"/>
  <c r="G2644" i="8"/>
  <c r="I2644" i="8"/>
  <c r="G2645" i="8"/>
  <c r="I2645" i="8"/>
  <c r="G2646" i="8"/>
  <c r="I2646" i="8"/>
  <c r="G2647" i="8"/>
  <c r="I2647" i="8"/>
  <c r="G2648" i="8"/>
  <c r="I2648" i="8"/>
  <c r="G2649" i="8"/>
  <c r="I2649" i="8"/>
  <c r="G2650" i="8"/>
  <c r="I2650" i="8"/>
  <c r="G2651" i="8"/>
  <c r="I2651" i="8"/>
  <c r="G2652" i="8"/>
  <c r="I2652" i="8"/>
  <c r="G2653" i="8"/>
  <c r="I2653" i="8"/>
  <c r="G2654" i="8"/>
  <c r="I2654" i="8"/>
  <c r="G2655" i="8"/>
  <c r="I2655" i="8"/>
  <c r="G2656" i="8"/>
  <c r="I2656" i="8"/>
  <c r="G2657" i="8"/>
  <c r="I2657" i="8"/>
  <c r="G2658" i="8"/>
  <c r="I2658" i="8"/>
  <c r="G2659" i="8"/>
  <c r="I2659" i="8"/>
  <c r="G2660" i="8"/>
  <c r="I2660" i="8"/>
  <c r="G2661" i="8"/>
  <c r="I2661" i="8"/>
  <c r="G2662" i="8"/>
  <c r="I2662" i="8"/>
  <c r="G2663" i="8"/>
  <c r="I2663" i="8"/>
  <c r="G2664" i="8"/>
  <c r="I2664" i="8"/>
  <c r="G2665" i="8"/>
  <c r="I2665" i="8"/>
  <c r="G2666" i="8"/>
  <c r="I2666" i="8"/>
  <c r="G2667" i="8"/>
  <c r="I2667" i="8"/>
  <c r="G2668" i="8"/>
  <c r="I2668" i="8"/>
  <c r="G2669" i="8"/>
  <c r="I2669" i="8"/>
  <c r="G2670" i="8"/>
  <c r="I2670" i="8"/>
  <c r="G2671" i="8"/>
  <c r="I2671" i="8"/>
  <c r="G2672" i="8"/>
  <c r="I2672" i="8"/>
  <c r="G2673" i="8"/>
  <c r="I2673" i="8"/>
  <c r="G2674" i="8"/>
  <c r="I2674" i="8"/>
  <c r="G2675" i="8"/>
  <c r="I2675" i="8"/>
  <c r="G2676" i="8"/>
  <c r="I2676" i="8"/>
  <c r="G2677" i="8"/>
  <c r="I2677" i="8"/>
  <c r="G2678" i="8"/>
  <c r="I2678" i="8"/>
  <c r="G2679" i="8"/>
  <c r="I2679" i="8"/>
  <c r="G2680" i="8"/>
  <c r="I2680" i="8"/>
  <c r="G2681" i="8"/>
  <c r="I2681" i="8"/>
  <c r="G2682" i="8"/>
  <c r="I2682" i="8"/>
  <c r="G2683" i="8"/>
  <c r="I2683" i="8"/>
  <c r="G2684" i="8"/>
  <c r="I2684" i="8"/>
  <c r="G2685" i="8"/>
  <c r="I2685" i="8"/>
  <c r="G2686" i="8"/>
  <c r="I2686" i="8"/>
  <c r="G2687" i="8"/>
  <c r="I2687" i="8"/>
  <c r="G2688" i="8"/>
  <c r="I2688" i="8"/>
  <c r="G2689" i="8"/>
  <c r="I2689" i="8"/>
  <c r="G2690" i="8"/>
  <c r="I2690" i="8"/>
  <c r="G2691" i="8"/>
  <c r="I2691" i="8"/>
  <c r="G2692" i="8"/>
  <c r="I2692" i="8"/>
  <c r="G2693" i="8"/>
  <c r="I2693" i="8"/>
  <c r="G2694" i="8"/>
  <c r="I2694" i="8"/>
  <c r="G2695" i="8"/>
  <c r="I2695" i="8"/>
  <c r="G2696" i="8"/>
  <c r="I2696" i="8"/>
  <c r="G2697" i="8"/>
  <c r="I2697" i="8"/>
  <c r="G2698" i="8"/>
  <c r="I2698" i="8"/>
  <c r="G2699" i="8"/>
  <c r="I2699" i="8"/>
  <c r="G2700" i="8"/>
  <c r="I2700" i="8"/>
  <c r="G2701" i="8"/>
  <c r="I2701" i="8"/>
  <c r="G2702" i="8"/>
  <c r="I2702" i="8"/>
  <c r="G2703" i="8"/>
  <c r="I2703" i="8"/>
  <c r="G2704" i="8"/>
  <c r="I2704" i="8"/>
  <c r="G2705" i="8"/>
  <c r="I2705" i="8"/>
  <c r="G2706" i="8"/>
  <c r="I2706" i="8"/>
  <c r="G2707" i="8"/>
  <c r="I2707" i="8"/>
  <c r="G2708" i="8"/>
  <c r="I2708" i="8"/>
  <c r="G2709" i="8"/>
  <c r="I2709" i="8"/>
  <c r="G2710" i="8"/>
  <c r="I2710" i="8"/>
  <c r="G2711" i="8"/>
  <c r="I2711" i="8"/>
  <c r="G2712" i="8"/>
  <c r="I2712" i="8"/>
  <c r="G2713" i="8"/>
  <c r="I2713" i="8"/>
  <c r="G2714" i="8"/>
  <c r="I2714" i="8"/>
  <c r="G2715" i="8"/>
  <c r="I2715" i="8"/>
  <c r="G2716" i="8"/>
  <c r="I2716" i="8"/>
  <c r="G2717" i="8"/>
  <c r="I2717" i="8"/>
  <c r="G2718" i="8"/>
  <c r="I2718" i="8"/>
  <c r="G2719" i="8"/>
  <c r="I2719" i="8"/>
  <c r="G2720" i="8"/>
  <c r="I2720" i="8"/>
  <c r="G2721" i="8"/>
  <c r="I2721" i="8"/>
  <c r="G2722" i="8"/>
  <c r="I2722" i="8"/>
  <c r="G2723" i="8"/>
  <c r="I2723" i="8"/>
  <c r="G2724" i="8"/>
  <c r="I2724" i="8"/>
  <c r="G2725" i="8"/>
  <c r="I2725" i="8"/>
  <c r="G2726" i="8"/>
  <c r="I2726" i="8"/>
  <c r="G2727" i="8"/>
  <c r="I2727" i="8"/>
  <c r="G2728" i="8"/>
  <c r="I2728" i="8"/>
  <c r="G2729" i="8"/>
  <c r="I2729" i="8"/>
  <c r="G2730" i="8"/>
  <c r="I2730" i="8"/>
  <c r="G2731" i="8"/>
  <c r="I2731" i="8"/>
  <c r="G2732" i="8"/>
  <c r="I2732" i="8"/>
  <c r="G2733" i="8"/>
  <c r="I2733" i="8"/>
  <c r="G2734" i="8"/>
  <c r="I2734" i="8"/>
  <c r="G2735" i="8"/>
  <c r="I2735" i="8"/>
  <c r="G2736" i="8"/>
  <c r="I2736" i="8"/>
  <c r="G2737" i="8"/>
  <c r="I2737" i="8"/>
  <c r="G2738" i="8"/>
  <c r="I2738" i="8"/>
  <c r="G2739" i="8"/>
  <c r="I2739" i="8"/>
  <c r="G2740" i="8"/>
  <c r="I2740" i="8"/>
  <c r="G2741" i="8"/>
  <c r="I2741" i="8"/>
  <c r="G2742" i="8"/>
  <c r="I2742" i="8"/>
  <c r="G2743" i="8"/>
  <c r="I2743" i="8"/>
  <c r="G2744" i="8"/>
  <c r="I2744" i="8"/>
  <c r="G2745" i="8"/>
  <c r="I2745" i="8"/>
  <c r="G2746" i="8"/>
  <c r="I2746" i="8"/>
  <c r="G2747" i="8"/>
  <c r="I2747" i="8"/>
  <c r="G2748" i="8"/>
  <c r="I2748" i="8"/>
  <c r="G2749" i="8"/>
  <c r="I2749" i="8"/>
  <c r="G2750" i="8"/>
  <c r="I2750" i="8"/>
  <c r="G2751" i="8"/>
  <c r="I2751" i="8"/>
  <c r="G2752" i="8"/>
  <c r="I2752" i="8"/>
  <c r="G2753" i="8"/>
  <c r="I2753" i="8"/>
  <c r="G2754" i="8"/>
  <c r="I2754" i="8"/>
  <c r="G2755" i="8"/>
  <c r="I2755" i="8"/>
  <c r="G2756" i="8"/>
  <c r="I2756" i="8"/>
  <c r="G2757" i="8"/>
  <c r="I2757" i="8"/>
  <c r="G2758" i="8"/>
  <c r="I2758" i="8"/>
  <c r="G2759" i="8"/>
  <c r="I2759" i="8"/>
  <c r="G2760" i="8"/>
  <c r="I2760" i="8"/>
  <c r="G2761" i="8"/>
  <c r="I2761" i="8"/>
  <c r="G2762" i="8"/>
  <c r="I2762" i="8"/>
  <c r="G2763" i="8"/>
  <c r="I2763" i="8"/>
  <c r="G2764" i="8"/>
  <c r="I2764" i="8"/>
  <c r="G2765" i="8"/>
  <c r="I2765" i="8"/>
  <c r="G2766" i="8"/>
  <c r="I2766" i="8"/>
  <c r="G2767" i="8"/>
  <c r="I2767" i="8"/>
  <c r="G2768" i="8"/>
  <c r="I2768" i="8"/>
  <c r="G2769" i="8"/>
  <c r="I2769" i="8"/>
  <c r="G2770" i="8"/>
  <c r="I2770" i="8"/>
  <c r="G2771" i="8"/>
  <c r="I2771" i="8"/>
  <c r="G2772" i="8"/>
  <c r="I2772" i="8"/>
  <c r="G2773" i="8"/>
  <c r="I2773" i="8"/>
  <c r="G2774" i="8"/>
  <c r="I2774" i="8"/>
  <c r="G2775" i="8"/>
  <c r="I2775" i="8"/>
  <c r="G2776" i="8"/>
  <c r="I2776" i="8"/>
  <c r="G2777" i="8"/>
  <c r="I2777" i="8"/>
  <c r="G2778" i="8"/>
  <c r="I2778" i="8"/>
  <c r="G2779" i="8"/>
  <c r="I2779" i="8"/>
  <c r="G2780" i="8"/>
  <c r="I2780" i="8"/>
  <c r="G2781" i="8"/>
  <c r="I2781" i="8"/>
  <c r="G2782" i="8"/>
  <c r="I2782" i="8"/>
  <c r="G2783" i="8"/>
  <c r="I2783" i="8"/>
  <c r="G2784" i="8"/>
  <c r="I2784" i="8"/>
  <c r="G2785" i="8"/>
  <c r="I2785" i="8"/>
  <c r="G2786" i="8"/>
  <c r="I2786" i="8"/>
  <c r="G2787" i="8"/>
  <c r="I2787" i="8"/>
  <c r="G2788" i="8"/>
  <c r="I2788" i="8"/>
  <c r="G2789" i="8"/>
  <c r="I2789" i="8"/>
  <c r="G2790" i="8"/>
  <c r="I2790" i="8"/>
  <c r="G2791" i="8"/>
  <c r="I2791" i="8"/>
  <c r="G2792" i="8"/>
  <c r="I2792" i="8"/>
  <c r="G2793" i="8"/>
  <c r="I2793" i="8"/>
  <c r="G2794" i="8"/>
  <c r="I2794" i="8"/>
  <c r="G2795" i="8"/>
  <c r="I2795" i="8"/>
  <c r="G2796" i="8"/>
  <c r="I2796" i="8"/>
  <c r="G2797" i="8"/>
  <c r="I2797" i="8"/>
  <c r="G2798" i="8"/>
  <c r="I2798" i="8"/>
  <c r="G2799" i="8"/>
  <c r="I2799" i="8"/>
  <c r="G2800" i="8"/>
  <c r="I2800" i="8"/>
  <c r="G2801" i="8"/>
  <c r="I2801" i="8"/>
  <c r="G2802" i="8"/>
  <c r="I2802" i="8"/>
  <c r="G2803" i="8"/>
  <c r="I2803" i="8"/>
  <c r="G2804" i="8"/>
  <c r="I2804" i="8"/>
  <c r="G2805" i="8"/>
  <c r="I2805" i="8"/>
  <c r="G2806" i="8"/>
  <c r="I2806" i="8"/>
  <c r="G2807" i="8"/>
  <c r="I2807" i="8"/>
  <c r="G2808" i="8"/>
  <c r="I2808" i="8"/>
  <c r="G2809" i="8"/>
  <c r="I2809" i="8"/>
  <c r="G2810" i="8"/>
  <c r="I2810" i="8"/>
  <c r="G2811" i="8"/>
  <c r="I2811" i="8"/>
  <c r="G2812" i="8"/>
  <c r="I2812" i="8"/>
  <c r="G2813" i="8"/>
  <c r="I2813" i="8"/>
  <c r="G2814" i="8"/>
  <c r="I2814" i="8"/>
  <c r="G2815" i="8"/>
  <c r="I2815" i="8"/>
  <c r="G2816" i="8"/>
  <c r="I2816" i="8"/>
  <c r="G2817" i="8"/>
  <c r="I2817" i="8"/>
  <c r="G2818" i="8"/>
  <c r="I2818" i="8"/>
  <c r="G2819" i="8"/>
  <c r="I2819" i="8"/>
  <c r="G2820" i="8"/>
  <c r="I2820" i="8"/>
  <c r="G2821" i="8"/>
  <c r="I2821" i="8"/>
  <c r="G2822" i="8"/>
  <c r="I2822" i="8"/>
  <c r="G2823" i="8"/>
  <c r="I2823" i="8"/>
  <c r="G2824" i="8"/>
  <c r="I2824" i="8"/>
  <c r="G2825" i="8"/>
  <c r="I2825" i="8"/>
  <c r="G2826" i="8"/>
  <c r="I2826" i="8"/>
  <c r="G2827" i="8"/>
  <c r="I2827" i="8"/>
  <c r="G2828" i="8"/>
  <c r="I2828" i="8"/>
  <c r="G2829" i="8"/>
  <c r="I2829" i="8"/>
  <c r="G2830" i="8"/>
  <c r="I2830" i="8"/>
  <c r="G2831" i="8"/>
  <c r="I2831" i="8"/>
  <c r="G2832" i="8"/>
  <c r="I2832" i="8"/>
  <c r="G2833" i="8"/>
  <c r="I2833" i="8"/>
  <c r="G2834" i="8"/>
  <c r="I2834" i="8"/>
  <c r="G2835" i="8"/>
  <c r="I2835" i="8"/>
  <c r="G2836" i="8"/>
  <c r="I2836" i="8"/>
  <c r="G2837" i="8"/>
  <c r="I2837" i="8"/>
  <c r="G2838" i="8"/>
  <c r="I2838" i="8"/>
  <c r="G2839" i="8"/>
  <c r="I2839" i="8"/>
  <c r="G2840" i="8"/>
  <c r="I2840" i="8"/>
  <c r="G2841" i="8"/>
  <c r="I2841" i="8"/>
  <c r="G2842" i="8"/>
  <c r="I2842" i="8"/>
  <c r="G2843" i="8"/>
  <c r="I2843" i="8"/>
  <c r="G2844" i="8"/>
  <c r="I2844" i="8"/>
  <c r="G2845" i="8"/>
  <c r="I2845" i="8"/>
  <c r="G2846" i="8"/>
  <c r="I2846" i="8"/>
  <c r="G2847" i="8"/>
  <c r="I2847" i="8"/>
  <c r="G2848" i="8"/>
  <c r="I2848" i="8"/>
  <c r="G2849" i="8"/>
  <c r="I2849" i="8"/>
  <c r="G2850" i="8"/>
  <c r="I2850" i="8"/>
  <c r="G2851" i="8"/>
  <c r="I2851" i="8"/>
  <c r="G2852" i="8"/>
  <c r="I2852" i="8"/>
  <c r="G2853" i="8"/>
  <c r="I2853" i="8"/>
  <c r="G2854" i="8"/>
  <c r="I2854" i="8"/>
  <c r="G2855" i="8"/>
  <c r="I2855" i="8"/>
  <c r="G2856" i="8"/>
  <c r="I2856" i="8"/>
  <c r="G2857" i="8"/>
  <c r="I2857" i="8"/>
  <c r="G2858" i="8"/>
  <c r="I2858" i="8"/>
  <c r="G2859" i="8"/>
  <c r="I2859" i="8"/>
  <c r="G2860" i="8"/>
  <c r="I2860" i="8"/>
  <c r="G2861" i="8"/>
  <c r="I2861" i="8"/>
  <c r="G2862" i="8"/>
  <c r="I2862" i="8"/>
  <c r="G2863" i="8"/>
  <c r="I2863" i="8"/>
  <c r="G2864" i="8"/>
  <c r="I2864" i="8"/>
  <c r="G2865" i="8"/>
  <c r="I2865" i="8"/>
  <c r="G2866" i="8"/>
  <c r="I2866" i="8"/>
  <c r="G2867" i="8"/>
  <c r="I2867" i="8"/>
  <c r="G2868" i="8"/>
  <c r="I2868" i="8"/>
  <c r="G2869" i="8"/>
  <c r="I2869" i="8"/>
  <c r="G2870" i="8"/>
  <c r="I2870" i="8"/>
  <c r="G2871" i="8"/>
  <c r="I2871" i="8"/>
  <c r="G2872" i="8"/>
  <c r="I2872" i="8"/>
  <c r="G2873" i="8"/>
  <c r="I2873" i="8"/>
  <c r="G2874" i="8"/>
  <c r="I2874" i="8"/>
  <c r="G2875" i="8"/>
  <c r="I2875" i="8"/>
  <c r="G2876" i="8"/>
  <c r="I2876" i="8"/>
  <c r="G2877" i="8"/>
  <c r="I2877" i="8"/>
  <c r="G2878" i="8"/>
  <c r="I2878" i="8"/>
  <c r="G2879" i="8"/>
  <c r="I2879" i="8"/>
  <c r="G2880" i="8"/>
  <c r="I2880" i="8"/>
  <c r="G2881" i="8"/>
  <c r="I2881" i="8"/>
  <c r="G2882" i="8"/>
  <c r="I2882" i="8"/>
  <c r="G2883" i="8"/>
  <c r="I2883" i="8"/>
  <c r="G2884" i="8"/>
  <c r="I2884" i="8"/>
  <c r="G2885" i="8"/>
  <c r="I2885" i="8"/>
  <c r="G2886" i="8"/>
  <c r="I2886" i="8"/>
  <c r="G2887" i="8"/>
  <c r="I2887" i="8"/>
  <c r="G2888" i="8"/>
  <c r="I2888" i="8"/>
  <c r="G2889" i="8"/>
  <c r="I2889" i="8"/>
  <c r="G2890" i="8"/>
  <c r="I2890" i="8"/>
  <c r="G2891" i="8"/>
  <c r="I2891" i="8"/>
  <c r="G2892" i="8"/>
  <c r="I2892" i="8"/>
  <c r="G2893" i="8"/>
  <c r="I2893" i="8"/>
  <c r="G2894" i="8"/>
  <c r="I2894" i="8"/>
  <c r="G2895" i="8"/>
  <c r="I2895" i="8"/>
  <c r="G2896" i="8"/>
  <c r="I2896" i="8"/>
  <c r="G2897" i="8"/>
  <c r="I2897" i="8"/>
  <c r="G2898" i="8"/>
  <c r="I2898" i="8"/>
  <c r="G2899" i="8"/>
  <c r="I2899" i="8"/>
  <c r="G2900" i="8"/>
  <c r="I2900" i="8"/>
  <c r="G2901" i="8"/>
  <c r="I2901" i="8"/>
  <c r="G2902" i="8"/>
  <c r="I2902" i="8"/>
  <c r="G2903" i="8"/>
  <c r="I2903" i="8"/>
  <c r="G2904" i="8"/>
  <c r="I2904" i="8"/>
  <c r="G2905" i="8"/>
  <c r="I2905" i="8"/>
  <c r="G2906" i="8"/>
  <c r="I2906" i="8"/>
  <c r="G2907" i="8"/>
  <c r="I2907" i="8"/>
  <c r="G2908" i="8"/>
  <c r="I2908" i="8"/>
  <c r="G2909" i="8"/>
  <c r="I2909" i="8"/>
  <c r="G2910" i="8"/>
  <c r="I2910" i="8"/>
  <c r="G2911" i="8"/>
  <c r="I2911" i="8"/>
  <c r="G2912" i="8"/>
  <c r="I2912" i="8"/>
  <c r="G2913" i="8"/>
  <c r="I2913" i="8"/>
  <c r="G2914" i="8"/>
  <c r="I2914" i="8"/>
  <c r="G2915" i="8"/>
  <c r="I2915" i="8"/>
  <c r="G2916" i="8"/>
  <c r="I2916" i="8"/>
  <c r="G2917" i="8"/>
  <c r="I2917" i="8"/>
  <c r="G2918" i="8"/>
  <c r="I2918" i="8"/>
  <c r="G2919" i="8"/>
  <c r="I2919" i="8"/>
  <c r="G2920" i="8"/>
  <c r="I2920" i="8"/>
  <c r="G2921" i="8"/>
  <c r="I2921" i="8"/>
  <c r="G2922" i="8"/>
  <c r="I2922" i="8"/>
  <c r="G2923" i="8"/>
  <c r="I2923" i="8"/>
  <c r="G2924" i="8"/>
  <c r="I2924" i="8"/>
  <c r="G2925" i="8"/>
  <c r="I2925" i="8"/>
  <c r="G2926" i="8"/>
  <c r="I2926" i="8"/>
  <c r="G2927" i="8"/>
  <c r="I2927" i="8"/>
  <c r="G2928" i="8"/>
  <c r="I2928" i="8"/>
  <c r="G2929" i="8"/>
  <c r="I2929" i="8"/>
  <c r="G2930" i="8"/>
  <c r="I2930" i="8"/>
  <c r="G2931" i="8"/>
  <c r="I2931" i="8"/>
  <c r="G2932" i="8"/>
  <c r="I2932" i="8"/>
  <c r="G2933" i="8"/>
  <c r="I2933" i="8"/>
  <c r="G2934" i="8"/>
  <c r="I2934" i="8"/>
  <c r="G2935" i="8"/>
  <c r="I2935" i="8"/>
  <c r="G2936" i="8"/>
  <c r="I2936" i="8"/>
  <c r="G2937" i="8"/>
  <c r="I2937" i="8"/>
  <c r="G2938" i="8"/>
  <c r="I2938" i="8"/>
  <c r="G2939" i="8"/>
  <c r="I2939" i="8"/>
  <c r="G2940" i="8"/>
  <c r="I2940" i="8"/>
  <c r="G2941" i="8"/>
  <c r="I2941" i="8"/>
  <c r="G2942" i="8"/>
  <c r="I2942" i="8"/>
  <c r="G2943" i="8"/>
  <c r="I2943" i="8"/>
  <c r="G2944" i="8"/>
  <c r="I2944" i="8"/>
  <c r="G2945" i="8"/>
  <c r="I2945" i="8"/>
  <c r="G2946" i="8"/>
  <c r="I2946" i="8"/>
  <c r="G2947" i="8"/>
  <c r="I2947" i="8"/>
  <c r="G2948" i="8"/>
  <c r="I2948" i="8"/>
  <c r="G2949" i="8"/>
  <c r="I2949" i="8"/>
  <c r="G2950" i="8"/>
  <c r="I2950" i="8"/>
  <c r="G2951" i="8"/>
  <c r="I2951" i="8"/>
  <c r="G2952" i="8"/>
  <c r="I2952" i="8"/>
  <c r="G2953" i="8"/>
  <c r="I2953" i="8"/>
  <c r="G2954" i="8"/>
  <c r="I2954" i="8"/>
  <c r="G2955" i="8"/>
  <c r="I2955" i="8"/>
  <c r="G2956" i="8"/>
  <c r="I2956" i="8"/>
  <c r="G2957" i="8"/>
  <c r="I2957" i="8"/>
  <c r="G2958" i="8"/>
  <c r="I2958" i="8"/>
  <c r="G2959" i="8"/>
  <c r="I2959" i="8"/>
  <c r="G2960" i="8"/>
  <c r="I2960" i="8"/>
  <c r="G2961" i="8"/>
  <c r="I2961" i="8"/>
  <c r="G2962" i="8"/>
  <c r="I2962" i="8"/>
  <c r="G2963" i="8"/>
  <c r="I2963" i="8"/>
  <c r="G2964" i="8"/>
  <c r="I2964" i="8"/>
  <c r="G2965" i="8"/>
  <c r="I2965" i="8"/>
  <c r="G2966" i="8"/>
  <c r="I2966" i="8"/>
  <c r="G2967" i="8"/>
  <c r="I2967" i="8"/>
  <c r="G2968" i="8"/>
  <c r="I2968" i="8"/>
  <c r="G2969" i="8"/>
  <c r="I2969" i="8"/>
  <c r="G2970" i="8"/>
  <c r="I2970" i="8"/>
  <c r="G2971" i="8"/>
  <c r="I2971" i="8"/>
  <c r="G2972" i="8"/>
  <c r="I2972" i="8"/>
  <c r="G2973" i="8"/>
  <c r="I2973" i="8"/>
  <c r="G2974" i="8"/>
  <c r="I2974" i="8"/>
  <c r="G2975" i="8"/>
  <c r="I2975" i="8"/>
  <c r="G2976" i="8"/>
  <c r="I2976" i="8"/>
  <c r="G2977" i="8"/>
  <c r="I2977" i="8"/>
  <c r="G2978" i="8"/>
  <c r="I2978" i="8"/>
  <c r="G2979" i="8"/>
  <c r="I2979" i="8"/>
  <c r="G2980" i="8"/>
  <c r="I2980" i="8"/>
  <c r="G2981" i="8"/>
  <c r="I2981" i="8"/>
  <c r="G2982" i="8"/>
  <c r="I2982" i="8"/>
  <c r="G2983" i="8"/>
  <c r="I2983" i="8"/>
  <c r="G2984" i="8"/>
  <c r="I2984" i="8"/>
  <c r="G2985" i="8"/>
  <c r="I2985" i="8"/>
  <c r="G2986" i="8"/>
  <c r="I2986" i="8"/>
  <c r="G2987" i="8"/>
  <c r="I2987" i="8"/>
  <c r="G2988" i="8"/>
  <c r="I2988" i="8"/>
  <c r="G2989" i="8"/>
  <c r="I2989" i="8"/>
  <c r="G2990" i="8"/>
  <c r="I2990" i="8"/>
  <c r="G2991" i="8"/>
  <c r="I2991" i="8"/>
  <c r="G2992" i="8"/>
  <c r="I2992" i="8"/>
  <c r="G2993" i="8"/>
  <c r="I2993" i="8"/>
  <c r="G2994" i="8"/>
  <c r="I2994" i="8"/>
  <c r="G2995" i="8"/>
  <c r="I2995" i="8"/>
  <c r="G2996" i="8"/>
  <c r="I2996" i="8"/>
  <c r="G2997" i="8"/>
  <c r="I2997" i="8"/>
  <c r="G2998" i="8"/>
  <c r="I2998" i="8"/>
  <c r="G2999" i="8"/>
  <c r="I2999" i="8"/>
  <c r="G3000" i="8"/>
  <c r="I3000" i="8"/>
  <c r="G3001" i="8"/>
  <c r="I3001" i="8"/>
  <c r="G3002" i="8"/>
  <c r="I3002" i="8"/>
  <c r="G3003" i="8"/>
  <c r="I3003" i="8"/>
  <c r="G3004" i="8"/>
  <c r="I3004" i="8"/>
  <c r="G3005" i="8"/>
  <c r="I3005" i="8"/>
  <c r="G3006" i="8"/>
  <c r="I3006" i="8"/>
  <c r="G3007" i="8"/>
  <c r="I3007" i="8"/>
  <c r="G3008" i="8"/>
  <c r="I3008" i="8"/>
  <c r="G3009" i="8"/>
  <c r="I3009" i="8"/>
  <c r="G3010" i="8"/>
  <c r="I3010" i="8"/>
  <c r="G3011" i="8"/>
  <c r="I3011" i="8"/>
  <c r="G3012" i="8"/>
  <c r="I3012" i="8"/>
  <c r="G3013" i="8"/>
  <c r="I3013" i="8"/>
  <c r="G3014" i="8"/>
  <c r="I3014" i="8"/>
  <c r="G3015" i="8"/>
  <c r="I3015" i="8"/>
  <c r="G3016" i="8"/>
  <c r="I3016" i="8"/>
  <c r="G3017" i="8"/>
  <c r="I3017" i="8"/>
  <c r="G3018" i="8"/>
  <c r="I3018" i="8"/>
  <c r="G3019" i="8"/>
  <c r="I3019" i="8"/>
  <c r="G3020" i="8"/>
  <c r="I3020" i="8"/>
  <c r="G3021" i="8"/>
  <c r="I3021" i="8"/>
  <c r="G3022" i="8"/>
  <c r="I3022" i="8"/>
  <c r="G3023" i="8"/>
  <c r="I3023" i="8"/>
  <c r="G3024" i="8"/>
  <c r="I3024" i="8"/>
  <c r="G3025" i="8"/>
  <c r="I3025" i="8"/>
  <c r="G3026" i="8"/>
  <c r="I3026" i="8"/>
  <c r="G3027" i="8"/>
  <c r="I3027" i="8"/>
  <c r="G3028" i="8"/>
  <c r="I3028" i="8"/>
  <c r="G3029" i="8"/>
  <c r="I3029" i="8"/>
  <c r="G3030" i="8"/>
  <c r="I3030" i="8"/>
  <c r="G3031" i="8"/>
  <c r="I3031" i="8"/>
  <c r="G3032" i="8"/>
  <c r="I3032" i="8"/>
  <c r="G3033" i="8"/>
  <c r="I3033" i="8"/>
  <c r="G3034" i="8"/>
  <c r="I3034" i="8"/>
  <c r="G3035" i="8"/>
  <c r="I3035" i="8"/>
  <c r="G3036" i="8"/>
  <c r="I3036" i="8"/>
  <c r="G3037" i="8"/>
  <c r="I3037" i="8"/>
  <c r="G3038" i="8"/>
  <c r="I3038" i="8"/>
  <c r="G3039" i="8"/>
  <c r="I3039" i="8"/>
  <c r="G3040" i="8"/>
  <c r="I3040" i="8"/>
  <c r="G3041" i="8"/>
  <c r="I3041" i="8"/>
  <c r="G3042" i="8"/>
  <c r="I3042" i="8"/>
  <c r="G3043" i="8"/>
  <c r="I3043" i="8"/>
  <c r="G3044" i="8"/>
  <c r="I3044" i="8"/>
  <c r="G3045" i="8"/>
  <c r="I3045" i="8"/>
  <c r="G3046" i="8"/>
  <c r="I3046" i="8"/>
  <c r="G3047" i="8"/>
  <c r="I3047" i="8"/>
  <c r="G3048" i="8"/>
  <c r="I3048" i="8"/>
  <c r="G3049" i="8"/>
  <c r="I3049" i="8"/>
  <c r="G3050" i="8"/>
  <c r="I3050" i="8"/>
  <c r="G3051" i="8"/>
  <c r="I3051" i="8"/>
  <c r="G3052" i="8"/>
  <c r="I3052" i="8"/>
  <c r="G3053" i="8"/>
  <c r="I3053" i="8"/>
  <c r="G3054" i="8"/>
  <c r="I3054" i="8"/>
  <c r="G3055" i="8"/>
  <c r="I3055" i="8"/>
  <c r="G3056" i="8"/>
  <c r="I3056" i="8"/>
  <c r="G3057" i="8"/>
  <c r="I3057" i="8"/>
  <c r="G3058" i="8"/>
  <c r="I3058" i="8"/>
  <c r="G3059" i="8"/>
  <c r="I3059" i="8"/>
  <c r="G3060" i="8"/>
  <c r="I3060" i="8"/>
  <c r="G3061" i="8"/>
  <c r="I3061" i="8"/>
  <c r="G3062" i="8"/>
  <c r="I3062" i="8"/>
  <c r="G3063" i="8"/>
  <c r="I3063" i="8"/>
  <c r="G3064" i="8"/>
  <c r="I3064" i="8"/>
  <c r="G3065" i="8"/>
  <c r="I3065" i="8"/>
  <c r="G3066" i="8"/>
  <c r="I3066" i="8"/>
  <c r="G3067" i="8"/>
  <c r="I3067" i="8"/>
  <c r="G3068" i="8"/>
  <c r="I3068" i="8"/>
  <c r="G3069" i="8"/>
  <c r="I3069" i="8"/>
  <c r="G3070" i="8"/>
  <c r="I3070" i="8"/>
  <c r="G3071" i="8"/>
  <c r="I3071" i="8"/>
  <c r="G3072" i="8"/>
  <c r="I3072" i="8"/>
  <c r="G3073" i="8"/>
  <c r="I3073" i="8"/>
  <c r="G3074" i="8"/>
  <c r="I3074" i="8"/>
  <c r="G3075" i="8"/>
  <c r="I3075" i="8"/>
  <c r="G3076" i="8"/>
  <c r="I3076" i="8"/>
  <c r="G3077" i="8"/>
  <c r="I3077" i="8"/>
  <c r="G3078" i="8"/>
  <c r="I3078" i="8"/>
  <c r="G3079" i="8"/>
  <c r="I3079" i="8"/>
  <c r="G3080" i="8"/>
  <c r="I3080" i="8"/>
  <c r="G3081" i="8"/>
  <c r="I3081" i="8"/>
  <c r="G3082" i="8"/>
  <c r="I3082" i="8"/>
  <c r="G3083" i="8"/>
  <c r="I3083" i="8"/>
  <c r="G3084" i="8"/>
  <c r="I3084" i="8"/>
  <c r="G3085" i="8"/>
  <c r="I3085" i="8"/>
  <c r="G3086" i="8"/>
  <c r="I3086" i="8"/>
  <c r="G3087" i="8"/>
  <c r="I3087" i="8"/>
  <c r="G3088" i="8"/>
  <c r="I3088" i="8"/>
  <c r="G3089" i="8"/>
  <c r="I3089" i="8"/>
  <c r="G3090" i="8"/>
  <c r="I3090" i="8"/>
  <c r="G3091" i="8"/>
  <c r="I3091" i="8"/>
  <c r="G3092" i="8"/>
  <c r="I3092" i="8"/>
  <c r="G3093" i="8"/>
  <c r="I3093" i="8"/>
  <c r="G3094" i="8"/>
  <c r="I3094" i="8"/>
  <c r="G3095" i="8"/>
  <c r="I3095" i="8"/>
  <c r="G3096" i="8"/>
  <c r="I3096" i="8"/>
  <c r="G3097" i="8"/>
  <c r="I3097" i="8"/>
  <c r="G3098" i="8"/>
  <c r="I3098" i="8"/>
  <c r="G3099" i="8"/>
  <c r="I3099" i="8"/>
  <c r="G3100" i="8"/>
  <c r="I3100" i="8"/>
  <c r="G3101" i="8"/>
  <c r="I3101" i="8"/>
  <c r="G3102" i="8"/>
  <c r="I3102" i="8"/>
  <c r="G3103" i="8"/>
  <c r="I3103" i="8"/>
  <c r="G3104" i="8"/>
  <c r="I3104" i="8"/>
  <c r="G3105" i="8"/>
  <c r="I3105" i="8"/>
  <c r="G3106" i="8"/>
  <c r="I3106" i="8"/>
  <c r="G3107" i="8"/>
  <c r="I3107" i="8"/>
  <c r="G3108" i="8"/>
  <c r="I3108" i="8"/>
  <c r="G3109" i="8"/>
  <c r="I3109" i="8"/>
  <c r="G3110" i="8"/>
  <c r="I3110" i="8"/>
  <c r="G3111" i="8"/>
  <c r="I3111" i="8"/>
  <c r="G3112" i="8"/>
  <c r="I3112" i="8"/>
  <c r="G3113" i="8"/>
  <c r="I3113" i="8"/>
  <c r="G3114" i="8"/>
  <c r="I3114" i="8"/>
  <c r="G3115" i="8"/>
  <c r="I3115" i="8"/>
  <c r="G3116" i="8"/>
  <c r="I3116" i="8"/>
  <c r="G3117" i="8"/>
  <c r="I3117" i="8"/>
  <c r="G3118" i="8"/>
  <c r="I3118" i="8"/>
  <c r="G3119" i="8"/>
  <c r="I3119" i="8"/>
  <c r="G3120" i="8"/>
  <c r="I3120" i="8"/>
  <c r="G3121" i="8"/>
  <c r="I3121" i="8"/>
  <c r="G3122" i="8"/>
  <c r="I3122" i="8"/>
  <c r="G3123" i="8"/>
  <c r="I3123" i="8"/>
  <c r="G3124" i="8"/>
  <c r="I3124" i="8"/>
  <c r="G3125" i="8"/>
  <c r="I3125" i="8"/>
  <c r="G3126" i="8"/>
  <c r="I3126" i="8"/>
  <c r="G3127" i="8"/>
  <c r="I3127" i="8"/>
  <c r="G3128" i="8"/>
  <c r="I3128" i="8"/>
  <c r="G3129" i="8"/>
  <c r="I3129" i="8"/>
  <c r="G3130" i="8"/>
  <c r="I3130" i="8"/>
  <c r="G3131" i="8"/>
  <c r="I3131" i="8"/>
  <c r="G3132" i="8"/>
  <c r="I3132" i="8"/>
  <c r="G3133" i="8"/>
  <c r="I3133" i="8"/>
  <c r="G3134" i="8"/>
  <c r="I3134" i="8"/>
  <c r="G3135" i="8"/>
  <c r="I3135" i="8"/>
  <c r="G3136" i="8"/>
  <c r="I3136" i="8"/>
  <c r="G3137" i="8"/>
  <c r="I3137" i="8"/>
  <c r="G3138" i="8"/>
  <c r="I3138" i="8"/>
  <c r="G3139" i="8"/>
  <c r="I3139" i="8"/>
  <c r="G3140" i="8"/>
  <c r="I3140" i="8"/>
  <c r="G3141" i="8"/>
  <c r="I3141" i="8"/>
  <c r="G3142" i="8"/>
  <c r="I3142" i="8"/>
  <c r="G3143" i="8"/>
  <c r="I3143" i="8"/>
  <c r="G3144" i="8"/>
  <c r="I3144" i="8"/>
  <c r="G3145" i="8"/>
  <c r="I3145" i="8"/>
  <c r="G3146" i="8"/>
  <c r="I3146" i="8"/>
  <c r="G3147" i="8"/>
  <c r="I3147" i="8"/>
  <c r="G3148" i="8"/>
  <c r="I3148" i="8"/>
  <c r="G3149" i="8"/>
  <c r="I3149" i="8"/>
  <c r="G3150" i="8"/>
  <c r="I3150" i="8"/>
  <c r="G3151" i="8"/>
  <c r="I3151" i="8"/>
  <c r="G3152" i="8"/>
  <c r="I3152" i="8"/>
  <c r="G3153" i="8"/>
  <c r="I3153" i="8"/>
  <c r="G3154" i="8"/>
  <c r="I3154" i="8"/>
  <c r="G3155" i="8"/>
  <c r="I3155" i="8"/>
  <c r="G3156" i="8"/>
  <c r="I3156" i="8"/>
  <c r="G3157" i="8"/>
  <c r="I3157" i="8"/>
  <c r="G3158" i="8"/>
  <c r="I3158" i="8"/>
  <c r="G3159" i="8"/>
  <c r="I3159" i="8"/>
  <c r="G3160" i="8"/>
  <c r="I3160" i="8"/>
  <c r="G3161" i="8"/>
  <c r="I3161" i="8"/>
  <c r="G3162" i="8"/>
  <c r="I3162" i="8"/>
  <c r="G3163" i="8"/>
  <c r="I3163" i="8"/>
  <c r="G3164" i="8"/>
  <c r="I3164" i="8"/>
  <c r="G3165" i="8"/>
  <c r="I3165" i="8"/>
  <c r="G3166" i="8"/>
  <c r="I3166" i="8"/>
  <c r="G3167" i="8"/>
  <c r="I3167" i="8"/>
  <c r="G3168" i="8"/>
  <c r="I3168" i="8"/>
  <c r="G3169" i="8"/>
  <c r="I3169" i="8"/>
  <c r="G3170" i="8"/>
  <c r="I3170" i="8"/>
  <c r="G3171" i="8"/>
  <c r="I3171" i="8"/>
  <c r="G3172" i="8"/>
  <c r="I3172" i="8"/>
  <c r="G3173" i="8"/>
  <c r="I3173" i="8"/>
  <c r="G3174" i="8"/>
  <c r="I3174" i="8"/>
  <c r="G3175" i="8"/>
  <c r="I3175" i="8"/>
  <c r="G3176" i="8"/>
  <c r="I3176" i="8"/>
  <c r="G3177" i="8"/>
  <c r="I3177" i="8"/>
  <c r="G3178" i="8"/>
  <c r="I3178" i="8"/>
  <c r="G3179" i="8"/>
  <c r="I3179" i="8"/>
  <c r="G3180" i="8"/>
  <c r="I3180" i="8"/>
  <c r="G3181" i="8"/>
  <c r="I3181" i="8"/>
  <c r="G3182" i="8"/>
  <c r="I3182" i="8"/>
  <c r="G3183" i="8"/>
  <c r="I3183" i="8"/>
  <c r="G3184" i="8"/>
  <c r="I3184" i="8"/>
  <c r="G3185" i="8"/>
  <c r="I3185" i="8"/>
  <c r="G3186" i="8"/>
  <c r="I3186" i="8"/>
  <c r="G3187" i="8"/>
  <c r="I3187" i="8"/>
  <c r="G3188" i="8"/>
  <c r="I3188" i="8"/>
  <c r="G3189" i="8"/>
  <c r="I3189" i="8"/>
  <c r="G3190" i="8"/>
  <c r="I3190" i="8"/>
  <c r="G3191" i="8"/>
  <c r="I3191" i="8"/>
  <c r="G3192" i="8"/>
  <c r="I3192" i="8"/>
  <c r="G3193" i="8"/>
  <c r="I3193" i="8"/>
  <c r="G3194" i="8"/>
  <c r="I3194" i="8"/>
  <c r="G3195" i="8"/>
  <c r="I3195" i="8"/>
  <c r="G3196" i="8"/>
  <c r="I3196" i="8"/>
  <c r="G3197" i="8"/>
  <c r="I3197" i="8"/>
  <c r="G3198" i="8"/>
  <c r="I3198" i="8"/>
  <c r="G3199" i="8"/>
  <c r="I3199" i="8"/>
  <c r="G3200" i="8"/>
  <c r="I3200" i="8"/>
  <c r="G3201" i="8"/>
  <c r="I3201" i="8"/>
  <c r="G3202" i="8"/>
  <c r="I3202" i="8"/>
  <c r="G3203" i="8"/>
  <c r="I3203" i="8"/>
  <c r="G3204" i="8"/>
  <c r="I3204" i="8"/>
  <c r="G3205" i="8"/>
  <c r="I3205" i="8"/>
  <c r="G3206" i="8"/>
  <c r="I3206" i="8"/>
  <c r="G3207" i="8"/>
  <c r="I3207" i="8"/>
  <c r="G3208" i="8"/>
  <c r="I3208" i="8"/>
  <c r="G3209" i="8"/>
  <c r="I3209" i="8"/>
  <c r="G3210" i="8"/>
  <c r="I3210" i="8"/>
  <c r="G3211" i="8"/>
  <c r="I3211" i="8"/>
  <c r="G3212" i="8"/>
  <c r="I3212" i="8"/>
  <c r="G3213" i="8"/>
  <c r="I3213" i="8"/>
  <c r="G3214" i="8"/>
  <c r="I3214" i="8"/>
  <c r="G3215" i="8"/>
  <c r="I3215" i="8"/>
  <c r="G3216" i="8"/>
  <c r="I3216" i="8"/>
  <c r="G3217" i="8"/>
  <c r="I3217" i="8"/>
  <c r="G3218" i="8"/>
  <c r="I3218" i="8"/>
  <c r="G3219" i="8"/>
  <c r="I3219" i="8"/>
  <c r="G3220" i="8"/>
  <c r="I3220" i="8"/>
  <c r="G3221" i="8"/>
  <c r="I3221" i="8"/>
  <c r="G3222" i="8"/>
  <c r="I3222" i="8"/>
  <c r="G3223" i="8"/>
  <c r="I3223" i="8"/>
  <c r="G3224" i="8"/>
  <c r="I3224" i="8"/>
  <c r="G3225" i="8"/>
  <c r="I3225" i="8"/>
  <c r="G3226" i="8"/>
  <c r="I3226" i="8"/>
  <c r="G3227" i="8"/>
  <c r="I3227" i="8"/>
  <c r="G3228" i="8"/>
  <c r="I3228" i="8"/>
  <c r="G3229" i="8"/>
  <c r="I3229" i="8"/>
  <c r="G3230" i="8"/>
  <c r="I3230" i="8"/>
  <c r="G3231" i="8"/>
  <c r="I3231" i="8"/>
  <c r="G3232" i="8"/>
  <c r="I3232" i="8"/>
  <c r="G3233" i="8"/>
  <c r="I3233" i="8"/>
  <c r="G3234" i="8"/>
  <c r="I3234" i="8"/>
  <c r="G3235" i="8"/>
  <c r="I3235" i="8"/>
  <c r="G3236" i="8"/>
  <c r="I3236" i="8"/>
  <c r="G3237" i="8"/>
  <c r="I3237" i="8"/>
  <c r="G3238" i="8"/>
  <c r="I3238" i="8"/>
  <c r="G3239" i="8"/>
  <c r="I3239" i="8"/>
  <c r="G3240" i="8"/>
  <c r="I3240" i="8"/>
  <c r="G3241" i="8"/>
  <c r="I3241" i="8"/>
  <c r="G3242" i="8"/>
  <c r="I3242" i="8"/>
  <c r="G3243" i="8"/>
  <c r="I3243" i="8"/>
  <c r="G3244" i="8"/>
  <c r="I3244" i="8"/>
  <c r="G3245" i="8"/>
  <c r="I3245" i="8"/>
  <c r="G3246" i="8"/>
  <c r="I3246" i="8"/>
  <c r="G3247" i="8"/>
  <c r="I3247" i="8"/>
  <c r="G3248" i="8"/>
  <c r="I3248" i="8"/>
  <c r="G3249" i="8"/>
  <c r="I3249" i="8"/>
  <c r="G3250" i="8"/>
  <c r="I3250" i="8"/>
  <c r="G3251" i="8"/>
  <c r="I3251" i="8"/>
  <c r="G3252" i="8"/>
  <c r="I3252" i="8"/>
  <c r="G3253" i="8"/>
  <c r="I3253" i="8"/>
  <c r="G3254" i="8"/>
  <c r="I3254" i="8"/>
  <c r="G3255" i="8"/>
  <c r="I3255" i="8"/>
  <c r="G3256" i="8"/>
  <c r="I3256" i="8"/>
  <c r="G3257" i="8"/>
  <c r="I3257" i="8"/>
  <c r="G3258" i="8"/>
  <c r="I3258" i="8"/>
  <c r="G3259" i="8"/>
  <c r="I3259" i="8"/>
  <c r="G3260" i="8"/>
  <c r="I3260" i="8"/>
  <c r="G3261" i="8"/>
  <c r="I3261" i="8"/>
  <c r="G3262" i="8"/>
  <c r="I3262" i="8"/>
  <c r="G3263" i="8"/>
  <c r="I3263" i="8"/>
  <c r="G3264" i="8"/>
  <c r="I3264" i="8"/>
  <c r="G3265" i="8"/>
  <c r="I3265" i="8"/>
  <c r="G3266" i="8"/>
  <c r="I3266" i="8"/>
  <c r="G3267" i="8"/>
  <c r="I3267" i="8"/>
  <c r="G3268" i="8"/>
  <c r="I3268" i="8"/>
  <c r="G3269" i="8"/>
  <c r="I3269" i="8"/>
  <c r="G3270" i="8"/>
  <c r="I3270" i="8"/>
  <c r="G3271" i="8"/>
  <c r="I3271" i="8"/>
  <c r="G3272" i="8"/>
  <c r="I3272" i="8"/>
  <c r="G3273" i="8"/>
  <c r="I3273" i="8"/>
  <c r="G3274" i="8"/>
  <c r="I3274" i="8"/>
  <c r="G3275" i="8"/>
  <c r="I3275" i="8"/>
  <c r="G3276" i="8"/>
  <c r="I3276" i="8"/>
  <c r="G3277" i="8"/>
  <c r="I3277" i="8"/>
  <c r="G3278" i="8"/>
  <c r="I3278" i="8"/>
  <c r="G3279" i="8"/>
  <c r="I3279" i="8"/>
  <c r="G3280" i="8"/>
  <c r="I3280" i="8"/>
  <c r="G3281" i="8"/>
  <c r="I3281" i="8"/>
  <c r="G3282" i="8"/>
  <c r="I3282" i="8"/>
  <c r="G3283" i="8"/>
  <c r="I3283" i="8"/>
  <c r="G3284" i="8"/>
  <c r="I3284" i="8"/>
  <c r="G3285" i="8"/>
  <c r="I3285" i="8"/>
  <c r="G3286" i="8"/>
  <c r="I3286" i="8"/>
  <c r="G3287" i="8"/>
  <c r="I3287" i="8"/>
  <c r="G3288" i="8"/>
  <c r="I3288" i="8"/>
  <c r="G3289" i="8"/>
  <c r="I3289" i="8"/>
  <c r="G3290" i="8"/>
  <c r="I3290" i="8"/>
  <c r="G3291" i="8"/>
  <c r="I3291" i="8"/>
  <c r="G3292" i="8"/>
  <c r="I3292" i="8"/>
  <c r="G3293" i="8"/>
  <c r="I3293" i="8"/>
  <c r="G3294" i="8"/>
  <c r="I3294" i="8"/>
  <c r="G3295" i="8"/>
  <c r="I3295" i="8"/>
  <c r="G3296" i="8"/>
  <c r="I3296" i="8"/>
  <c r="G3297" i="8"/>
  <c r="I3297" i="8"/>
  <c r="G3298" i="8"/>
  <c r="I3298" i="8"/>
  <c r="G3299" i="8"/>
  <c r="I3299" i="8"/>
  <c r="G3300" i="8"/>
  <c r="I3300" i="8"/>
  <c r="G3301" i="8"/>
  <c r="I3301" i="8"/>
  <c r="G3302" i="8"/>
  <c r="I3302" i="8"/>
  <c r="G3303" i="8"/>
  <c r="I3303" i="8"/>
  <c r="G3304" i="8"/>
  <c r="I3304" i="8"/>
  <c r="G3305" i="8"/>
  <c r="I3305" i="8"/>
  <c r="G3306" i="8"/>
  <c r="I3306" i="8"/>
  <c r="G3307" i="8"/>
  <c r="I3307" i="8"/>
  <c r="G3308" i="8"/>
  <c r="I3308" i="8"/>
  <c r="G3309" i="8"/>
  <c r="I3309" i="8"/>
  <c r="G3310" i="8"/>
  <c r="I3310" i="8"/>
  <c r="G3311" i="8"/>
  <c r="I3311" i="8"/>
  <c r="G3312" i="8"/>
  <c r="I3312" i="8"/>
  <c r="G3313" i="8"/>
  <c r="I3313" i="8"/>
  <c r="G3314" i="8"/>
  <c r="I3314" i="8"/>
  <c r="G3315" i="8"/>
  <c r="I3315" i="8"/>
  <c r="G3316" i="8"/>
  <c r="I3316" i="8"/>
  <c r="G3317" i="8"/>
  <c r="I3317" i="8"/>
  <c r="G3318" i="8"/>
  <c r="I3318" i="8"/>
  <c r="G3319" i="8"/>
  <c r="I3319" i="8"/>
  <c r="G3320" i="8"/>
  <c r="I3320" i="8"/>
  <c r="G3321" i="8"/>
  <c r="I3321" i="8"/>
  <c r="G3322" i="8"/>
  <c r="I3322" i="8"/>
  <c r="G3323" i="8"/>
  <c r="I3323" i="8"/>
  <c r="G3324" i="8"/>
  <c r="I3324" i="8"/>
  <c r="G3325" i="8"/>
  <c r="I3325" i="8"/>
  <c r="G3326" i="8"/>
  <c r="I3326" i="8"/>
  <c r="G3327" i="8"/>
  <c r="I3327" i="8"/>
  <c r="G3328" i="8"/>
  <c r="I3328" i="8"/>
  <c r="G3329" i="8"/>
  <c r="I3329" i="8"/>
  <c r="G3330" i="8"/>
  <c r="I3330" i="8"/>
  <c r="G3331" i="8"/>
  <c r="I3331" i="8"/>
  <c r="G3332" i="8"/>
  <c r="I3332" i="8"/>
  <c r="G3333" i="8"/>
  <c r="I3333" i="8"/>
  <c r="G3334" i="8"/>
  <c r="I3334" i="8"/>
  <c r="G3335" i="8"/>
  <c r="I3335" i="8"/>
  <c r="G3336" i="8"/>
  <c r="I3336" i="8"/>
  <c r="G3337" i="8"/>
  <c r="I3337" i="8"/>
  <c r="G3338" i="8"/>
  <c r="I3338" i="8"/>
  <c r="G3339" i="8"/>
  <c r="I3339" i="8"/>
  <c r="G3340" i="8"/>
  <c r="I3340" i="8"/>
  <c r="G3341" i="8"/>
  <c r="I3341" i="8"/>
  <c r="G3342" i="8"/>
  <c r="I3342" i="8"/>
  <c r="G3343" i="8"/>
  <c r="I3343" i="8"/>
  <c r="G3344" i="8"/>
  <c r="I3344" i="8"/>
  <c r="G3345" i="8"/>
  <c r="I3345" i="8"/>
  <c r="G3346" i="8"/>
  <c r="I3346" i="8"/>
  <c r="G3347" i="8"/>
  <c r="I3347" i="8"/>
  <c r="G3348" i="8"/>
  <c r="I3348" i="8"/>
  <c r="G3349" i="8"/>
  <c r="I3349" i="8"/>
  <c r="G3350" i="8"/>
  <c r="I3350" i="8"/>
  <c r="G3351" i="8"/>
  <c r="I3351" i="8"/>
  <c r="G3352" i="8"/>
  <c r="I3352" i="8"/>
  <c r="G3353" i="8"/>
  <c r="I3353" i="8"/>
  <c r="G3354" i="8"/>
  <c r="I3354" i="8"/>
  <c r="G3355" i="8"/>
  <c r="I3355" i="8"/>
  <c r="G3356" i="8"/>
  <c r="I3356" i="8"/>
  <c r="G3357" i="8"/>
  <c r="I3357" i="8"/>
  <c r="G3358" i="8"/>
  <c r="I3358" i="8"/>
  <c r="G3359" i="8"/>
  <c r="I3359" i="8"/>
  <c r="G3360" i="8"/>
  <c r="I3360" i="8"/>
  <c r="G3361" i="8"/>
  <c r="I3361" i="8"/>
  <c r="G3362" i="8"/>
  <c r="I3362" i="8"/>
  <c r="G3363" i="8"/>
  <c r="I3363" i="8"/>
  <c r="G3364" i="8"/>
  <c r="I3364" i="8"/>
  <c r="G3365" i="8"/>
  <c r="I3365" i="8"/>
  <c r="G3366" i="8"/>
  <c r="I3366" i="8"/>
  <c r="G3367" i="8"/>
  <c r="I3367" i="8"/>
  <c r="G3368" i="8"/>
  <c r="I3368" i="8"/>
  <c r="G3369" i="8"/>
  <c r="I3369" i="8"/>
  <c r="G3370" i="8"/>
  <c r="I3370" i="8"/>
  <c r="G3371" i="8"/>
  <c r="I3371" i="8"/>
  <c r="G3372" i="8"/>
  <c r="I3372" i="8"/>
  <c r="G3373" i="8"/>
  <c r="I3373" i="8"/>
  <c r="G3374" i="8"/>
  <c r="I3374" i="8"/>
  <c r="G3375" i="8"/>
  <c r="I3375" i="8"/>
  <c r="G3376" i="8"/>
  <c r="I3376" i="8"/>
  <c r="G3377" i="8"/>
  <c r="I3377" i="8"/>
  <c r="G3378" i="8"/>
  <c r="I3378" i="8"/>
  <c r="G3379" i="8"/>
  <c r="I3379" i="8"/>
  <c r="G3380" i="8"/>
  <c r="I3380" i="8"/>
  <c r="G3381" i="8"/>
  <c r="I3381" i="8"/>
  <c r="G3382" i="8"/>
  <c r="I3382" i="8"/>
  <c r="G3383" i="8"/>
  <c r="I3383" i="8"/>
  <c r="G3384" i="8"/>
  <c r="I3384" i="8"/>
  <c r="G3385" i="8"/>
  <c r="I3385" i="8"/>
  <c r="G3386" i="8"/>
  <c r="I3386" i="8"/>
  <c r="G3387" i="8"/>
  <c r="I3387" i="8"/>
  <c r="G3388" i="8"/>
  <c r="I3388" i="8"/>
  <c r="G3389" i="8"/>
  <c r="I3389" i="8"/>
  <c r="G3390" i="8"/>
  <c r="I3390" i="8"/>
  <c r="G3391" i="8"/>
  <c r="I3391" i="8"/>
  <c r="G3392" i="8"/>
  <c r="I3392" i="8"/>
  <c r="G3393" i="8"/>
  <c r="I3393" i="8"/>
  <c r="G3394" i="8"/>
  <c r="I3394" i="8"/>
  <c r="G3395" i="8"/>
  <c r="I3395" i="8"/>
  <c r="G3396" i="8"/>
  <c r="I3396" i="8"/>
  <c r="G3397" i="8"/>
  <c r="I3397" i="8"/>
  <c r="G3398" i="8"/>
  <c r="I3398" i="8"/>
  <c r="G3399" i="8"/>
  <c r="I3399" i="8"/>
  <c r="G3400" i="8"/>
  <c r="I3400" i="8"/>
  <c r="G3401" i="8"/>
  <c r="I3401" i="8"/>
  <c r="G3402" i="8"/>
  <c r="I3402" i="8"/>
  <c r="G3403" i="8"/>
  <c r="I3403" i="8"/>
  <c r="G3404" i="8"/>
  <c r="I3404" i="8"/>
  <c r="G3405" i="8"/>
  <c r="I3405" i="8"/>
  <c r="G3406" i="8"/>
  <c r="I3406" i="8"/>
  <c r="G3407" i="8"/>
  <c r="I3407" i="8"/>
  <c r="G3408" i="8"/>
  <c r="I3408" i="8"/>
  <c r="G3409" i="8"/>
  <c r="I3409" i="8"/>
  <c r="G3410" i="8"/>
  <c r="I3410" i="8"/>
  <c r="G3411" i="8"/>
  <c r="I3411" i="8"/>
  <c r="G3412" i="8"/>
  <c r="I3412" i="8"/>
  <c r="G3413" i="8"/>
  <c r="I3413" i="8"/>
  <c r="G3414" i="8"/>
  <c r="I3414" i="8"/>
  <c r="G3415" i="8"/>
  <c r="I3415" i="8"/>
  <c r="G3416" i="8"/>
  <c r="I3416" i="8"/>
  <c r="G3417" i="8"/>
  <c r="I3417" i="8"/>
  <c r="G3418" i="8"/>
  <c r="I3418" i="8"/>
  <c r="G3419" i="8"/>
  <c r="I3419" i="8"/>
  <c r="G3420" i="8"/>
  <c r="I3420" i="8"/>
  <c r="G3421" i="8"/>
  <c r="I3421" i="8"/>
  <c r="G3422" i="8"/>
  <c r="I3422" i="8"/>
  <c r="G3423" i="8"/>
  <c r="I3423" i="8"/>
  <c r="G3424" i="8"/>
  <c r="I3424" i="8"/>
  <c r="G3425" i="8"/>
  <c r="I3425" i="8"/>
  <c r="G3426" i="8"/>
  <c r="I3426" i="8"/>
  <c r="G3427" i="8"/>
  <c r="I3427" i="8"/>
  <c r="G3428" i="8"/>
  <c r="I3428" i="8"/>
  <c r="G3429" i="8"/>
  <c r="I3429" i="8"/>
  <c r="G3430" i="8"/>
  <c r="I3430" i="8"/>
  <c r="G3431" i="8"/>
  <c r="I3431" i="8"/>
  <c r="G3432" i="8"/>
  <c r="I3432" i="8"/>
  <c r="G3433" i="8"/>
  <c r="I3433" i="8"/>
  <c r="G3434" i="8"/>
  <c r="I3434" i="8"/>
  <c r="G3435" i="8"/>
  <c r="I3435" i="8"/>
  <c r="G3436" i="8"/>
  <c r="I3436" i="8"/>
  <c r="G3437" i="8"/>
  <c r="I3437" i="8"/>
  <c r="G3438" i="8"/>
  <c r="I3438" i="8"/>
  <c r="G3439" i="8"/>
  <c r="I3439" i="8"/>
  <c r="G3440" i="8"/>
  <c r="I3440" i="8"/>
  <c r="G3441" i="8"/>
  <c r="I3441" i="8"/>
  <c r="G3442" i="8"/>
  <c r="I3442" i="8"/>
  <c r="G3443" i="8"/>
  <c r="I3443" i="8"/>
  <c r="G3444" i="8"/>
  <c r="I3444" i="8"/>
  <c r="G3445" i="8"/>
  <c r="I3445" i="8"/>
  <c r="G3446" i="8"/>
  <c r="I3446" i="8"/>
  <c r="G3447" i="8"/>
  <c r="I3447" i="8"/>
  <c r="G3448" i="8"/>
  <c r="I3448" i="8"/>
  <c r="G3449" i="8"/>
  <c r="I3449" i="8"/>
  <c r="G3450" i="8"/>
  <c r="I3450" i="8"/>
  <c r="G3451" i="8"/>
  <c r="I3451" i="8"/>
  <c r="G3452" i="8"/>
  <c r="I3452" i="8"/>
  <c r="G3453" i="8"/>
  <c r="I3453" i="8"/>
  <c r="G3454" i="8"/>
  <c r="I3454" i="8"/>
  <c r="G3455" i="8"/>
  <c r="I3455" i="8"/>
  <c r="G3456" i="8"/>
  <c r="I3456" i="8"/>
  <c r="G3457" i="8"/>
  <c r="I3457" i="8"/>
  <c r="G3458" i="8"/>
  <c r="I3458" i="8"/>
  <c r="G3459" i="8"/>
  <c r="I3459" i="8"/>
  <c r="G3460" i="8"/>
  <c r="I3460" i="8"/>
  <c r="G3461" i="8"/>
  <c r="I3461" i="8"/>
  <c r="G3462" i="8"/>
  <c r="I3462" i="8"/>
  <c r="G3463" i="8"/>
  <c r="I3463" i="8"/>
  <c r="G3464" i="8"/>
  <c r="I3464" i="8"/>
  <c r="G3465" i="8"/>
  <c r="I3465" i="8"/>
  <c r="G3466" i="8"/>
  <c r="I3466" i="8"/>
  <c r="G3467" i="8"/>
  <c r="I3467" i="8"/>
  <c r="G3468" i="8"/>
  <c r="I3468" i="8"/>
  <c r="G3469" i="8"/>
  <c r="I3469" i="8"/>
  <c r="G3470" i="8"/>
  <c r="I3470" i="8"/>
  <c r="G3471" i="8"/>
  <c r="I3471" i="8"/>
  <c r="G3472" i="8"/>
  <c r="I3472" i="8"/>
  <c r="G3473" i="8"/>
  <c r="I3473" i="8"/>
  <c r="G3474" i="8"/>
  <c r="I3474" i="8"/>
  <c r="G3475" i="8"/>
  <c r="I3475" i="8"/>
  <c r="G3476" i="8"/>
  <c r="I3476" i="8"/>
  <c r="G3477" i="8"/>
  <c r="I3477" i="8"/>
  <c r="G3478" i="8"/>
  <c r="I3478" i="8"/>
  <c r="G3479" i="8"/>
  <c r="I3479" i="8"/>
  <c r="G3480" i="8"/>
  <c r="I3480" i="8"/>
  <c r="G3481" i="8"/>
  <c r="I3481" i="8"/>
  <c r="G3482" i="8"/>
  <c r="I3482" i="8"/>
  <c r="G3483" i="8"/>
  <c r="I3483" i="8"/>
  <c r="G3484" i="8"/>
  <c r="I3484" i="8"/>
  <c r="G41" i="9"/>
  <c r="I41" i="9"/>
  <c r="G42" i="9"/>
  <c r="I42" i="9"/>
  <c r="G43" i="9"/>
  <c r="I43" i="9"/>
  <c r="G44" i="9"/>
  <c r="I44" i="9"/>
  <c r="G45" i="9"/>
  <c r="I45" i="9"/>
  <c r="G46" i="9"/>
  <c r="I46" i="9"/>
  <c r="G47" i="9"/>
  <c r="I47" i="9"/>
  <c r="G48" i="9"/>
  <c r="I48" i="9"/>
  <c r="G49" i="9"/>
  <c r="I49" i="9"/>
  <c r="G50" i="9"/>
  <c r="I50" i="9"/>
  <c r="G51" i="9"/>
  <c r="I51" i="9"/>
  <c r="G52" i="9"/>
  <c r="I52" i="9"/>
  <c r="G53" i="9"/>
  <c r="I53" i="9"/>
  <c r="G54" i="9"/>
  <c r="I54" i="9"/>
  <c r="G55" i="9"/>
  <c r="I55" i="9"/>
  <c r="G56" i="9"/>
  <c r="I56" i="9"/>
  <c r="G57" i="9"/>
  <c r="I57" i="9"/>
  <c r="G58" i="9"/>
  <c r="I58" i="9"/>
  <c r="G59" i="9"/>
  <c r="I59" i="9"/>
  <c r="G60" i="9"/>
  <c r="I60" i="9"/>
  <c r="G61" i="9"/>
  <c r="I61" i="9"/>
  <c r="G62" i="9"/>
  <c r="I62" i="9"/>
  <c r="G63" i="9"/>
  <c r="I63" i="9"/>
  <c r="G64" i="9"/>
  <c r="I64" i="9"/>
  <c r="G65" i="9"/>
  <c r="I65" i="9"/>
  <c r="G66" i="9"/>
  <c r="I66" i="9"/>
  <c r="G67" i="9"/>
  <c r="I67" i="9"/>
  <c r="G68" i="9"/>
  <c r="I68" i="9"/>
  <c r="G69" i="9"/>
  <c r="I69" i="9"/>
  <c r="G70" i="9"/>
  <c r="I70" i="9"/>
  <c r="G71" i="9"/>
  <c r="I71" i="9"/>
  <c r="G72" i="9"/>
  <c r="I72" i="9"/>
  <c r="G73" i="9"/>
  <c r="I73" i="9"/>
  <c r="G74" i="9"/>
  <c r="I74" i="9"/>
  <c r="G75" i="9"/>
  <c r="I75" i="9"/>
  <c r="G76" i="9"/>
  <c r="I76" i="9"/>
  <c r="G77" i="9"/>
  <c r="I77" i="9"/>
  <c r="G78" i="9"/>
  <c r="I78" i="9"/>
  <c r="G79" i="9"/>
  <c r="I79" i="9"/>
  <c r="G80" i="9"/>
  <c r="I80" i="9"/>
  <c r="G81" i="9"/>
  <c r="I81" i="9"/>
  <c r="G82" i="9"/>
  <c r="I82" i="9"/>
  <c r="G83" i="9"/>
  <c r="I83" i="9"/>
  <c r="G84" i="9"/>
  <c r="I84" i="9"/>
  <c r="G85" i="9"/>
  <c r="I85" i="9"/>
  <c r="G86" i="9"/>
  <c r="I86" i="9"/>
  <c r="G87" i="9"/>
  <c r="I87" i="9"/>
  <c r="G88" i="9"/>
  <c r="I88" i="9"/>
  <c r="G89" i="9"/>
  <c r="I89" i="9"/>
  <c r="G90" i="9"/>
  <c r="I90" i="9"/>
  <c r="G91" i="9"/>
  <c r="I91" i="9"/>
  <c r="G92" i="9"/>
  <c r="I92" i="9"/>
  <c r="G93" i="9"/>
  <c r="I93" i="9"/>
  <c r="G94" i="9"/>
  <c r="I94" i="9"/>
  <c r="G95" i="9"/>
  <c r="I95" i="9"/>
  <c r="G96" i="9"/>
  <c r="I96" i="9"/>
  <c r="G97" i="9"/>
  <c r="I97" i="9"/>
  <c r="G98" i="9"/>
  <c r="I98" i="9"/>
  <c r="G99" i="9"/>
  <c r="I99" i="9"/>
  <c r="G100" i="9"/>
  <c r="I100" i="9"/>
  <c r="G101" i="9"/>
  <c r="I101" i="9"/>
  <c r="G102" i="9"/>
  <c r="I102" i="9"/>
  <c r="G103" i="9"/>
  <c r="I103" i="9"/>
  <c r="G104" i="9"/>
  <c r="I104" i="9"/>
  <c r="G105" i="9"/>
  <c r="I105" i="9"/>
  <c r="G106" i="9"/>
  <c r="I106" i="9"/>
  <c r="G107" i="9"/>
  <c r="I107" i="9"/>
  <c r="G108" i="9"/>
  <c r="I108" i="9"/>
  <c r="G109" i="9"/>
  <c r="I109" i="9"/>
  <c r="G110" i="9"/>
  <c r="I110" i="9"/>
  <c r="G111" i="9"/>
  <c r="I111" i="9"/>
  <c r="G112" i="9"/>
  <c r="I112" i="9"/>
  <c r="G113" i="9"/>
  <c r="I113" i="9"/>
  <c r="G114" i="9"/>
  <c r="I114" i="9"/>
  <c r="G115" i="9"/>
  <c r="I115" i="9"/>
  <c r="G116" i="9"/>
  <c r="I116" i="9"/>
  <c r="G117" i="9"/>
  <c r="I117" i="9"/>
  <c r="G118" i="9"/>
  <c r="I118" i="9"/>
  <c r="G119" i="9"/>
  <c r="I119" i="9"/>
  <c r="G120" i="9"/>
  <c r="I120" i="9"/>
  <c r="G121" i="9"/>
  <c r="I121" i="9"/>
  <c r="G122" i="9"/>
  <c r="I122" i="9"/>
  <c r="G123" i="9"/>
  <c r="I123" i="9"/>
  <c r="G124" i="9"/>
  <c r="I124" i="9"/>
  <c r="G125" i="9"/>
  <c r="I125" i="9"/>
  <c r="G126" i="9"/>
  <c r="I126" i="9"/>
  <c r="G127" i="9"/>
  <c r="I127" i="9"/>
  <c r="G128" i="9"/>
  <c r="I128" i="9"/>
  <c r="G129" i="9"/>
  <c r="I129" i="9"/>
  <c r="G130" i="9"/>
  <c r="I130" i="9"/>
  <c r="G131" i="9"/>
  <c r="I131" i="9"/>
  <c r="G132" i="9"/>
  <c r="I132" i="9"/>
  <c r="G133" i="9"/>
  <c r="I133" i="9"/>
  <c r="G134" i="9"/>
  <c r="I134" i="9"/>
  <c r="G135" i="9"/>
  <c r="I135" i="9"/>
  <c r="G136" i="9"/>
  <c r="I136" i="9"/>
  <c r="G137" i="9"/>
  <c r="I137" i="9"/>
  <c r="G138" i="9"/>
  <c r="I138" i="9"/>
  <c r="G139" i="9"/>
  <c r="I139" i="9"/>
  <c r="G140" i="9"/>
  <c r="I140" i="9"/>
  <c r="G141" i="9"/>
  <c r="I141" i="9"/>
  <c r="G142" i="9"/>
  <c r="I142" i="9"/>
  <c r="G143" i="9"/>
  <c r="I143" i="9"/>
  <c r="G144" i="9"/>
  <c r="I144" i="9"/>
  <c r="G145" i="9"/>
  <c r="I145" i="9"/>
  <c r="G146" i="9"/>
  <c r="I146" i="9"/>
  <c r="G147" i="9"/>
  <c r="I147" i="9"/>
  <c r="G148" i="9"/>
  <c r="I148" i="9"/>
  <c r="G149" i="9"/>
  <c r="I149" i="9"/>
  <c r="G150" i="9"/>
  <c r="I150" i="9"/>
  <c r="G151" i="9"/>
  <c r="I151" i="9"/>
  <c r="G152" i="9"/>
  <c r="I152" i="9"/>
  <c r="G153" i="9"/>
  <c r="I153" i="9"/>
  <c r="G154" i="9"/>
  <c r="I154" i="9"/>
  <c r="G155" i="9"/>
  <c r="I155" i="9"/>
  <c r="G156" i="9"/>
  <c r="I156" i="9"/>
  <c r="G157" i="9"/>
  <c r="I157" i="9"/>
  <c r="G158" i="9"/>
  <c r="I158" i="9"/>
  <c r="G159" i="9"/>
  <c r="I159" i="9"/>
  <c r="G160" i="9"/>
  <c r="I160" i="9"/>
  <c r="G161" i="9"/>
  <c r="I161" i="9"/>
  <c r="G162" i="9"/>
  <c r="I162" i="9"/>
  <c r="G163" i="9"/>
  <c r="I163" i="9"/>
  <c r="G164" i="9"/>
  <c r="I164" i="9"/>
  <c r="G165" i="9"/>
  <c r="I165" i="9"/>
  <c r="G166" i="9"/>
  <c r="I166" i="9"/>
  <c r="G167" i="9"/>
  <c r="I167" i="9"/>
  <c r="G168" i="9"/>
  <c r="I168" i="9"/>
  <c r="G169" i="9"/>
  <c r="I169" i="9"/>
  <c r="G170" i="9"/>
  <c r="I170" i="9"/>
  <c r="G171" i="9"/>
  <c r="I171" i="9"/>
  <c r="G172" i="9"/>
  <c r="I172" i="9"/>
  <c r="G173" i="9"/>
  <c r="I173" i="9"/>
  <c r="G174" i="9"/>
  <c r="I174" i="9"/>
  <c r="G175" i="9"/>
  <c r="I175" i="9"/>
  <c r="G176" i="9"/>
  <c r="I176" i="9"/>
  <c r="G177" i="9"/>
  <c r="I177" i="9"/>
  <c r="G178" i="9"/>
  <c r="I178" i="9"/>
  <c r="G179" i="9"/>
  <c r="I179" i="9"/>
  <c r="G180" i="9"/>
  <c r="I180" i="9"/>
  <c r="G181" i="9"/>
  <c r="I181" i="9"/>
  <c r="G182" i="9"/>
  <c r="I182" i="9"/>
  <c r="G183" i="9"/>
  <c r="I183" i="9"/>
  <c r="G184" i="9"/>
  <c r="I184" i="9"/>
  <c r="G185" i="9"/>
  <c r="I185" i="9"/>
  <c r="G186" i="9"/>
  <c r="I186" i="9"/>
  <c r="G187" i="9"/>
  <c r="I187" i="9"/>
  <c r="G188" i="9"/>
  <c r="I188" i="9"/>
  <c r="G189" i="9"/>
  <c r="I189" i="9"/>
  <c r="G190" i="9"/>
  <c r="I190" i="9"/>
  <c r="G191" i="9"/>
  <c r="I191" i="9"/>
  <c r="G192" i="9"/>
  <c r="I192" i="9"/>
  <c r="G193" i="9"/>
  <c r="I193" i="9"/>
  <c r="G194" i="9"/>
  <c r="I194" i="9"/>
  <c r="G195" i="9"/>
  <c r="I195" i="9"/>
  <c r="G196" i="9"/>
  <c r="I196" i="9"/>
  <c r="G197" i="9"/>
  <c r="I197" i="9"/>
  <c r="G198" i="9"/>
  <c r="I198" i="9"/>
  <c r="G199" i="9"/>
  <c r="I199" i="9"/>
  <c r="G200" i="9"/>
  <c r="I200" i="9"/>
  <c r="G201" i="9"/>
  <c r="I201" i="9"/>
  <c r="G202" i="9"/>
  <c r="I202" i="9"/>
  <c r="G203" i="9"/>
  <c r="I203" i="9"/>
  <c r="G204" i="9"/>
  <c r="I204" i="9"/>
  <c r="G205" i="9"/>
  <c r="I205" i="9"/>
  <c r="G206" i="9"/>
  <c r="I206" i="9"/>
  <c r="G207" i="9"/>
  <c r="I207" i="9"/>
  <c r="G208" i="9"/>
  <c r="I208" i="9"/>
  <c r="G209" i="9"/>
  <c r="I209" i="9"/>
  <c r="G210" i="9"/>
  <c r="I210" i="9"/>
  <c r="G211" i="9"/>
  <c r="I211" i="9"/>
  <c r="G212" i="9"/>
  <c r="I212" i="9"/>
  <c r="G213" i="9"/>
  <c r="I213" i="9"/>
  <c r="G214" i="9"/>
  <c r="I214" i="9"/>
  <c r="G215" i="9"/>
  <c r="I215" i="9"/>
  <c r="G216" i="9"/>
  <c r="I216" i="9"/>
  <c r="G217" i="9"/>
  <c r="I217" i="9"/>
  <c r="G218" i="9"/>
  <c r="I218" i="9"/>
  <c r="G219" i="9"/>
  <c r="I219" i="9"/>
  <c r="G220" i="9"/>
  <c r="I220" i="9"/>
  <c r="G221" i="9"/>
  <c r="I221" i="9"/>
  <c r="G222" i="9"/>
  <c r="I222" i="9"/>
  <c r="G223" i="9"/>
  <c r="I223" i="9"/>
  <c r="G224" i="9"/>
  <c r="I224" i="9"/>
  <c r="G225" i="9"/>
  <c r="I225" i="9"/>
  <c r="G226" i="9"/>
  <c r="I226" i="9"/>
  <c r="G227" i="9"/>
  <c r="I227" i="9"/>
  <c r="G228" i="9"/>
  <c r="I228" i="9"/>
  <c r="G229" i="9"/>
  <c r="I229" i="9"/>
  <c r="G230" i="9"/>
  <c r="I230" i="9"/>
  <c r="G231" i="9"/>
  <c r="I231" i="9"/>
  <c r="G232" i="9"/>
  <c r="I232" i="9"/>
  <c r="G233" i="9"/>
  <c r="I233" i="9"/>
  <c r="G234" i="9"/>
  <c r="I234" i="9"/>
  <c r="G235" i="9"/>
  <c r="I235" i="9"/>
  <c r="G236" i="9"/>
  <c r="I236" i="9"/>
  <c r="G237" i="9"/>
  <c r="I237" i="9"/>
  <c r="G238" i="9"/>
  <c r="I238" i="9"/>
  <c r="G239" i="9"/>
  <c r="I239" i="9"/>
  <c r="G240" i="9"/>
  <c r="I240" i="9"/>
  <c r="G241" i="9"/>
  <c r="I241" i="9"/>
  <c r="G242" i="9"/>
  <c r="I242" i="9"/>
  <c r="G243" i="9"/>
  <c r="I243" i="9"/>
  <c r="G244" i="9"/>
  <c r="I244" i="9"/>
  <c r="G245" i="9"/>
  <c r="I245" i="9"/>
  <c r="G246" i="9"/>
  <c r="I246" i="9"/>
  <c r="G247" i="9"/>
  <c r="I247" i="9"/>
  <c r="G248" i="9"/>
  <c r="I248" i="9"/>
  <c r="G249" i="9"/>
  <c r="I249" i="9"/>
  <c r="G250" i="9"/>
  <c r="I250" i="9"/>
  <c r="G251" i="9"/>
  <c r="I251" i="9"/>
  <c r="G252" i="9"/>
  <c r="I252" i="9"/>
  <c r="G253" i="9"/>
  <c r="I253" i="9"/>
  <c r="G254" i="9"/>
  <c r="I254" i="9"/>
  <c r="G255" i="9"/>
  <c r="I255" i="9"/>
  <c r="G256" i="9"/>
  <c r="I256" i="9"/>
  <c r="G257" i="9"/>
  <c r="I257" i="9"/>
  <c r="G258" i="9"/>
  <c r="I258" i="9"/>
  <c r="G259" i="9"/>
  <c r="I259" i="9"/>
  <c r="G260" i="9"/>
  <c r="I260" i="9"/>
  <c r="G261" i="9"/>
  <c r="I261" i="9"/>
  <c r="G262" i="9"/>
  <c r="I262" i="9"/>
  <c r="G263" i="9"/>
  <c r="I263" i="9"/>
  <c r="G264" i="9"/>
  <c r="I264" i="9"/>
  <c r="G265" i="9"/>
  <c r="I265" i="9"/>
  <c r="G266" i="9"/>
  <c r="I266" i="9"/>
  <c r="G267" i="9"/>
  <c r="I267" i="9"/>
  <c r="G268" i="9"/>
  <c r="I268" i="9"/>
  <c r="G269" i="9"/>
  <c r="I269" i="9"/>
  <c r="G270" i="9"/>
  <c r="I270" i="9"/>
  <c r="G271" i="9"/>
  <c r="I271" i="9"/>
  <c r="G272" i="9"/>
  <c r="I272" i="9"/>
  <c r="G273" i="9"/>
  <c r="I273" i="9"/>
  <c r="G274" i="9"/>
  <c r="I274" i="9"/>
  <c r="G275" i="9"/>
  <c r="I275" i="9"/>
  <c r="G276" i="9"/>
  <c r="I276" i="9"/>
  <c r="G277" i="9"/>
  <c r="I277" i="9"/>
  <c r="G278" i="9"/>
  <c r="I278" i="9"/>
  <c r="G279" i="9"/>
  <c r="I279" i="9"/>
  <c r="G280" i="9"/>
  <c r="I280" i="9"/>
  <c r="G281" i="9"/>
  <c r="I281" i="9"/>
  <c r="G282" i="9"/>
  <c r="I282" i="9"/>
  <c r="G283" i="9"/>
  <c r="I283" i="9"/>
  <c r="G284" i="9"/>
  <c r="I284" i="9"/>
  <c r="G285" i="9"/>
  <c r="I285" i="9"/>
  <c r="G286" i="9"/>
  <c r="I286" i="9"/>
  <c r="G287" i="9"/>
  <c r="I287" i="9"/>
  <c r="G288" i="9"/>
  <c r="I288" i="9"/>
  <c r="G289" i="9"/>
  <c r="I289" i="9"/>
  <c r="G290" i="9"/>
  <c r="I290" i="9"/>
  <c r="G291" i="9"/>
  <c r="I291" i="9"/>
  <c r="G292" i="9"/>
  <c r="I292" i="9"/>
  <c r="G293" i="9"/>
  <c r="I293" i="9"/>
  <c r="G294" i="9"/>
  <c r="I294" i="9"/>
  <c r="G295" i="9"/>
  <c r="I295" i="9"/>
  <c r="G296" i="9"/>
  <c r="I296" i="9"/>
  <c r="G297" i="9"/>
  <c r="I297" i="9"/>
  <c r="G298" i="9"/>
  <c r="I298" i="9"/>
  <c r="G299" i="9"/>
  <c r="I299" i="9"/>
  <c r="G300" i="9"/>
  <c r="I300" i="9"/>
  <c r="G301" i="9"/>
  <c r="I301" i="9"/>
  <c r="G302" i="9"/>
  <c r="I302" i="9"/>
  <c r="G303" i="9"/>
  <c r="I303" i="9"/>
  <c r="G304" i="9"/>
  <c r="I304" i="9"/>
  <c r="G305" i="9"/>
  <c r="I305" i="9"/>
  <c r="G306" i="9"/>
  <c r="I306" i="9"/>
  <c r="G307" i="9"/>
  <c r="I307" i="9"/>
  <c r="G308" i="9"/>
  <c r="I308" i="9"/>
  <c r="G309" i="9"/>
  <c r="I309" i="9"/>
  <c r="G310" i="9"/>
  <c r="I310" i="9"/>
  <c r="G311" i="9"/>
  <c r="I311" i="9"/>
  <c r="G312" i="9"/>
  <c r="I312" i="9"/>
  <c r="G313" i="9"/>
  <c r="I313" i="9"/>
  <c r="G314" i="9"/>
  <c r="I314" i="9"/>
  <c r="G315" i="9"/>
  <c r="I315" i="9"/>
  <c r="G316" i="9"/>
  <c r="I316" i="9"/>
  <c r="G317" i="9"/>
  <c r="I317" i="9"/>
  <c r="G318" i="9"/>
  <c r="I318" i="9"/>
  <c r="G319" i="9"/>
  <c r="I319" i="9"/>
  <c r="G320" i="9"/>
  <c r="I320" i="9"/>
  <c r="G321" i="9"/>
  <c r="I321" i="9"/>
  <c r="G322" i="9"/>
  <c r="I322" i="9"/>
  <c r="G323" i="9"/>
  <c r="I323" i="9"/>
  <c r="G324" i="9"/>
  <c r="I324" i="9"/>
  <c r="G325" i="9"/>
  <c r="I325" i="9"/>
  <c r="G326" i="9"/>
  <c r="I326" i="9"/>
  <c r="G327" i="9"/>
  <c r="I327" i="9"/>
  <c r="G328" i="9"/>
  <c r="I328" i="9"/>
  <c r="G329" i="9"/>
  <c r="I329" i="9"/>
  <c r="G330" i="9"/>
  <c r="I330" i="9"/>
  <c r="G331" i="9"/>
  <c r="I331" i="9"/>
  <c r="G332" i="9"/>
  <c r="I332" i="9"/>
  <c r="G333" i="9"/>
  <c r="I333" i="9"/>
  <c r="G334" i="9"/>
  <c r="I334" i="9"/>
  <c r="G335" i="9"/>
  <c r="I335" i="9"/>
  <c r="G336" i="9"/>
  <c r="I336" i="9"/>
  <c r="G337" i="9"/>
  <c r="I337" i="9"/>
  <c r="G338" i="9"/>
  <c r="I338" i="9"/>
  <c r="G339" i="9"/>
  <c r="I339" i="9"/>
  <c r="G340" i="9"/>
  <c r="I340" i="9"/>
  <c r="G341" i="9"/>
  <c r="I341" i="9"/>
  <c r="G342" i="9"/>
  <c r="I342" i="9"/>
  <c r="G343" i="9"/>
  <c r="I343" i="9"/>
  <c r="G344" i="9"/>
  <c r="I344" i="9"/>
  <c r="G345" i="9"/>
  <c r="I345" i="9"/>
  <c r="G346" i="9"/>
  <c r="I346" i="9"/>
  <c r="G347" i="9"/>
  <c r="I347" i="9"/>
  <c r="G348" i="9"/>
  <c r="I348" i="9"/>
  <c r="G349" i="9"/>
  <c r="I349" i="9"/>
  <c r="G350" i="9"/>
  <c r="I350" i="9"/>
  <c r="G351" i="9"/>
  <c r="I351" i="9"/>
  <c r="G352" i="9"/>
  <c r="I352" i="9"/>
  <c r="G353" i="9"/>
  <c r="I353" i="9"/>
  <c r="G354" i="9"/>
  <c r="I354" i="9"/>
  <c r="G355" i="9"/>
  <c r="I355" i="9"/>
  <c r="G356" i="9"/>
  <c r="I356" i="9"/>
  <c r="G357" i="9"/>
  <c r="I357" i="9"/>
  <c r="G358" i="9"/>
  <c r="I358" i="9"/>
  <c r="G359" i="9"/>
  <c r="I359" i="9"/>
  <c r="G360" i="9"/>
  <c r="I360" i="9"/>
  <c r="G361" i="9"/>
  <c r="I361" i="9"/>
  <c r="G362" i="9"/>
  <c r="I362" i="9"/>
  <c r="G363" i="9"/>
  <c r="I363" i="9"/>
  <c r="G364" i="9"/>
  <c r="I364" i="9"/>
  <c r="G365" i="9"/>
  <c r="I365" i="9"/>
  <c r="G366" i="9"/>
  <c r="I366" i="9"/>
  <c r="G367" i="9"/>
  <c r="I367" i="9"/>
  <c r="G368" i="9"/>
  <c r="I368" i="9"/>
  <c r="G369" i="9"/>
  <c r="I369" i="9"/>
  <c r="G370" i="9"/>
  <c r="I370" i="9"/>
  <c r="G371" i="9"/>
  <c r="I371" i="9"/>
  <c r="G372" i="9"/>
  <c r="I372" i="9"/>
  <c r="G373" i="9"/>
  <c r="I373" i="9"/>
  <c r="G374" i="9"/>
  <c r="I374" i="9"/>
  <c r="G375" i="9"/>
  <c r="I375" i="9"/>
  <c r="G376" i="9"/>
  <c r="I376" i="9"/>
  <c r="G377" i="9"/>
  <c r="I377" i="9"/>
  <c r="G378" i="9"/>
  <c r="I378" i="9"/>
  <c r="G379" i="9"/>
  <c r="I379" i="9"/>
  <c r="G380" i="9"/>
  <c r="I380" i="9"/>
  <c r="G381" i="9"/>
  <c r="I381" i="9"/>
  <c r="G382" i="9"/>
  <c r="I382" i="9"/>
  <c r="G383" i="9"/>
  <c r="I383" i="9"/>
  <c r="G384" i="9"/>
  <c r="I384" i="9"/>
  <c r="G385" i="9"/>
  <c r="I385" i="9"/>
  <c r="G386" i="9"/>
  <c r="I386" i="9"/>
  <c r="G387" i="9"/>
  <c r="I387" i="9"/>
  <c r="G388" i="9"/>
  <c r="I388" i="9"/>
  <c r="G389" i="9"/>
  <c r="I389" i="9"/>
  <c r="G390" i="9"/>
  <c r="I390" i="9"/>
  <c r="G391" i="9"/>
  <c r="I391" i="9"/>
  <c r="G392" i="9"/>
  <c r="I392" i="9"/>
  <c r="G393" i="9"/>
  <c r="I393" i="9"/>
  <c r="G394" i="9"/>
  <c r="I394" i="9"/>
  <c r="G395" i="9"/>
  <c r="I395" i="9"/>
  <c r="G396" i="9"/>
  <c r="I396" i="9"/>
  <c r="G397" i="9"/>
  <c r="I397" i="9"/>
  <c r="G398" i="9"/>
  <c r="I398" i="9"/>
  <c r="G399" i="9"/>
  <c r="I399" i="9"/>
  <c r="G400" i="9"/>
  <c r="I400" i="9"/>
  <c r="G401" i="9"/>
  <c r="I401" i="9"/>
  <c r="G402" i="9"/>
  <c r="I402" i="9"/>
  <c r="G403" i="9"/>
  <c r="I403" i="9"/>
  <c r="G404" i="9"/>
  <c r="I404" i="9"/>
  <c r="G405" i="9"/>
  <c r="I405" i="9"/>
  <c r="G406" i="9"/>
  <c r="I406" i="9"/>
  <c r="G407" i="9"/>
  <c r="I407" i="9"/>
  <c r="G408" i="9"/>
  <c r="I408" i="9"/>
  <c r="G409" i="9"/>
  <c r="I409" i="9"/>
  <c r="G410" i="9"/>
  <c r="I410" i="9"/>
  <c r="G411" i="9"/>
  <c r="I411" i="9"/>
  <c r="G412" i="9"/>
  <c r="I412" i="9"/>
  <c r="G413" i="9"/>
  <c r="I413" i="9"/>
  <c r="G414" i="9"/>
  <c r="I414" i="9"/>
  <c r="G415" i="9"/>
  <c r="I415" i="9"/>
  <c r="G416" i="9"/>
  <c r="I416" i="9"/>
  <c r="G417" i="9"/>
  <c r="I417" i="9"/>
  <c r="G418" i="9"/>
  <c r="I418" i="9"/>
  <c r="G419" i="9"/>
  <c r="I419" i="9"/>
  <c r="G420" i="9"/>
  <c r="I420" i="9"/>
  <c r="G421" i="9"/>
  <c r="I421" i="9"/>
  <c r="G422" i="9"/>
  <c r="I422" i="9"/>
  <c r="G423" i="9"/>
  <c r="I423" i="9"/>
  <c r="G424" i="9"/>
  <c r="I424" i="9"/>
  <c r="G425" i="9"/>
  <c r="I425" i="9"/>
  <c r="G426" i="9"/>
  <c r="I426" i="9"/>
  <c r="G427" i="9"/>
  <c r="I427" i="9"/>
  <c r="G428" i="9"/>
  <c r="I428" i="9"/>
  <c r="G429" i="9"/>
  <c r="I429" i="9"/>
  <c r="G430" i="9"/>
  <c r="I430" i="9"/>
  <c r="G431" i="9"/>
  <c r="I431" i="9"/>
  <c r="G432" i="9"/>
  <c r="I432" i="9"/>
  <c r="G433" i="9"/>
  <c r="I433" i="9"/>
  <c r="G434" i="9"/>
  <c r="I434" i="9"/>
  <c r="G435" i="9"/>
  <c r="I435" i="9"/>
  <c r="G436" i="9"/>
  <c r="I436" i="9"/>
  <c r="G437" i="9"/>
  <c r="I437" i="9"/>
  <c r="G438" i="9"/>
  <c r="I438" i="9"/>
  <c r="G439" i="9"/>
  <c r="I439" i="9"/>
  <c r="G440" i="9"/>
  <c r="I440" i="9"/>
  <c r="G441" i="9"/>
  <c r="I441" i="9"/>
  <c r="G442" i="9"/>
  <c r="I442" i="9"/>
  <c r="G443" i="9"/>
  <c r="I443" i="9"/>
  <c r="G444" i="9"/>
  <c r="I444" i="9"/>
  <c r="G445" i="9"/>
  <c r="I445" i="9"/>
  <c r="G446" i="9"/>
  <c r="I446" i="9"/>
  <c r="G447" i="9"/>
  <c r="I447" i="9"/>
  <c r="G448" i="9"/>
  <c r="I448" i="9"/>
  <c r="G449" i="9"/>
  <c r="I449" i="9"/>
  <c r="G450" i="9"/>
  <c r="I450" i="9"/>
  <c r="G451" i="9"/>
  <c r="I451" i="9"/>
  <c r="G452" i="9"/>
  <c r="I452" i="9"/>
  <c r="G453" i="9"/>
  <c r="I453" i="9"/>
  <c r="G454" i="9"/>
  <c r="I454" i="9"/>
  <c r="G455" i="9"/>
  <c r="I455" i="9"/>
  <c r="G456" i="9"/>
  <c r="I456" i="9"/>
  <c r="G457" i="9"/>
  <c r="I457" i="9"/>
  <c r="G458" i="9"/>
  <c r="I458" i="9"/>
  <c r="G459" i="9"/>
  <c r="I459" i="9"/>
  <c r="G460" i="9"/>
  <c r="I460" i="9"/>
  <c r="G461" i="9"/>
  <c r="I461" i="9"/>
  <c r="G462" i="9"/>
  <c r="I462" i="9"/>
  <c r="G463" i="9"/>
  <c r="I463" i="9"/>
  <c r="G464" i="9"/>
  <c r="I464" i="9"/>
  <c r="G465" i="9"/>
  <c r="I465" i="9"/>
  <c r="G466" i="9"/>
  <c r="I466" i="9"/>
  <c r="G467" i="9"/>
  <c r="I467" i="9"/>
  <c r="G468" i="9"/>
  <c r="I468" i="9"/>
  <c r="G469" i="9"/>
  <c r="I469" i="9"/>
  <c r="G470" i="9"/>
  <c r="I470" i="9"/>
  <c r="G471" i="9"/>
  <c r="I471" i="9"/>
  <c r="G472" i="9"/>
  <c r="I472" i="9"/>
  <c r="G473" i="9"/>
  <c r="I473" i="9"/>
  <c r="G475" i="9"/>
  <c r="I475" i="9"/>
  <c r="G476" i="9"/>
  <c r="I476" i="9"/>
  <c r="G477" i="9"/>
  <c r="I477" i="9"/>
  <c r="G478" i="9"/>
  <c r="I478" i="9"/>
  <c r="G479" i="9"/>
  <c r="I479" i="9"/>
  <c r="G480" i="9"/>
  <c r="I480" i="9"/>
  <c r="G481" i="9"/>
  <c r="I481" i="9"/>
  <c r="G482" i="9"/>
  <c r="I482" i="9"/>
  <c r="G483" i="9"/>
  <c r="I483" i="9"/>
  <c r="G484" i="9"/>
  <c r="I484" i="9"/>
  <c r="G485" i="9"/>
  <c r="I485" i="9"/>
  <c r="G486" i="9"/>
  <c r="I486" i="9"/>
  <c r="G487" i="9"/>
  <c r="I487" i="9"/>
  <c r="G488" i="9"/>
  <c r="I488" i="9"/>
  <c r="G489" i="9"/>
  <c r="I489" i="9"/>
  <c r="G490" i="9"/>
  <c r="I490" i="9"/>
  <c r="G491" i="9"/>
  <c r="I491" i="9"/>
  <c r="G492" i="9"/>
  <c r="I492" i="9"/>
  <c r="G493" i="9"/>
  <c r="I493" i="9"/>
  <c r="G494" i="9"/>
  <c r="I494" i="9"/>
  <c r="G496" i="9"/>
  <c r="I496" i="9"/>
  <c r="G497" i="9"/>
  <c r="I497" i="9"/>
  <c r="G498" i="9"/>
  <c r="I498" i="9"/>
  <c r="G499" i="9"/>
  <c r="I499" i="9"/>
  <c r="G500" i="9"/>
  <c r="I500" i="9"/>
  <c r="G502" i="9"/>
  <c r="I502" i="9"/>
  <c r="G503" i="9"/>
  <c r="I503" i="9"/>
  <c r="G504" i="9"/>
  <c r="I504" i="9"/>
  <c r="G505" i="9"/>
  <c r="I505" i="9"/>
  <c r="G506" i="9"/>
  <c r="I506" i="9"/>
  <c r="G508" i="9"/>
  <c r="I508" i="9"/>
  <c r="G509" i="9"/>
  <c r="I509" i="9"/>
  <c r="G510" i="9"/>
  <c r="I510" i="9"/>
  <c r="G511" i="9"/>
  <c r="I511" i="9"/>
  <c r="G512" i="9"/>
  <c r="I512" i="9"/>
  <c r="G513" i="9"/>
  <c r="I513" i="9"/>
  <c r="G514" i="9"/>
  <c r="I514" i="9"/>
  <c r="G515" i="9"/>
  <c r="I515" i="9"/>
  <c r="G516" i="9"/>
  <c r="I516" i="9"/>
  <c r="G517" i="9"/>
  <c r="I517" i="9"/>
  <c r="G518" i="9"/>
  <c r="I518" i="9"/>
  <c r="G519" i="9"/>
  <c r="I519" i="9"/>
  <c r="G520" i="9"/>
  <c r="I520" i="9"/>
  <c r="G521" i="9"/>
  <c r="I521" i="9"/>
  <c r="G522" i="9"/>
  <c r="I522" i="9"/>
  <c r="G523" i="9"/>
  <c r="I523" i="9"/>
  <c r="G524" i="9"/>
  <c r="I524" i="9"/>
  <c r="G525" i="9"/>
  <c r="I525" i="9"/>
  <c r="G526" i="9"/>
  <c r="I526" i="9"/>
  <c r="G527" i="9"/>
  <c r="I527" i="9"/>
  <c r="G528" i="9"/>
  <c r="I528" i="9"/>
  <c r="G529" i="9"/>
  <c r="I529" i="9"/>
  <c r="G530" i="9"/>
  <c r="I530" i="9"/>
  <c r="G531" i="9"/>
  <c r="I531" i="9"/>
  <c r="G532" i="9"/>
  <c r="I532" i="9"/>
  <c r="G533" i="9"/>
  <c r="I533" i="9"/>
  <c r="G534" i="9"/>
  <c r="I534" i="9"/>
  <c r="G535" i="9"/>
  <c r="I535" i="9"/>
  <c r="G536" i="9"/>
  <c r="I536" i="9"/>
  <c r="G537" i="9"/>
  <c r="I537" i="9"/>
  <c r="G538" i="9"/>
  <c r="I538" i="9"/>
  <c r="G539" i="9"/>
  <c r="I539" i="9"/>
  <c r="G540" i="9"/>
  <c r="I540" i="9"/>
  <c r="G541" i="9"/>
  <c r="I541" i="9"/>
  <c r="G542" i="9"/>
  <c r="I542" i="9"/>
  <c r="G543" i="9"/>
  <c r="I543" i="9"/>
  <c r="G544" i="9"/>
  <c r="I544" i="9"/>
  <c r="G545" i="9"/>
  <c r="I545" i="9"/>
  <c r="G546" i="9"/>
  <c r="I546" i="9"/>
  <c r="G547" i="9"/>
  <c r="I547" i="9"/>
  <c r="G548" i="9"/>
  <c r="I548" i="9"/>
  <c r="G549" i="9"/>
  <c r="I549" i="9"/>
  <c r="G550" i="9"/>
  <c r="I550" i="9"/>
  <c r="G551" i="9"/>
  <c r="I551" i="9"/>
  <c r="G552" i="9"/>
  <c r="I552" i="9"/>
  <c r="G553" i="9"/>
  <c r="I553" i="9"/>
  <c r="G554" i="9"/>
  <c r="I554" i="9"/>
  <c r="G555" i="9"/>
  <c r="I555" i="9"/>
  <c r="G556" i="9"/>
  <c r="I556" i="9"/>
  <c r="G557" i="9"/>
  <c r="I557" i="9"/>
  <c r="G558" i="9"/>
  <c r="I558" i="9"/>
  <c r="G559" i="9"/>
  <c r="I559" i="9"/>
  <c r="G560" i="9"/>
  <c r="I560" i="9"/>
  <c r="G561" i="9"/>
  <c r="I561" i="9"/>
  <c r="G562" i="9"/>
  <c r="I562" i="9"/>
  <c r="G563" i="9"/>
  <c r="I563" i="9"/>
  <c r="G564" i="9"/>
  <c r="I564" i="9"/>
  <c r="G565" i="9"/>
  <c r="I565" i="9"/>
  <c r="G566" i="9"/>
  <c r="I566" i="9"/>
  <c r="G567" i="9"/>
  <c r="I567" i="9"/>
  <c r="G568" i="9"/>
  <c r="I568" i="9"/>
  <c r="G569" i="9"/>
  <c r="I569" i="9"/>
  <c r="G570" i="9"/>
  <c r="I570" i="9"/>
  <c r="G571" i="9"/>
  <c r="I571" i="9"/>
  <c r="G572" i="9"/>
  <c r="I572" i="9"/>
  <c r="G573" i="9"/>
  <c r="I573" i="9"/>
  <c r="G574" i="9"/>
  <c r="I574" i="9"/>
  <c r="G575" i="9"/>
  <c r="I575" i="9"/>
  <c r="G576" i="9"/>
  <c r="I576" i="9"/>
  <c r="G577" i="9"/>
  <c r="I577" i="9"/>
  <c r="G578" i="9"/>
  <c r="I578" i="9"/>
  <c r="G579" i="9"/>
  <c r="I579" i="9"/>
  <c r="G580" i="9"/>
  <c r="I580" i="9"/>
  <c r="G581" i="9"/>
  <c r="I581" i="9"/>
  <c r="G582" i="9"/>
  <c r="I582" i="9"/>
  <c r="G583" i="9"/>
  <c r="I583" i="9"/>
  <c r="G584" i="9"/>
  <c r="I584" i="9"/>
  <c r="G585" i="9"/>
  <c r="I585" i="9"/>
  <c r="G586" i="9"/>
  <c r="I586" i="9"/>
  <c r="G587" i="9"/>
  <c r="I587" i="9"/>
  <c r="G588" i="9"/>
  <c r="I588" i="9"/>
  <c r="G589" i="9"/>
  <c r="I589" i="9"/>
  <c r="G590" i="9"/>
  <c r="I590" i="9"/>
  <c r="G591" i="9"/>
  <c r="I591" i="9"/>
  <c r="G592" i="9"/>
  <c r="I592" i="9"/>
  <c r="G593" i="9"/>
  <c r="I593" i="9"/>
  <c r="G594" i="9"/>
  <c r="I594" i="9"/>
  <c r="G595" i="9"/>
  <c r="I595" i="9"/>
  <c r="G596" i="9"/>
  <c r="I596" i="9"/>
  <c r="G597" i="9"/>
  <c r="I597" i="9"/>
  <c r="G598" i="9"/>
  <c r="I598" i="9"/>
  <c r="G599" i="9"/>
  <c r="I599" i="9"/>
  <c r="G600" i="9"/>
  <c r="I600" i="9"/>
  <c r="G601" i="9"/>
  <c r="I601" i="9"/>
  <c r="G602" i="9"/>
  <c r="I602" i="9"/>
  <c r="G603" i="9"/>
  <c r="I603" i="9"/>
  <c r="G604" i="9"/>
  <c r="I604" i="9"/>
  <c r="G605" i="9"/>
  <c r="I605" i="9"/>
  <c r="G606" i="9"/>
  <c r="I606" i="9"/>
  <c r="G607" i="9"/>
  <c r="I607" i="9"/>
  <c r="G608" i="9"/>
  <c r="I608" i="9"/>
  <c r="G609" i="9"/>
  <c r="I609" i="9"/>
  <c r="G610" i="9"/>
  <c r="I610" i="9"/>
  <c r="G611" i="9"/>
  <c r="I611" i="9"/>
  <c r="G612" i="9"/>
  <c r="I612" i="9"/>
  <c r="G613" i="9"/>
  <c r="I613" i="9"/>
  <c r="G614" i="9"/>
  <c r="I614" i="9"/>
  <c r="G615" i="9"/>
  <c r="I615" i="9"/>
  <c r="G616" i="9"/>
  <c r="I616" i="9"/>
  <c r="G617" i="9"/>
  <c r="I617" i="9"/>
  <c r="G618" i="9"/>
  <c r="I618" i="9"/>
  <c r="G619" i="9"/>
  <c r="I619" i="9"/>
  <c r="G620" i="9"/>
  <c r="I620" i="9"/>
  <c r="G621" i="9"/>
  <c r="I621" i="9"/>
  <c r="G622" i="9"/>
  <c r="I622" i="9"/>
  <c r="G623" i="9"/>
  <c r="I623" i="9"/>
  <c r="G624" i="9"/>
  <c r="I624" i="9"/>
  <c r="G625" i="9"/>
  <c r="I625" i="9"/>
  <c r="G626" i="9"/>
  <c r="I626" i="9"/>
  <c r="G627" i="9"/>
  <c r="I627" i="9"/>
  <c r="G628" i="9"/>
  <c r="I628" i="9"/>
  <c r="G629" i="9"/>
  <c r="I629" i="9"/>
  <c r="G630" i="9"/>
  <c r="I630" i="9"/>
  <c r="G631" i="9"/>
  <c r="I631" i="9"/>
  <c r="G632" i="9"/>
  <c r="I632" i="9"/>
  <c r="G633" i="9"/>
  <c r="I633" i="9"/>
  <c r="G634" i="9"/>
  <c r="I634" i="9"/>
  <c r="G635" i="9"/>
  <c r="I635" i="9"/>
  <c r="G636" i="9"/>
  <c r="I636" i="9"/>
  <c r="G637" i="9"/>
  <c r="I637" i="9"/>
  <c r="G638" i="9"/>
  <c r="I638" i="9"/>
  <c r="G639" i="9"/>
  <c r="I639" i="9"/>
  <c r="G640" i="9"/>
  <c r="I640" i="9"/>
  <c r="G641" i="9"/>
  <c r="I641" i="9"/>
  <c r="G642" i="9"/>
  <c r="I642" i="9"/>
  <c r="G643" i="9"/>
  <c r="I643" i="9"/>
  <c r="G644" i="9"/>
  <c r="I644" i="9"/>
  <c r="G645" i="9"/>
  <c r="I645" i="9"/>
  <c r="G646" i="9"/>
  <c r="I646" i="9"/>
  <c r="G647" i="9"/>
  <c r="I647" i="9"/>
  <c r="G648" i="9"/>
  <c r="I648" i="9"/>
  <c r="G649" i="9"/>
  <c r="I649" i="9"/>
  <c r="G650" i="9"/>
  <c r="I650" i="9"/>
  <c r="G651" i="9"/>
  <c r="I651" i="9"/>
  <c r="G652" i="9"/>
  <c r="I652" i="9"/>
  <c r="G653" i="9"/>
  <c r="I653" i="9"/>
  <c r="G654" i="9"/>
  <c r="I654" i="9"/>
  <c r="G655" i="9"/>
  <c r="I655" i="9"/>
  <c r="G656" i="9"/>
  <c r="I656" i="9"/>
  <c r="G657" i="9"/>
  <c r="I657" i="9"/>
  <c r="G658" i="9"/>
  <c r="I658" i="9"/>
  <c r="G659" i="9"/>
  <c r="I659" i="9"/>
  <c r="G660" i="9"/>
  <c r="I660" i="9"/>
  <c r="G661" i="9"/>
  <c r="I661" i="9"/>
  <c r="G662" i="9"/>
  <c r="I662" i="9"/>
  <c r="G663" i="9"/>
  <c r="I663" i="9"/>
  <c r="G664" i="9"/>
  <c r="I664" i="9"/>
  <c r="G665" i="9"/>
  <c r="I665" i="9"/>
  <c r="G666" i="9"/>
  <c r="I666" i="9"/>
  <c r="G667" i="9"/>
  <c r="I667" i="9"/>
  <c r="G668" i="9"/>
  <c r="I668" i="9"/>
  <c r="G669" i="9"/>
  <c r="I669" i="9"/>
  <c r="G670" i="9"/>
  <c r="I670" i="9"/>
  <c r="G671" i="9"/>
  <c r="I671" i="9"/>
  <c r="G672" i="9"/>
  <c r="I672" i="9"/>
  <c r="G673" i="9"/>
  <c r="I673" i="9"/>
  <c r="G674" i="9"/>
  <c r="I674" i="9"/>
  <c r="G675" i="9"/>
  <c r="I675" i="9"/>
  <c r="G676" i="9"/>
  <c r="I676" i="9"/>
  <c r="G677" i="9"/>
  <c r="I677" i="9"/>
  <c r="G678" i="9"/>
  <c r="I678" i="9"/>
  <c r="G679" i="9"/>
  <c r="I679" i="9"/>
  <c r="G680" i="9"/>
  <c r="I680" i="9"/>
  <c r="G681" i="9"/>
  <c r="I681" i="9"/>
  <c r="G682" i="9"/>
  <c r="I682" i="9"/>
  <c r="G683" i="9"/>
  <c r="I683" i="9"/>
  <c r="G684" i="9"/>
  <c r="I684" i="9"/>
  <c r="G685" i="9"/>
  <c r="I685" i="9"/>
  <c r="G686" i="9"/>
  <c r="I686" i="9"/>
  <c r="G687" i="9"/>
  <c r="I687" i="9"/>
  <c r="G688" i="9"/>
  <c r="I688" i="9"/>
  <c r="G689" i="9"/>
  <c r="I689" i="9"/>
  <c r="G690" i="9"/>
  <c r="I690" i="9"/>
  <c r="G691" i="9"/>
  <c r="I691" i="9"/>
  <c r="G692" i="9"/>
  <c r="I692" i="9"/>
  <c r="G693" i="9"/>
  <c r="I693" i="9"/>
  <c r="G694" i="9"/>
  <c r="I694" i="9"/>
  <c r="G695" i="9"/>
  <c r="I695" i="9"/>
  <c r="G696" i="9"/>
  <c r="I696" i="9"/>
  <c r="G697" i="9"/>
  <c r="I697" i="9"/>
  <c r="G698" i="9"/>
  <c r="I698" i="9"/>
  <c r="G699" i="9"/>
  <c r="I699" i="9"/>
  <c r="G700" i="9"/>
  <c r="I700" i="9"/>
  <c r="G701" i="9"/>
  <c r="I701" i="9"/>
  <c r="G702" i="9"/>
  <c r="I702" i="9"/>
  <c r="G703" i="9"/>
  <c r="I703" i="9"/>
  <c r="G704" i="9"/>
  <c r="I704" i="9"/>
  <c r="G705" i="9"/>
  <c r="I705" i="9"/>
  <c r="G706" i="9"/>
  <c r="I706" i="9"/>
  <c r="G707" i="9"/>
  <c r="I707" i="9"/>
  <c r="G708" i="9"/>
  <c r="I708" i="9"/>
  <c r="G709" i="9"/>
  <c r="I709" i="9"/>
  <c r="G710" i="9"/>
  <c r="I710" i="9"/>
  <c r="G711" i="9"/>
  <c r="I711" i="9"/>
  <c r="G712" i="9"/>
  <c r="I712" i="9"/>
  <c r="G713" i="9"/>
  <c r="I713" i="9"/>
  <c r="G714" i="9"/>
  <c r="I714" i="9"/>
  <c r="G715" i="9"/>
  <c r="I715" i="9"/>
  <c r="G716" i="9"/>
  <c r="I716" i="9"/>
  <c r="G717" i="9"/>
  <c r="I717" i="9"/>
  <c r="G718" i="9"/>
  <c r="I718" i="9"/>
  <c r="G719" i="9"/>
  <c r="I719" i="9"/>
  <c r="G720" i="9"/>
  <c r="I720" i="9"/>
  <c r="G721" i="9"/>
  <c r="I721" i="9"/>
  <c r="G722" i="9"/>
  <c r="I722" i="9"/>
  <c r="G723" i="9"/>
  <c r="I723" i="9"/>
  <c r="G724" i="9"/>
  <c r="I724" i="9"/>
  <c r="G725" i="9"/>
  <c r="I725" i="9"/>
  <c r="G726" i="9"/>
  <c r="I726" i="9"/>
  <c r="G727" i="9"/>
  <c r="I727" i="9"/>
  <c r="G728" i="9"/>
  <c r="I728" i="9"/>
  <c r="G729" i="9"/>
  <c r="I729" i="9"/>
  <c r="G730" i="9"/>
  <c r="I730" i="9"/>
  <c r="G731" i="9"/>
  <c r="I731" i="9"/>
  <c r="G732" i="9"/>
  <c r="I732" i="9"/>
  <c r="G733" i="9"/>
  <c r="I733" i="9"/>
  <c r="G734" i="9"/>
  <c r="I734" i="9"/>
  <c r="G735" i="9"/>
  <c r="I735" i="9"/>
  <c r="G736" i="9"/>
  <c r="I736" i="9"/>
  <c r="G737" i="9"/>
  <c r="I737" i="9"/>
  <c r="G738" i="9"/>
  <c r="I738" i="9"/>
  <c r="G739" i="9"/>
  <c r="I739" i="9"/>
  <c r="G740" i="9"/>
  <c r="I740" i="9"/>
  <c r="G741" i="9"/>
  <c r="I741" i="9"/>
  <c r="G742" i="9"/>
  <c r="I742" i="9"/>
  <c r="G743" i="9"/>
  <c r="I743" i="9"/>
  <c r="G744" i="9"/>
  <c r="I744" i="9"/>
  <c r="G745" i="9"/>
  <c r="I745" i="9"/>
  <c r="G746" i="9"/>
  <c r="I746" i="9"/>
  <c r="G747" i="9"/>
  <c r="I747" i="9"/>
  <c r="G748" i="9"/>
  <c r="I748" i="9"/>
  <c r="G749" i="9"/>
  <c r="I749" i="9"/>
  <c r="G750" i="9"/>
  <c r="I750" i="9"/>
  <c r="G751" i="9"/>
  <c r="I751" i="9"/>
  <c r="G752" i="9"/>
  <c r="I752" i="9"/>
  <c r="G753" i="9"/>
  <c r="I753" i="9"/>
  <c r="G754" i="9"/>
  <c r="I754" i="9"/>
  <c r="G755" i="9"/>
  <c r="I755" i="9"/>
  <c r="G756" i="9"/>
  <c r="I756" i="9"/>
  <c r="G757" i="9"/>
  <c r="I757" i="9"/>
  <c r="G758" i="9"/>
  <c r="I758" i="9"/>
  <c r="G759" i="9"/>
  <c r="I759" i="9"/>
  <c r="G760" i="9"/>
  <c r="I760" i="9"/>
  <c r="G761" i="9"/>
  <c r="I761" i="9"/>
  <c r="G762" i="9"/>
  <c r="I762" i="9"/>
  <c r="G763" i="9"/>
  <c r="I763" i="9"/>
  <c r="G764" i="9"/>
  <c r="I764" i="9"/>
  <c r="G765" i="9"/>
  <c r="I765" i="9"/>
  <c r="G766" i="9"/>
  <c r="I766" i="9"/>
  <c r="G767" i="9"/>
  <c r="I767" i="9"/>
  <c r="G768" i="9"/>
  <c r="I768" i="9"/>
  <c r="G769" i="9"/>
  <c r="I769" i="9"/>
  <c r="G770" i="9"/>
  <c r="I770" i="9"/>
  <c r="G771" i="9"/>
  <c r="I771" i="9"/>
  <c r="G772" i="9"/>
  <c r="I772" i="9"/>
  <c r="G773" i="9"/>
  <c r="I773" i="9"/>
  <c r="G774" i="9"/>
  <c r="I774" i="9"/>
  <c r="G775" i="9"/>
  <c r="I775" i="9"/>
  <c r="G776" i="9"/>
  <c r="I776" i="9"/>
  <c r="G777" i="9"/>
  <c r="I777" i="9"/>
  <c r="G778" i="9"/>
  <c r="I778" i="9"/>
  <c r="G779" i="9"/>
  <c r="I779" i="9"/>
  <c r="G780" i="9"/>
  <c r="I780" i="9"/>
  <c r="G781" i="9"/>
  <c r="I781" i="9"/>
  <c r="G782" i="9"/>
  <c r="I782" i="9"/>
  <c r="G783" i="9"/>
  <c r="I783" i="9"/>
  <c r="G784" i="9"/>
  <c r="I784" i="9"/>
  <c r="G785" i="9"/>
  <c r="I785" i="9"/>
  <c r="G786" i="9"/>
  <c r="I786" i="9"/>
  <c r="G787" i="9"/>
  <c r="I787" i="9"/>
  <c r="G788" i="9"/>
  <c r="I788" i="9"/>
  <c r="G789" i="9"/>
  <c r="I789" i="9"/>
  <c r="G790" i="9"/>
  <c r="I790" i="9"/>
  <c r="G791" i="9"/>
  <c r="I791" i="9"/>
  <c r="G792" i="9"/>
  <c r="I792" i="9"/>
  <c r="G793" i="9"/>
  <c r="I793" i="9"/>
  <c r="G794" i="9"/>
  <c r="I794" i="9"/>
  <c r="G795" i="9"/>
  <c r="I795" i="9"/>
  <c r="G796" i="9"/>
  <c r="I796" i="9"/>
  <c r="G797" i="9"/>
  <c r="I797" i="9"/>
  <c r="G798" i="9"/>
  <c r="I798" i="9"/>
  <c r="G799" i="9"/>
  <c r="I799" i="9"/>
  <c r="G800" i="9"/>
  <c r="I800" i="9"/>
  <c r="G801" i="9"/>
  <c r="I801" i="9"/>
  <c r="G802" i="9"/>
  <c r="I802" i="9"/>
  <c r="G803" i="9"/>
  <c r="I803" i="9"/>
  <c r="G804" i="9"/>
  <c r="I804" i="9"/>
  <c r="G805" i="9"/>
  <c r="I805" i="9"/>
  <c r="G806" i="9"/>
  <c r="I806" i="9"/>
  <c r="G807" i="9"/>
  <c r="I807" i="9"/>
  <c r="G808" i="9"/>
  <c r="I808" i="9"/>
  <c r="G809" i="9"/>
  <c r="I809" i="9"/>
  <c r="G810" i="9"/>
  <c r="I810" i="9"/>
  <c r="G811" i="9"/>
  <c r="I811" i="9"/>
  <c r="G812" i="9"/>
  <c r="I812" i="9"/>
  <c r="G813" i="9"/>
  <c r="I813" i="9"/>
  <c r="G814" i="9"/>
  <c r="I814" i="9"/>
  <c r="G815" i="9"/>
  <c r="I815" i="9"/>
  <c r="G816" i="9"/>
  <c r="I816" i="9"/>
  <c r="G817" i="9"/>
  <c r="I817" i="9"/>
  <c r="G818" i="9"/>
  <c r="I818" i="9"/>
  <c r="G819" i="9"/>
  <c r="I819" i="9"/>
  <c r="G820" i="9"/>
  <c r="I820" i="9"/>
  <c r="G821" i="9"/>
  <c r="I821" i="9"/>
  <c r="G822" i="9"/>
  <c r="I822" i="9"/>
  <c r="G823" i="9"/>
  <c r="I823" i="9"/>
  <c r="G824" i="9"/>
  <c r="I824" i="9"/>
  <c r="G825" i="9"/>
  <c r="I825" i="9"/>
  <c r="G826" i="9"/>
  <c r="I826" i="9"/>
  <c r="G827" i="9"/>
  <c r="I827" i="9"/>
  <c r="G828" i="9"/>
  <c r="I828" i="9"/>
  <c r="G829" i="9"/>
  <c r="I829" i="9"/>
  <c r="G830" i="9"/>
  <c r="I830" i="9"/>
  <c r="G831" i="9"/>
  <c r="I831" i="9"/>
  <c r="G832" i="9"/>
  <c r="I832" i="9"/>
  <c r="G833" i="9"/>
  <c r="I833" i="9"/>
  <c r="G834" i="9"/>
  <c r="I834" i="9"/>
  <c r="G835" i="9"/>
  <c r="I835" i="9"/>
  <c r="G836" i="9"/>
  <c r="I836" i="9"/>
  <c r="G837" i="9"/>
  <c r="I837" i="9"/>
  <c r="G838" i="9"/>
  <c r="I838" i="9"/>
  <c r="G839" i="9"/>
  <c r="I839" i="9"/>
  <c r="G840" i="9"/>
  <c r="I840" i="9"/>
  <c r="G841" i="9"/>
  <c r="I841" i="9"/>
  <c r="G842" i="9"/>
  <c r="I842" i="9"/>
  <c r="G843" i="9"/>
  <c r="I843" i="9"/>
  <c r="G844" i="9"/>
  <c r="I844" i="9"/>
  <c r="G845" i="9"/>
  <c r="I845" i="9"/>
  <c r="G846" i="9"/>
  <c r="I846" i="9"/>
  <c r="G847" i="9"/>
  <c r="I847" i="9"/>
  <c r="G848" i="9"/>
  <c r="I848" i="9"/>
  <c r="G849" i="9"/>
  <c r="I849" i="9"/>
  <c r="G850" i="9"/>
  <c r="I850" i="9"/>
  <c r="G851" i="9"/>
  <c r="I851" i="9"/>
  <c r="G852" i="9"/>
  <c r="I852" i="9"/>
  <c r="G853" i="9"/>
  <c r="I853" i="9"/>
  <c r="G854" i="9"/>
  <c r="I854" i="9"/>
  <c r="G855" i="9"/>
  <c r="I855" i="9"/>
  <c r="G856" i="9"/>
  <c r="I856" i="9"/>
  <c r="G857" i="9"/>
  <c r="I857" i="9"/>
  <c r="G858" i="9"/>
  <c r="I858" i="9"/>
  <c r="G859" i="9"/>
  <c r="I859" i="9"/>
  <c r="G860" i="9"/>
  <c r="I860" i="9"/>
  <c r="G861" i="9"/>
  <c r="I861" i="9"/>
  <c r="G862" i="9"/>
  <c r="I862" i="9"/>
  <c r="G863" i="9"/>
  <c r="I863" i="9"/>
  <c r="G864" i="9"/>
  <c r="I864" i="9"/>
  <c r="G865" i="9"/>
  <c r="I865" i="9"/>
  <c r="G866" i="9"/>
  <c r="I866" i="9"/>
  <c r="G867" i="9"/>
  <c r="I867" i="9"/>
  <c r="G868" i="9"/>
  <c r="I868" i="9"/>
  <c r="G869" i="9"/>
  <c r="I869" i="9"/>
  <c r="G870" i="9"/>
  <c r="I870" i="9"/>
  <c r="G871" i="9"/>
  <c r="I871" i="9"/>
  <c r="G872" i="9"/>
  <c r="I872" i="9"/>
  <c r="G873" i="9"/>
  <c r="I873" i="9"/>
  <c r="G874" i="9"/>
  <c r="I874" i="9"/>
  <c r="G875" i="9"/>
  <c r="I875" i="9"/>
  <c r="G876" i="9"/>
  <c r="I876" i="9"/>
  <c r="G877" i="9"/>
  <c r="I877" i="9"/>
  <c r="G878" i="9"/>
  <c r="I878" i="9"/>
  <c r="G879" i="9"/>
  <c r="I879" i="9"/>
  <c r="G880" i="9"/>
  <c r="I880" i="9"/>
  <c r="G881" i="9"/>
  <c r="I881" i="9"/>
  <c r="G882" i="9"/>
  <c r="I882" i="9"/>
  <c r="G883" i="9"/>
  <c r="I883" i="9"/>
  <c r="G884" i="9"/>
  <c r="I884" i="9"/>
  <c r="G885" i="9"/>
  <c r="I885" i="9"/>
  <c r="G886" i="9"/>
  <c r="I886" i="9"/>
  <c r="G887" i="9"/>
  <c r="I887" i="9"/>
  <c r="G888" i="9"/>
  <c r="I888" i="9"/>
  <c r="G889" i="9"/>
  <c r="I889" i="9"/>
  <c r="G890" i="9"/>
  <c r="I890" i="9"/>
  <c r="G891" i="9"/>
  <c r="I891" i="9"/>
  <c r="G892" i="9"/>
  <c r="I892" i="9"/>
  <c r="G893" i="9"/>
  <c r="I893" i="9"/>
  <c r="G894" i="9"/>
  <c r="I894" i="9"/>
  <c r="G895" i="9"/>
  <c r="I895" i="9"/>
  <c r="G896" i="9"/>
  <c r="I896" i="9"/>
  <c r="G897" i="9"/>
  <c r="I897" i="9"/>
  <c r="G898" i="9"/>
  <c r="I898" i="9"/>
  <c r="G899" i="9"/>
  <c r="I899" i="9"/>
  <c r="G900" i="9"/>
  <c r="I900" i="9"/>
  <c r="G901" i="9"/>
  <c r="I901" i="9"/>
  <c r="G902" i="9"/>
  <c r="I902" i="9"/>
  <c r="G903" i="9"/>
  <c r="I903" i="9"/>
  <c r="G904" i="9"/>
  <c r="I904" i="9"/>
  <c r="G905" i="9"/>
  <c r="I905" i="9"/>
  <c r="G906" i="9"/>
  <c r="I906" i="9"/>
  <c r="G907" i="9"/>
  <c r="I907" i="9"/>
  <c r="G908" i="9"/>
  <c r="I908" i="9"/>
  <c r="G909" i="9"/>
  <c r="I909" i="9"/>
  <c r="G910" i="9"/>
  <c r="I910" i="9"/>
  <c r="G911" i="9"/>
  <c r="I911" i="9"/>
  <c r="G912" i="9"/>
  <c r="I912" i="9"/>
  <c r="G913" i="9"/>
  <c r="I913" i="9"/>
  <c r="G914" i="9"/>
  <c r="I914" i="9"/>
  <c r="G915" i="9"/>
  <c r="I915" i="9"/>
  <c r="G916" i="9"/>
  <c r="I916" i="9"/>
  <c r="G917" i="9"/>
  <c r="I917" i="9"/>
  <c r="G918" i="9"/>
  <c r="I918" i="9"/>
  <c r="G919" i="9"/>
  <c r="I919" i="9"/>
  <c r="G920" i="9"/>
  <c r="I920" i="9"/>
  <c r="G921" i="9"/>
  <c r="I921" i="9"/>
  <c r="G922" i="9"/>
  <c r="I922" i="9"/>
  <c r="G923" i="9"/>
  <c r="I923" i="9"/>
  <c r="G924" i="9"/>
  <c r="I924" i="9"/>
  <c r="G925" i="9"/>
  <c r="I925" i="9"/>
  <c r="G926" i="9"/>
  <c r="I926" i="9"/>
  <c r="G927" i="9"/>
  <c r="I927" i="9"/>
  <c r="G928" i="9"/>
  <c r="I928" i="9"/>
  <c r="G929" i="9"/>
  <c r="I929" i="9"/>
  <c r="G930" i="9"/>
  <c r="I930" i="9"/>
  <c r="G931" i="9"/>
  <c r="I931" i="9"/>
  <c r="G932" i="9"/>
  <c r="I932" i="9"/>
  <c r="G933" i="9"/>
  <c r="I933" i="9"/>
  <c r="G934" i="9"/>
  <c r="I934" i="9"/>
  <c r="G935" i="9"/>
  <c r="I935" i="9"/>
  <c r="G936" i="9"/>
  <c r="I936" i="9"/>
  <c r="G937" i="9"/>
  <c r="I937" i="9"/>
  <c r="G938" i="9"/>
  <c r="I938" i="9"/>
  <c r="G939" i="9"/>
  <c r="I939" i="9"/>
  <c r="G940" i="9"/>
  <c r="I940" i="9"/>
  <c r="G941" i="9"/>
  <c r="I941" i="9"/>
  <c r="G942" i="9"/>
  <c r="I942" i="9"/>
  <c r="G943" i="9"/>
  <c r="I943" i="9"/>
  <c r="G944" i="9"/>
  <c r="I944" i="9"/>
  <c r="G945" i="9"/>
  <c r="I945" i="9"/>
  <c r="G946" i="9"/>
  <c r="I946" i="9"/>
  <c r="G947" i="9"/>
  <c r="I947" i="9"/>
  <c r="G948" i="9"/>
  <c r="I948" i="9"/>
  <c r="G949" i="9"/>
  <c r="I949" i="9"/>
  <c r="G950" i="9"/>
  <c r="I950" i="9"/>
  <c r="G951" i="9"/>
  <c r="I951" i="9"/>
  <c r="G952" i="9"/>
  <c r="I952" i="9"/>
  <c r="G953" i="9"/>
  <c r="I953" i="9"/>
  <c r="G954" i="9"/>
  <c r="I954" i="9"/>
  <c r="G955" i="9"/>
  <c r="I955" i="9"/>
  <c r="G956" i="9"/>
  <c r="I956" i="9"/>
  <c r="G957" i="9"/>
  <c r="I957" i="9"/>
  <c r="G958" i="9"/>
  <c r="I958" i="9"/>
  <c r="G959" i="9"/>
  <c r="I959" i="9"/>
  <c r="G960" i="9"/>
  <c r="I960" i="9"/>
  <c r="G961" i="9"/>
  <c r="I961" i="9"/>
  <c r="G962" i="9"/>
  <c r="I962" i="9"/>
  <c r="G963" i="9"/>
  <c r="I963" i="9"/>
  <c r="G964" i="9"/>
  <c r="I964" i="9"/>
  <c r="G965" i="9"/>
  <c r="I965" i="9"/>
  <c r="G966" i="9"/>
  <c r="I966" i="9"/>
  <c r="G967" i="9"/>
  <c r="I967" i="9"/>
  <c r="G968" i="9"/>
  <c r="I968" i="9"/>
  <c r="G969" i="9"/>
  <c r="I969" i="9"/>
  <c r="G970" i="9"/>
  <c r="I970" i="9"/>
  <c r="G971" i="9"/>
  <c r="I971" i="9"/>
  <c r="G972" i="9"/>
  <c r="I972" i="9"/>
  <c r="G973" i="9"/>
  <c r="I973" i="9"/>
  <c r="G974" i="9"/>
  <c r="I974" i="9"/>
  <c r="G975" i="9"/>
  <c r="I975" i="9"/>
  <c r="G976" i="9"/>
  <c r="I976" i="9"/>
  <c r="G977" i="9"/>
  <c r="I977" i="9"/>
  <c r="G978" i="9"/>
  <c r="I978" i="9"/>
  <c r="G979" i="9"/>
  <c r="I979" i="9"/>
  <c r="G980" i="9"/>
  <c r="I980" i="9"/>
  <c r="G981" i="9"/>
  <c r="I981" i="9"/>
  <c r="G982" i="9"/>
  <c r="I982" i="9"/>
  <c r="G983" i="9"/>
  <c r="I983" i="9"/>
  <c r="G984" i="9"/>
  <c r="I984" i="9"/>
  <c r="G985" i="9"/>
  <c r="I985" i="9"/>
  <c r="G986" i="9"/>
  <c r="I986" i="9"/>
  <c r="G987" i="9"/>
  <c r="I987" i="9"/>
  <c r="G988" i="9"/>
  <c r="I988" i="9"/>
  <c r="G989" i="9"/>
  <c r="I989" i="9"/>
  <c r="G990" i="9"/>
  <c r="I990" i="9"/>
  <c r="G991" i="9"/>
  <c r="I991" i="9"/>
  <c r="G992" i="9"/>
  <c r="I992" i="9"/>
  <c r="G993" i="9"/>
  <c r="I993" i="9"/>
  <c r="G994" i="9"/>
  <c r="I994" i="9"/>
  <c r="G995" i="9"/>
  <c r="I995" i="9"/>
  <c r="G996" i="9"/>
  <c r="I996" i="9"/>
  <c r="G997" i="9"/>
  <c r="I997" i="9"/>
  <c r="G998" i="9"/>
  <c r="I998" i="9"/>
  <c r="G999" i="9"/>
  <c r="I999" i="9"/>
  <c r="G1000" i="9"/>
  <c r="I1000" i="9"/>
  <c r="G1001" i="9"/>
  <c r="I1001" i="9"/>
  <c r="G1002" i="9"/>
  <c r="I1002" i="9"/>
  <c r="G1003" i="9"/>
  <c r="I1003" i="9"/>
  <c r="G1004" i="9"/>
  <c r="I1004" i="9"/>
  <c r="G1005" i="9"/>
  <c r="I1005" i="9"/>
  <c r="G1006" i="9"/>
  <c r="I1006" i="9"/>
  <c r="G1007" i="9"/>
  <c r="I1007" i="9"/>
  <c r="G1008" i="9"/>
  <c r="I1008" i="9"/>
  <c r="G1009" i="9"/>
  <c r="I1009" i="9"/>
  <c r="G1010" i="9"/>
  <c r="I1010" i="9"/>
  <c r="G1011" i="9"/>
  <c r="I1011" i="9"/>
  <c r="G1012" i="9"/>
  <c r="I1012" i="9"/>
  <c r="G1013" i="9"/>
  <c r="I1013" i="9"/>
  <c r="G1014" i="9"/>
  <c r="I1014" i="9"/>
  <c r="G1015" i="9"/>
  <c r="I1015" i="9"/>
  <c r="G1016" i="9"/>
  <c r="I1016" i="9"/>
  <c r="G1017" i="9"/>
  <c r="I1017" i="9"/>
  <c r="G1018" i="9"/>
  <c r="I1018" i="9"/>
  <c r="G1019" i="9"/>
  <c r="I1019" i="9"/>
  <c r="G1020" i="9"/>
  <c r="I1020" i="9"/>
  <c r="G1021" i="9"/>
  <c r="I1021" i="9"/>
  <c r="G1022" i="9"/>
  <c r="I1022" i="9"/>
  <c r="G1023" i="9"/>
  <c r="I1023" i="9"/>
  <c r="G1024" i="9"/>
  <c r="I1024" i="9"/>
  <c r="G1025" i="9"/>
  <c r="I1025" i="9"/>
  <c r="G1026" i="9"/>
  <c r="I1026" i="9"/>
  <c r="G1027" i="9"/>
  <c r="I1027" i="9"/>
  <c r="G1028" i="9"/>
  <c r="I1028" i="9"/>
  <c r="G1029" i="9"/>
  <c r="I1029" i="9"/>
  <c r="G1030" i="9"/>
  <c r="I1030" i="9"/>
  <c r="G1031" i="9"/>
  <c r="I1031" i="9"/>
  <c r="G1032" i="9"/>
  <c r="I1032" i="9"/>
  <c r="G1033" i="9"/>
  <c r="I1033" i="9"/>
  <c r="G1034" i="9"/>
  <c r="I1034" i="9"/>
  <c r="G1035" i="9"/>
  <c r="I1035" i="9"/>
  <c r="G1036" i="9"/>
  <c r="I1036" i="9"/>
  <c r="G1037" i="9"/>
  <c r="I1037" i="9"/>
  <c r="G1038" i="9"/>
  <c r="I1038" i="9"/>
  <c r="G1039" i="9"/>
  <c r="I1039" i="9"/>
  <c r="G1040" i="9"/>
  <c r="I1040" i="9"/>
  <c r="G1041" i="9"/>
  <c r="I1041" i="9"/>
  <c r="G1042" i="9"/>
  <c r="I1042" i="9"/>
  <c r="G1043" i="9"/>
  <c r="I1043" i="9"/>
  <c r="G1044" i="9"/>
  <c r="I1044" i="9"/>
  <c r="G1045" i="9"/>
  <c r="I1045" i="9"/>
  <c r="G1046" i="9"/>
  <c r="I1046" i="9"/>
  <c r="G1047" i="9"/>
  <c r="I1047" i="9"/>
  <c r="G1048" i="9"/>
  <c r="I1048" i="9"/>
  <c r="G1049" i="9"/>
  <c r="I1049" i="9"/>
  <c r="G1050" i="9"/>
  <c r="I1050" i="9"/>
  <c r="G1051" i="9"/>
  <c r="I1051" i="9"/>
  <c r="G1052" i="9"/>
  <c r="I1052" i="9"/>
  <c r="G1053" i="9"/>
  <c r="I1053" i="9"/>
  <c r="G1054" i="9"/>
  <c r="I1054" i="9"/>
  <c r="G1055" i="9"/>
  <c r="I1055" i="9"/>
  <c r="G1056" i="9"/>
  <c r="I1056" i="9"/>
  <c r="G1057" i="9"/>
  <c r="I1057" i="9"/>
  <c r="G1058" i="9"/>
  <c r="I1058" i="9"/>
  <c r="G1059" i="9"/>
  <c r="I1059" i="9"/>
  <c r="G1060" i="9"/>
  <c r="I1060" i="9"/>
  <c r="G1061" i="9"/>
  <c r="I1061" i="9"/>
  <c r="G1062" i="9"/>
  <c r="I1062" i="9"/>
  <c r="G1063" i="9"/>
  <c r="I1063" i="9"/>
  <c r="G1064" i="9"/>
  <c r="I1064" i="9"/>
  <c r="G1065" i="9"/>
  <c r="I1065" i="9"/>
  <c r="G1066" i="9"/>
  <c r="I1066" i="9"/>
  <c r="G1067" i="9"/>
  <c r="I1067" i="9"/>
  <c r="G1068" i="9"/>
  <c r="I1068" i="9"/>
  <c r="G1069" i="9"/>
  <c r="I1069" i="9"/>
  <c r="G1070" i="9"/>
  <c r="I1070" i="9"/>
  <c r="G1071" i="9"/>
  <c r="I1071" i="9"/>
  <c r="G1072" i="9"/>
  <c r="I1072" i="9"/>
  <c r="G1073" i="9"/>
  <c r="I1073" i="9"/>
  <c r="G1074" i="9"/>
  <c r="I1074" i="9"/>
  <c r="G1075" i="9"/>
  <c r="I1075" i="9"/>
  <c r="G1076" i="9"/>
  <c r="I1076" i="9"/>
  <c r="G1077" i="9"/>
  <c r="I1077" i="9"/>
  <c r="G1078" i="9"/>
  <c r="I1078" i="9"/>
  <c r="G1079" i="9"/>
  <c r="I1079" i="9"/>
  <c r="G1080" i="9"/>
  <c r="I1080" i="9"/>
  <c r="G1081" i="9"/>
  <c r="I1081" i="9"/>
  <c r="G1082" i="9"/>
  <c r="I1082" i="9"/>
  <c r="G1083" i="9"/>
  <c r="I1083" i="9"/>
  <c r="G1084" i="9"/>
  <c r="I1084" i="9"/>
  <c r="G1085" i="9"/>
  <c r="I1085" i="9"/>
  <c r="G1086" i="9"/>
  <c r="I1086" i="9"/>
  <c r="G1087" i="9"/>
  <c r="I1087" i="9"/>
  <c r="G1088" i="9"/>
  <c r="I1088" i="9"/>
  <c r="G1089" i="9"/>
  <c r="I1089" i="9"/>
  <c r="G1090" i="9"/>
  <c r="I1090" i="9"/>
  <c r="G1091" i="9"/>
  <c r="I1091" i="9"/>
  <c r="G1092" i="9"/>
  <c r="I1092" i="9"/>
  <c r="G1093" i="9"/>
  <c r="I1093" i="9"/>
  <c r="G1094" i="9"/>
  <c r="I1094" i="9"/>
  <c r="G1095" i="9"/>
  <c r="I1095" i="9"/>
  <c r="G1096" i="9"/>
  <c r="I1096" i="9"/>
  <c r="G1097" i="9"/>
  <c r="I1097" i="9"/>
  <c r="G1098" i="9"/>
  <c r="I1098" i="9"/>
  <c r="G1099" i="9"/>
  <c r="I1099" i="9"/>
  <c r="G1100" i="9"/>
  <c r="I1100" i="9"/>
  <c r="G1101" i="9"/>
  <c r="I1101" i="9"/>
  <c r="G1102" i="9"/>
  <c r="I1102" i="9"/>
  <c r="G1103" i="9"/>
  <c r="I1103" i="9"/>
  <c r="G1104" i="9"/>
  <c r="I1104" i="9"/>
  <c r="G1105" i="9"/>
  <c r="I1105" i="9"/>
  <c r="G1106" i="9"/>
  <c r="I1106" i="9"/>
  <c r="G1107" i="9"/>
  <c r="I1107" i="9"/>
  <c r="G1108" i="9"/>
  <c r="I1108" i="9"/>
  <c r="G1109" i="9"/>
  <c r="I1109" i="9"/>
  <c r="G1110" i="9"/>
  <c r="I1110" i="9"/>
  <c r="G1111" i="9"/>
  <c r="I1111" i="9"/>
  <c r="G1112" i="9"/>
  <c r="I1112" i="9"/>
  <c r="G1113" i="9"/>
  <c r="I1113" i="9"/>
  <c r="G1114" i="9"/>
  <c r="I1114" i="9"/>
  <c r="G1115" i="9"/>
  <c r="I1115" i="9"/>
  <c r="G1116" i="9"/>
  <c r="I1116" i="9"/>
  <c r="G1117" i="9"/>
  <c r="I1117" i="9"/>
  <c r="G1118" i="9"/>
  <c r="I1118" i="9"/>
  <c r="G1119" i="9"/>
  <c r="I1119" i="9"/>
  <c r="G1120" i="9"/>
  <c r="I1120" i="9"/>
  <c r="G1121" i="9"/>
  <c r="I1121" i="9"/>
  <c r="G1122" i="9"/>
  <c r="I1122" i="9"/>
  <c r="G1123" i="9"/>
  <c r="I1123" i="9"/>
  <c r="G1124" i="9"/>
  <c r="I1124" i="9"/>
  <c r="G1125" i="9"/>
  <c r="I1125" i="9"/>
  <c r="G1126" i="9"/>
  <c r="I1126" i="9"/>
  <c r="G1127" i="9"/>
  <c r="I1127" i="9"/>
  <c r="G1128" i="9"/>
  <c r="I1128" i="9"/>
  <c r="G1129" i="9"/>
  <c r="I1129" i="9"/>
  <c r="G1130" i="9"/>
  <c r="I1130" i="9"/>
  <c r="G1131" i="9"/>
  <c r="I1131" i="9"/>
  <c r="G1132" i="9"/>
  <c r="I1132" i="9"/>
  <c r="G1133" i="9"/>
  <c r="I1133" i="9"/>
  <c r="G1134" i="9"/>
  <c r="I1134" i="9"/>
  <c r="G1135" i="9"/>
  <c r="I1135" i="9"/>
  <c r="G1136" i="9"/>
  <c r="I1136" i="9"/>
  <c r="G1137" i="9"/>
  <c r="I1137" i="9"/>
  <c r="G1138" i="9"/>
  <c r="I1138" i="9"/>
  <c r="G1139" i="9"/>
  <c r="I1139" i="9"/>
  <c r="G1140" i="9"/>
  <c r="I1140" i="9"/>
  <c r="G1141" i="9"/>
  <c r="I1141" i="9"/>
  <c r="G1142" i="9"/>
  <c r="I1142" i="9"/>
  <c r="G1143" i="9"/>
  <c r="I1143" i="9"/>
  <c r="G1144" i="9"/>
  <c r="I1144" i="9"/>
  <c r="G1145" i="9"/>
  <c r="I1145" i="9"/>
  <c r="G1146" i="9"/>
  <c r="I1146" i="9"/>
  <c r="G1147" i="9"/>
  <c r="I1147" i="9"/>
  <c r="G1148" i="9"/>
  <c r="I1148" i="9"/>
  <c r="G1149" i="9"/>
  <c r="I1149" i="9"/>
  <c r="G1150" i="9"/>
  <c r="I1150" i="9"/>
  <c r="G1151" i="9"/>
  <c r="I1151" i="9"/>
  <c r="G1152" i="9"/>
  <c r="I1152" i="9"/>
  <c r="G1153" i="9"/>
  <c r="I1153" i="9"/>
  <c r="G1154" i="9"/>
  <c r="I1154" i="9"/>
  <c r="G1155" i="9"/>
  <c r="I1155" i="9"/>
  <c r="G1156" i="9"/>
  <c r="I1156" i="9"/>
  <c r="G1157" i="9"/>
  <c r="I1157" i="9"/>
  <c r="G1158" i="9"/>
  <c r="I1158" i="9"/>
  <c r="G1159" i="9"/>
  <c r="I1159" i="9"/>
  <c r="G1160" i="9"/>
  <c r="I1160" i="9"/>
  <c r="G1161" i="9"/>
  <c r="I1161" i="9"/>
  <c r="G1162" i="9"/>
  <c r="I1162" i="9"/>
  <c r="G1163" i="9"/>
  <c r="I1163" i="9"/>
  <c r="G1164" i="9"/>
  <c r="I1164" i="9"/>
  <c r="G1165" i="9"/>
  <c r="I1165" i="9"/>
  <c r="G1166" i="9"/>
  <c r="I1166" i="9"/>
  <c r="G1167" i="9"/>
  <c r="I1167" i="9"/>
  <c r="G1168" i="9"/>
  <c r="I1168" i="9"/>
  <c r="G1169" i="9"/>
  <c r="I1169" i="9"/>
  <c r="G1170" i="9"/>
  <c r="I1170" i="9"/>
  <c r="G1171" i="9"/>
  <c r="I1171" i="9"/>
  <c r="G1172" i="9"/>
  <c r="I1172" i="9"/>
  <c r="G1173" i="9"/>
  <c r="I1173" i="9"/>
  <c r="G1174" i="9"/>
  <c r="I1174" i="9"/>
  <c r="G1175" i="9"/>
  <c r="I1175" i="9"/>
  <c r="G1176" i="9"/>
  <c r="I1176" i="9"/>
  <c r="G1177" i="9"/>
  <c r="I1177" i="9"/>
  <c r="G1178" i="9"/>
  <c r="I1178" i="9"/>
  <c r="G1179" i="9"/>
  <c r="I1179" i="9"/>
  <c r="G1180" i="9"/>
  <c r="I1180" i="9"/>
  <c r="G1181" i="9"/>
  <c r="I1181" i="9"/>
  <c r="G1182" i="9"/>
  <c r="I1182" i="9"/>
  <c r="G1183" i="9"/>
  <c r="I1183" i="9"/>
  <c r="G1184" i="9"/>
  <c r="I1184" i="9"/>
  <c r="G1185" i="9"/>
  <c r="I1185" i="9"/>
  <c r="G1186" i="9"/>
  <c r="I1186" i="9"/>
  <c r="G1187" i="9"/>
  <c r="I1187" i="9"/>
  <c r="G1188" i="9"/>
  <c r="I1188" i="9"/>
  <c r="G1189" i="9"/>
  <c r="I1189" i="9"/>
  <c r="G1190" i="9"/>
  <c r="I1190" i="9"/>
  <c r="G1191" i="9"/>
  <c r="I1191" i="9"/>
  <c r="G1192" i="9"/>
  <c r="I1192" i="9"/>
  <c r="G1193" i="9"/>
  <c r="I1193" i="9"/>
  <c r="G1194" i="9"/>
  <c r="I1194" i="9"/>
  <c r="G1195" i="9"/>
  <c r="I1195" i="9"/>
  <c r="G1196" i="9"/>
  <c r="I1196" i="9"/>
  <c r="G1197" i="9"/>
  <c r="I1197" i="9"/>
  <c r="G1198" i="9"/>
  <c r="I1198" i="9"/>
  <c r="G1199" i="9"/>
  <c r="I1199" i="9"/>
  <c r="G1200" i="9"/>
  <c r="I1200" i="9"/>
  <c r="G1201" i="9"/>
  <c r="I1201" i="9"/>
  <c r="G1202" i="9"/>
  <c r="I1202" i="9"/>
  <c r="G1203" i="9"/>
  <c r="I1203" i="9"/>
  <c r="G1204" i="9"/>
  <c r="I1204" i="9"/>
  <c r="G1205" i="9"/>
  <c r="I1205" i="9"/>
  <c r="G1206" i="9"/>
  <c r="I1206" i="9"/>
  <c r="G1207" i="9"/>
  <c r="I1207" i="9"/>
  <c r="G1208" i="9"/>
  <c r="I1208" i="9"/>
  <c r="G1209" i="9"/>
  <c r="I1209" i="9"/>
  <c r="G1210" i="9"/>
  <c r="I1210" i="9"/>
  <c r="G1211" i="9"/>
  <c r="I1211" i="9"/>
  <c r="G1212" i="9"/>
  <c r="I1212" i="9"/>
  <c r="G1213" i="9"/>
  <c r="I1213" i="9"/>
  <c r="G1214" i="9"/>
  <c r="I1214" i="9"/>
  <c r="G1215" i="9"/>
  <c r="I1215" i="9"/>
  <c r="G1216" i="9"/>
  <c r="I1216" i="9"/>
  <c r="G1217" i="9"/>
  <c r="I1217" i="9"/>
  <c r="G1218" i="9"/>
  <c r="I1218" i="9"/>
  <c r="G1219" i="9"/>
  <c r="I1219" i="9"/>
  <c r="G1220" i="9"/>
  <c r="I1220" i="9"/>
  <c r="G1221" i="9"/>
  <c r="I1221" i="9"/>
  <c r="G1222" i="9"/>
  <c r="I1222" i="9"/>
  <c r="G1223" i="9"/>
  <c r="I1223" i="9"/>
  <c r="G1224" i="9"/>
  <c r="I1224" i="9"/>
  <c r="G1225" i="9"/>
  <c r="I1225" i="9"/>
  <c r="G1226" i="9"/>
  <c r="I1226" i="9"/>
  <c r="G1227" i="9"/>
  <c r="I1227" i="9"/>
  <c r="G1228" i="9"/>
  <c r="I1228" i="9"/>
  <c r="G1229" i="9"/>
  <c r="I1229" i="9"/>
  <c r="G1230" i="9"/>
  <c r="I1230" i="9"/>
  <c r="G1231" i="9"/>
  <c r="I1231" i="9"/>
  <c r="G1232" i="9"/>
  <c r="I1232" i="9"/>
  <c r="G1233" i="9"/>
  <c r="I1233" i="9"/>
  <c r="G1234" i="9"/>
  <c r="I1234" i="9"/>
  <c r="G1235" i="9"/>
  <c r="I1235" i="9"/>
  <c r="G1236" i="9"/>
  <c r="I1236" i="9"/>
  <c r="G1237" i="9"/>
  <c r="I1237" i="9"/>
  <c r="G1238" i="9"/>
  <c r="I1238" i="9"/>
  <c r="G1239" i="9"/>
  <c r="I1239" i="9"/>
  <c r="G1240" i="9"/>
  <c r="I1240" i="9"/>
  <c r="G1241" i="9"/>
  <c r="I1241" i="9"/>
  <c r="G1242" i="9"/>
  <c r="I1242" i="9"/>
  <c r="G1243" i="9"/>
  <c r="I1243" i="9"/>
  <c r="G1244" i="9"/>
  <c r="I1244" i="9"/>
  <c r="G1245" i="9"/>
  <c r="I1245" i="9"/>
  <c r="G1246" i="9"/>
  <c r="I1246" i="9"/>
  <c r="G1247" i="9"/>
  <c r="I1247" i="9"/>
  <c r="G1248" i="9"/>
  <c r="I1248" i="9"/>
  <c r="G1249" i="9"/>
  <c r="I1249" i="9"/>
  <c r="G1250" i="9"/>
  <c r="I1250" i="9"/>
  <c r="G1251" i="9"/>
  <c r="I1251" i="9"/>
  <c r="G1252" i="9"/>
  <c r="I1252" i="9"/>
  <c r="G1253" i="9"/>
  <c r="I1253" i="9"/>
  <c r="G1254" i="9"/>
  <c r="I1254" i="9"/>
  <c r="G1255" i="9"/>
  <c r="I1255" i="9"/>
  <c r="G1256" i="9"/>
  <c r="I1256" i="9"/>
  <c r="G1257" i="9"/>
  <c r="I1257" i="9"/>
  <c r="G1258" i="9"/>
  <c r="I1258" i="9"/>
  <c r="G1259" i="9"/>
  <c r="I1259" i="9"/>
  <c r="G1260" i="9"/>
  <c r="I1260" i="9"/>
  <c r="G1261" i="9"/>
  <c r="I1261" i="9"/>
  <c r="G1262" i="9"/>
  <c r="I1262" i="9"/>
  <c r="G1263" i="9"/>
  <c r="I1263" i="9"/>
  <c r="G1264" i="9"/>
  <c r="I1264" i="9"/>
  <c r="G1265" i="9"/>
  <c r="I1265" i="9"/>
  <c r="G1266" i="9"/>
  <c r="I1266" i="9"/>
  <c r="G1267" i="9"/>
  <c r="I1267" i="9"/>
  <c r="G1268" i="9"/>
  <c r="I1268" i="9"/>
  <c r="G1269" i="9"/>
  <c r="I1269" i="9"/>
  <c r="G1270" i="9"/>
  <c r="I1270" i="9"/>
  <c r="G1271" i="9"/>
  <c r="I1271" i="9"/>
  <c r="G1272" i="9"/>
  <c r="I1272" i="9"/>
  <c r="G1273" i="9"/>
  <c r="I1273" i="9"/>
  <c r="G1274" i="9"/>
  <c r="I1274" i="9"/>
  <c r="G1275" i="9"/>
  <c r="I1275" i="9"/>
  <c r="G1276" i="9"/>
  <c r="I1276" i="9"/>
  <c r="G1277" i="9"/>
  <c r="I1277" i="9"/>
  <c r="G1278" i="9"/>
  <c r="I1278" i="9"/>
  <c r="G1279" i="9"/>
  <c r="I1279" i="9"/>
  <c r="G1280" i="9"/>
  <c r="I1280" i="9"/>
  <c r="G1281" i="9"/>
  <c r="I1281" i="9"/>
  <c r="G1282" i="9"/>
  <c r="I1282" i="9"/>
  <c r="G1283" i="9"/>
  <c r="I1283" i="9"/>
  <c r="G1284" i="9"/>
  <c r="I1284" i="9"/>
  <c r="G1285" i="9"/>
  <c r="I1285" i="9"/>
  <c r="G1286" i="9"/>
  <c r="I1286" i="9"/>
  <c r="G1287" i="9"/>
  <c r="I1287" i="9"/>
  <c r="G1288" i="9"/>
  <c r="I1288" i="9"/>
  <c r="G1289" i="9"/>
  <c r="I1289" i="9"/>
  <c r="G1290" i="9"/>
  <c r="I1290" i="9"/>
  <c r="G1291" i="9"/>
  <c r="I1291" i="9"/>
  <c r="G1292" i="9"/>
  <c r="I1292" i="9"/>
  <c r="G1293" i="9"/>
  <c r="I1293" i="9"/>
  <c r="G1294" i="9"/>
  <c r="I1294" i="9"/>
  <c r="G1295" i="9"/>
  <c r="I1295" i="9"/>
  <c r="G1296" i="9"/>
  <c r="I1296" i="9"/>
  <c r="G1297" i="9"/>
  <c r="I1297" i="9"/>
  <c r="G1298" i="9"/>
  <c r="I1298" i="9"/>
  <c r="G1299" i="9"/>
  <c r="I1299" i="9"/>
  <c r="G1300" i="9"/>
  <c r="I1300" i="9"/>
  <c r="G1301" i="9"/>
  <c r="I1301" i="9"/>
  <c r="G1302" i="9"/>
  <c r="I1302" i="9"/>
  <c r="G1303" i="9"/>
  <c r="I1303" i="9"/>
  <c r="G1304" i="9"/>
  <c r="I1304" i="9"/>
  <c r="G1305" i="9"/>
  <c r="I1305" i="9"/>
  <c r="G1306" i="9"/>
  <c r="I1306" i="9"/>
  <c r="G1307" i="9"/>
  <c r="I1307" i="9"/>
  <c r="G1308" i="9"/>
  <c r="I1308" i="9"/>
  <c r="G1309" i="9"/>
  <c r="I1309" i="9"/>
  <c r="G1310" i="9"/>
  <c r="I1310" i="9"/>
  <c r="G1311" i="9"/>
  <c r="I1311" i="9"/>
  <c r="G1312" i="9"/>
  <c r="I1312" i="9"/>
  <c r="G1313" i="9"/>
  <c r="I1313" i="9"/>
  <c r="G1314" i="9"/>
  <c r="I1314" i="9"/>
  <c r="G1315" i="9"/>
  <c r="I1315" i="9"/>
  <c r="G1316" i="9"/>
  <c r="I1316" i="9"/>
  <c r="G1317" i="9"/>
  <c r="I1317" i="9"/>
  <c r="G1318" i="9"/>
  <c r="I1318" i="9"/>
  <c r="G1319" i="9"/>
  <c r="I1319" i="9"/>
  <c r="G1320" i="9"/>
  <c r="I1320" i="9"/>
  <c r="G1321" i="9"/>
  <c r="I1321" i="9"/>
  <c r="G1322" i="9"/>
  <c r="I1322" i="9"/>
  <c r="G1323" i="9"/>
  <c r="I1323" i="9"/>
  <c r="G1324" i="9"/>
  <c r="I1324" i="9"/>
  <c r="G1325" i="9"/>
  <c r="I1325" i="9"/>
  <c r="G1326" i="9"/>
  <c r="I1326" i="9"/>
  <c r="G1327" i="9"/>
  <c r="I1327" i="9"/>
  <c r="G1328" i="9"/>
  <c r="I1328" i="9"/>
  <c r="G1329" i="9"/>
  <c r="I1329" i="9"/>
  <c r="G1330" i="9"/>
  <c r="I1330" i="9"/>
  <c r="G1331" i="9"/>
  <c r="I1331" i="9"/>
  <c r="G1332" i="9"/>
  <c r="I1332" i="9"/>
  <c r="G1333" i="9"/>
  <c r="I1333" i="9"/>
  <c r="G1334" i="9"/>
  <c r="I1334" i="9"/>
  <c r="G1335" i="9"/>
  <c r="I1335" i="9"/>
  <c r="G1336" i="9"/>
  <c r="I1336" i="9"/>
  <c r="G1337" i="9"/>
  <c r="I1337" i="9"/>
  <c r="G1338" i="9"/>
  <c r="I1338" i="9"/>
  <c r="G1339" i="9"/>
  <c r="I1339" i="9"/>
  <c r="G1340" i="9"/>
  <c r="I1340" i="9"/>
  <c r="G1341" i="9"/>
  <c r="I1341" i="9"/>
  <c r="G1342" i="9"/>
  <c r="I1342" i="9"/>
  <c r="G1343" i="9"/>
  <c r="I1343" i="9"/>
  <c r="G1344" i="9"/>
  <c r="I1344" i="9"/>
  <c r="G1345" i="9"/>
  <c r="I1345" i="9"/>
  <c r="G1346" i="9"/>
  <c r="I1346" i="9"/>
  <c r="G1347" i="9"/>
  <c r="I1347" i="9"/>
  <c r="G1348" i="9"/>
  <c r="I1348" i="9"/>
  <c r="G1349" i="9"/>
  <c r="I1349" i="9"/>
  <c r="G1350" i="9"/>
  <c r="I1350" i="9"/>
  <c r="G1351" i="9"/>
  <c r="I1351" i="9"/>
  <c r="G1352" i="9"/>
  <c r="I1352" i="9"/>
  <c r="G1353" i="9"/>
  <c r="I1353" i="9"/>
  <c r="G1354" i="9"/>
  <c r="I1354" i="9"/>
  <c r="G1355" i="9"/>
  <c r="I1355" i="9"/>
  <c r="G1356" i="9"/>
  <c r="I1356" i="9"/>
  <c r="G1357" i="9"/>
  <c r="I1357" i="9"/>
  <c r="G1358" i="9"/>
  <c r="I1358" i="9"/>
  <c r="G1359" i="9"/>
  <c r="I1359" i="9"/>
  <c r="G1360" i="9"/>
  <c r="I1360" i="9"/>
  <c r="G1361" i="9"/>
  <c r="I1361" i="9"/>
  <c r="G1362" i="9"/>
  <c r="I1362" i="9"/>
  <c r="G1363" i="9"/>
  <c r="I1363" i="9"/>
  <c r="G1364" i="9"/>
  <c r="I1364" i="9"/>
  <c r="G1365" i="9"/>
  <c r="I1365" i="9"/>
  <c r="G1366" i="9"/>
  <c r="I1366" i="9"/>
  <c r="G1367" i="9"/>
  <c r="I1367" i="9"/>
  <c r="G1368" i="9"/>
  <c r="I1368" i="9"/>
  <c r="G1369" i="9"/>
  <c r="I1369" i="9"/>
  <c r="G1370" i="9"/>
  <c r="I1370" i="9"/>
  <c r="G1371" i="9"/>
  <c r="I1371" i="9"/>
  <c r="G1372" i="9"/>
  <c r="I1372" i="9"/>
  <c r="G1373" i="9"/>
  <c r="I1373" i="9"/>
  <c r="G1374" i="9"/>
  <c r="I1374" i="9"/>
  <c r="G1375" i="9"/>
  <c r="I1375" i="9"/>
  <c r="G1376" i="9"/>
  <c r="I1376" i="9"/>
  <c r="G1377" i="9"/>
  <c r="I1377" i="9"/>
  <c r="G1378" i="9"/>
  <c r="I1378" i="9"/>
  <c r="G1379" i="9"/>
  <c r="I1379" i="9"/>
  <c r="G1380" i="9"/>
  <c r="I1380" i="9"/>
  <c r="G1381" i="9"/>
  <c r="I1381" i="9"/>
  <c r="G1382" i="9"/>
  <c r="I1382" i="9"/>
  <c r="G1383" i="9"/>
  <c r="I1383" i="9"/>
  <c r="G1384" i="9"/>
  <c r="I1384" i="9"/>
  <c r="G1385" i="9"/>
  <c r="I1385" i="9"/>
  <c r="G1386" i="9"/>
  <c r="I1386" i="9"/>
  <c r="G1387" i="9"/>
  <c r="I1387" i="9"/>
  <c r="G1388" i="9"/>
  <c r="I1388" i="9"/>
  <c r="G1389" i="9"/>
  <c r="I1389" i="9"/>
  <c r="G1390" i="9"/>
  <c r="I1390" i="9"/>
  <c r="G1391" i="9"/>
  <c r="I1391" i="9"/>
  <c r="G1392" i="9"/>
  <c r="I1392" i="9"/>
  <c r="G1393" i="9"/>
  <c r="I1393" i="9"/>
  <c r="G1394" i="9"/>
  <c r="I1394" i="9"/>
  <c r="G1395" i="9"/>
  <c r="I1395" i="9"/>
  <c r="G1396" i="9"/>
  <c r="I1396" i="9"/>
  <c r="G1397" i="9"/>
  <c r="I1397" i="9"/>
  <c r="G1398" i="9"/>
  <c r="I1398" i="9"/>
  <c r="G1399" i="9"/>
  <c r="I1399" i="9"/>
  <c r="G1400" i="9"/>
  <c r="I1400" i="9"/>
  <c r="G1401" i="9"/>
  <c r="I1401" i="9"/>
  <c r="G1402" i="9"/>
  <c r="I1402" i="9"/>
  <c r="G1403" i="9"/>
  <c r="I1403" i="9"/>
  <c r="G1404" i="9"/>
  <c r="I1404" i="9"/>
  <c r="G1405" i="9"/>
  <c r="I1405" i="9"/>
  <c r="G1406" i="9"/>
  <c r="I1406" i="9"/>
  <c r="G1407" i="9"/>
  <c r="I1407" i="9"/>
  <c r="G1408" i="9"/>
  <c r="I1408" i="9"/>
  <c r="G1409" i="9"/>
  <c r="I1409" i="9"/>
  <c r="G1410" i="9"/>
  <c r="I1410" i="9"/>
  <c r="G1411" i="9"/>
  <c r="I1411" i="9"/>
  <c r="G1412" i="9"/>
  <c r="I1412" i="9"/>
  <c r="G1413" i="9"/>
  <c r="I1413" i="9"/>
  <c r="G1414" i="9"/>
  <c r="I1414" i="9"/>
  <c r="G1415" i="9"/>
  <c r="I1415" i="9"/>
  <c r="G1416" i="9"/>
  <c r="I1416" i="9"/>
  <c r="G1417" i="9"/>
  <c r="I1417" i="9"/>
  <c r="G1418" i="9"/>
  <c r="I1418" i="9"/>
  <c r="G1419" i="9"/>
  <c r="I1419" i="9"/>
  <c r="G1420" i="9"/>
  <c r="I1420" i="9"/>
  <c r="G1421" i="9"/>
  <c r="I1421" i="9"/>
  <c r="G1422" i="9"/>
  <c r="I1422" i="9"/>
  <c r="G1423" i="9"/>
  <c r="I1423" i="9"/>
  <c r="G1424" i="9"/>
  <c r="I1424" i="9"/>
  <c r="G1425" i="9"/>
  <c r="I1425" i="9"/>
  <c r="G1426" i="9"/>
  <c r="I1426" i="9"/>
  <c r="G1427" i="9"/>
  <c r="I1427" i="9"/>
  <c r="G1428" i="9"/>
  <c r="I1428" i="9"/>
  <c r="G1429" i="9"/>
  <c r="I1429" i="9"/>
  <c r="G1430" i="9"/>
  <c r="I1430" i="9"/>
  <c r="G1431" i="9"/>
  <c r="I1431" i="9"/>
  <c r="G1432" i="9"/>
  <c r="I1432" i="9"/>
  <c r="G1433" i="9"/>
  <c r="I1433" i="9"/>
  <c r="G1434" i="9"/>
  <c r="I1434" i="9"/>
  <c r="G1435" i="9"/>
  <c r="I1435" i="9"/>
  <c r="G1436" i="9"/>
  <c r="I1436" i="9"/>
  <c r="G1437" i="9"/>
  <c r="I1437" i="9"/>
  <c r="G1438" i="9"/>
  <c r="I1438" i="9"/>
  <c r="G1439" i="9"/>
  <c r="I1439" i="9"/>
  <c r="G1440" i="9"/>
  <c r="I1440" i="9"/>
  <c r="G1441" i="9"/>
  <c r="I1441" i="9"/>
  <c r="G1442" i="9"/>
  <c r="I1442" i="9"/>
  <c r="G1443" i="9"/>
  <c r="I1443" i="9"/>
  <c r="G1444" i="9"/>
  <c r="I1444" i="9"/>
  <c r="G1445" i="9"/>
  <c r="I1445" i="9"/>
  <c r="G1446" i="9"/>
  <c r="I1446" i="9"/>
  <c r="G1447" i="9"/>
  <c r="I1447" i="9"/>
  <c r="G1448" i="9"/>
  <c r="I1448" i="9"/>
  <c r="G1449" i="9"/>
  <c r="I1449" i="9"/>
  <c r="G1450" i="9"/>
  <c r="I1450" i="9"/>
  <c r="G1451" i="9"/>
  <c r="I1451" i="9"/>
  <c r="G1452" i="9"/>
  <c r="I1452" i="9"/>
  <c r="G1453" i="9"/>
  <c r="I1453" i="9"/>
  <c r="G1454" i="9"/>
  <c r="I1454" i="9"/>
  <c r="G1455" i="9"/>
  <c r="I1455" i="9"/>
  <c r="G1456" i="9"/>
  <c r="I1456" i="9"/>
  <c r="G1457" i="9"/>
  <c r="I1457" i="9"/>
  <c r="G1458" i="9"/>
  <c r="I1458" i="9"/>
  <c r="G1459" i="9"/>
  <c r="I1459" i="9"/>
  <c r="G1460" i="9"/>
  <c r="I1460" i="9"/>
  <c r="G1461" i="9"/>
  <c r="I1461" i="9"/>
  <c r="G1462" i="9"/>
  <c r="I1462" i="9"/>
  <c r="G1463" i="9"/>
  <c r="I1463" i="9"/>
  <c r="G1464" i="9"/>
  <c r="I1464" i="9"/>
  <c r="G1465" i="9"/>
  <c r="I1465" i="9"/>
  <c r="G1466" i="9"/>
  <c r="I1466" i="9"/>
  <c r="G1467" i="9"/>
  <c r="I1467" i="9"/>
  <c r="G1468" i="9"/>
  <c r="I1468" i="9"/>
  <c r="G1469" i="9"/>
  <c r="I1469" i="9"/>
  <c r="G1470" i="9"/>
  <c r="I1470" i="9"/>
  <c r="G1471" i="9"/>
  <c r="I1471" i="9"/>
  <c r="G1472" i="9"/>
  <c r="I1472" i="9"/>
  <c r="G1473" i="9"/>
  <c r="I1473" i="9"/>
  <c r="G1474" i="9"/>
  <c r="I1474" i="9"/>
  <c r="G1475" i="9"/>
  <c r="I1475" i="9"/>
  <c r="G1476" i="9"/>
  <c r="I1476" i="9"/>
  <c r="G1477" i="9"/>
  <c r="I1477" i="9"/>
  <c r="G1478" i="9"/>
  <c r="I1478" i="9"/>
  <c r="G1479" i="9"/>
  <c r="I1479" i="9"/>
  <c r="G1480" i="9"/>
  <c r="I1480" i="9"/>
  <c r="G1481" i="9"/>
  <c r="I1481" i="9"/>
  <c r="G1482" i="9"/>
  <c r="I1482" i="9"/>
  <c r="G1483" i="9"/>
  <c r="I1483" i="9"/>
  <c r="G1484" i="9"/>
  <c r="I1484" i="9"/>
  <c r="G1485" i="9"/>
  <c r="I1485" i="9"/>
  <c r="G1486" i="9"/>
  <c r="I1486" i="9"/>
  <c r="G1487" i="9"/>
  <c r="I1487" i="9"/>
  <c r="G1488" i="9"/>
  <c r="I1488" i="9"/>
  <c r="G1489" i="9"/>
  <c r="I1489" i="9"/>
  <c r="G1490" i="9"/>
  <c r="I1490" i="9"/>
  <c r="G1491" i="9"/>
  <c r="I1491" i="9"/>
  <c r="G1492" i="9"/>
  <c r="I1492" i="9"/>
  <c r="G1493" i="9"/>
  <c r="I1493" i="9"/>
  <c r="G1494" i="9"/>
  <c r="I1494" i="9"/>
  <c r="G1495" i="9"/>
  <c r="I1495" i="9"/>
  <c r="G1496" i="9"/>
  <c r="I1496" i="9"/>
  <c r="G1497" i="9"/>
  <c r="I1497" i="9"/>
  <c r="G1498" i="9"/>
  <c r="I1498" i="9"/>
  <c r="G1499" i="9"/>
  <c r="I1499" i="9"/>
  <c r="G1500" i="9"/>
  <c r="I1500" i="9"/>
  <c r="G1501" i="9"/>
  <c r="I1501" i="9"/>
  <c r="G1502" i="9"/>
  <c r="I1502" i="9"/>
  <c r="G1503" i="9"/>
  <c r="I1503" i="9"/>
  <c r="G1504" i="9"/>
  <c r="I1504" i="9"/>
  <c r="G1505" i="9"/>
  <c r="I1505" i="9"/>
  <c r="G1506" i="9"/>
  <c r="I1506" i="9"/>
  <c r="G1507" i="9"/>
  <c r="I1507" i="9"/>
  <c r="G1508" i="9"/>
  <c r="I1508" i="9"/>
  <c r="G1509" i="9"/>
  <c r="I1509" i="9"/>
  <c r="G1510" i="9"/>
  <c r="I1510" i="9"/>
  <c r="G1511" i="9"/>
  <c r="I1511" i="9"/>
  <c r="G1512" i="9"/>
  <c r="I1512" i="9"/>
  <c r="G1513" i="9"/>
  <c r="I1513" i="9"/>
  <c r="G1514" i="9"/>
  <c r="I1514" i="9"/>
  <c r="G1515" i="9"/>
  <c r="I1515" i="9"/>
  <c r="G1516" i="9"/>
  <c r="I1516" i="9"/>
  <c r="G1517" i="9"/>
  <c r="I1517" i="9"/>
  <c r="G1518" i="9"/>
  <c r="I1518" i="9"/>
  <c r="G1519" i="9"/>
  <c r="I1519" i="9"/>
  <c r="G1520" i="9"/>
  <c r="I1520" i="9"/>
  <c r="G1521" i="9"/>
  <c r="I1521" i="9"/>
  <c r="G1522" i="9"/>
  <c r="I1522" i="9"/>
  <c r="G1523" i="9"/>
  <c r="I1523" i="9"/>
  <c r="G1524" i="9"/>
  <c r="I1524" i="9"/>
  <c r="G1525" i="9"/>
  <c r="I1525" i="9"/>
  <c r="G1526" i="9"/>
  <c r="I1526" i="9"/>
  <c r="G1527" i="9"/>
  <c r="I1527" i="9"/>
  <c r="G1528" i="9"/>
  <c r="I1528" i="9"/>
  <c r="G1529" i="9"/>
  <c r="I1529" i="9"/>
  <c r="G1530" i="9"/>
  <c r="I1530" i="9"/>
  <c r="G1531" i="9"/>
  <c r="I1531" i="9"/>
  <c r="G1532" i="9"/>
  <c r="I1532" i="9"/>
  <c r="G1533" i="9"/>
  <c r="I1533" i="9"/>
  <c r="G1534" i="9"/>
  <c r="I1534" i="9"/>
  <c r="G1535" i="9"/>
  <c r="I1535" i="9"/>
  <c r="G1536" i="9"/>
  <c r="I1536" i="9"/>
  <c r="G1537" i="9"/>
  <c r="I1537" i="9"/>
  <c r="G1538" i="9"/>
  <c r="I1538" i="9"/>
  <c r="G1539" i="9"/>
  <c r="I1539" i="9"/>
  <c r="G1540" i="9"/>
  <c r="I1540" i="9"/>
  <c r="G1541" i="9"/>
  <c r="I1541" i="9"/>
  <c r="G1542" i="9"/>
  <c r="I1542" i="9"/>
  <c r="G1543" i="9"/>
  <c r="I1543" i="9"/>
  <c r="G1544" i="9"/>
  <c r="I1544" i="9"/>
  <c r="G1545" i="9"/>
  <c r="I1545" i="9"/>
  <c r="G1546" i="9"/>
  <c r="I1546" i="9"/>
  <c r="G1547" i="9"/>
  <c r="I1547" i="9"/>
  <c r="G1548" i="9"/>
  <c r="I1548" i="9"/>
  <c r="G1549" i="9"/>
  <c r="I1549" i="9"/>
  <c r="G1550" i="9"/>
  <c r="I1550" i="9"/>
  <c r="G1551" i="9"/>
  <c r="I1551" i="9"/>
  <c r="G1552" i="9"/>
  <c r="I1552" i="9"/>
  <c r="G1553" i="9"/>
  <c r="I1553" i="9"/>
  <c r="G1554" i="9"/>
  <c r="I1554" i="9"/>
  <c r="G1555" i="9"/>
  <c r="I1555" i="9"/>
  <c r="G1556" i="9"/>
  <c r="I1556" i="9"/>
  <c r="G1557" i="9"/>
  <c r="I1557" i="9"/>
  <c r="G1558" i="9"/>
  <c r="I1558" i="9"/>
  <c r="G1559" i="9"/>
  <c r="I1559" i="9"/>
  <c r="G1560" i="9"/>
  <c r="I1560" i="9"/>
  <c r="G1561" i="9"/>
  <c r="I1561" i="9"/>
  <c r="G1562" i="9"/>
  <c r="I1562" i="9"/>
  <c r="G1563" i="9"/>
  <c r="I1563" i="9"/>
  <c r="G1564" i="9"/>
  <c r="I1564" i="9"/>
  <c r="G1565" i="9"/>
  <c r="I1565" i="9"/>
  <c r="G1566" i="9"/>
  <c r="I1566" i="9"/>
  <c r="G1567" i="9"/>
  <c r="I1567" i="9"/>
  <c r="G1568" i="9"/>
  <c r="I1568" i="9"/>
  <c r="G1569" i="9"/>
  <c r="I1569" i="9"/>
  <c r="G1570" i="9"/>
  <c r="I1570" i="9"/>
  <c r="G1571" i="9"/>
  <c r="I1571" i="9"/>
  <c r="G1572" i="9"/>
  <c r="I1572" i="9"/>
  <c r="G1573" i="9"/>
  <c r="I1573" i="9"/>
  <c r="G1574" i="9"/>
  <c r="I1574" i="9"/>
  <c r="G1575" i="9"/>
  <c r="I1575" i="9"/>
  <c r="G1576" i="9"/>
  <c r="I1576" i="9"/>
  <c r="G1577" i="9"/>
  <c r="I1577" i="9"/>
  <c r="G1578" i="9"/>
  <c r="I1578" i="9"/>
  <c r="G1579" i="9"/>
  <c r="I1579" i="9"/>
  <c r="G1580" i="9"/>
  <c r="I1580" i="9"/>
  <c r="G1581" i="9"/>
  <c r="I1581" i="9"/>
  <c r="G1582" i="9"/>
  <c r="I1582" i="9"/>
  <c r="G1583" i="9"/>
  <c r="I1583" i="9"/>
  <c r="G1584" i="9"/>
  <c r="I1584" i="9"/>
  <c r="G1585" i="9"/>
  <c r="I1585" i="9"/>
  <c r="G1586" i="9"/>
  <c r="I1586" i="9"/>
  <c r="G1587" i="9"/>
  <c r="I1587" i="9"/>
  <c r="G1588" i="9"/>
  <c r="I1588" i="9"/>
  <c r="G1589" i="9"/>
  <c r="I1589" i="9"/>
  <c r="G1590" i="9"/>
  <c r="I1590" i="9"/>
  <c r="G1591" i="9"/>
  <c r="I1591" i="9"/>
  <c r="G1592" i="9"/>
  <c r="I1592" i="9"/>
  <c r="G1593" i="9"/>
  <c r="I1593" i="9"/>
  <c r="G1594" i="9"/>
  <c r="I1594" i="9"/>
  <c r="G1595" i="9"/>
  <c r="I1595" i="9"/>
  <c r="G1596" i="9"/>
  <c r="I1596" i="9"/>
  <c r="G1597" i="9"/>
  <c r="I1597" i="9"/>
  <c r="G1598" i="9"/>
  <c r="I1598" i="9"/>
  <c r="G1599" i="9"/>
  <c r="I1599" i="9"/>
  <c r="G1600" i="9"/>
  <c r="I1600" i="9"/>
  <c r="G1601" i="9"/>
  <c r="I1601" i="9"/>
  <c r="G1602" i="9"/>
  <c r="I1602" i="9"/>
  <c r="G1603" i="9"/>
  <c r="I1603" i="9"/>
  <c r="G1604" i="9"/>
  <c r="I1604" i="9"/>
  <c r="G1605" i="9"/>
  <c r="I1605" i="9"/>
  <c r="G1606" i="9"/>
  <c r="I1606" i="9"/>
  <c r="G1607" i="9"/>
  <c r="I1607" i="9"/>
  <c r="G1608" i="9"/>
  <c r="I1608" i="9"/>
  <c r="G1609" i="9"/>
  <c r="I1609" i="9"/>
  <c r="G1610" i="9"/>
  <c r="I1610" i="9"/>
  <c r="G1611" i="9"/>
  <c r="I1611" i="9"/>
  <c r="G1612" i="9"/>
  <c r="I1612" i="9"/>
  <c r="G1613" i="9"/>
  <c r="I1613" i="9"/>
  <c r="G1614" i="9"/>
  <c r="I1614" i="9"/>
  <c r="G1615" i="9"/>
  <c r="I1615" i="9"/>
  <c r="G1616" i="9"/>
  <c r="I1616" i="9"/>
  <c r="G1617" i="9"/>
  <c r="I1617" i="9"/>
  <c r="G1618" i="9"/>
  <c r="I1618" i="9"/>
  <c r="G1619" i="9"/>
  <c r="I1619" i="9"/>
  <c r="G1620" i="9"/>
  <c r="I1620" i="9"/>
  <c r="G1621" i="9"/>
  <c r="I1621" i="9"/>
  <c r="G1622" i="9"/>
  <c r="I1622" i="9"/>
  <c r="G1623" i="9"/>
  <c r="I1623" i="9"/>
  <c r="G1624" i="9"/>
  <c r="I1624" i="9"/>
  <c r="G1625" i="9"/>
  <c r="I1625" i="9"/>
  <c r="G1626" i="9"/>
  <c r="I1626" i="9"/>
  <c r="G1627" i="9"/>
  <c r="I1627" i="9"/>
  <c r="G1628" i="9"/>
  <c r="I1628" i="9"/>
  <c r="G1629" i="9"/>
  <c r="I1629" i="9"/>
  <c r="G1630" i="9"/>
  <c r="I1630" i="9"/>
  <c r="G1631" i="9"/>
  <c r="I1631" i="9"/>
  <c r="G1632" i="9"/>
  <c r="I1632" i="9"/>
  <c r="G1633" i="9"/>
  <c r="I1633" i="9"/>
  <c r="G1634" i="9"/>
  <c r="I1634" i="9"/>
  <c r="G1635" i="9"/>
  <c r="I1635" i="9"/>
  <c r="G1636" i="9"/>
  <c r="I1636" i="9"/>
  <c r="G1637" i="9"/>
  <c r="I1637" i="9"/>
  <c r="G1638" i="9"/>
  <c r="I1638" i="9"/>
  <c r="G1639" i="9"/>
  <c r="I1639" i="9"/>
  <c r="G1640" i="9"/>
  <c r="I1640" i="9"/>
  <c r="G1641" i="9"/>
  <c r="I1641" i="9"/>
  <c r="G1642" i="9"/>
  <c r="I1642" i="9"/>
  <c r="G1643" i="9"/>
  <c r="I1643" i="9"/>
  <c r="G1644" i="9"/>
  <c r="I1644" i="9"/>
  <c r="G1645" i="9"/>
  <c r="I1645" i="9"/>
  <c r="G1646" i="9"/>
  <c r="I1646" i="9"/>
  <c r="G1647" i="9"/>
  <c r="I1647" i="9"/>
  <c r="G1648" i="9"/>
  <c r="I1648" i="9"/>
  <c r="G1649" i="9"/>
  <c r="I1649" i="9"/>
  <c r="G1650" i="9"/>
  <c r="I1650" i="9"/>
  <c r="G1651" i="9"/>
  <c r="I1651" i="9"/>
  <c r="G1652" i="9"/>
  <c r="I1652" i="9"/>
  <c r="G1653" i="9"/>
  <c r="I1653" i="9"/>
  <c r="G1654" i="9"/>
  <c r="I1654" i="9"/>
  <c r="G1655" i="9"/>
  <c r="I1655" i="9"/>
  <c r="G1656" i="9"/>
  <c r="I1656" i="9"/>
  <c r="G1657" i="9"/>
  <c r="I1657" i="9"/>
  <c r="G1658" i="9"/>
  <c r="I1658" i="9"/>
  <c r="G1659" i="9"/>
  <c r="I1659" i="9"/>
  <c r="G1660" i="9"/>
  <c r="I1660" i="9"/>
  <c r="G1661" i="9"/>
  <c r="I1661" i="9"/>
  <c r="G1662" i="9"/>
  <c r="I1662" i="9"/>
  <c r="G1663" i="9"/>
  <c r="I1663" i="9"/>
  <c r="G1664" i="9"/>
  <c r="I1664" i="9"/>
  <c r="G1665" i="9"/>
  <c r="I1665" i="9"/>
  <c r="G1666" i="9"/>
  <c r="I1666" i="9"/>
  <c r="G1667" i="9"/>
  <c r="I1667" i="9"/>
  <c r="G1668" i="9"/>
  <c r="I1668" i="9"/>
  <c r="G1669" i="9"/>
  <c r="I1669" i="9"/>
  <c r="G1670" i="9"/>
  <c r="I1670" i="9"/>
  <c r="G1671" i="9"/>
  <c r="I1671" i="9"/>
  <c r="G1672" i="9"/>
  <c r="I1672" i="9"/>
  <c r="G1673" i="9"/>
  <c r="I1673" i="9"/>
  <c r="G1674" i="9"/>
  <c r="I1674" i="9"/>
  <c r="G1675" i="9"/>
  <c r="I1675" i="9"/>
  <c r="G1676" i="9"/>
  <c r="I1676" i="9"/>
  <c r="G1677" i="9"/>
  <c r="I1677" i="9"/>
  <c r="G1678" i="9"/>
  <c r="I1678" i="9"/>
  <c r="G1679" i="9"/>
  <c r="I1679" i="9"/>
  <c r="G1680" i="9"/>
  <c r="I1680" i="9"/>
  <c r="G1681" i="9"/>
  <c r="I1681" i="9"/>
  <c r="G1682" i="9"/>
  <c r="I1682" i="9"/>
  <c r="G1683" i="9"/>
  <c r="I1683" i="9"/>
  <c r="G1684" i="9"/>
  <c r="I1684" i="9"/>
  <c r="G1685" i="9"/>
  <c r="I1685" i="9"/>
  <c r="G1686" i="9"/>
  <c r="I1686" i="9"/>
  <c r="G1687" i="9"/>
  <c r="I1687" i="9"/>
  <c r="G1688" i="9"/>
  <c r="I1688" i="9"/>
  <c r="G1689" i="9"/>
  <c r="I1689" i="9"/>
  <c r="G1690" i="9"/>
  <c r="I1690" i="9"/>
  <c r="G1691" i="9"/>
  <c r="I1691" i="9"/>
  <c r="G1692" i="9"/>
  <c r="I1692" i="9"/>
  <c r="G1693" i="9"/>
  <c r="I1693" i="9"/>
  <c r="G1694" i="9"/>
  <c r="I1694" i="9"/>
  <c r="G1695" i="9"/>
  <c r="I1695" i="9"/>
  <c r="G1696" i="9"/>
  <c r="I1696" i="9"/>
  <c r="G1697" i="9"/>
  <c r="I1697" i="9"/>
  <c r="G1698" i="9"/>
  <c r="I1698" i="9"/>
  <c r="G1699" i="9"/>
  <c r="I1699" i="9"/>
  <c r="G1700" i="9"/>
  <c r="I1700" i="9"/>
  <c r="G1701" i="9"/>
  <c r="I1701" i="9"/>
  <c r="G1702" i="9"/>
  <c r="I1702" i="9"/>
  <c r="G1703" i="9"/>
  <c r="I1703" i="9"/>
  <c r="G1704" i="9"/>
  <c r="I1704" i="9"/>
  <c r="G1705" i="9"/>
  <c r="I1705" i="9"/>
  <c r="G1706" i="9"/>
  <c r="I1706" i="9"/>
  <c r="G1707" i="9"/>
  <c r="I1707" i="9"/>
  <c r="G1708" i="9"/>
  <c r="I1708" i="9"/>
  <c r="G1709" i="9"/>
  <c r="I1709" i="9"/>
  <c r="G1710" i="9"/>
  <c r="I1710" i="9"/>
  <c r="G1711" i="9"/>
  <c r="I1711" i="9"/>
  <c r="G1712" i="9"/>
  <c r="I1712" i="9"/>
  <c r="G1713" i="9"/>
  <c r="I1713" i="9"/>
  <c r="G1714" i="9"/>
  <c r="I1714" i="9"/>
  <c r="G1715" i="9"/>
  <c r="I1715" i="9"/>
  <c r="G1716" i="9"/>
  <c r="I1716" i="9"/>
  <c r="G1717" i="9"/>
  <c r="I1717" i="9"/>
  <c r="G1718" i="9"/>
  <c r="I1718" i="9"/>
  <c r="G1719" i="9"/>
  <c r="I1719" i="9"/>
  <c r="G1720" i="9"/>
  <c r="I1720" i="9"/>
  <c r="G1721" i="9"/>
  <c r="I1721" i="9"/>
  <c r="G1722" i="9"/>
  <c r="I1722" i="9"/>
  <c r="G1723" i="9"/>
  <c r="I1723" i="9"/>
  <c r="G1724" i="9"/>
  <c r="I1724" i="9"/>
  <c r="G1725" i="9"/>
  <c r="I1725" i="9"/>
  <c r="G1726" i="9"/>
  <c r="I1726" i="9"/>
  <c r="G1727" i="9"/>
  <c r="I1727" i="9"/>
  <c r="G1728" i="9"/>
  <c r="I1728" i="9"/>
  <c r="G1729" i="9"/>
  <c r="I1729" i="9"/>
  <c r="G1730" i="9"/>
  <c r="I1730" i="9"/>
  <c r="G1731" i="9"/>
  <c r="I1731" i="9"/>
  <c r="G1732" i="9"/>
  <c r="I1732" i="9"/>
  <c r="G1733" i="9"/>
  <c r="I1733" i="9"/>
  <c r="G1734" i="9"/>
  <c r="I1734" i="9"/>
  <c r="G1735" i="9"/>
  <c r="I1735" i="9"/>
  <c r="G1736" i="9"/>
  <c r="I1736" i="9"/>
  <c r="G1737" i="9"/>
  <c r="I1737" i="9"/>
  <c r="G1738" i="9"/>
  <c r="I1738" i="9"/>
  <c r="G1739" i="9"/>
  <c r="I1739" i="9"/>
  <c r="G1740" i="9"/>
  <c r="I1740" i="9"/>
  <c r="G1741" i="9"/>
  <c r="I1741" i="9"/>
  <c r="G1742" i="9"/>
  <c r="I1742" i="9"/>
  <c r="G1743" i="9"/>
  <c r="I1743" i="9"/>
  <c r="G1744" i="9"/>
  <c r="I1744" i="9"/>
  <c r="G1745" i="9"/>
  <c r="I1745" i="9"/>
  <c r="G1746" i="9"/>
  <c r="I1746" i="9"/>
  <c r="G1747" i="9"/>
  <c r="I1747" i="9"/>
  <c r="G1748" i="9"/>
  <c r="I1748" i="9"/>
  <c r="G1749" i="9"/>
  <c r="I1749" i="9"/>
  <c r="G1750" i="9"/>
  <c r="I1750" i="9"/>
  <c r="G1751" i="9"/>
  <c r="I1751" i="9"/>
  <c r="G1752" i="9"/>
  <c r="I1752" i="9"/>
  <c r="G1753" i="9"/>
  <c r="I1753" i="9"/>
  <c r="G1754" i="9"/>
  <c r="I1754" i="9"/>
  <c r="G1755" i="9"/>
  <c r="I1755" i="9"/>
  <c r="G1756" i="9"/>
  <c r="I1756" i="9"/>
  <c r="G1757" i="9"/>
  <c r="I1757" i="9"/>
  <c r="G1758" i="9"/>
  <c r="I1758" i="9"/>
  <c r="G1759" i="9"/>
  <c r="I1759" i="9"/>
  <c r="G1760" i="9"/>
  <c r="I1760" i="9"/>
  <c r="G1761" i="9"/>
  <c r="I1761" i="9"/>
  <c r="G1762" i="9"/>
  <c r="I1762" i="9"/>
  <c r="G1763" i="9"/>
  <c r="I1763" i="9"/>
  <c r="G1764" i="9"/>
  <c r="I1764" i="9"/>
  <c r="G1765" i="9"/>
  <c r="I1765" i="9"/>
  <c r="G1766" i="9"/>
  <c r="I1766" i="9"/>
  <c r="G1767" i="9"/>
  <c r="I1767" i="9"/>
  <c r="G1768" i="9"/>
  <c r="I1768" i="9"/>
  <c r="G1769" i="9"/>
  <c r="I1769" i="9"/>
  <c r="G1770" i="9"/>
  <c r="I1770" i="9"/>
  <c r="G1771" i="9"/>
  <c r="I1771" i="9"/>
  <c r="G1772" i="9"/>
  <c r="I1772" i="9"/>
  <c r="G1773" i="9"/>
  <c r="I1773" i="9"/>
  <c r="G1774" i="9"/>
  <c r="I1774" i="9"/>
  <c r="G1775" i="9"/>
  <c r="I1775" i="9"/>
  <c r="G1776" i="9"/>
  <c r="I1776" i="9"/>
  <c r="G1777" i="9"/>
  <c r="I1777" i="9"/>
  <c r="G1778" i="9"/>
  <c r="I1778" i="9"/>
  <c r="G1779" i="9"/>
  <c r="I1779" i="9"/>
  <c r="G1780" i="9"/>
  <c r="I1780" i="9"/>
  <c r="G1781" i="9"/>
  <c r="I1781" i="9"/>
  <c r="G1782" i="9"/>
  <c r="I1782" i="9"/>
  <c r="G1783" i="9"/>
  <c r="I1783" i="9"/>
  <c r="G1784" i="9"/>
  <c r="I1784" i="9"/>
  <c r="G1785" i="9"/>
  <c r="I1785" i="9"/>
  <c r="G1786" i="9"/>
  <c r="I1786" i="9"/>
  <c r="G1787" i="9"/>
  <c r="I1787" i="9"/>
  <c r="G1788" i="9"/>
  <c r="I1788" i="9"/>
  <c r="G1789" i="9"/>
  <c r="I1789" i="9"/>
  <c r="G1790" i="9"/>
  <c r="I1790" i="9"/>
  <c r="G1791" i="9"/>
  <c r="I1791" i="9"/>
  <c r="G1792" i="9"/>
  <c r="I1792" i="9"/>
  <c r="G1793" i="9"/>
  <c r="I1793" i="9"/>
  <c r="G1794" i="9"/>
  <c r="I1794" i="9"/>
  <c r="G1795" i="9"/>
  <c r="I1795" i="9"/>
  <c r="G1796" i="9"/>
  <c r="I1796" i="9"/>
  <c r="G1797" i="9"/>
  <c r="I1797" i="9"/>
  <c r="G1798" i="9"/>
  <c r="I1798" i="9"/>
  <c r="G1799" i="9"/>
  <c r="I1799" i="9"/>
  <c r="G1800" i="9"/>
  <c r="I1800" i="9"/>
  <c r="G1801" i="9"/>
  <c r="I1801" i="9"/>
  <c r="G1802" i="9"/>
  <c r="I1802" i="9"/>
  <c r="G1803" i="9"/>
  <c r="I1803" i="9"/>
  <c r="G1804" i="9"/>
  <c r="I1804" i="9"/>
  <c r="G1805" i="9"/>
  <c r="I1805" i="9"/>
  <c r="G1806" i="9"/>
  <c r="I1806" i="9"/>
  <c r="G1807" i="9"/>
  <c r="I1807" i="9"/>
  <c r="G1808" i="9"/>
  <c r="I1808" i="9"/>
  <c r="G1809" i="9"/>
  <c r="I1809" i="9"/>
  <c r="G1810" i="9"/>
  <c r="I1810" i="9"/>
  <c r="G1811" i="9"/>
  <c r="I1811" i="9"/>
  <c r="G1812" i="9"/>
  <c r="I1812" i="9"/>
  <c r="G1813" i="9"/>
  <c r="I1813" i="9"/>
  <c r="G1814" i="9"/>
  <c r="I1814" i="9"/>
  <c r="G1815" i="9"/>
  <c r="I1815" i="9"/>
  <c r="G1816" i="9"/>
  <c r="I1816" i="9"/>
  <c r="G1817" i="9"/>
  <c r="I1817" i="9"/>
  <c r="G1818" i="9"/>
  <c r="I1818" i="9"/>
  <c r="G1819" i="9"/>
  <c r="I1819" i="9"/>
  <c r="G1820" i="9"/>
  <c r="I1820" i="9"/>
  <c r="G1821" i="9"/>
  <c r="I1821" i="9"/>
  <c r="G1822" i="9"/>
  <c r="I1822" i="9"/>
  <c r="G1823" i="9"/>
  <c r="I1823" i="9"/>
  <c r="G1824" i="9"/>
  <c r="I1824" i="9"/>
  <c r="G1825" i="9"/>
  <c r="I1825" i="9"/>
  <c r="G1826" i="9"/>
  <c r="I1826" i="9"/>
  <c r="G1827" i="9"/>
  <c r="I1827" i="9"/>
  <c r="G1828" i="9"/>
  <c r="I1828" i="9"/>
  <c r="G1829" i="9"/>
  <c r="I1829" i="9"/>
  <c r="G1830" i="9"/>
  <c r="I1830" i="9"/>
  <c r="G1831" i="9"/>
  <c r="I1831" i="9"/>
  <c r="G1832" i="9"/>
  <c r="I1832" i="9"/>
  <c r="G1833" i="9"/>
  <c r="I1833" i="9"/>
  <c r="G1834" i="9"/>
  <c r="I1834" i="9"/>
  <c r="G1835" i="9"/>
  <c r="I1835" i="9"/>
  <c r="G1836" i="9"/>
  <c r="I1836" i="9"/>
  <c r="G1837" i="9"/>
  <c r="I1837" i="9"/>
  <c r="G1838" i="9"/>
  <c r="I1838" i="9"/>
  <c r="G1839" i="9"/>
  <c r="I1839" i="9"/>
  <c r="G1840" i="9"/>
  <c r="I1840" i="9"/>
  <c r="G1841" i="9"/>
  <c r="I1841" i="9"/>
  <c r="G1842" i="9"/>
  <c r="I1842" i="9"/>
  <c r="G1843" i="9"/>
  <c r="I1843" i="9"/>
  <c r="G1844" i="9"/>
  <c r="I1844" i="9"/>
  <c r="G1845" i="9"/>
  <c r="I1845" i="9"/>
  <c r="G1846" i="9"/>
  <c r="I1846" i="9"/>
  <c r="G1847" i="9"/>
  <c r="I1847" i="9"/>
  <c r="G1848" i="9"/>
  <c r="I1848" i="9"/>
  <c r="G1849" i="9"/>
  <c r="I1849" i="9"/>
  <c r="G1850" i="9"/>
  <c r="I1850" i="9"/>
  <c r="G1851" i="9"/>
  <c r="I1851" i="9"/>
  <c r="G1852" i="9"/>
  <c r="I1852" i="9"/>
  <c r="G1853" i="9"/>
  <c r="I1853" i="9"/>
  <c r="G1854" i="9"/>
  <c r="I1854" i="9"/>
  <c r="G1855" i="9"/>
  <c r="I1855" i="9"/>
  <c r="G1856" i="9"/>
  <c r="I1856" i="9"/>
  <c r="G1857" i="9"/>
  <c r="I1857" i="9"/>
  <c r="G1858" i="9"/>
  <c r="I1858" i="9"/>
  <c r="G1859" i="9"/>
  <c r="I1859" i="9"/>
  <c r="G1860" i="9"/>
  <c r="I1860" i="9"/>
  <c r="G1861" i="9"/>
  <c r="I1861" i="9"/>
  <c r="G1862" i="9"/>
  <c r="I1862" i="9"/>
  <c r="G1863" i="9"/>
  <c r="I1863" i="9"/>
  <c r="G1864" i="9"/>
  <c r="I1864" i="9"/>
  <c r="G1865" i="9"/>
  <c r="I1865" i="9"/>
  <c r="G1866" i="9"/>
  <c r="I1866" i="9"/>
  <c r="G1867" i="9"/>
  <c r="I1867" i="9"/>
  <c r="G1868" i="9"/>
  <c r="I1868" i="9"/>
  <c r="G1869" i="9"/>
  <c r="I1869" i="9"/>
  <c r="G1870" i="9"/>
  <c r="I1870" i="9"/>
  <c r="G1871" i="9"/>
  <c r="I1871" i="9"/>
  <c r="G1872" i="9"/>
  <c r="I1872" i="9"/>
  <c r="G1873" i="9"/>
  <c r="I1873" i="9"/>
  <c r="G1874" i="9"/>
  <c r="I1874" i="9"/>
  <c r="G1875" i="9"/>
  <c r="I1875" i="9"/>
  <c r="G1876" i="9"/>
  <c r="I1876" i="9"/>
  <c r="G1877" i="9"/>
  <c r="I1877" i="9"/>
  <c r="G1878" i="9"/>
  <c r="I1878" i="9"/>
  <c r="G1879" i="9"/>
  <c r="I1879" i="9"/>
  <c r="G1880" i="9"/>
  <c r="I1880" i="9"/>
  <c r="G1881" i="9"/>
  <c r="I1881" i="9"/>
  <c r="G1882" i="9"/>
  <c r="I1882" i="9"/>
  <c r="G1883" i="9"/>
  <c r="I1883" i="9"/>
  <c r="G1884" i="9"/>
  <c r="I1884" i="9"/>
  <c r="G1885" i="9"/>
  <c r="I1885" i="9"/>
  <c r="G1886" i="9"/>
  <c r="I1886" i="9"/>
  <c r="G1887" i="9"/>
  <c r="I1887" i="9"/>
  <c r="G1888" i="9"/>
  <c r="I1888" i="9"/>
  <c r="G1889" i="9"/>
  <c r="I1889" i="9"/>
  <c r="G1890" i="9"/>
  <c r="I1890" i="9"/>
  <c r="G1891" i="9"/>
  <c r="I1891" i="9"/>
  <c r="G1892" i="9"/>
  <c r="I1892" i="9"/>
  <c r="G1893" i="9"/>
  <c r="I1893" i="9"/>
  <c r="G1894" i="9"/>
  <c r="I1894" i="9"/>
  <c r="G1895" i="9"/>
  <c r="I1895" i="9"/>
  <c r="G1896" i="9"/>
  <c r="I1896" i="9"/>
  <c r="G1897" i="9"/>
  <c r="I1897" i="9"/>
  <c r="G1898" i="9"/>
  <c r="I1898" i="9"/>
  <c r="G1899" i="9"/>
  <c r="I1899" i="9"/>
  <c r="G1900" i="9"/>
  <c r="I1900" i="9"/>
  <c r="G1901" i="9"/>
  <c r="I1901" i="9"/>
  <c r="G1902" i="9"/>
  <c r="I1902" i="9"/>
  <c r="G1903" i="9"/>
  <c r="I1903" i="9"/>
  <c r="G1904" i="9"/>
  <c r="I1904" i="9"/>
  <c r="G1905" i="9"/>
  <c r="I1905" i="9"/>
  <c r="G1906" i="9"/>
  <c r="I1906" i="9"/>
  <c r="G1907" i="9"/>
  <c r="I1907" i="9"/>
  <c r="G1908" i="9"/>
  <c r="I1908" i="9"/>
  <c r="G1909" i="9"/>
  <c r="I1909" i="9"/>
  <c r="G1910" i="9"/>
  <c r="I1910" i="9"/>
  <c r="G1911" i="9"/>
  <c r="I1911" i="9"/>
  <c r="G1912" i="9"/>
  <c r="I1912" i="9"/>
  <c r="G1913" i="9"/>
  <c r="I1913" i="9"/>
  <c r="G1914" i="9"/>
  <c r="I1914" i="9"/>
  <c r="G1915" i="9"/>
  <c r="I1915" i="9"/>
  <c r="G1916" i="9"/>
  <c r="I1916" i="9"/>
  <c r="G1917" i="9"/>
  <c r="I1917" i="9"/>
  <c r="G1918" i="9"/>
  <c r="I1918" i="9"/>
  <c r="G1919" i="9"/>
  <c r="I1919" i="9"/>
  <c r="G1920" i="9"/>
  <c r="I1920" i="9"/>
  <c r="G1921" i="9"/>
  <c r="I1921" i="9"/>
  <c r="G1922" i="9"/>
  <c r="I1922" i="9"/>
  <c r="G1923" i="9"/>
  <c r="I1923" i="9"/>
  <c r="G1924" i="9"/>
  <c r="I1924" i="9"/>
  <c r="G1925" i="9"/>
  <c r="I1925" i="9"/>
  <c r="G1926" i="9"/>
  <c r="I1926" i="9"/>
  <c r="G1927" i="9"/>
  <c r="I1927" i="9"/>
  <c r="G1928" i="9"/>
  <c r="I1928" i="9"/>
  <c r="G1929" i="9"/>
  <c r="I1929" i="9"/>
  <c r="G1930" i="9"/>
  <c r="I1930" i="9"/>
  <c r="G1931" i="9"/>
  <c r="I1931" i="9"/>
  <c r="G1932" i="9"/>
  <c r="I1932" i="9"/>
  <c r="G1933" i="9"/>
  <c r="I1933" i="9"/>
  <c r="G1934" i="9"/>
  <c r="I1934" i="9"/>
  <c r="G1935" i="9"/>
  <c r="I1935" i="9"/>
  <c r="G1936" i="9"/>
  <c r="I1936" i="9"/>
  <c r="G1937" i="9"/>
  <c r="I1937" i="9"/>
  <c r="G1938" i="9"/>
  <c r="I1938" i="9"/>
  <c r="G1939" i="9"/>
  <c r="I1939" i="9"/>
  <c r="G1940" i="9"/>
  <c r="I1940" i="9"/>
  <c r="G1941" i="9"/>
  <c r="I1941" i="9"/>
  <c r="G1942" i="9"/>
  <c r="I1942" i="9"/>
  <c r="G1943" i="9"/>
  <c r="I1943" i="9"/>
  <c r="G1944" i="9"/>
  <c r="I1944" i="9"/>
  <c r="G1945" i="9"/>
  <c r="I1945" i="9"/>
  <c r="G1946" i="9"/>
  <c r="I1946" i="9"/>
  <c r="G1947" i="9"/>
  <c r="I1947" i="9"/>
  <c r="G1948" i="9"/>
  <c r="I1948" i="9"/>
  <c r="G1949" i="9"/>
  <c r="I1949" i="9"/>
  <c r="G1950" i="9"/>
  <c r="I1950" i="9"/>
  <c r="G1951" i="9"/>
  <c r="I1951" i="9"/>
  <c r="G1952" i="9"/>
  <c r="I1952" i="9"/>
  <c r="G1953" i="9"/>
  <c r="I1953" i="9"/>
  <c r="G1954" i="9"/>
  <c r="I1954" i="9"/>
  <c r="G1955" i="9"/>
  <c r="I1955" i="9"/>
  <c r="G1956" i="9"/>
  <c r="I1956" i="9"/>
  <c r="G1957" i="9"/>
  <c r="I1957" i="9"/>
  <c r="G1958" i="9"/>
  <c r="I1958" i="9"/>
  <c r="G1959" i="9"/>
  <c r="I1959" i="9"/>
  <c r="G1960" i="9"/>
  <c r="I1960" i="9"/>
  <c r="G1961" i="9"/>
  <c r="I1961" i="9"/>
  <c r="G1962" i="9"/>
  <c r="I1962" i="9"/>
  <c r="G1963" i="9"/>
  <c r="I1963" i="9"/>
  <c r="G1964" i="9"/>
  <c r="I1964" i="9"/>
  <c r="G1965" i="9"/>
  <c r="I1965" i="9"/>
  <c r="G1966" i="9"/>
  <c r="I1966" i="9"/>
  <c r="G1967" i="9"/>
  <c r="I1967" i="9"/>
  <c r="G1968" i="9"/>
  <c r="I1968" i="9"/>
  <c r="G1969" i="9"/>
  <c r="I1969" i="9"/>
  <c r="G1970" i="9"/>
  <c r="I1970" i="9"/>
  <c r="G1971" i="9"/>
  <c r="I1971" i="9"/>
  <c r="G1972" i="9"/>
  <c r="I1972" i="9"/>
  <c r="G1973" i="9"/>
  <c r="I1973" i="9"/>
  <c r="G1974" i="9"/>
  <c r="I1974" i="9"/>
  <c r="G1975" i="9"/>
  <c r="I1975" i="9"/>
  <c r="G1976" i="9"/>
  <c r="I1976" i="9"/>
  <c r="G1977" i="9"/>
  <c r="I1977" i="9"/>
  <c r="G1978" i="9"/>
  <c r="I1978" i="9"/>
  <c r="G1979" i="9"/>
  <c r="I1979" i="9"/>
  <c r="G1980" i="9"/>
  <c r="I1980" i="9"/>
  <c r="G1981" i="9"/>
  <c r="I1981" i="9"/>
  <c r="G1982" i="9"/>
  <c r="I1982" i="9"/>
  <c r="G1983" i="9"/>
  <c r="I1983" i="9"/>
  <c r="G1984" i="9"/>
  <c r="I1984" i="9"/>
  <c r="G1985" i="9"/>
  <c r="I1985" i="9"/>
  <c r="G1986" i="9"/>
  <c r="I1986" i="9"/>
  <c r="G1987" i="9"/>
  <c r="I1987" i="9"/>
  <c r="G1988" i="9"/>
  <c r="I1988" i="9"/>
  <c r="G1989" i="9"/>
  <c r="I1989" i="9"/>
  <c r="G1990" i="9"/>
  <c r="I1990" i="9"/>
  <c r="G1991" i="9"/>
  <c r="I1991" i="9"/>
  <c r="G1992" i="9"/>
  <c r="I1992" i="9"/>
  <c r="G1993" i="9"/>
  <c r="I1993" i="9"/>
  <c r="G1994" i="9"/>
  <c r="I1994" i="9"/>
  <c r="G1995" i="9"/>
  <c r="I1995" i="9"/>
  <c r="G1996" i="9"/>
  <c r="I1996" i="9"/>
  <c r="G1997" i="9"/>
  <c r="I1997" i="9"/>
  <c r="G1998" i="9"/>
  <c r="I1998" i="9"/>
  <c r="G1999" i="9"/>
  <c r="I1999" i="9"/>
  <c r="G2000" i="9"/>
  <c r="I2000" i="9"/>
  <c r="G2001" i="9"/>
  <c r="I2001" i="9"/>
  <c r="G2002" i="9"/>
  <c r="I2002" i="9"/>
  <c r="G2003" i="9"/>
  <c r="I2003" i="9"/>
  <c r="G2004" i="9"/>
  <c r="I2004" i="9"/>
  <c r="G2005" i="9"/>
  <c r="I2005" i="9"/>
  <c r="G2006" i="9"/>
  <c r="I2006" i="9"/>
  <c r="G2007" i="9"/>
  <c r="I2007" i="9"/>
  <c r="G2008" i="9"/>
  <c r="I2008" i="9"/>
  <c r="G2009" i="9"/>
  <c r="I2009" i="9"/>
  <c r="G2010" i="9"/>
  <c r="I2010" i="9"/>
  <c r="G2011" i="9"/>
  <c r="I2011" i="9"/>
  <c r="G2012" i="9"/>
  <c r="I2012" i="9"/>
  <c r="G2013" i="9"/>
  <c r="I2013" i="9"/>
  <c r="G2014" i="9"/>
  <c r="I2014" i="9"/>
  <c r="G2015" i="9"/>
  <c r="I2015" i="9"/>
  <c r="G2016" i="9"/>
  <c r="I2016" i="9"/>
  <c r="G2017" i="9"/>
  <c r="I2017" i="9"/>
  <c r="G2018" i="9"/>
  <c r="I2018" i="9"/>
  <c r="G2019" i="9"/>
  <c r="I2019" i="9"/>
  <c r="G2020" i="9"/>
  <c r="I2020" i="9"/>
  <c r="G2021" i="9"/>
  <c r="I2021" i="9"/>
  <c r="G2022" i="9"/>
  <c r="I2022" i="9"/>
  <c r="G2023" i="9"/>
  <c r="I2023" i="9"/>
  <c r="G2024" i="9"/>
  <c r="I2024" i="9"/>
  <c r="G2025" i="9"/>
  <c r="I2025" i="9"/>
  <c r="G2026" i="9"/>
  <c r="I2026" i="9"/>
  <c r="G2027" i="9"/>
  <c r="I2027" i="9"/>
  <c r="G2028" i="9"/>
  <c r="I2028" i="9"/>
  <c r="G2029" i="9"/>
  <c r="I2029" i="9"/>
  <c r="G2030" i="9"/>
  <c r="I2030" i="9"/>
  <c r="G2031" i="9"/>
  <c r="I2031" i="9"/>
  <c r="G2032" i="9"/>
  <c r="I2032" i="9"/>
  <c r="G2033" i="9"/>
  <c r="I2033" i="9"/>
  <c r="G2034" i="9"/>
  <c r="I2034" i="9"/>
  <c r="G2035" i="9"/>
  <c r="I2035" i="9"/>
  <c r="G2036" i="9"/>
  <c r="I2036" i="9"/>
  <c r="G2037" i="9"/>
  <c r="I2037" i="9"/>
  <c r="G2038" i="9"/>
  <c r="I2038" i="9"/>
  <c r="G2039" i="9"/>
  <c r="I2039" i="9"/>
  <c r="G2040" i="9"/>
  <c r="I2040" i="9"/>
  <c r="G2041" i="9"/>
  <c r="I2041" i="9"/>
  <c r="G2042" i="9"/>
  <c r="I2042" i="9"/>
  <c r="G2043" i="9"/>
  <c r="I2043" i="9"/>
  <c r="G2044" i="9"/>
  <c r="I2044" i="9"/>
  <c r="G2045" i="9"/>
  <c r="I2045" i="9"/>
  <c r="G2046" i="9"/>
  <c r="I2046" i="9"/>
  <c r="G2047" i="9"/>
  <c r="I2047" i="9"/>
  <c r="G2048" i="9"/>
  <c r="I2048" i="9"/>
  <c r="G2049" i="9"/>
  <c r="I2049" i="9"/>
  <c r="G2050" i="9"/>
  <c r="I2050" i="9"/>
  <c r="G2051" i="9"/>
  <c r="I2051" i="9"/>
  <c r="G2052" i="9"/>
  <c r="I2052" i="9"/>
  <c r="G2053" i="9"/>
  <c r="I2053" i="9"/>
  <c r="G2054" i="9"/>
  <c r="I2054" i="9"/>
  <c r="G2055" i="9"/>
  <c r="I2055" i="9"/>
  <c r="G2056" i="9"/>
  <c r="I2056" i="9"/>
  <c r="G2057" i="9"/>
  <c r="I2057" i="9"/>
  <c r="G2058" i="9"/>
  <c r="I2058" i="9"/>
  <c r="G2059" i="9"/>
  <c r="I2059" i="9"/>
  <c r="G2060" i="9"/>
  <c r="I2060" i="9"/>
  <c r="G2061" i="9"/>
  <c r="I2061" i="9"/>
  <c r="G2062" i="9"/>
  <c r="I2062" i="9"/>
  <c r="G2063" i="9"/>
  <c r="I2063" i="9"/>
  <c r="G2064" i="9"/>
  <c r="I2064" i="9"/>
  <c r="G2065" i="9"/>
  <c r="I2065" i="9"/>
  <c r="G2066" i="9"/>
  <c r="I2066" i="9"/>
  <c r="G2067" i="9"/>
  <c r="I2067" i="9"/>
  <c r="G2068" i="9"/>
  <c r="I2068" i="9"/>
  <c r="G2069" i="9"/>
  <c r="I2069" i="9"/>
  <c r="G2070" i="9"/>
  <c r="I2070" i="9"/>
  <c r="G2071" i="9"/>
  <c r="I2071" i="9"/>
  <c r="G2072" i="9"/>
  <c r="I2072" i="9"/>
  <c r="G2073" i="9"/>
  <c r="I2073" i="9"/>
  <c r="G2074" i="9"/>
  <c r="I2074" i="9"/>
  <c r="G2075" i="9"/>
  <c r="I2075" i="9"/>
  <c r="G2076" i="9"/>
  <c r="I2076" i="9"/>
  <c r="G2077" i="9"/>
  <c r="I2077" i="9"/>
  <c r="G2078" i="9"/>
  <c r="I2078" i="9"/>
  <c r="G2079" i="9"/>
  <c r="I2079" i="9"/>
  <c r="G2080" i="9"/>
  <c r="I2080" i="9"/>
  <c r="G2081" i="9"/>
  <c r="I2081" i="9"/>
  <c r="G2082" i="9"/>
  <c r="I2082" i="9"/>
  <c r="G2083" i="9"/>
  <c r="I2083" i="9"/>
  <c r="G2084" i="9"/>
  <c r="I2084" i="9"/>
  <c r="G2085" i="9"/>
  <c r="I2085" i="9"/>
  <c r="G2086" i="9"/>
  <c r="I2086" i="9"/>
  <c r="G2087" i="9"/>
  <c r="I2087" i="9"/>
  <c r="G2088" i="9"/>
  <c r="I2088" i="9"/>
  <c r="G2089" i="9"/>
  <c r="I2089" i="9"/>
  <c r="G2090" i="9"/>
  <c r="I2090" i="9"/>
  <c r="G2091" i="9"/>
  <c r="I2091" i="9"/>
  <c r="G2092" i="9"/>
  <c r="I2092" i="9"/>
  <c r="G2093" i="9"/>
  <c r="I2093" i="9"/>
  <c r="G2094" i="9"/>
  <c r="I2094" i="9"/>
  <c r="G2095" i="9"/>
  <c r="I2095" i="9"/>
  <c r="G2096" i="9"/>
  <c r="I2096" i="9"/>
  <c r="G2097" i="9"/>
  <c r="I2097" i="9"/>
  <c r="G2098" i="9"/>
  <c r="I2098" i="9"/>
  <c r="G2099" i="9"/>
  <c r="I2099" i="9"/>
  <c r="G2100" i="9"/>
  <c r="I2100" i="9"/>
  <c r="G2101" i="9"/>
  <c r="I2101" i="9"/>
  <c r="G2102" i="9"/>
  <c r="I2102" i="9"/>
  <c r="G2103" i="9"/>
  <c r="I2103" i="9"/>
  <c r="G2104" i="9"/>
  <c r="I2104" i="9"/>
  <c r="G2105" i="9"/>
  <c r="I2105" i="9"/>
  <c r="G2106" i="9"/>
  <c r="I2106" i="9"/>
  <c r="G2107" i="9"/>
  <c r="I2107" i="9"/>
  <c r="G2108" i="9"/>
  <c r="I2108" i="9"/>
  <c r="G2109" i="9"/>
  <c r="I2109" i="9"/>
  <c r="G2110" i="9"/>
  <c r="I2110" i="9"/>
  <c r="G2111" i="9"/>
  <c r="I2111" i="9"/>
  <c r="G2112" i="9"/>
  <c r="I2112" i="9"/>
  <c r="G2113" i="9"/>
  <c r="I2113" i="9"/>
  <c r="G2114" i="9"/>
  <c r="I2114" i="9"/>
  <c r="G2115" i="9"/>
  <c r="I2115" i="9"/>
  <c r="G2116" i="9"/>
  <c r="I2116" i="9"/>
  <c r="G2117" i="9"/>
  <c r="I2117" i="9"/>
  <c r="G2118" i="9"/>
  <c r="I2118" i="9"/>
  <c r="G2119" i="9"/>
  <c r="I2119" i="9"/>
  <c r="G2120" i="9"/>
  <c r="I2120" i="9"/>
  <c r="G2121" i="9"/>
  <c r="I2121" i="9"/>
  <c r="G2122" i="9"/>
  <c r="I2122" i="9"/>
  <c r="G2123" i="9"/>
  <c r="I2123" i="9"/>
  <c r="G2124" i="9"/>
  <c r="I2124" i="9"/>
  <c r="G2125" i="9"/>
  <c r="I2125" i="9"/>
  <c r="G2126" i="9"/>
  <c r="I2126" i="9"/>
  <c r="G2127" i="9"/>
  <c r="I2127" i="9"/>
  <c r="G2128" i="9"/>
  <c r="I2128" i="9"/>
  <c r="G2129" i="9"/>
  <c r="I2129" i="9"/>
  <c r="G2130" i="9"/>
  <c r="I2130" i="9"/>
  <c r="G2131" i="9"/>
  <c r="I2131" i="9"/>
  <c r="G2132" i="9"/>
  <c r="I2132" i="9"/>
  <c r="G2133" i="9"/>
  <c r="I2133" i="9"/>
  <c r="G2134" i="9"/>
  <c r="I2134" i="9"/>
  <c r="G2135" i="9"/>
  <c r="I2135" i="9"/>
  <c r="G2136" i="9"/>
  <c r="I2136" i="9"/>
  <c r="G2137" i="9"/>
  <c r="I2137" i="9"/>
  <c r="G2138" i="9"/>
  <c r="I2138" i="9"/>
  <c r="G2139" i="9"/>
  <c r="I2139" i="9"/>
  <c r="G2140" i="9"/>
  <c r="I2140" i="9"/>
  <c r="G2141" i="9"/>
  <c r="I2141" i="9"/>
  <c r="G2142" i="9"/>
  <c r="I2142" i="9"/>
  <c r="G2143" i="9"/>
  <c r="I2143" i="9"/>
  <c r="G2144" i="9"/>
  <c r="I2144" i="9"/>
  <c r="G2145" i="9"/>
  <c r="I2145" i="9"/>
  <c r="G2146" i="9"/>
  <c r="I2146" i="9"/>
  <c r="G2147" i="9"/>
  <c r="I2147" i="9"/>
  <c r="G2148" i="9"/>
  <c r="I2148" i="9"/>
  <c r="G2149" i="9"/>
  <c r="I2149" i="9"/>
  <c r="G2150" i="9"/>
  <c r="I2150" i="9"/>
  <c r="G2151" i="9"/>
  <c r="I2151" i="9"/>
  <c r="G2152" i="9"/>
  <c r="I2152" i="9"/>
  <c r="G2153" i="9"/>
  <c r="I2153" i="9"/>
  <c r="G2154" i="9"/>
  <c r="I2154" i="9"/>
  <c r="G2155" i="9"/>
  <c r="I2155" i="9"/>
  <c r="G2156" i="9"/>
  <c r="I2156" i="9"/>
  <c r="G2157" i="9"/>
  <c r="I2157" i="9"/>
  <c r="G2158" i="9"/>
  <c r="I2158" i="9"/>
  <c r="G2159" i="9"/>
  <c r="I2159" i="9"/>
  <c r="G2160" i="9"/>
  <c r="I2160" i="9"/>
  <c r="G2161" i="9"/>
  <c r="I2161" i="9"/>
  <c r="G2162" i="9"/>
  <c r="I2162" i="9"/>
  <c r="G2163" i="9"/>
  <c r="I2163" i="9"/>
  <c r="G2164" i="9"/>
  <c r="I2164" i="9"/>
  <c r="G2165" i="9"/>
  <c r="I2165" i="9"/>
  <c r="G2166" i="9"/>
  <c r="I2166" i="9"/>
  <c r="G2167" i="9"/>
  <c r="I2167" i="9"/>
  <c r="G2168" i="9"/>
  <c r="I2168" i="9"/>
  <c r="G2169" i="9"/>
  <c r="I2169" i="9"/>
  <c r="G2170" i="9"/>
  <c r="I2170" i="9"/>
  <c r="G2171" i="9"/>
  <c r="I2171" i="9"/>
  <c r="G2172" i="9"/>
  <c r="I2172" i="9"/>
  <c r="G2173" i="9"/>
  <c r="I2173" i="9"/>
  <c r="G2174" i="9"/>
  <c r="I2174" i="9"/>
  <c r="G2175" i="9"/>
  <c r="I2175" i="9"/>
  <c r="G2176" i="9"/>
  <c r="I2176" i="9"/>
  <c r="G2177" i="9"/>
  <c r="I2177" i="9"/>
  <c r="G2178" i="9"/>
  <c r="I2178" i="9"/>
  <c r="G2179" i="9"/>
  <c r="I2179" i="9"/>
  <c r="G2180" i="9"/>
  <c r="I2180" i="9"/>
  <c r="G2181" i="9"/>
  <c r="I2181" i="9"/>
  <c r="G2182" i="9"/>
  <c r="I2182" i="9"/>
  <c r="G2183" i="9"/>
  <c r="I2183" i="9"/>
  <c r="G2184" i="9"/>
  <c r="I2184" i="9"/>
  <c r="G2185" i="9"/>
  <c r="I2185" i="9"/>
  <c r="G2186" i="9"/>
  <c r="I2186" i="9"/>
  <c r="G2187" i="9"/>
  <c r="I2187" i="9"/>
  <c r="G2188" i="9"/>
  <c r="I2188" i="9"/>
  <c r="G2189" i="9"/>
  <c r="I2189" i="9"/>
  <c r="G2190" i="9"/>
  <c r="I2190" i="9"/>
  <c r="G2191" i="9"/>
  <c r="I2191" i="9"/>
  <c r="G2192" i="9"/>
  <c r="I2192" i="9"/>
  <c r="G2193" i="9"/>
  <c r="I2193" i="9"/>
  <c r="G2194" i="9"/>
  <c r="I2194" i="9"/>
  <c r="G2195" i="9"/>
  <c r="I2195" i="9"/>
  <c r="G2196" i="9"/>
  <c r="I2196" i="9"/>
  <c r="G2197" i="9"/>
  <c r="I2197" i="9"/>
  <c r="G2198" i="9"/>
  <c r="I2198" i="9"/>
  <c r="G2199" i="9"/>
  <c r="I2199" i="9"/>
  <c r="G2200" i="9"/>
  <c r="I2200" i="9"/>
  <c r="G2201" i="9"/>
  <c r="I2201" i="9"/>
  <c r="G2202" i="9"/>
  <c r="I2202" i="9"/>
  <c r="G2203" i="9"/>
  <c r="I2203" i="9"/>
  <c r="G2204" i="9"/>
  <c r="I2204" i="9"/>
  <c r="G2205" i="9"/>
  <c r="I2205" i="9"/>
  <c r="G2206" i="9"/>
  <c r="I2206" i="9"/>
  <c r="G2207" i="9"/>
  <c r="I2207" i="9"/>
  <c r="G2208" i="9"/>
  <c r="I2208" i="9"/>
  <c r="G2209" i="9"/>
  <c r="I2209" i="9"/>
  <c r="G2210" i="9"/>
  <c r="I2210" i="9"/>
  <c r="G2211" i="9"/>
  <c r="I2211" i="9"/>
  <c r="G2212" i="9"/>
  <c r="I2212" i="9"/>
  <c r="G2213" i="9"/>
  <c r="I2213" i="9"/>
  <c r="G2214" i="9"/>
  <c r="I2214" i="9"/>
  <c r="G2215" i="9"/>
  <c r="I2215" i="9"/>
  <c r="G2216" i="9"/>
  <c r="I2216" i="9"/>
  <c r="G2217" i="9"/>
  <c r="I2217" i="9"/>
  <c r="G2218" i="9"/>
  <c r="I2218" i="9"/>
  <c r="G2219" i="9"/>
  <c r="I2219" i="9"/>
  <c r="G2220" i="9"/>
  <c r="I2220" i="9"/>
  <c r="G2221" i="9"/>
  <c r="I2221" i="9"/>
  <c r="G2222" i="9"/>
  <c r="I2222" i="9"/>
  <c r="G2223" i="9"/>
  <c r="I2223" i="9"/>
  <c r="G2224" i="9"/>
  <c r="I2224" i="9"/>
  <c r="G2225" i="9"/>
  <c r="I2225" i="9"/>
  <c r="G2226" i="9"/>
  <c r="I2226" i="9"/>
  <c r="G2227" i="9"/>
  <c r="I2227" i="9"/>
  <c r="G2228" i="9"/>
  <c r="I2228" i="9"/>
  <c r="G2229" i="9"/>
  <c r="I2229" i="9"/>
  <c r="G2230" i="9"/>
  <c r="I2230" i="9"/>
  <c r="G2231" i="9"/>
  <c r="I2231" i="9"/>
  <c r="G2232" i="9"/>
  <c r="I2232" i="9"/>
  <c r="G2233" i="9"/>
  <c r="I2233" i="9"/>
  <c r="G2234" i="9"/>
  <c r="I2234" i="9"/>
  <c r="G2235" i="9"/>
  <c r="I2235" i="9"/>
  <c r="G2236" i="9"/>
  <c r="I2236" i="9"/>
  <c r="G2237" i="9"/>
  <c r="I2237" i="9"/>
  <c r="G2238" i="9"/>
  <c r="I2238" i="9"/>
  <c r="G2239" i="9"/>
  <c r="I2239" i="9"/>
  <c r="G2240" i="9"/>
  <c r="I2240" i="9"/>
  <c r="G2241" i="9"/>
  <c r="I2241" i="9"/>
  <c r="G2242" i="9"/>
  <c r="I2242" i="9"/>
  <c r="G2243" i="9"/>
  <c r="I2243" i="9"/>
  <c r="G2244" i="9"/>
  <c r="I2244" i="9"/>
  <c r="G2245" i="9"/>
  <c r="I2245" i="9"/>
  <c r="G2246" i="9"/>
  <c r="I2246" i="9"/>
  <c r="G2247" i="9"/>
  <c r="I2247" i="9"/>
  <c r="G2248" i="9"/>
  <c r="I2248" i="9"/>
  <c r="G2249" i="9"/>
  <c r="I2249" i="9"/>
  <c r="G2250" i="9"/>
  <c r="I2250" i="9"/>
  <c r="G2251" i="9"/>
  <c r="I2251" i="9"/>
  <c r="G2252" i="9"/>
  <c r="I2252" i="9"/>
  <c r="G2253" i="9"/>
  <c r="I2253" i="9"/>
  <c r="G2254" i="9"/>
  <c r="I2254" i="9"/>
  <c r="G2255" i="9"/>
  <c r="I2255" i="9"/>
  <c r="G2256" i="9"/>
  <c r="I2256" i="9"/>
  <c r="G2257" i="9"/>
  <c r="I2257" i="9"/>
  <c r="G2258" i="9"/>
  <c r="I2258" i="9"/>
  <c r="G2259" i="9"/>
  <c r="I2259" i="9"/>
  <c r="G2260" i="9"/>
  <c r="I2260" i="9"/>
  <c r="G2261" i="9"/>
  <c r="I2261" i="9"/>
  <c r="G2262" i="9"/>
  <c r="I2262" i="9"/>
  <c r="G2263" i="9"/>
  <c r="I2263" i="9"/>
  <c r="G2264" i="9"/>
  <c r="I2264" i="9"/>
  <c r="G2265" i="9"/>
  <c r="I2265" i="9"/>
  <c r="G2266" i="9"/>
  <c r="I2266" i="9"/>
  <c r="G2267" i="9"/>
  <c r="I2267" i="9"/>
  <c r="G2268" i="9"/>
  <c r="I2268" i="9"/>
  <c r="G2269" i="9"/>
  <c r="I2269" i="9"/>
  <c r="G2270" i="9"/>
  <c r="I2270" i="9"/>
  <c r="G2271" i="9"/>
  <c r="I2271" i="9"/>
  <c r="G2272" i="9"/>
  <c r="I2272" i="9"/>
  <c r="G2273" i="9"/>
  <c r="I2273" i="9"/>
  <c r="G2274" i="9"/>
  <c r="I2274" i="9"/>
  <c r="G2275" i="9"/>
  <c r="I2275" i="9"/>
  <c r="G2276" i="9"/>
  <c r="I2276" i="9"/>
  <c r="G2277" i="9"/>
  <c r="I2277" i="9"/>
  <c r="G2278" i="9"/>
  <c r="I2278" i="9"/>
  <c r="G2279" i="9"/>
  <c r="I2279" i="9"/>
  <c r="G2280" i="9"/>
  <c r="I2280" i="9"/>
  <c r="G2281" i="9"/>
  <c r="I2281" i="9"/>
  <c r="G2282" i="9"/>
  <c r="I2282" i="9"/>
  <c r="G2283" i="9"/>
  <c r="I2283" i="9"/>
  <c r="G2284" i="9"/>
  <c r="I2284" i="9"/>
  <c r="G2285" i="9"/>
  <c r="I2285" i="9"/>
  <c r="G2286" i="9"/>
  <c r="I2286" i="9"/>
  <c r="G2287" i="9"/>
  <c r="I2287" i="9"/>
  <c r="G2288" i="9"/>
  <c r="I2288" i="9"/>
  <c r="G2289" i="9"/>
  <c r="I2289" i="9"/>
  <c r="G2290" i="9"/>
  <c r="I2290" i="9"/>
  <c r="G2291" i="9"/>
  <c r="I2291" i="9"/>
  <c r="G2292" i="9"/>
  <c r="I2292" i="9"/>
  <c r="G2293" i="9"/>
  <c r="I2293" i="9"/>
  <c r="G2294" i="9"/>
  <c r="I2294" i="9"/>
  <c r="G2295" i="9"/>
  <c r="I2295" i="9"/>
  <c r="G2296" i="9"/>
  <c r="I2296" i="9"/>
  <c r="G2297" i="9"/>
  <c r="I2297" i="9"/>
  <c r="G2298" i="9"/>
  <c r="I2298" i="9"/>
  <c r="G2299" i="9"/>
  <c r="I2299" i="9"/>
  <c r="G2300" i="9"/>
  <c r="I2300" i="9"/>
  <c r="G2301" i="9"/>
  <c r="I2301" i="9"/>
  <c r="G2302" i="9"/>
  <c r="I2302" i="9"/>
  <c r="G2303" i="9"/>
  <c r="I2303" i="9"/>
  <c r="G2304" i="9"/>
  <c r="I2304" i="9"/>
  <c r="G2305" i="9"/>
  <c r="I2305" i="9"/>
  <c r="G2306" i="9"/>
  <c r="I2306" i="9"/>
  <c r="G2307" i="9"/>
  <c r="I2307" i="9"/>
  <c r="G2308" i="9"/>
  <c r="I2308" i="9"/>
  <c r="G2309" i="9"/>
  <c r="I2309" i="9"/>
  <c r="G2310" i="9"/>
  <c r="I2310" i="9"/>
  <c r="G2311" i="9"/>
  <c r="I2311" i="9"/>
  <c r="G2312" i="9"/>
  <c r="I2312" i="9"/>
  <c r="G2313" i="9"/>
  <c r="I2313" i="9"/>
  <c r="G2314" i="9"/>
  <c r="I2314" i="9"/>
  <c r="G2315" i="9"/>
  <c r="I2315" i="9"/>
  <c r="G2316" i="9"/>
  <c r="I2316" i="9"/>
  <c r="G2317" i="9"/>
  <c r="I2317" i="9"/>
  <c r="G2318" i="9"/>
  <c r="I2318" i="9"/>
  <c r="G2319" i="9"/>
  <c r="I2319" i="9"/>
  <c r="G2320" i="9"/>
  <c r="I2320" i="9"/>
  <c r="G2321" i="9"/>
  <c r="I2321" i="9"/>
  <c r="G2322" i="9"/>
  <c r="I2322" i="9"/>
  <c r="G2323" i="9"/>
  <c r="I2323" i="9"/>
  <c r="G2324" i="9"/>
  <c r="I2324" i="9"/>
  <c r="G2325" i="9"/>
  <c r="I2325" i="9"/>
  <c r="G2326" i="9"/>
  <c r="I2326" i="9"/>
  <c r="G2327" i="9"/>
  <c r="I2327" i="9"/>
  <c r="G2328" i="9"/>
  <c r="I2328" i="9"/>
  <c r="G2329" i="9"/>
  <c r="I2329" i="9"/>
  <c r="G2330" i="9"/>
  <c r="I2330" i="9"/>
  <c r="G2331" i="9"/>
  <c r="I2331" i="9"/>
  <c r="G2332" i="9"/>
  <c r="I2332" i="9"/>
  <c r="G2333" i="9"/>
  <c r="I2333" i="9"/>
  <c r="G2334" i="9"/>
  <c r="I2334" i="9"/>
  <c r="G2335" i="9"/>
  <c r="I2335" i="9"/>
  <c r="G2336" i="9"/>
  <c r="I2336" i="9"/>
  <c r="G2337" i="9"/>
  <c r="I2337" i="9"/>
  <c r="G2338" i="9"/>
  <c r="I2338" i="9"/>
  <c r="G2339" i="9"/>
  <c r="I2339" i="9"/>
  <c r="G2340" i="9"/>
  <c r="I2340" i="9"/>
  <c r="G2341" i="9"/>
  <c r="I2341" i="9"/>
  <c r="G2342" i="9"/>
  <c r="I2342" i="9"/>
  <c r="G2343" i="9"/>
  <c r="I2343" i="9"/>
  <c r="G2344" i="9"/>
  <c r="I2344" i="9"/>
  <c r="G2345" i="9"/>
  <c r="I2345" i="9"/>
  <c r="G2346" i="9"/>
  <c r="I2346" i="9"/>
  <c r="G2347" i="9"/>
  <c r="I2347" i="9"/>
  <c r="G2348" i="9"/>
  <c r="I2348" i="9"/>
  <c r="G2349" i="9"/>
  <c r="I2349" i="9"/>
  <c r="G2350" i="9"/>
  <c r="I2350" i="9"/>
  <c r="G2351" i="9"/>
  <c r="I2351" i="9"/>
  <c r="G2352" i="9"/>
  <c r="I2352" i="9"/>
  <c r="G2353" i="9"/>
  <c r="I2353" i="9"/>
  <c r="G2354" i="9"/>
  <c r="I2354" i="9"/>
  <c r="G2355" i="9"/>
  <c r="I2355" i="9"/>
  <c r="G2356" i="9"/>
  <c r="I2356" i="9"/>
  <c r="G2357" i="9"/>
  <c r="I2357" i="9"/>
  <c r="G2358" i="9"/>
  <c r="I2358" i="9"/>
  <c r="G2359" i="9"/>
  <c r="I2359" i="9"/>
  <c r="G2360" i="9"/>
  <c r="I2360" i="9"/>
  <c r="G2361" i="9"/>
  <c r="I2361" i="9"/>
  <c r="G2362" i="9"/>
  <c r="I2362" i="9"/>
  <c r="G2363" i="9"/>
  <c r="I2363" i="9"/>
  <c r="G2364" i="9"/>
  <c r="I2364" i="9"/>
  <c r="G2365" i="9"/>
  <c r="I2365" i="9"/>
  <c r="G2366" i="9"/>
  <c r="I2366" i="9"/>
  <c r="G2367" i="9"/>
  <c r="I2367" i="9"/>
  <c r="G2368" i="9"/>
  <c r="I2368" i="9"/>
  <c r="G2369" i="9"/>
  <c r="I2369" i="9"/>
  <c r="G2370" i="9"/>
  <c r="I2370" i="9"/>
  <c r="G2371" i="9"/>
  <c r="I2371" i="9"/>
  <c r="G2372" i="9"/>
  <c r="I2372" i="9"/>
  <c r="G2373" i="9"/>
  <c r="I2373" i="9"/>
  <c r="G2374" i="9"/>
  <c r="I2374" i="9"/>
  <c r="G2375" i="9"/>
  <c r="I2375" i="9"/>
  <c r="G2376" i="9"/>
  <c r="I2376" i="9"/>
  <c r="G2377" i="9"/>
  <c r="I2377" i="9"/>
  <c r="G2378" i="9"/>
  <c r="I2378" i="9"/>
  <c r="G2379" i="9"/>
  <c r="I2379" i="9"/>
  <c r="G2380" i="9"/>
  <c r="I2380" i="9"/>
  <c r="G2381" i="9"/>
  <c r="I2381" i="9"/>
  <c r="G2382" i="9"/>
  <c r="I2382" i="9"/>
  <c r="G2383" i="9"/>
  <c r="I2383" i="9"/>
  <c r="G2384" i="9"/>
  <c r="I2384" i="9"/>
  <c r="G2385" i="9"/>
  <c r="I2385" i="9"/>
  <c r="G2386" i="9"/>
  <c r="I2386" i="9"/>
  <c r="G2387" i="9"/>
  <c r="I2387" i="9"/>
  <c r="G2388" i="9"/>
  <c r="I2388" i="9"/>
  <c r="G2389" i="9"/>
  <c r="I2389" i="9"/>
  <c r="G2390" i="9"/>
  <c r="I2390" i="9"/>
  <c r="G2391" i="9"/>
  <c r="I2391" i="9"/>
  <c r="G2392" i="9"/>
  <c r="I2392" i="9"/>
  <c r="G2393" i="9"/>
  <c r="I2393" i="9"/>
  <c r="G2394" i="9"/>
  <c r="I2394" i="9"/>
  <c r="G2395" i="9"/>
  <c r="I2395" i="9"/>
  <c r="G2396" i="9"/>
  <c r="I2396" i="9"/>
  <c r="G2397" i="9"/>
  <c r="I2397" i="9"/>
  <c r="G2398" i="9"/>
  <c r="I2398" i="9"/>
  <c r="G2399" i="9"/>
  <c r="I2399" i="9"/>
  <c r="G2400" i="9"/>
  <c r="I2400" i="9"/>
  <c r="G2401" i="9"/>
  <c r="I2401" i="9"/>
  <c r="G2402" i="9"/>
  <c r="I2402" i="9"/>
  <c r="G2403" i="9"/>
  <c r="I2403" i="9"/>
  <c r="G2404" i="9"/>
  <c r="I2404" i="9"/>
  <c r="G2405" i="9"/>
  <c r="I2405" i="9"/>
  <c r="G2406" i="9"/>
  <c r="I2406" i="9"/>
  <c r="G2407" i="9"/>
  <c r="I2407" i="9"/>
  <c r="G2408" i="9"/>
  <c r="I2408" i="9"/>
  <c r="G2409" i="9"/>
  <c r="I2409" i="9"/>
  <c r="G2410" i="9"/>
  <c r="I2410" i="9"/>
  <c r="G2411" i="9"/>
  <c r="I2411" i="9"/>
  <c r="G2412" i="9"/>
  <c r="I2412" i="9"/>
  <c r="G2413" i="9"/>
  <c r="I2413" i="9"/>
  <c r="G2414" i="9"/>
  <c r="I2414" i="9"/>
  <c r="G2415" i="9"/>
  <c r="I2415" i="9"/>
  <c r="G2416" i="9"/>
  <c r="I2416" i="9"/>
  <c r="G2417" i="9"/>
  <c r="I2417" i="9"/>
  <c r="G2418" i="9"/>
  <c r="I2418" i="9"/>
  <c r="G2419" i="9"/>
  <c r="I2419" i="9"/>
  <c r="G2420" i="9"/>
  <c r="I2420" i="9"/>
  <c r="G2421" i="9"/>
  <c r="I2421" i="9"/>
  <c r="G2422" i="9"/>
  <c r="I2422" i="9"/>
  <c r="G2423" i="9"/>
  <c r="I2423" i="9"/>
  <c r="G2424" i="9"/>
  <c r="I2424" i="9"/>
  <c r="G2425" i="9"/>
  <c r="I2425" i="9"/>
  <c r="G2426" i="9"/>
  <c r="I2426" i="9"/>
  <c r="G2427" i="9"/>
  <c r="I2427" i="9"/>
  <c r="G2428" i="9"/>
  <c r="I2428" i="9"/>
  <c r="G2429" i="9"/>
  <c r="I2429" i="9"/>
  <c r="G2430" i="9"/>
  <c r="I2430" i="9"/>
  <c r="G2431" i="9"/>
  <c r="I2431" i="9"/>
  <c r="G2432" i="9"/>
  <c r="I2432" i="9"/>
  <c r="G2433" i="9"/>
  <c r="I2433" i="9"/>
  <c r="G2434" i="9"/>
  <c r="I2434" i="9"/>
  <c r="G2435" i="9"/>
  <c r="I2435" i="9"/>
  <c r="G2436" i="9"/>
  <c r="I2436" i="9"/>
  <c r="G2437" i="9"/>
  <c r="I2437" i="9"/>
  <c r="G2438" i="9"/>
  <c r="I2438" i="9"/>
  <c r="G2439" i="9"/>
  <c r="I2439" i="9"/>
  <c r="G2440" i="9"/>
  <c r="I2440" i="9"/>
  <c r="G2441" i="9"/>
  <c r="I2441" i="9"/>
  <c r="G2442" i="9"/>
  <c r="I2442" i="9"/>
  <c r="G2443" i="9"/>
  <c r="I2443" i="9"/>
  <c r="G2444" i="9"/>
  <c r="I2444" i="9"/>
  <c r="G2445" i="9"/>
  <c r="I2445" i="9"/>
  <c r="G2446" i="9"/>
  <c r="I2446" i="9"/>
  <c r="G2447" i="9"/>
  <c r="I2447" i="9"/>
  <c r="G2448" i="9"/>
  <c r="I2448" i="9"/>
  <c r="G2449" i="9"/>
  <c r="I2449" i="9"/>
  <c r="G2450" i="9"/>
  <c r="I2450" i="9"/>
  <c r="G2451" i="9"/>
  <c r="I2451" i="9"/>
  <c r="G2452" i="9"/>
  <c r="I2452" i="9"/>
  <c r="G2453" i="9"/>
  <c r="I2453" i="9"/>
  <c r="G2454" i="9"/>
  <c r="I2454" i="9"/>
  <c r="G2455" i="9"/>
  <c r="I2455" i="9"/>
  <c r="G2456" i="9"/>
  <c r="I2456" i="9"/>
  <c r="G2457" i="9"/>
  <c r="I2457" i="9"/>
  <c r="G2458" i="9"/>
  <c r="I2458" i="9"/>
  <c r="G2459" i="9"/>
  <c r="I2459" i="9"/>
  <c r="G2460" i="9"/>
  <c r="I2460" i="9"/>
  <c r="G2461" i="9"/>
  <c r="I2461" i="9"/>
  <c r="G2462" i="9"/>
  <c r="I2462" i="9"/>
  <c r="G2463" i="9"/>
  <c r="I2463" i="9"/>
  <c r="G2464" i="9"/>
  <c r="I2464" i="9"/>
  <c r="G2465" i="9"/>
  <c r="I2465" i="9"/>
  <c r="G2466" i="9"/>
  <c r="I2466" i="9"/>
  <c r="G2467" i="9"/>
  <c r="I2467" i="9"/>
  <c r="G2468" i="9"/>
  <c r="I2468" i="9"/>
  <c r="G2469" i="9"/>
  <c r="I2469" i="9"/>
  <c r="G2470" i="9"/>
  <c r="I2470" i="9"/>
  <c r="G2471" i="9"/>
  <c r="I2471" i="9"/>
  <c r="G2472" i="9"/>
  <c r="I2472" i="9"/>
  <c r="G2473" i="9"/>
  <c r="I2473" i="9"/>
  <c r="G2474" i="9"/>
  <c r="I2474" i="9"/>
  <c r="G2475" i="9"/>
  <c r="I2475" i="9"/>
  <c r="G2476" i="9"/>
  <c r="I2476" i="9"/>
  <c r="G2477" i="9"/>
  <c r="I2477" i="9"/>
  <c r="G2478" i="9"/>
  <c r="I2478" i="9"/>
  <c r="G2479" i="9"/>
  <c r="I2479" i="9"/>
  <c r="G2480" i="9"/>
  <c r="I2480" i="9"/>
  <c r="G2481" i="9"/>
  <c r="I2481" i="9"/>
  <c r="G2482" i="9"/>
  <c r="I2482" i="9"/>
  <c r="G2483" i="9"/>
  <c r="I2483" i="9"/>
  <c r="G2484" i="9"/>
  <c r="I2484" i="9"/>
  <c r="G2485" i="9"/>
  <c r="I2485" i="9"/>
  <c r="G2486" i="9"/>
  <c r="I2486" i="9"/>
  <c r="G2487" i="9"/>
  <c r="I2487" i="9"/>
  <c r="G2488" i="9"/>
  <c r="I2488" i="9"/>
  <c r="G2489" i="9"/>
  <c r="I2489" i="9"/>
  <c r="G2490" i="9"/>
  <c r="I2490" i="9"/>
  <c r="G2491" i="9"/>
  <c r="I2491" i="9"/>
  <c r="G2492" i="9"/>
  <c r="I2492" i="9"/>
  <c r="G2493" i="9"/>
  <c r="I2493" i="9"/>
  <c r="G2494" i="9"/>
  <c r="I2494" i="9"/>
  <c r="G2495" i="9"/>
  <c r="I2495" i="9"/>
  <c r="G2496" i="9"/>
  <c r="I2496" i="9"/>
  <c r="G2497" i="9"/>
  <c r="I2497" i="9"/>
  <c r="G2498" i="9"/>
  <c r="I2498" i="9"/>
  <c r="G2499" i="9"/>
  <c r="I2499" i="9"/>
  <c r="G2500" i="9"/>
  <c r="I2500" i="9"/>
  <c r="G2501" i="9"/>
  <c r="I2501" i="9"/>
  <c r="G2502" i="9"/>
  <c r="I2502" i="9"/>
  <c r="G2503" i="9"/>
  <c r="I2503" i="9"/>
  <c r="G2504" i="9"/>
  <c r="I2504" i="9"/>
  <c r="G2505" i="9"/>
  <c r="I2505" i="9"/>
  <c r="G2506" i="9"/>
  <c r="I2506" i="9"/>
  <c r="G2507" i="9"/>
  <c r="I2507" i="9"/>
  <c r="G2508" i="9"/>
  <c r="I2508" i="9"/>
  <c r="G2509" i="9"/>
  <c r="I2509" i="9"/>
  <c r="G2510" i="9"/>
  <c r="I2510" i="9"/>
  <c r="G2511" i="9"/>
  <c r="I2511" i="9"/>
  <c r="G2512" i="9"/>
  <c r="I2512" i="9"/>
  <c r="G2513" i="9"/>
  <c r="I2513" i="9"/>
  <c r="G2514" i="9"/>
  <c r="I2514" i="9"/>
  <c r="G2515" i="9"/>
  <c r="I2515" i="9"/>
  <c r="G2516" i="9"/>
  <c r="I2516" i="9"/>
  <c r="G2517" i="9"/>
  <c r="I2517" i="9"/>
  <c r="G2518" i="9"/>
  <c r="I2518" i="9"/>
  <c r="G2519" i="9"/>
  <c r="I2519" i="9"/>
  <c r="G2520" i="9"/>
  <c r="I2520" i="9"/>
  <c r="G2521" i="9"/>
  <c r="I2521" i="9"/>
  <c r="G2522" i="9"/>
  <c r="I2522" i="9"/>
  <c r="G2523" i="9"/>
  <c r="I2523" i="9"/>
  <c r="G2524" i="9"/>
  <c r="I2524" i="9"/>
  <c r="G2525" i="9"/>
  <c r="I2525" i="9"/>
  <c r="G2526" i="9"/>
  <c r="I2526" i="9"/>
  <c r="G2527" i="9"/>
  <c r="I2527" i="9"/>
  <c r="G2528" i="9"/>
  <c r="I2528" i="9"/>
  <c r="G2529" i="9"/>
  <c r="I2529" i="9"/>
  <c r="G2530" i="9"/>
  <c r="I2530" i="9"/>
  <c r="G2531" i="9"/>
  <c r="I2531" i="9"/>
  <c r="G2532" i="9"/>
  <c r="I2532" i="9"/>
  <c r="G2533" i="9"/>
  <c r="I2533" i="9"/>
  <c r="G2534" i="9"/>
  <c r="I2534" i="9"/>
  <c r="G2535" i="9"/>
  <c r="I2535" i="9"/>
  <c r="G2536" i="9"/>
  <c r="I2536" i="9"/>
  <c r="G2537" i="9"/>
  <c r="I2537" i="9"/>
  <c r="G2538" i="9"/>
  <c r="I2538" i="9"/>
  <c r="G2539" i="9"/>
  <c r="I2539" i="9"/>
  <c r="G2540" i="9"/>
  <c r="I2540" i="9"/>
  <c r="G2541" i="9"/>
  <c r="I2541" i="9"/>
  <c r="G2542" i="9"/>
  <c r="I2542" i="9"/>
  <c r="G2543" i="9"/>
  <c r="I2543" i="9"/>
  <c r="G2544" i="9"/>
  <c r="I2544" i="9"/>
  <c r="G2545" i="9"/>
  <c r="I2545" i="9"/>
  <c r="G2546" i="9"/>
  <c r="I2546" i="9"/>
  <c r="G2547" i="9"/>
  <c r="I2547" i="9"/>
  <c r="G2548" i="9"/>
  <c r="I2548" i="9"/>
  <c r="G2549" i="9"/>
  <c r="I2549" i="9"/>
  <c r="G2550" i="9"/>
  <c r="I2550" i="9"/>
  <c r="G2551" i="9"/>
  <c r="I2551" i="9"/>
  <c r="G2552" i="9"/>
  <c r="I2552" i="9"/>
  <c r="G2553" i="9"/>
  <c r="I2553" i="9"/>
  <c r="G2554" i="9"/>
  <c r="I2554" i="9"/>
  <c r="G2555" i="9"/>
  <c r="I2555" i="9"/>
  <c r="G2556" i="9"/>
  <c r="I2556" i="9"/>
  <c r="G2557" i="9"/>
  <c r="I2557" i="9"/>
  <c r="G2558" i="9"/>
  <c r="I2558" i="9"/>
  <c r="G2559" i="9"/>
  <c r="I2559" i="9"/>
  <c r="G2560" i="9"/>
  <c r="I2560" i="9"/>
  <c r="G2561" i="9"/>
  <c r="I2561" i="9"/>
  <c r="G2562" i="9"/>
  <c r="I2562" i="9"/>
  <c r="G2563" i="9"/>
  <c r="I2563" i="9"/>
  <c r="G2564" i="9"/>
  <c r="I2564" i="9"/>
  <c r="G2565" i="9"/>
  <c r="I2565" i="9"/>
  <c r="G2566" i="9"/>
  <c r="I2566" i="9"/>
  <c r="G2567" i="9"/>
  <c r="I2567" i="9"/>
  <c r="G2568" i="9"/>
  <c r="I2568" i="9"/>
  <c r="G2569" i="9"/>
  <c r="I2569" i="9"/>
  <c r="G2570" i="9"/>
  <c r="I2570" i="9"/>
  <c r="G2571" i="9"/>
  <c r="I2571" i="9"/>
  <c r="G2572" i="9"/>
  <c r="I2572" i="9"/>
  <c r="G2573" i="9"/>
  <c r="I2573" i="9"/>
  <c r="G2574" i="9"/>
  <c r="I2574" i="9"/>
  <c r="G2575" i="9"/>
  <c r="I2575" i="9"/>
  <c r="G2576" i="9"/>
  <c r="I2576" i="9"/>
  <c r="G2577" i="9"/>
  <c r="I2577" i="9"/>
  <c r="G2578" i="9"/>
  <c r="I2578" i="9"/>
  <c r="G2579" i="9"/>
  <c r="I2579" i="9"/>
  <c r="G2580" i="9"/>
  <c r="I2580" i="9"/>
  <c r="G2581" i="9"/>
  <c r="I2581" i="9"/>
  <c r="G2582" i="9"/>
  <c r="I2582" i="9"/>
  <c r="G2583" i="9"/>
  <c r="I2583" i="9"/>
  <c r="G2584" i="9"/>
  <c r="I2584" i="9"/>
  <c r="G2585" i="9"/>
  <c r="I2585" i="9"/>
  <c r="G2586" i="9"/>
  <c r="I2586" i="9"/>
  <c r="G2587" i="9"/>
  <c r="I2587" i="9"/>
  <c r="G2588" i="9"/>
  <c r="I2588" i="9"/>
  <c r="G2589" i="9"/>
  <c r="I2589" i="9"/>
  <c r="G2590" i="9"/>
  <c r="I2590" i="9"/>
  <c r="G2591" i="9"/>
  <c r="I2591" i="9"/>
  <c r="G2592" i="9"/>
  <c r="I2592" i="9"/>
  <c r="G2593" i="9"/>
  <c r="I2593" i="9"/>
  <c r="G2594" i="9"/>
  <c r="I2594" i="9"/>
  <c r="G2595" i="9"/>
  <c r="I2595" i="9"/>
  <c r="G2596" i="9"/>
  <c r="I2596" i="9"/>
  <c r="G2597" i="9"/>
  <c r="I2597" i="9"/>
  <c r="G2598" i="9"/>
  <c r="I2598" i="9"/>
  <c r="G2599" i="9"/>
  <c r="I2599" i="9"/>
  <c r="G2600" i="9"/>
  <c r="I2600" i="9"/>
  <c r="G2601" i="9"/>
  <c r="I2601" i="9"/>
  <c r="G2602" i="9"/>
  <c r="I2602" i="9"/>
  <c r="G2603" i="9"/>
  <c r="I2603" i="9"/>
  <c r="G2604" i="9"/>
  <c r="I2604" i="9"/>
  <c r="G2605" i="9"/>
  <c r="I2605" i="9"/>
  <c r="G2606" i="9"/>
  <c r="I2606" i="9"/>
  <c r="G2607" i="9"/>
  <c r="I2607" i="9"/>
  <c r="G2608" i="9"/>
  <c r="I2608" i="9"/>
  <c r="G2609" i="9"/>
  <c r="I2609" i="9"/>
  <c r="G2610" i="9"/>
  <c r="I2610" i="9"/>
  <c r="G2611" i="9"/>
  <c r="I2611" i="9"/>
  <c r="G2612" i="9"/>
  <c r="I2612" i="9"/>
  <c r="G2613" i="9"/>
  <c r="I2613" i="9"/>
  <c r="G2614" i="9"/>
  <c r="I2614" i="9"/>
  <c r="G2615" i="9"/>
  <c r="I2615" i="9"/>
  <c r="G2616" i="9"/>
  <c r="I2616" i="9"/>
  <c r="G2617" i="9"/>
  <c r="I2617" i="9"/>
  <c r="G2618" i="9"/>
  <c r="I2618" i="9"/>
  <c r="G2619" i="9"/>
  <c r="I2619" i="9"/>
  <c r="G2620" i="9"/>
  <c r="I2620" i="9"/>
  <c r="G2621" i="9"/>
  <c r="I2621" i="9"/>
  <c r="G2622" i="9"/>
  <c r="I2622" i="9"/>
  <c r="G2623" i="9"/>
  <c r="I2623" i="9"/>
  <c r="G2624" i="9"/>
  <c r="I2624" i="9"/>
  <c r="G2625" i="9"/>
  <c r="I2625" i="9"/>
  <c r="G2626" i="9"/>
  <c r="I2626" i="9"/>
  <c r="G2627" i="9"/>
  <c r="I2627" i="9"/>
  <c r="G2628" i="9"/>
  <c r="I2628" i="9"/>
  <c r="G2629" i="9"/>
  <c r="I2629" i="9"/>
  <c r="G2630" i="9"/>
  <c r="I2630" i="9"/>
  <c r="G2631" i="9"/>
  <c r="I2631" i="9"/>
  <c r="G2632" i="9"/>
  <c r="I2632" i="9"/>
  <c r="G2633" i="9"/>
  <c r="I2633" i="9"/>
  <c r="G2634" i="9"/>
  <c r="I2634" i="9"/>
  <c r="G2635" i="9"/>
  <c r="I2635" i="9"/>
  <c r="G2636" i="9"/>
  <c r="I2636" i="9"/>
  <c r="G2637" i="9"/>
  <c r="I2637" i="9"/>
  <c r="G2638" i="9"/>
  <c r="I2638" i="9"/>
  <c r="G2639" i="9"/>
  <c r="I2639" i="9"/>
  <c r="G2640" i="9"/>
  <c r="I2640" i="9"/>
  <c r="G2641" i="9"/>
  <c r="I2641" i="9"/>
  <c r="G2642" i="9"/>
  <c r="I2642" i="9"/>
  <c r="G2643" i="9"/>
  <c r="I2643" i="9"/>
  <c r="G2644" i="9"/>
  <c r="I2644" i="9"/>
  <c r="G2645" i="9"/>
  <c r="I2645" i="9"/>
  <c r="G2646" i="9"/>
  <c r="I2646" i="9"/>
  <c r="G2647" i="9"/>
  <c r="I2647" i="9"/>
  <c r="G2648" i="9"/>
  <c r="I2648" i="9"/>
  <c r="G2649" i="9"/>
  <c r="I2649" i="9"/>
  <c r="G2650" i="9"/>
  <c r="I2650" i="9"/>
  <c r="G2651" i="9"/>
  <c r="I2651" i="9"/>
  <c r="G2652" i="9"/>
  <c r="I2652" i="9"/>
  <c r="G2653" i="9"/>
  <c r="I2653" i="9"/>
  <c r="G2654" i="9"/>
  <c r="I2654" i="9"/>
  <c r="G2655" i="9"/>
  <c r="I2655" i="9"/>
  <c r="G2656" i="9"/>
  <c r="I2656" i="9"/>
  <c r="G2657" i="9"/>
  <c r="I2657" i="9"/>
  <c r="G2658" i="9"/>
  <c r="I2658" i="9"/>
  <c r="G2659" i="9"/>
  <c r="I2659" i="9"/>
  <c r="G2660" i="9"/>
  <c r="I2660" i="9"/>
  <c r="G2661" i="9"/>
  <c r="I2661" i="9"/>
  <c r="G2662" i="9"/>
  <c r="I2662" i="9"/>
  <c r="G2663" i="9"/>
  <c r="I2663" i="9"/>
  <c r="G2664" i="9"/>
  <c r="I2664" i="9"/>
  <c r="G2665" i="9"/>
  <c r="I2665" i="9"/>
  <c r="G2666" i="9"/>
  <c r="I2666" i="9"/>
  <c r="G2667" i="9"/>
  <c r="I2667" i="9"/>
  <c r="G2668" i="9"/>
  <c r="I2668" i="9"/>
  <c r="G2669" i="9"/>
  <c r="I2669" i="9"/>
  <c r="G2670" i="9"/>
  <c r="I2670" i="9"/>
  <c r="G2671" i="9"/>
  <c r="I2671" i="9"/>
  <c r="G2672" i="9"/>
  <c r="I2672" i="9"/>
  <c r="G2673" i="9"/>
  <c r="I2673" i="9"/>
  <c r="G2674" i="9"/>
  <c r="I2674" i="9"/>
  <c r="G2675" i="9"/>
  <c r="I2675" i="9"/>
  <c r="G2676" i="9"/>
  <c r="I2676" i="9"/>
  <c r="G2677" i="9"/>
  <c r="I2677" i="9"/>
  <c r="G2678" i="9"/>
  <c r="I2678" i="9"/>
  <c r="G2679" i="9"/>
  <c r="I2679" i="9"/>
  <c r="G2680" i="9"/>
  <c r="I2680" i="9"/>
  <c r="G2681" i="9"/>
  <c r="I2681" i="9"/>
  <c r="G2682" i="9"/>
  <c r="I2682" i="9"/>
  <c r="G2683" i="9"/>
  <c r="I2683" i="9"/>
  <c r="G2684" i="9"/>
  <c r="I2684" i="9"/>
  <c r="G2685" i="9"/>
  <c r="I2685" i="9"/>
  <c r="G2686" i="9"/>
  <c r="I2686" i="9"/>
  <c r="G2687" i="9"/>
  <c r="I2687" i="9"/>
  <c r="G2688" i="9"/>
  <c r="I2688" i="9"/>
  <c r="G2689" i="9"/>
  <c r="I2689" i="9"/>
  <c r="G2690" i="9"/>
  <c r="I2690" i="9"/>
  <c r="G2691" i="9"/>
  <c r="I2691" i="9"/>
  <c r="G2692" i="9"/>
  <c r="I2692" i="9"/>
  <c r="G2693" i="9"/>
  <c r="I2693" i="9"/>
  <c r="G2694" i="9"/>
  <c r="I2694" i="9"/>
  <c r="G2695" i="9"/>
  <c r="I2695" i="9"/>
  <c r="G2696" i="9"/>
  <c r="I2696" i="9"/>
  <c r="G2697" i="9"/>
  <c r="I2697" i="9"/>
  <c r="G2698" i="9"/>
  <c r="I2698" i="9"/>
  <c r="G2699" i="9"/>
  <c r="I2699" i="9"/>
  <c r="G2700" i="9"/>
  <c r="I2700" i="9"/>
  <c r="G2701" i="9"/>
  <c r="I2701" i="9"/>
  <c r="G2702" i="9"/>
  <c r="I2702" i="9"/>
  <c r="G2703" i="9"/>
  <c r="I2703" i="9"/>
  <c r="G2704" i="9"/>
  <c r="I2704" i="9"/>
  <c r="G2705" i="9"/>
  <c r="I2705" i="9"/>
  <c r="G2706" i="9"/>
  <c r="I2706" i="9"/>
  <c r="G2707" i="9"/>
  <c r="I2707" i="9"/>
  <c r="G2708" i="9"/>
  <c r="I2708" i="9"/>
  <c r="G2709" i="9"/>
  <c r="I2709" i="9"/>
  <c r="G2710" i="9"/>
  <c r="I2710" i="9"/>
  <c r="G2711" i="9"/>
  <c r="I2711" i="9"/>
  <c r="G2712" i="9"/>
  <c r="I2712" i="9"/>
  <c r="G2713" i="9"/>
  <c r="I2713" i="9"/>
  <c r="G2714" i="9"/>
  <c r="I2714" i="9"/>
  <c r="G2715" i="9"/>
  <c r="I2715" i="9"/>
  <c r="G2716" i="9"/>
  <c r="I2716" i="9"/>
  <c r="G2717" i="9"/>
  <c r="I2717" i="9"/>
  <c r="G2718" i="9"/>
  <c r="I2718" i="9"/>
  <c r="G2719" i="9"/>
  <c r="I2719" i="9"/>
  <c r="G2720" i="9"/>
  <c r="I2720" i="9"/>
  <c r="G2721" i="9"/>
  <c r="I2721" i="9"/>
  <c r="G2722" i="9"/>
  <c r="I2722" i="9"/>
  <c r="G2723" i="9"/>
  <c r="I2723" i="9"/>
  <c r="G2724" i="9"/>
  <c r="I2724" i="9"/>
  <c r="G2725" i="9"/>
  <c r="I2725" i="9"/>
  <c r="G2726" i="9"/>
  <c r="I2726" i="9"/>
  <c r="G2727" i="9"/>
  <c r="I2727" i="9"/>
  <c r="G2728" i="9"/>
  <c r="I2728" i="9"/>
  <c r="G2729" i="9"/>
  <c r="I2729" i="9"/>
  <c r="G2730" i="9"/>
  <c r="I2730" i="9"/>
  <c r="G2731" i="9"/>
  <c r="I2731" i="9"/>
  <c r="G2732" i="9"/>
  <c r="I2732" i="9"/>
  <c r="G2733" i="9"/>
  <c r="I2733" i="9"/>
  <c r="G2734" i="9"/>
  <c r="I2734" i="9"/>
  <c r="G2735" i="9"/>
  <c r="I2735" i="9"/>
  <c r="G2736" i="9"/>
  <c r="I2736" i="9"/>
  <c r="G2737" i="9"/>
  <c r="I2737" i="9"/>
  <c r="G2738" i="9"/>
  <c r="I2738" i="9"/>
  <c r="G2739" i="9"/>
  <c r="I2739" i="9"/>
  <c r="G2740" i="9"/>
  <c r="I2740" i="9"/>
  <c r="G2741" i="9"/>
  <c r="I2741" i="9"/>
  <c r="G2742" i="9"/>
  <c r="I2742" i="9"/>
  <c r="G2743" i="9"/>
  <c r="I2743" i="9"/>
  <c r="G2744" i="9"/>
  <c r="I2744" i="9"/>
  <c r="G2745" i="9"/>
  <c r="I2745" i="9"/>
  <c r="G2746" i="9"/>
  <c r="I2746" i="9"/>
  <c r="G2747" i="9"/>
  <c r="I2747" i="9"/>
  <c r="G2748" i="9"/>
  <c r="I2748" i="9"/>
  <c r="G2749" i="9"/>
  <c r="I2749" i="9"/>
  <c r="G2750" i="9"/>
  <c r="I2750" i="9"/>
  <c r="G2751" i="9"/>
  <c r="I2751" i="9"/>
  <c r="G2752" i="9"/>
  <c r="I2752" i="9"/>
  <c r="G2753" i="9"/>
  <c r="I2753" i="9"/>
  <c r="G2754" i="9"/>
  <c r="I2754" i="9"/>
  <c r="G2755" i="9"/>
  <c r="I2755" i="9"/>
  <c r="G2756" i="9"/>
  <c r="I2756" i="9"/>
  <c r="G2757" i="9"/>
  <c r="I2757" i="9"/>
  <c r="G2758" i="9"/>
  <c r="I2758" i="9"/>
  <c r="G2759" i="9"/>
  <c r="I2759" i="9"/>
  <c r="G2760" i="9"/>
  <c r="I2760" i="9"/>
  <c r="G2761" i="9"/>
  <c r="I2761" i="9"/>
  <c r="G2762" i="9"/>
  <c r="I2762" i="9"/>
  <c r="G2763" i="9"/>
  <c r="I2763" i="9"/>
  <c r="G2764" i="9"/>
  <c r="I2764" i="9"/>
  <c r="G2765" i="9"/>
  <c r="I2765" i="9"/>
  <c r="G2766" i="9"/>
  <c r="I2766" i="9"/>
  <c r="G2767" i="9"/>
  <c r="I2767" i="9"/>
  <c r="G2768" i="9"/>
  <c r="I2768" i="9"/>
  <c r="G2769" i="9"/>
  <c r="I2769" i="9"/>
  <c r="G2770" i="9"/>
  <c r="I2770" i="9"/>
  <c r="G2771" i="9"/>
  <c r="I2771" i="9"/>
  <c r="G2772" i="9"/>
  <c r="I2772" i="9"/>
  <c r="G2773" i="9"/>
  <c r="I2773" i="9"/>
  <c r="G2774" i="9"/>
  <c r="I2774" i="9"/>
  <c r="G2775" i="9"/>
  <c r="I2775" i="9"/>
  <c r="G2776" i="9"/>
  <c r="I2776" i="9"/>
  <c r="G2777" i="9"/>
  <c r="I2777" i="9"/>
  <c r="G2778" i="9"/>
  <c r="I2778" i="9"/>
  <c r="G2779" i="9"/>
  <c r="I2779" i="9"/>
  <c r="G2780" i="9"/>
  <c r="I2780" i="9"/>
  <c r="G2781" i="9"/>
  <c r="I2781" i="9"/>
  <c r="G2782" i="9"/>
  <c r="I2782" i="9"/>
  <c r="G2783" i="9"/>
  <c r="I2783" i="9"/>
  <c r="G2784" i="9"/>
  <c r="I2784" i="9"/>
  <c r="G2785" i="9"/>
  <c r="I2785" i="9"/>
  <c r="G2786" i="9"/>
  <c r="I2786" i="9"/>
  <c r="G2787" i="9"/>
  <c r="I2787" i="9"/>
  <c r="G2788" i="9"/>
  <c r="I2788" i="9"/>
  <c r="G2789" i="9"/>
  <c r="I2789" i="9"/>
  <c r="G2790" i="9"/>
  <c r="I2790" i="9"/>
  <c r="G2791" i="9"/>
  <c r="I2791" i="9"/>
  <c r="G2792" i="9"/>
  <c r="I2792" i="9"/>
  <c r="G2793" i="9"/>
  <c r="I2793" i="9"/>
  <c r="G2794" i="9"/>
  <c r="I2794" i="9"/>
  <c r="G2795" i="9"/>
  <c r="I2795" i="9"/>
  <c r="G2796" i="9"/>
  <c r="I2796" i="9"/>
  <c r="G2797" i="9"/>
  <c r="I2797" i="9"/>
  <c r="G2798" i="9"/>
  <c r="I2798" i="9"/>
  <c r="G2799" i="9"/>
  <c r="I2799" i="9"/>
  <c r="G2800" i="9"/>
  <c r="I2800" i="9"/>
  <c r="G2801" i="9"/>
  <c r="I2801" i="9"/>
  <c r="G2802" i="9"/>
  <c r="I2802" i="9"/>
  <c r="G2803" i="9"/>
  <c r="I2803" i="9"/>
  <c r="G2804" i="9"/>
  <c r="I2804" i="9"/>
  <c r="G2805" i="9"/>
  <c r="I2805" i="9"/>
  <c r="G2806" i="9"/>
  <c r="I2806" i="9"/>
  <c r="G2807" i="9"/>
  <c r="I2807" i="9"/>
  <c r="G2808" i="9"/>
  <c r="I2808" i="9"/>
  <c r="G2809" i="9"/>
  <c r="I2809" i="9"/>
  <c r="G2810" i="9"/>
  <c r="I2810" i="9"/>
  <c r="G2811" i="9"/>
  <c r="I2811" i="9"/>
  <c r="G2812" i="9"/>
  <c r="I2812" i="9"/>
  <c r="G2813" i="9"/>
  <c r="I2813" i="9"/>
  <c r="G2814" i="9"/>
  <c r="I2814" i="9"/>
  <c r="G2815" i="9"/>
  <c r="I2815" i="9"/>
  <c r="G2816" i="9"/>
  <c r="I2816" i="9"/>
  <c r="G2817" i="9"/>
  <c r="I2817" i="9"/>
  <c r="G2818" i="9"/>
  <c r="I2818" i="9"/>
  <c r="G2819" i="9"/>
  <c r="I2819" i="9"/>
  <c r="G2820" i="9"/>
  <c r="I2820" i="9"/>
  <c r="G2821" i="9"/>
  <c r="I2821" i="9"/>
  <c r="G2822" i="9"/>
  <c r="I2822" i="9"/>
  <c r="G2823" i="9"/>
  <c r="I2823" i="9"/>
  <c r="G2824" i="9"/>
  <c r="I2824" i="9"/>
  <c r="G2825" i="9"/>
  <c r="I2825" i="9"/>
  <c r="G2826" i="9"/>
  <c r="I2826" i="9"/>
  <c r="G2827" i="9"/>
  <c r="I2827" i="9"/>
  <c r="G2828" i="9"/>
  <c r="I2828" i="9"/>
  <c r="G2829" i="9"/>
  <c r="I2829" i="9"/>
  <c r="G2830" i="9"/>
  <c r="I2830" i="9"/>
  <c r="G2831" i="9"/>
  <c r="I2831" i="9"/>
  <c r="G2832" i="9"/>
  <c r="I2832" i="9"/>
  <c r="G2833" i="9"/>
  <c r="I2833" i="9"/>
  <c r="G2834" i="9"/>
  <c r="I2834" i="9"/>
  <c r="G2835" i="9"/>
  <c r="I2835" i="9"/>
  <c r="G2836" i="9"/>
  <c r="I2836" i="9"/>
  <c r="G2837" i="9"/>
  <c r="I2837" i="9"/>
  <c r="G2838" i="9"/>
  <c r="I2838" i="9"/>
  <c r="G2839" i="9"/>
  <c r="I2839" i="9"/>
  <c r="G2840" i="9"/>
  <c r="I2840" i="9"/>
  <c r="G2841" i="9"/>
  <c r="I2841" i="9"/>
  <c r="G2842" i="9"/>
  <c r="I2842" i="9"/>
  <c r="G2843" i="9"/>
  <c r="I2843" i="9"/>
  <c r="G2844" i="9"/>
  <c r="I2844" i="9"/>
  <c r="G2845" i="9"/>
  <c r="I2845" i="9"/>
  <c r="G2846" i="9"/>
  <c r="I2846" i="9"/>
  <c r="G2847" i="9"/>
  <c r="I2847" i="9"/>
  <c r="G2848" i="9"/>
  <c r="I2848" i="9"/>
  <c r="G2849" i="9"/>
  <c r="I2849" i="9"/>
  <c r="G2850" i="9"/>
  <c r="I2850" i="9"/>
  <c r="G2851" i="9"/>
  <c r="I2851" i="9"/>
  <c r="G2852" i="9"/>
  <c r="I2852" i="9"/>
  <c r="G2853" i="9"/>
  <c r="I2853" i="9"/>
  <c r="G2854" i="9"/>
  <c r="I2854" i="9"/>
  <c r="G2855" i="9"/>
  <c r="I2855" i="9"/>
  <c r="G2856" i="9"/>
  <c r="I2856" i="9"/>
  <c r="G2857" i="9"/>
  <c r="I2857" i="9"/>
  <c r="G2858" i="9"/>
  <c r="I2858" i="9"/>
  <c r="G2859" i="9"/>
  <c r="I2859" i="9"/>
  <c r="G2860" i="9"/>
  <c r="I2860" i="9"/>
  <c r="G2861" i="9"/>
  <c r="I2861" i="9"/>
  <c r="G2862" i="9"/>
  <c r="I2862" i="9"/>
  <c r="G2863" i="9"/>
  <c r="I2863" i="9"/>
  <c r="G2864" i="9"/>
  <c r="I2864" i="9"/>
  <c r="G2865" i="9"/>
  <c r="I2865" i="9"/>
  <c r="G2866" i="9"/>
  <c r="I2866" i="9"/>
  <c r="G2867" i="9"/>
  <c r="I2867" i="9"/>
  <c r="G2868" i="9"/>
  <c r="I2868" i="9"/>
  <c r="G2869" i="9"/>
  <c r="I2869" i="9"/>
  <c r="G2870" i="9"/>
  <c r="I2870" i="9"/>
  <c r="G2871" i="9"/>
  <c r="I2871" i="9"/>
  <c r="G2872" i="9"/>
  <c r="I2872" i="9"/>
  <c r="G2873" i="9"/>
  <c r="I2873" i="9"/>
  <c r="G2874" i="9"/>
  <c r="I2874" i="9"/>
  <c r="G2875" i="9"/>
  <c r="I2875" i="9"/>
  <c r="G2876" i="9"/>
  <c r="I2876" i="9"/>
  <c r="G2877" i="9"/>
  <c r="I2877" i="9"/>
  <c r="G2878" i="9"/>
  <c r="I2878" i="9"/>
  <c r="G2879" i="9"/>
  <c r="I2879" i="9"/>
  <c r="G2880" i="9"/>
  <c r="I2880" i="9"/>
  <c r="G2881" i="9"/>
  <c r="I2881" i="9"/>
  <c r="G2882" i="9"/>
  <c r="I2882" i="9"/>
  <c r="G2883" i="9"/>
  <c r="I2883" i="9"/>
  <c r="G2884" i="9"/>
  <c r="I2884" i="9"/>
  <c r="G2885" i="9"/>
  <c r="I2885" i="9"/>
  <c r="G2886" i="9"/>
  <c r="I2886" i="9"/>
  <c r="G2887" i="9"/>
  <c r="I2887" i="9"/>
  <c r="G2888" i="9"/>
  <c r="I2888" i="9"/>
  <c r="G2889" i="9"/>
  <c r="I2889" i="9"/>
  <c r="G2890" i="9"/>
  <c r="I2890" i="9"/>
  <c r="G2891" i="9"/>
  <c r="I2891" i="9"/>
  <c r="G2892" i="9"/>
  <c r="I2892" i="9"/>
  <c r="G2893" i="9"/>
  <c r="I2893" i="9"/>
  <c r="G2894" i="9"/>
  <c r="I2894" i="9"/>
  <c r="G2895" i="9"/>
  <c r="I2895" i="9"/>
  <c r="G2896" i="9"/>
  <c r="I2896" i="9"/>
  <c r="G2897" i="9"/>
  <c r="I2897" i="9"/>
  <c r="G2898" i="9"/>
  <c r="I2898" i="9"/>
  <c r="G2899" i="9"/>
  <c r="I2899" i="9"/>
  <c r="G2900" i="9"/>
  <c r="I2900" i="9"/>
  <c r="G2901" i="9"/>
  <c r="I2901" i="9"/>
  <c r="G2902" i="9"/>
  <c r="I2902" i="9"/>
  <c r="G2903" i="9"/>
  <c r="I2903" i="9"/>
  <c r="G2904" i="9"/>
  <c r="I2904" i="9"/>
  <c r="G2905" i="9"/>
  <c r="I2905" i="9"/>
  <c r="G2906" i="9"/>
  <c r="I2906" i="9"/>
  <c r="G2907" i="9"/>
  <c r="I2907" i="9"/>
  <c r="G2908" i="9"/>
  <c r="I2908" i="9"/>
  <c r="G2909" i="9"/>
  <c r="I2909" i="9"/>
  <c r="G2910" i="9"/>
  <c r="I2910" i="9"/>
  <c r="G2911" i="9"/>
  <c r="I2911" i="9"/>
  <c r="G2912" i="9"/>
  <c r="I2912" i="9"/>
  <c r="G2913" i="9"/>
  <c r="I2913" i="9"/>
  <c r="G2914" i="9"/>
  <c r="I2914" i="9"/>
  <c r="G2915" i="9"/>
  <c r="I2915" i="9"/>
  <c r="G2916" i="9"/>
  <c r="I2916" i="9"/>
  <c r="G2917" i="9"/>
  <c r="I2917" i="9"/>
  <c r="G2918" i="9"/>
  <c r="I2918" i="9"/>
  <c r="G2919" i="9"/>
  <c r="I2919" i="9"/>
  <c r="G2920" i="9"/>
  <c r="I2920" i="9"/>
  <c r="G2921" i="9"/>
  <c r="I2921" i="9"/>
  <c r="G2922" i="9"/>
  <c r="I2922" i="9"/>
  <c r="G2923" i="9"/>
  <c r="I2923" i="9"/>
  <c r="G2924" i="9"/>
  <c r="I2924" i="9"/>
  <c r="G2925" i="9"/>
  <c r="I2925" i="9"/>
  <c r="G2926" i="9"/>
  <c r="I2926" i="9"/>
  <c r="G2927" i="9"/>
  <c r="I2927" i="9"/>
  <c r="G2928" i="9"/>
  <c r="I2928" i="9"/>
  <c r="G2929" i="9"/>
  <c r="I2929" i="9"/>
  <c r="G2930" i="9"/>
  <c r="I2930" i="9"/>
  <c r="G2931" i="9"/>
  <c r="I2931" i="9"/>
  <c r="G2932" i="9"/>
  <c r="I2932" i="9"/>
  <c r="G2933" i="9"/>
  <c r="I2933" i="9"/>
  <c r="G2934" i="9"/>
  <c r="I2934" i="9"/>
  <c r="G2935" i="9"/>
  <c r="I2935" i="9"/>
  <c r="G2936" i="9"/>
  <c r="I2936" i="9"/>
  <c r="G2937" i="9"/>
  <c r="I2937" i="9"/>
  <c r="G2938" i="9"/>
  <c r="I2938" i="9"/>
  <c r="G2939" i="9"/>
  <c r="I2939" i="9"/>
  <c r="G2940" i="9"/>
  <c r="I2940" i="9"/>
  <c r="G2941" i="9"/>
  <c r="I2941" i="9"/>
  <c r="G2942" i="9"/>
  <c r="I2942" i="9"/>
  <c r="G2943" i="9"/>
  <c r="I2943" i="9"/>
  <c r="G2944" i="9"/>
  <c r="I2944" i="9"/>
  <c r="G2945" i="9"/>
  <c r="I2945" i="9"/>
  <c r="G2946" i="9"/>
  <c r="I2946" i="9"/>
  <c r="G2947" i="9"/>
  <c r="I2947" i="9"/>
  <c r="G2948" i="9"/>
  <c r="I2948" i="9"/>
  <c r="G2949" i="9"/>
  <c r="I2949" i="9"/>
  <c r="G2950" i="9"/>
  <c r="I2950" i="9"/>
  <c r="G2951" i="9"/>
  <c r="I2951" i="9"/>
  <c r="G2952" i="9"/>
  <c r="I2952" i="9"/>
  <c r="G2953" i="9"/>
  <c r="I2953" i="9"/>
  <c r="G2954" i="9"/>
  <c r="I2954" i="9"/>
  <c r="G2955" i="9"/>
  <c r="I2955" i="9"/>
  <c r="G2956" i="9"/>
  <c r="I2956" i="9"/>
  <c r="G2957" i="9"/>
  <c r="I2957" i="9"/>
  <c r="G2958" i="9"/>
  <c r="I2958" i="9"/>
  <c r="G2959" i="9"/>
  <c r="I2959" i="9"/>
  <c r="G2960" i="9"/>
  <c r="I2960" i="9"/>
  <c r="G2961" i="9"/>
  <c r="I2961" i="9"/>
  <c r="G2962" i="9"/>
  <c r="I2962" i="9"/>
  <c r="G2963" i="9"/>
  <c r="I2963" i="9"/>
  <c r="G2964" i="9"/>
  <c r="I2964" i="9"/>
  <c r="G2965" i="9"/>
  <c r="I2965" i="9"/>
  <c r="G2966" i="9"/>
  <c r="I2966" i="9"/>
  <c r="G2967" i="9"/>
  <c r="I2967" i="9"/>
  <c r="G2968" i="9"/>
  <c r="I2968" i="9"/>
  <c r="G2969" i="9"/>
  <c r="I2969" i="9"/>
  <c r="G2970" i="9"/>
  <c r="I2970" i="9"/>
  <c r="G2971" i="9"/>
  <c r="I2971" i="9"/>
  <c r="G2972" i="9"/>
  <c r="I2972" i="9"/>
  <c r="G2973" i="9"/>
  <c r="I2973" i="9"/>
  <c r="G2974" i="9"/>
  <c r="I2974" i="9"/>
  <c r="G2975" i="9"/>
  <c r="I2975" i="9"/>
  <c r="G2976" i="9"/>
  <c r="I2976" i="9"/>
  <c r="G2977" i="9"/>
  <c r="I2977" i="9"/>
  <c r="G2978" i="9"/>
  <c r="I2978" i="9"/>
  <c r="G2979" i="9"/>
  <c r="I2979" i="9"/>
  <c r="G2980" i="9"/>
  <c r="I2980" i="9"/>
  <c r="G2981" i="9"/>
  <c r="I2981" i="9"/>
  <c r="G2982" i="9"/>
  <c r="I2982" i="9"/>
  <c r="G2983" i="9"/>
  <c r="I2983" i="9"/>
  <c r="G2984" i="9"/>
  <c r="I2984" i="9"/>
  <c r="G2985" i="9"/>
  <c r="I2985" i="9"/>
  <c r="G2986" i="9"/>
  <c r="I2986" i="9"/>
  <c r="G2987" i="9"/>
  <c r="I2987" i="9"/>
  <c r="G2988" i="9"/>
  <c r="I2988" i="9"/>
  <c r="G2989" i="9"/>
  <c r="I2989" i="9"/>
  <c r="G2990" i="9"/>
  <c r="I2990" i="9"/>
  <c r="G2991" i="9"/>
  <c r="I2991" i="9"/>
  <c r="G2992" i="9"/>
  <c r="I2992" i="9"/>
  <c r="G2993" i="9"/>
  <c r="I2993" i="9"/>
  <c r="G2994" i="9"/>
  <c r="I2994" i="9"/>
  <c r="G2995" i="9"/>
  <c r="I2995" i="9"/>
  <c r="G2996" i="9"/>
  <c r="I2996" i="9"/>
  <c r="G2997" i="9"/>
  <c r="I2997" i="9"/>
  <c r="G2998" i="9"/>
  <c r="I2998" i="9"/>
  <c r="G2999" i="9"/>
  <c r="I2999" i="9"/>
  <c r="G3000" i="9"/>
  <c r="I3000" i="9"/>
  <c r="G3001" i="9"/>
  <c r="I3001" i="9"/>
  <c r="G3002" i="9"/>
  <c r="I3002" i="9"/>
  <c r="G3003" i="9"/>
  <c r="I3003" i="9"/>
  <c r="G3004" i="9"/>
  <c r="I3004" i="9"/>
  <c r="G3005" i="9"/>
  <c r="I3005" i="9"/>
  <c r="G3006" i="9"/>
  <c r="I3006" i="9"/>
  <c r="G3007" i="9"/>
  <c r="I3007" i="9"/>
  <c r="G3008" i="9"/>
  <c r="I3008" i="9"/>
  <c r="G3009" i="9"/>
  <c r="I3009" i="9"/>
  <c r="G3010" i="9"/>
  <c r="I3010" i="9"/>
  <c r="G3011" i="9"/>
  <c r="I3011" i="9"/>
  <c r="G3012" i="9"/>
  <c r="I3012" i="9"/>
  <c r="G3013" i="9"/>
  <c r="I3013" i="9"/>
  <c r="G3014" i="9"/>
  <c r="I3014" i="9"/>
  <c r="G3015" i="9"/>
  <c r="I3015" i="9"/>
  <c r="G3016" i="9"/>
  <c r="I3016" i="9"/>
  <c r="G3017" i="9"/>
  <c r="I3017" i="9"/>
  <c r="G3018" i="9"/>
  <c r="I3018" i="9"/>
  <c r="G3019" i="9"/>
  <c r="I3019" i="9"/>
  <c r="G3020" i="9"/>
  <c r="I3020" i="9"/>
  <c r="G3021" i="9"/>
  <c r="I3021" i="9"/>
  <c r="G3022" i="9"/>
  <c r="I3022" i="9"/>
  <c r="G3023" i="9"/>
  <c r="I3023" i="9"/>
  <c r="G3024" i="9"/>
  <c r="I3024" i="9"/>
  <c r="G3025" i="9"/>
  <c r="I3025" i="9"/>
  <c r="G3026" i="9"/>
  <c r="I3026" i="9"/>
  <c r="G3027" i="9"/>
  <c r="I3027" i="9"/>
  <c r="G3028" i="9"/>
  <c r="I3028" i="9"/>
  <c r="G3029" i="9"/>
  <c r="I3029" i="9"/>
  <c r="G3030" i="9"/>
  <c r="I3030" i="9"/>
  <c r="G3031" i="9"/>
  <c r="I3031" i="9"/>
  <c r="G3032" i="9"/>
  <c r="I3032" i="9"/>
  <c r="G3033" i="9"/>
  <c r="I3033" i="9"/>
  <c r="G3034" i="9"/>
  <c r="I3034" i="9"/>
  <c r="G3035" i="9"/>
  <c r="I3035" i="9"/>
  <c r="G3036" i="9"/>
  <c r="I3036" i="9"/>
  <c r="G3037" i="9"/>
  <c r="I3037" i="9"/>
  <c r="G3038" i="9"/>
  <c r="I3038" i="9"/>
  <c r="G3039" i="9"/>
  <c r="I3039" i="9"/>
  <c r="G3040" i="9"/>
  <c r="I3040" i="9"/>
  <c r="G3041" i="9"/>
  <c r="I3041" i="9"/>
  <c r="G3042" i="9"/>
  <c r="I3042" i="9"/>
  <c r="G3043" i="9"/>
  <c r="I3043" i="9"/>
  <c r="G3044" i="9"/>
  <c r="I3044" i="9"/>
  <c r="G3045" i="9"/>
  <c r="I3045" i="9"/>
  <c r="G3046" i="9"/>
  <c r="I3046" i="9"/>
  <c r="G3047" i="9"/>
  <c r="I3047" i="9"/>
  <c r="G3048" i="9"/>
  <c r="I3048" i="9"/>
  <c r="G3049" i="9"/>
  <c r="I3049" i="9"/>
  <c r="G3050" i="9"/>
  <c r="I3050" i="9"/>
  <c r="G3051" i="9"/>
  <c r="I3051" i="9"/>
  <c r="G3052" i="9"/>
  <c r="I3052" i="9"/>
  <c r="G3053" i="9"/>
  <c r="I3053" i="9"/>
  <c r="G3054" i="9"/>
  <c r="I3054" i="9"/>
  <c r="G3055" i="9"/>
  <c r="I3055" i="9"/>
  <c r="G3056" i="9"/>
  <c r="I3056" i="9"/>
  <c r="G3057" i="9"/>
  <c r="I3057" i="9"/>
  <c r="G3058" i="9"/>
  <c r="I3058" i="9"/>
  <c r="G3059" i="9"/>
  <c r="I3059" i="9"/>
  <c r="G3060" i="9"/>
  <c r="I3060" i="9"/>
  <c r="G3061" i="9"/>
  <c r="I3061" i="9"/>
  <c r="G3062" i="9"/>
  <c r="I3062" i="9"/>
  <c r="G3063" i="9"/>
  <c r="I3063" i="9"/>
  <c r="G3064" i="9"/>
  <c r="I3064" i="9"/>
  <c r="G3065" i="9"/>
  <c r="I3065" i="9"/>
  <c r="G3066" i="9"/>
  <c r="I3066" i="9"/>
  <c r="G3067" i="9"/>
  <c r="I3067" i="9"/>
  <c r="G3068" i="9"/>
  <c r="I3068" i="9"/>
  <c r="G3069" i="9"/>
  <c r="I3069" i="9"/>
  <c r="G3070" i="9"/>
  <c r="I3070" i="9"/>
  <c r="G3071" i="9"/>
  <c r="I3071" i="9"/>
  <c r="G3072" i="9"/>
  <c r="I3072" i="9"/>
  <c r="G3073" i="9"/>
  <c r="I3073" i="9"/>
  <c r="G3074" i="9"/>
  <c r="I3074" i="9"/>
  <c r="G3075" i="9"/>
  <c r="I3075" i="9"/>
  <c r="G3076" i="9"/>
  <c r="I3076" i="9"/>
  <c r="G3077" i="9"/>
  <c r="I3077" i="9"/>
  <c r="G3078" i="9"/>
  <c r="I3078" i="9"/>
  <c r="G3079" i="9"/>
  <c r="I3079" i="9"/>
  <c r="G3080" i="9"/>
  <c r="I3080" i="9"/>
  <c r="G3081" i="9"/>
  <c r="I3081" i="9"/>
  <c r="G3082" i="9"/>
  <c r="I3082" i="9"/>
  <c r="G3083" i="9"/>
  <c r="I3083" i="9"/>
  <c r="G3084" i="9"/>
  <c r="I3084" i="9"/>
  <c r="G3085" i="9"/>
  <c r="I3085" i="9"/>
  <c r="G3086" i="9"/>
  <c r="I3086" i="9"/>
  <c r="G3087" i="9"/>
  <c r="I3087" i="9"/>
  <c r="G3088" i="9"/>
  <c r="I3088" i="9"/>
  <c r="G3089" i="9"/>
  <c r="I3089" i="9"/>
  <c r="G3090" i="9"/>
  <c r="I3090" i="9"/>
  <c r="G3091" i="9"/>
  <c r="I3091" i="9"/>
  <c r="G3092" i="9"/>
  <c r="I3092" i="9"/>
  <c r="G3093" i="9"/>
  <c r="I3093" i="9"/>
  <c r="G3094" i="9"/>
  <c r="I3094" i="9"/>
  <c r="G3095" i="9"/>
  <c r="I3095" i="9"/>
  <c r="G3096" i="9"/>
  <c r="I3096" i="9"/>
  <c r="G3097" i="9"/>
  <c r="I3097" i="9"/>
  <c r="G3098" i="9"/>
  <c r="I3098" i="9"/>
  <c r="G3099" i="9"/>
  <c r="I3099" i="9"/>
  <c r="G3100" i="9"/>
  <c r="I3100" i="9"/>
  <c r="G3101" i="9"/>
  <c r="I3101" i="9"/>
  <c r="G3102" i="9"/>
  <c r="I3102" i="9"/>
  <c r="G3103" i="9"/>
  <c r="I3103" i="9"/>
  <c r="G3104" i="9"/>
  <c r="I3104" i="9"/>
  <c r="G3105" i="9"/>
  <c r="I3105" i="9"/>
  <c r="G3106" i="9"/>
  <c r="I3106" i="9"/>
  <c r="G3107" i="9"/>
  <c r="I3107" i="9"/>
  <c r="G3108" i="9"/>
  <c r="I3108" i="9"/>
  <c r="G3109" i="9"/>
  <c r="I3109" i="9"/>
  <c r="G3110" i="9"/>
  <c r="I3110" i="9"/>
  <c r="G3111" i="9"/>
  <c r="I3111" i="9"/>
  <c r="G3112" i="9"/>
  <c r="I3112" i="9"/>
  <c r="G3113" i="9"/>
  <c r="I3113" i="9"/>
  <c r="G3114" i="9"/>
  <c r="I3114" i="9"/>
  <c r="G3115" i="9"/>
  <c r="I3115" i="9"/>
  <c r="G3116" i="9"/>
  <c r="I3116" i="9"/>
  <c r="G3117" i="9"/>
  <c r="I3117" i="9"/>
  <c r="G3118" i="9"/>
  <c r="I3118" i="9"/>
  <c r="G3119" i="9"/>
  <c r="I3119" i="9"/>
  <c r="G3120" i="9"/>
  <c r="I3120" i="9"/>
  <c r="G3121" i="9"/>
  <c r="I3121" i="9"/>
  <c r="G3122" i="9"/>
  <c r="I3122" i="9"/>
  <c r="G3123" i="9"/>
  <c r="I3123" i="9"/>
  <c r="G3124" i="9"/>
  <c r="I3124" i="9"/>
  <c r="G3125" i="9"/>
  <c r="I3125" i="9"/>
  <c r="G3126" i="9"/>
  <c r="I3126" i="9"/>
  <c r="G3127" i="9"/>
  <c r="I3127" i="9"/>
  <c r="G3128" i="9"/>
  <c r="I3128" i="9"/>
  <c r="G3129" i="9"/>
  <c r="I3129" i="9"/>
  <c r="G3130" i="9"/>
  <c r="I3130" i="9"/>
  <c r="G3131" i="9"/>
  <c r="I3131" i="9"/>
  <c r="G3132" i="9"/>
  <c r="I3132" i="9"/>
  <c r="G3133" i="9"/>
  <c r="I3133" i="9"/>
  <c r="G3134" i="9"/>
  <c r="I3134" i="9"/>
  <c r="G3135" i="9"/>
  <c r="I3135" i="9"/>
  <c r="G3136" i="9"/>
  <c r="I3136" i="9"/>
  <c r="G3137" i="9"/>
  <c r="I3137" i="9"/>
  <c r="G3138" i="9"/>
  <c r="I3138" i="9"/>
  <c r="G3139" i="9"/>
  <c r="I3139" i="9"/>
  <c r="G3140" i="9"/>
  <c r="I3140" i="9"/>
  <c r="G3141" i="9"/>
  <c r="I3141" i="9"/>
  <c r="G3142" i="9"/>
  <c r="I3142" i="9"/>
  <c r="G3143" i="9"/>
  <c r="I3143" i="9"/>
  <c r="G3144" i="9"/>
  <c r="I3144" i="9"/>
  <c r="G3145" i="9"/>
  <c r="I3145" i="9"/>
  <c r="G3146" i="9"/>
  <c r="I3146" i="9"/>
  <c r="G3147" i="9"/>
  <c r="I3147" i="9"/>
  <c r="G3148" i="9"/>
  <c r="I3148" i="9"/>
  <c r="G3149" i="9"/>
  <c r="I3149" i="9"/>
  <c r="G3150" i="9"/>
  <c r="I3150" i="9"/>
  <c r="G3151" i="9"/>
  <c r="I3151" i="9"/>
  <c r="G3152" i="9"/>
  <c r="I3152" i="9"/>
  <c r="G3153" i="9"/>
  <c r="I3153" i="9"/>
  <c r="G3154" i="9"/>
  <c r="I3154" i="9"/>
  <c r="G3155" i="9"/>
  <c r="I3155" i="9"/>
  <c r="G3156" i="9"/>
  <c r="I3156" i="9"/>
  <c r="G3157" i="9"/>
  <c r="I3157" i="9"/>
  <c r="G3158" i="9"/>
  <c r="I3158" i="9"/>
  <c r="G3159" i="9"/>
  <c r="I3159" i="9"/>
  <c r="G3160" i="9"/>
  <c r="I3160" i="9"/>
  <c r="G3161" i="9"/>
  <c r="I3161" i="9"/>
  <c r="G3162" i="9"/>
  <c r="I3162" i="9"/>
  <c r="G3163" i="9"/>
  <c r="I3163" i="9"/>
  <c r="G3164" i="9"/>
  <c r="I3164" i="9"/>
  <c r="G3165" i="9"/>
  <c r="I3165" i="9"/>
  <c r="G3166" i="9"/>
  <c r="I3166" i="9"/>
  <c r="G3167" i="9"/>
  <c r="I3167" i="9"/>
  <c r="G3168" i="9"/>
  <c r="I3168" i="9"/>
  <c r="G3169" i="9"/>
  <c r="I3169" i="9"/>
  <c r="G3170" i="9"/>
  <c r="I3170" i="9"/>
  <c r="G3171" i="9"/>
  <c r="I3171" i="9"/>
  <c r="G3172" i="9"/>
  <c r="I3172" i="9"/>
  <c r="G3173" i="9"/>
  <c r="I3173" i="9"/>
  <c r="G3174" i="9"/>
  <c r="I3174" i="9"/>
  <c r="G3175" i="9"/>
  <c r="I3175" i="9"/>
  <c r="G3176" i="9"/>
  <c r="I3176" i="9"/>
  <c r="G3177" i="9"/>
  <c r="I3177" i="9"/>
  <c r="G3178" i="9"/>
  <c r="I3178" i="9"/>
  <c r="G3179" i="9"/>
  <c r="I3179" i="9"/>
  <c r="G3180" i="9"/>
  <c r="I3180" i="9"/>
  <c r="G3181" i="9"/>
  <c r="I3181" i="9"/>
  <c r="G3182" i="9"/>
  <c r="I3182" i="9"/>
  <c r="G3183" i="9"/>
  <c r="I3183" i="9"/>
  <c r="G3184" i="9"/>
  <c r="I3184" i="9"/>
  <c r="G3185" i="9"/>
  <c r="I3185" i="9"/>
  <c r="G3186" i="9"/>
  <c r="I3186" i="9"/>
  <c r="G3187" i="9"/>
  <c r="I3187" i="9"/>
  <c r="G3188" i="9"/>
  <c r="I3188" i="9"/>
  <c r="G3189" i="9"/>
  <c r="I3189" i="9"/>
  <c r="G3190" i="9"/>
  <c r="I3190" i="9"/>
  <c r="G3191" i="9"/>
  <c r="I3191" i="9"/>
  <c r="G3192" i="9"/>
  <c r="I3192" i="9"/>
  <c r="G3193" i="9"/>
  <c r="I3193" i="9"/>
  <c r="G3194" i="9"/>
  <c r="I3194" i="9"/>
  <c r="G3195" i="9"/>
  <c r="I3195" i="9"/>
  <c r="G3196" i="9"/>
  <c r="I3196" i="9"/>
  <c r="G3197" i="9"/>
  <c r="I3197" i="9"/>
  <c r="G3198" i="9"/>
  <c r="I3198" i="9"/>
  <c r="G3199" i="9"/>
  <c r="I3199" i="9"/>
  <c r="G3200" i="9"/>
  <c r="I3200" i="9"/>
  <c r="G3201" i="9"/>
  <c r="I3201" i="9"/>
  <c r="G3202" i="9"/>
  <c r="I3202" i="9"/>
  <c r="G3203" i="9"/>
  <c r="I3203" i="9"/>
  <c r="G3204" i="9"/>
  <c r="I3204" i="9"/>
  <c r="G3205" i="9"/>
  <c r="I3205" i="9"/>
  <c r="G3206" i="9"/>
  <c r="I3206" i="9"/>
  <c r="G3207" i="9"/>
  <c r="I3207" i="9"/>
  <c r="G3208" i="9"/>
  <c r="I3208" i="9"/>
  <c r="G3209" i="9"/>
  <c r="I3209" i="9"/>
  <c r="G3210" i="9"/>
  <c r="I3210" i="9"/>
  <c r="G3211" i="9"/>
  <c r="I3211" i="9"/>
  <c r="G3212" i="9"/>
  <c r="I3212" i="9"/>
  <c r="G3213" i="9"/>
  <c r="I3213" i="9"/>
  <c r="G3214" i="9"/>
  <c r="I3214" i="9"/>
  <c r="G3215" i="9"/>
  <c r="I3215" i="9"/>
  <c r="G3216" i="9"/>
  <c r="I3216" i="9"/>
  <c r="G3217" i="9"/>
  <c r="I3217" i="9"/>
  <c r="G3218" i="9"/>
  <c r="I3218" i="9"/>
  <c r="G3219" i="9"/>
  <c r="I3219" i="9"/>
  <c r="G3220" i="9"/>
  <c r="I3220" i="9"/>
  <c r="G3221" i="9"/>
  <c r="I3221" i="9"/>
  <c r="G3222" i="9"/>
  <c r="I3222" i="9"/>
  <c r="G3223" i="9"/>
  <c r="I3223" i="9"/>
  <c r="G3224" i="9"/>
  <c r="I3224" i="9"/>
  <c r="G3225" i="9"/>
  <c r="I3225" i="9"/>
  <c r="G3226" i="9"/>
  <c r="I3226" i="9"/>
  <c r="G3227" i="9"/>
  <c r="I3227" i="9"/>
  <c r="G3228" i="9"/>
  <c r="I3228" i="9"/>
  <c r="G3229" i="9"/>
  <c r="I3229" i="9"/>
  <c r="G3230" i="9"/>
  <c r="I3230" i="9"/>
  <c r="G3231" i="9"/>
  <c r="I3231" i="9"/>
  <c r="G3232" i="9"/>
  <c r="I3232" i="9"/>
  <c r="G3233" i="9"/>
  <c r="I3233" i="9"/>
  <c r="G3234" i="9"/>
  <c r="I3234" i="9"/>
  <c r="G3235" i="9"/>
  <c r="I3235" i="9"/>
  <c r="G3236" i="9"/>
  <c r="I3236" i="9"/>
  <c r="G3237" i="9"/>
  <c r="I3237" i="9"/>
  <c r="G3238" i="9"/>
  <c r="I3238" i="9"/>
  <c r="G3239" i="9"/>
  <c r="I3239" i="9"/>
  <c r="G3240" i="9"/>
  <c r="I3240" i="9"/>
  <c r="G3241" i="9"/>
  <c r="I3241" i="9"/>
  <c r="G3242" i="9"/>
  <c r="I3242" i="9"/>
  <c r="G3243" i="9"/>
  <c r="I3243" i="9"/>
  <c r="G3244" i="9"/>
  <c r="I3244" i="9"/>
  <c r="G3245" i="9"/>
  <c r="I3245" i="9"/>
  <c r="G3246" i="9"/>
  <c r="I3246" i="9"/>
  <c r="G3247" i="9"/>
  <c r="I3247" i="9"/>
  <c r="G3248" i="9"/>
  <c r="I3248" i="9"/>
  <c r="G3249" i="9"/>
  <c r="I3249" i="9"/>
  <c r="G3250" i="9"/>
  <c r="I3250" i="9"/>
  <c r="G3251" i="9"/>
  <c r="I3251" i="9"/>
  <c r="G3252" i="9"/>
  <c r="I3252" i="9"/>
  <c r="G3253" i="9"/>
  <c r="I3253" i="9"/>
  <c r="G3254" i="9"/>
  <c r="I3254" i="9"/>
  <c r="G3255" i="9"/>
  <c r="I3255" i="9"/>
  <c r="G3256" i="9"/>
  <c r="I3256" i="9"/>
  <c r="G3257" i="9"/>
  <c r="I3257" i="9"/>
  <c r="G3258" i="9"/>
  <c r="I3258" i="9"/>
  <c r="G3259" i="9"/>
  <c r="I3259" i="9"/>
  <c r="G3260" i="9"/>
  <c r="I3260" i="9"/>
  <c r="G3261" i="9"/>
  <c r="I3261" i="9"/>
  <c r="G3262" i="9"/>
  <c r="I3262" i="9"/>
  <c r="G3263" i="9"/>
  <c r="I3263" i="9"/>
  <c r="G3264" i="9"/>
  <c r="I3264" i="9"/>
  <c r="G3265" i="9"/>
  <c r="I3265" i="9"/>
  <c r="G3266" i="9"/>
  <c r="I3266" i="9"/>
  <c r="G3267" i="9"/>
  <c r="I3267" i="9"/>
  <c r="G3268" i="9"/>
  <c r="I3268" i="9"/>
  <c r="G3269" i="9"/>
  <c r="I3269" i="9"/>
  <c r="G3270" i="9"/>
  <c r="I3270" i="9"/>
  <c r="G3271" i="9"/>
  <c r="I3271" i="9"/>
  <c r="G3272" i="9"/>
  <c r="I3272" i="9"/>
  <c r="G3273" i="9"/>
  <c r="I3273" i="9"/>
  <c r="G3274" i="9"/>
  <c r="I3274" i="9"/>
  <c r="G3275" i="9"/>
  <c r="I3275" i="9"/>
  <c r="G3276" i="9"/>
  <c r="I3276" i="9"/>
  <c r="G3277" i="9"/>
  <c r="I3277" i="9"/>
  <c r="G3278" i="9"/>
  <c r="I3278" i="9"/>
  <c r="G3279" i="9"/>
  <c r="I3279" i="9"/>
  <c r="G3280" i="9"/>
  <c r="I3280" i="9"/>
  <c r="G3281" i="9"/>
  <c r="I3281" i="9"/>
  <c r="G3282" i="9"/>
  <c r="I3282" i="9"/>
  <c r="G3283" i="9"/>
  <c r="I3283" i="9"/>
  <c r="G3284" i="9"/>
  <c r="I3284" i="9"/>
  <c r="G3285" i="9"/>
  <c r="I3285" i="9"/>
  <c r="G3286" i="9"/>
  <c r="I3286" i="9"/>
  <c r="G3287" i="9"/>
  <c r="I3287" i="9"/>
  <c r="G3288" i="9"/>
  <c r="I3288" i="9"/>
  <c r="G3289" i="9"/>
  <c r="I3289" i="9"/>
  <c r="G3290" i="9"/>
  <c r="I3290" i="9"/>
  <c r="G3291" i="9"/>
  <c r="I3291" i="9"/>
  <c r="G3292" i="9"/>
  <c r="I3292" i="9"/>
  <c r="G3293" i="9"/>
  <c r="I3293" i="9"/>
  <c r="G3294" i="9"/>
  <c r="I3294" i="9"/>
  <c r="G3295" i="9"/>
  <c r="I3295" i="9"/>
  <c r="G3296" i="9"/>
  <c r="I3296" i="9"/>
  <c r="G3297" i="9"/>
  <c r="I3297" i="9"/>
  <c r="G3298" i="9"/>
  <c r="I3298" i="9"/>
  <c r="G3299" i="9"/>
  <c r="I3299" i="9"/>
  <c r="G3300" i="9"/>
  <c r="I3300" i="9"/>
  <c r="G3301" i="9"/>
  <c r="I3301" i="9"/>
  <c r="G3302" i="9"/>
  <c r="I3302" i="9"/>
  <c r="G3303" i="9"/>
  <c r="I3303" i="9"/>
  <c r="G3304" i="9"/>
  <c r="I3304" i="9"/>
  <c r="G3305" i="9"/>
  <c r="I3305" i="9"/>
  <c r="G3306" i="9"/>
  <c r="I3306" i="9"/>
  <c r="G3307" i="9"/>
  <c r="I3307" i="9"/>
  <c r="G3308" i="9"/>
  <c r="I3308" i="9"/>
  <c r="G3309" i="9"/>
  <c r="I3309" i="9"/>
  <c r="G3310" i="9"/>
  <c r="I3310" i="9"/>
  <c r="G3311" i="9"/>
  <c r="I3311" i="9"/>
  <c r="G3312" i="9"/>
  <c r="I3312" i="9"/>
  <c r="G3313" i="9"/>
  <c r="I3313" i="9"/>
  <c r="G3314" i="9"/>
  <c r="I3314" i="9"/>
  <c r="G3315" i="9"/>
  <c r="I3315" i="9"/>
  <c r="G3316" i="9"/>
  <c r="I3316" i="9"/>
  <c r="G3317" i="9"/>
  <c r="I3317" i="9"/>
  <c r="G3318" i="9"/>
  <c r="I3318" i="9"/>
  <c r="G3319" i="9"/>
  <c r="I3319" i="9"/>
  <c r="G3320" i="9"/>
  <c r="I3320" i="9"/>
  <c r="G3321" i="9"/>
  <c r="I3321" i="9"/>
  <c r="G3322" i="9"/>
  <c r="I3322" i="9"/>
  <c r="G3323" i="9"/>
  <c r="I3323" i="9"/>
  <c r="G3324" i="9"/>
  <c r="I3324" i="9"/>
  <c r="G3325" i="9"/>
  <c r="I3325" i="9"/>
  <c r="G3326" i="9"/>
  <c r="I3326" i="9"/>
  <c r="G3327" i="9"/>
  <c r="I3327" i="9"/>
  <c r="G3328" i="9"/>
  <c r="I3328" i="9"/>
  <c r="G3329" i="9"/>
  <c r="I3329" i="9"/>
  <c r="G3330" i="9"/>
  <c r="I3330" i="9"/>
  <c r="G3331" i="9"/>
  <c r="I3331" i="9"/>
  <c r="G3332" i="9"/>
  <c r="I3332" i="9"/>
  <c r="G3333" i="9"/>
  <c r="I3333" i="9"/>
  <c r="G3334" i="9"/>
  <c r="I3334" i="9"/>
  <c r="G3335" i="9"/>
  <c r="I3335" i="9"/>
  <c r="G3336" i="9"/>
  <c r="I3336" i="9"/>
  <c r="G3337" i="9"/>
  <c r="I3337" i="9"/>
  <c r="G3338" i="9"/>
  <c r="I3338" i="9"/>
  <c r="G3339" i="9"/>
  <c r="I3339" i="9"/>
  <c r="G3340" i="9"/>
  <c r="I3340" i="9"/>
  <c r="G3341" i="9"/>
  <c r="I3341" i="9"/>
  <c r="G3342" i="9"/>
  <c r="I3342" i="9"/>
  <c r="G3343" i="9"/>
  <c r="I3343" i="9"/>
  <c r="G3344" i="9"/>
  <c r="I3344" i="9"/>
  <c r="G3345" i="9"/>
  <c r="I3345" i="9"/>
  <c r="G3346" i="9"/>
  <c r="I3346" i="9"/>
  <c r="G3347" i="9"/>
  <c r="I3347" i="9"/>
  <c r="G3348" i="9"/>
  <c r="I3348" i="9"/>
  <c r="G3349" i="9"/>
  <c r="I3349" i="9"/>
  <c r="G3350" i="9"/>
  <c r="I3350" i="9"/>
  <c r="G3351" i="9"/>
  <c r="I3351" i="9"/>
  <c r="G3352" i="9"/>
  <c r="I3352" i="9"/>
  <c r="G3353" i="9"/>
  <c r="I3353" i="9"/>
  <c r="G3354" i="9"/>
  <c r="I3354" i="9"/>
  <c r="G3355" i="9"/>
  <c r="I3355" i="9"/>
  <c r="G3356" i="9"/>
  <c r="I3356" i="9"/>
  <c r="G3357" i="9"/>
  <c r="I3357" i="9"/>
  <c r="G3358" i="9"/>
  <c r="I3358" i="9"/>
  <c r="G3359" i="9"/>
  <c r="I3359" i="9"/>
  <c r="G3360" i="9"/>
  <c r="I3360" i="9"/>
  <c r="G3361" i="9"/>
  <c r="I3361" i="9"/>
  <c r="G3362" i="9"/>
  <c r="I3362" i="9"/>
  <c r="G3363" i="9"/>
  <c r="I3363" i="9"/>
  <c r="G3364" i="9"/>
  <c r="I3364" i="9"/>
  <c r="G3365" i="9"/>
  <c r="I3365" i="9"/>
  <c r="G3366" i="9"/>
  <c r="I3366" i="9"/>
  <c r="G3367" i="9"/>
  <c r="I3367" i="9"/>
  <c r="G3368" i="9"/>
  <c r="I3368" i="9"/>
  <c r="G3369" i="9"/>
  <c r="I3369" i="9"/>
  <c r="G3370" i="9"/>
  <c r="I3370" i="9"/>
  <c r="G3371" i="9"/>
  <c r="I3371" i="9"/>
  <c r="G3372" i="9"/>
  <c r="I3372" i="9"/>
  <c r="G3373" i="9"/>
  <c r="I3373" i="9"/>
  <c r="G3374" i="9"/>
  <c r="I3374" i="9"/>
  <c r="G3375" i="9"/>
  <c r="I3375" i="9"/>
  <c r="G3376" i="9"/>
  <c r="I3376" i="9"/>
  <c r="G3377" i="9"/>
  <c r="I3377" i="9"/>
  <c r="G3378" i="9"/>
  <c r="I3378" i="9"/>
  <c r="G3379" i="9"/>
  <c r="I3379" i="9"/>
  <c r="G3380" i="9"/>
  <c r="I3380" i="9"/>
  <c r="G3381" i="9"/>
  <c r="I3381" i="9"/>
  <c r="G3382" i="9"/>
  <c r="I3382" i="9"/>
  <c r="G3383" i="9"/>
  <c r="I3383" i="9"/>
  <c r="G3384" i="9"/>
  <c r="I3384" i="9"/>
  <c r="G3385" i="9"/>
  <c r="I3385" i="9"/>
  <c r="G3386" i="9"/>
  <c r="I3386" i="9"/>
  <c r="G3387" i="9"/>
  <c r="I3387" i="9"/>
  <c r="G3388" i="9"/>
  <c r="I3388" i="9"/>
  <c r="G3389" i="9"/>
  <c r="I3389" i="9"/>
  <c r="G3390" i="9"/>
  <c r="I3390" i="9"/>
  <c r="G3391" i="9"/>
  <c r="I3391" i="9"/>
  <c r="G3392" i="9"/>
  <c r="I3392" i="9"/>
  <c r="G3393" i="9"/>
  <c r="I3393" i="9"/>
  <c r="G3394" i="9"/>
  <c r="I3394" i="9"/>
  <c r="G3395" i="9"/>
  <c r="I3395" i="9"/>
  <c r="G3396" i="9"/>
  <c r="I3396" i="9"/>
  <c r="G3397" i="9"/>
  <c r="I3397" i="9"/>
  <c r="G3398" i="9"/>
  <c r="I3398" i="9"/>
  <c r="G3399" i="9"/>
  <c r="I3399" i="9"/>
  <c r="G3400" i="9"/>
  <c r="I3400" i="9"/>
  <c r="G3401" i="9"/>
  <c r="I3401" i="9"/>
  <c r="G3402" i="9"/>
  <c r="I3402" i="9"/>
  <c r="G3403" i="9"/>
  <c r="I3403" i="9"/>
  <c r="G3404" i="9"/>
  <c r="I3404" i="9"/>
  <c r="G3405" i="9"/>
  <c r="I3405" i="9"/>
  <c r="G3406" i="9"/>
  <c r="I3406" i="9"/>
  <c r="G3407" i="9"/>
  <c r="I3407" i="9"/>
  <c r="G3408" i="9"/>
  <c r="I3408" i="9"/>
  <c r="G3409" i="9"/>
  <c r="I3409" i="9"/>
  <c r="G3410" i="9"/>
  <c r="I3410" i="9"/>
  <c r="G3411" i="9"/>
  <c r="I3411" i="9"/>
  <c r="G3412" i="9"/>
  <c r="I3412" i="9"/>
  <c r="G3413" i="9"/>
  <c r="I3413" i="9"/>
  <c r="G3414" i="9"/>
  <c r="I3414" i="9"/>
  <c r="G3415" i="9"/>
  <c r="I3415" i="9"/>
  <c r="G3416" i="9"/>
  <c r="I3416" i="9"/>
  <c r="G3417" i="9"/>
  <c r="I3417" i="9"/>
  <c r="G3418" i="9"/>
  <c r="I3418" i="9"/>
  <c r="G3419" i="9"/>
  <c r="I3419" i="9"/>
  <c r="G3420" i="9"/>
  <c r="I3420" i="9"/>
  <c r="G3421" i="9"/>
  <c r="I3421" i="9"/>
  <c r="G3422" i="9"/>
  <c r="I3422" i="9"/>
  <c r="G3423" i="9"/>
  <c r="I3423" i="9"/>
  <c r="G3424" i="9"/>
  <c r="I3424" i="9"/>
  <c r="G3425" i="9"/>
  <c r="I3425" i="9"/>
  <c r="G3426" i="9"/>
  <c r="I3426" i="9"/>
  <c r="G3427" i="9"/>
  <c r="I3427" i="9"/>
  <c r="G3428" i="9"/>
  <c r="I3428" i="9"/>
  <c r="G3429" i="9"/>
  <c r="I3429" i="9"/>
  <c r="G3430" i="9"/>
  <c r="I3430" i="9"/>
  <c r="G3431" i="9"/>
  <c r="I3431" i="9"/>
  <c r="G3432" i="9"/>
  <c r="I3432" i="9"/>
  <c r="G3433" i="9"/>
  <c r="I3433" i="9"/>
  <c r="G3434" i="9"/>
  <c r="I3434" i="9"/>
  <c r="G3435" i="9"/>
  <c r="I3435" i="9"/>
  <c r="G3436" i="9"/>
  <c r="I3436" i="9"/>
  <c r="G3437" i="9"/>
  <c r="I3437" i="9"/>
  <c r="G3438" i="9"/>
  <c r="I3438" i="9"/>
  <c r="G3439" i="9"/>
  <c r="I3439" i="9"/>
  <c r="G3440" i="9"/>
  <c r="I3440" i="9"/>
  <c r="G3441" i="9"/>
  <c r="I3441" i="9"/>
  <c r="G3442" i="9"/>
  <c r="I3442" i="9"/>
  <c r="G3443" i="9"/>
  <c r="I3443" i="9"/>
  <c r="G3444" i="9"/>
  <c r="I3444" i="9"/>
  <c r="G3445" i="9"/>
  <c r="I3445" i="9"/>
  <c r="G3446" i="9"/>
  <c r="I3446" i="9"/>
  <c r="G3447" i="9"/>
  <c r="I3447" i="9"/>
  <c r="G3448" i="9"/>
  <c r="I3448" i="9"/>
  <c r="G3449" i="9"/>
  <c r="I3449" i="9"/>
  <c r="G3450" i="9"/>
  <c r="I3450" i="9"/>
  <c r="G3451" i="9"/>
  <c r="I3451" i="9"/>
  <c r="G3452" i="9"/>
  <c r="I3452" i="9"/>
  <c r="G3453" i="9"/>
  <c r="I3453" i="9"/>
  <c r="G3454" i="9"/>
  <c r="I3454" i="9"/>
  <c r="G3455" i="9"/>
  <c r="I3455" i="9"/>
  <c r="G3456" i="9"/>
  <c r="I3456" i="9"/>
  <c r="G3457" i="9"/>
  <c r="I3457" i="9"/>
  <c r="G3458" i="9"/>
  <c r="I3458" i="9"/>
  <c r="G3459" i="9"/>
  <c r="I3459" i="9"/>
  <c r="G3460" i="9"/>
  <c r="I3460" i="9"/>
  <c r="G3461" i="9"/>
  <c r="I3461" i="9"/>
  <c r="G3462" i="9"/>
  <c r="I3462" i="9"/>
  <c r="G3463" i="9"/>
  <c r="I3463" i="9"/>
  <c r="G3464" i="9"/>
  <c r="I3464" i="9"/>
  <c r="G3465" i="9"/>
  <c r="I3465" i="9"/>
  <c r="G3466" i="9"/>
  <c r="I3466" i="9"/>
  <c r="G3467" i="9"/>
  <c r="I3467" i="9"/>
  <c r="G3468" i="9"/>
  <c r="I3468" i="9"/>
  <c r="G3469" i="9"/>
  <c r="I3469" i="9"/>
  <c r="G3470" i="9"/>
  <c r="I3470" i="9"/>
  <c r="G3471" i="9"/>
  <c r="I3471" i="9"/>
  <c r="G3472" i="9"/>
  <c r="I3472" i="9"/>
  <c r="G3473" i="9"/>
  <c r="I3473" i="9"/>
  <c r="G3474" i="9"/>
  <c r="I3474" i="9"/>
  <c r="G3475" i="9"/>
  <c r="I3475" i="9"/>
  <c r="G3476" i="9"/>
  <c r="I3476" i="9"/>
  <c r="G3477" i="9"/>
  <c r="I3477" i="9"/>
  <c r="G3478" i="9"/>
  <c r="I3478" i="9"/>
  <c r="G3479" i="9"/>
  <c r="I3479" i="9"/>
  <c r="G3480" i="9"/>
  <c r="I3480" i="9"/>
  <c r="G3481" i="9"/>
  <c r="I3481" i="9"/>
  <c r="G3482" i="9"/>
  <c r="I3482" i="9"/>
  <c r="G3483" i="9"/>
  <c r="I3483" i="9"/>
  <c r="G3484" i="9"/>
  <c r="I3484" i="9"/>
  <c r="G3485" i="9"/>
  <c r="I3485" i="9"/>
  <c r="G3486" i="9"/>
  <c r="I3486" i="9"/>
  <c r="G3487" i="9"/>
  <c r="I3487" i="9"/>
  <c r="G3488" i="9"/>
  <c r="I3488" i="9"/>
  <c r="G3489" i="9"/>
  <c r="I3489" i="9"/>
  <c r="G3490" i="9"/>
  <c r="I3490" i="9"/>
  <c r="G3491" i="9"/>
  <c r="I3491" i="9"/>
  <c r="G3492" i="9"/>
  <c r="I3492" i="9"/>
  <c r="G3493" i="9"/>
  <c r="I3493" i="9"/>
  <c r="G3494" i="9"/>
  <c r="I3494" i="9"/>
  <c r="G3495" i="9"/>
  <c r="I3495" i="9"/>
  <c r="G3496" i="9"/>
  <c r="I3496" i="9"/>
  <c r="G3497" i="9"/>
  <c r="I3497" i="9"/>
  <c r="G3498" i="9"/>
  <c r="I3498" i="9"/>
  <c r="G3499" i="9"/>
  <c r="I3499" i="9"/>
  <c r="G3500" i="9"/>
  <c r="I3500" i="9"/>
  <c r="G3501" i="9"/>
  <c r="I3501" i="9"/>
  <c r="G3502" i="9"/>
  <c r="I3502" i="9"/>
  <c r="G3503" i="9"/>
  <c r="I3503" i="9"/>
  <c r="G3504" i="9"/>
  <c r="I3504" i="9"/>
  <c r="G3505" i="9"/>
  <c r="I3505" i="9"/>
  <c r="G3506" i="9"/>
  <c r="I3506" i="9"/>
  <c r="G3507" i="9"/>
  <c r="I3507" i="9"/>
  <c r="G3508" i="9"/>
  <c r="I3508" i="9"/>
  <c r="G3509" i="9"/>
  <c r="I3509" i="9"/>
  <c r="G3510" i="9"/>
  <c r="I3510" i="9"/>
  <c r="G3511" i="9"/>
  <c r="I3511" i="9"/>
  <c r="G3512" i="9"/>
  <c r="I3512" i="9"/>
  <c r="G3513" i="9"/>
  <c r="I3513" i="9"/>
  <c r="G3514" i="9"/>
  <c r="I3514" i="9"/>
  <c r="G3515" i="9"/>
  <c r="I3515" i="9"/>
  <c r="G3516" i="9"/>
  <c r="I3516" i="9"/>
  <c r="G3517" i="9"/>
  <c r="I3517" i="9"/>
  <c r="G3518" i="9"/>
  <c r="I3518" i="9"/>
  <c r="G3519" i="9"/>
  <c r="I3519" i="9"/>
  <c r="G3520" i="9"/>
  <c r="I3520" i="9"/>
  <c r="G3521" i="9"/>
  <c r="I3521" i="9"/>
  <c r="G3522" i="9"/>
  <c r="I3522" i="9"/>
  <c r="G3523" i="9"/>
  <c r="I3523" i="9"/>
  <c r="G3524" i="9"/>
  <c r="I3524" i="9"/>
  <c r="G3525" i="9"/>
  <c r="I3525" i="9"/>
  <c r="G3526" i="9"/>
  <c r="I3526" i="9"/>
  <c r="G3527" i="9"/>
  <c r="I3527" i="9"/>
  <c r="G3528" i="9"/>
  <c r="I3528" i="9"/>
  <c r="G3529" i="9"/>
  <c r="I3529" i="9"/>
  <c r="G3530" i="9"/>
  <c r="I3530" i="9"/>
  <c r="G3531" i="9"/>
  <c r="I3531" i="9"/>
  <c r="G3532" i="9"/>
  <c r="I3532" i="9"/>
  <c r="G3533" i="9"/>
  <c r="I3533" i="9"/>
  <c r="G3534" i="9"/>
  <c r="I3534" i="9"/>
  <c r="G3535" i="9"/>
  <c r="I3535" i="9"/>
  <c r="G3536" i="9"/>
  <c r="I3536" i="9"/>
  <c r="G3537" i="9"/>
  <c r="I3537" i="9"/>
  <c r="G3538" i="9"/>
  <c r="I3538" i="9"/>
  <c r="G3539" i="9"/>
  <c r="I3539" i="9"/>
  <c r="G3540" i="9"/>
  <c r="I3540" i="9"/>
  <c r="G3541" i="9"/>
  <c r="I3541" i="9"/>
  <c r="G3542" i="9"/>
  <c r="I3542" i="9"/>
  <c r="G3543" i="9"/>
  <c r="I3543" i="9"/>
  <c r="G3544" i="9"/>
  <c r="I3544" i="9"/>
  <c r="G3545" i="9"/>
  <c r="I3545" i="9"/>
  <c r="G3546" i="9"/>
  <c r="I3546" i="9"/>
  <c r="G3547" i="9"/>
  <c r="I3547" i="9"/>
  <c r="G3548" i="9"/>
  <c r="I3548" i="9"/>
  <c r="G3549" i="9"/>
  <c r="I3549" i="9"/>
  <c r="G3550" i="9"/>
  <c r="I3550" i="9"/>
  <c r="G3551" i="9"/>
  <c r="I3551" i="9"/>
  <c r="G3552" i="9"/>
  <c r="I3552" i="9"/>
  <c r="G3553" i="9"/>
  <c r="I3553" i="9"/>
  <c r="G3554" i="9"/>
  <c r="I3554" i="9"/>
  <c r="G3555" i="9"/>
  <c r="I3555" i="9"/>
  <c r="G3556" i="9"/>
  <c r="I3556" i="9"/>
  <c r="G3557" i="9"/>
  <c r="I3557" i="9"/>
  <c r="G3558" i="9"/>
  <c r="I3558" i="9"/>
  <c r="G3559" i="9"/>
  <c r="I3559" i="9"/>
  <c r="G3560" i="9"/>
  <c r="I3560" i="9"/>
  <c r="G3561" i="9"/>
  <c r="I3561" i="9"/>
  <c r="G3562" i="9"/>
  <c r="I3562" i="9"/>
  <c r="G3563" i="9"/>
  <c r="I3563" i="9"/>
  <c r="G3564" i="9"/>
  <c r="I3564" i="9"/>
  <c r="G3565" i="9"/>
  <c r="I3565" i="9"/>
  <c r="G3566" i="9"/>
  <c r="I3566" i="9"/>
  <c r="G3567" i="9"/>
  <c r="I3567" i="9"/>
  <c r="G3568" i="9"/>
  <c r="I3568" i="9"/>
  <c r="G3569" i="9"/>
  <c r="I3569" i="9"/>
  <c r="G3570" i="9"/>
  <c r="I3570" i="9"/>
  <c r="G3571" i="9"/>
  <c r="I3571" i="9"/>
  <c r="G3572" i="9"/>
  <c r="I3572" i="9"/>
  <c r="G3573" i="9"/>
  <c r="I3573" i="9"/>
  <c r="G3574" i="9"/>
  <c r="I3574" i="9"/>
  <c r="G3575" i="9"/>
  <c r="I3575" i="9"/>
  <c r="G3576" i="9"/>
  <c r="I3576" i="9"/>
  <c r="G3577" i="9"/>
  <c r="I3577" i="9"/>
  <c r="G3578" i="9"/>
  <c r="I3578" i="9"/>
  <c r="G3579" i="9"/>
  <c r="I3579" i="9"/>
  <c r="G3580" i="9"/>
  <c r="I3580" i="9"/>
  <c r="G3581" i="9"/>
  <c r="I3581" i="9"/>
  <c r="G3582" i="9"/>
  <c r="I3582" i="9"/>
  <c r="G3583" i="9"/>
  <c r="I3583" i="9"/>
  <c r="G3584" i="9"/>
  <c r="I3584" i="9"/>
  <c r="G3585" i="9"/>
  <c r="I3585" i="9"/>
  <c r="G3586" i="9"/>
  <c r="I3586" i="9"/>
  <c r="G3587" i="9"/>
  <c r="I3587" i="9"/>
  <c r="G3588" i="9"/>
  <c r="I3588" i="9"/>
  <c r="G3589" i="9"/>
  <c r="I3589" i="9"/>
  <c r="G3590" i="9"/>
  <c r="I3590" i="9"/>
  <c r="G3591" i="9"/>
  <c r="I3591" i="9"/>
  <c r="G3592" i="9"/>
  <c r="I3592" i="9"/>
  <c r="G3593" i="9"/>
  <c r="I3593" i="9"/>
  <c r="G3594" i="9"/>
  <c r="I3594" i="9"/>
  <c r="G3595" i="9"/>
  <c r="I3595" i="9"/>
  <c r="G3596" i="9"/>
  <c r="I3596" i="9"/>
  <c r="G3597" i="9"/>
  <c r="I3597" i="9"/>
  <c r="G3598" i="9"/>
  <c r="I3598" i="9"/>
  <c r="G3599" i="9"/>
  <c r="I3599" i="9"/>
  <c r="G3600" i="9"/>
  <c r="I3600" i="9"/>
  <c r="G3601" i="9"/>
  <c r="I3601" i="9"/>
  <c r="G3602" i="9"/>
  <c r="I3602" i="9"/>
  <c r="G3603" i="9"/>
  <c r="I3603" i="9"/>
  <c r="G3604" i="9"/>
  <c r="I3604" i="9"/>
  <c r="G3605" i="9"/>
  <c r="I3605" i="9"/>
  <c r="G3606" i="9"/>
  <c r="I3606" i="9"/>
  <c r="G3607" i="9"/>
  <c r="I3607" i="9"/>
  <c r="G3608" i="9"/>
  <c r="I3608" i="9"/>
  <c r="G3609" i="9"/>
  <c r="I3609" i="9"/>
  <c r="G3610" i="9"/>
  <c r="I3610" i="9"/>
  <c r="G3611" i="9"/>
  <c r="I3611" i="9"/>
  <c r="G3612" i="9"/>
  <c r="I3612" i="9"/>
  <c r="G3613" i="9"/>
  <c r="I3613" i="9"/>
  <c r="G3614" i="9"/>
  <c r="I3614" i="9"/>
  <c r="G3615" i="9"/>
  <c r="I3615" i="9"/>
  <c r="G3616" i="9"/>
  <c r="I3616" i="9"/>
  <c r="G3617" i="9"/>
  <c r="I3617" i="9"/>
  <c r="G3618" i="9"/>
  <c r="I3618" i="9"/>
  <c r="G3619" i="9"/>
  <c r="I3619" i="9"/>
  <c r="G3620" i="9"/>
  <c r="I3620" i="9"/>
  <c r="G3621" i="9"/>
  <c r="I3621" i="9"/>
  <c r="G3622" i="9"/>
  <c r="I3622" i="9"/>
  <c r="G3623" i="9"/>
  <c r="I3623" i="9"/>
  <c r="G3624" i="9"/>
  <c r="I3624" i="9"/>
  <c r="G3625" i="9"/>
  <c r="I3625" i="9"/>
  <c r="G3626" i="9"/>
  <c r="I3626" i="9"/>
  <c r="G3627" i="9"/>
  <c r="I3627" i="9"/>
  <c r="G3628" i="9"/>
  <c r="I3628" i="9"/>
  <c r="G3629" i="9"/>
  <c r="I3629" i="9"/>
  <c r="G3630" i="9"/>
  <c r="I3630" i="9"/>
  <c r="G3631" i="9"/>
  <c r="I3631" i="9"/>
  <c r="G3632" i="9"/>
  <c r="I3632" i="9"/>
  <c r="G3633" i="9"/>
  <c r="I3633" i="9"/>
  <c r="G3634" i="9"/>
  <c r="I3634" i="9"/>
  <c r="G3635" i="9"/>
  <c r="I3635" i="9"/>
  <c r="G3636" i="9"/>
  <c r="I3636" i="9"/>
  <c r="G3637" i="9"/>
  <c r="I3637" i="9"/>
  <c r="G3638" i="9"/>
  <c r="I3638" i="9"/>
  <c r="G3639" i="9"/>
  <c r="I3639" i="9"/>
  <c r="G3640" i="9"/>
  <c r="I3640" i="9"/>
  <c r="G3641" i="9"/>
  <c r="I3641" i="9"/>
  <c r="G3642" i="9"/>
  <c r="I3642" i="9"/>
  <c r="G3643" i="9"/>
  <c r="I3643" i="9"/>
  <c r="G3644" i="9"/>
  <c r="I3644" i="9"/>
  <c r="G3645" i="9"/>
  <c r="I3645" i="9"/>
  <c r="G3646" i="9"/>
  <c r="I3646" i="9"/>
  <c r="G3647" i="9"/>
  <c r="I3647" i="9"/>
  <c r="G3648" i="9"/>
  <c r="I3648" i="9"/>
  <c r="G3649" i="9"/>
  <c r="I3649" i="9"/>
  <c r="G3650" i="9"/>
  <c r="I3650" i="9"/>
  <c r="G3651" i="9"/>
  <c r="I3651" i="9"/>
  <c r="G3652" i="9"/>
  <c r="I3652" i="9"/>
  <c r="G3653" i="9"/>
  <c r="I3653" i="9"/>
  <c r="G3654" i="9"/>
  <c r="I3654" i="9"/>
  <c r="G3655" i="9"/>
  <c r="I3655" i="9"/>
  <c r="G3656" i="9"/>
  <c r="I3656" i="9"/>
  <c r="G3657" i="9"/>
  <c r="I3657" i="9"/>
  <c r="G3658" i="9"/>
  <c r="I3658" i="9"/>
  <c r="G3659" i="9"/>
  <c r="I3659" i="9"/>
  <c r="G3660" i="9"/>
  <c r="I3660" i="9"/>
  <c r="G3661" i="9"/>
  <c r="I3661" i="9"/>
  <c r="G3662" i="9"/>
  <c r="I3662" i="9"/>
  <c r="G3663" i="9"/>
  <c r="I3663" i="9"/>
  <c r="G3664" i="9"/>
  <c r="I3664" i="9"/>
  <c r="G3665" i="9"/>
  <c r="I3665" i="9"/>
  <c r="G3666" i="9"/>
  <c r="I3666" i="9"/>
  <c r="G3667" i="9"/>
  <c r="I3667" i="9"/>
  <c r="G3668" i="9"/>
  <c r="I3668" i="9"/>
  <c r="G3669" i="9"/>
  <c r="I3669" i="9"/>
  <c r="G3670" i="9"/>
  <c r="I3670" i="9"/>
  <c r="G3671" i="9"/>
  <c r="I3671" i="9"/>
  <c r="G3672" i="9"/>
  <c r="I3672" i="9"/>
  <c r="G3673" i="9"/>
  <c r="I3673" i="9"/>
  <c r="G3674" i="9"/>
  <c r="I3674" i="9"/>
  <c r="G3675" i="9"/>
  <c r="I3675" i="9"/>
  <c r="G3676" i="9"/>
  <c r="I3676" i="9"/>
  <c r="G3677" i="9"/>
  <c r="I3677" i="9"/>
  <c r="G3678" i="9"/>
  <c r="I3678" i="9"/>
  <c r="G3679" i="9"/>
  <c r="I3679" i="9"/>
  <c r="G3680" i="9"/>
  <c r="I3680" i="9"/>
  <c r="G3681" i="9"/>
  <c r="I3681" i="9"/>
  <c r="G3682" i="9"/>
  <c r="I3682" i="9"/>
  <c r="G3683" i="9"/>
  <c r="I3683" i="9"/>
  <c r="G3684" i="9"/>
  <c r="I3684" i="9"/>
  <c r="G3685" i="9"/>
  <c r="I3685" i="9"/>
  <c r="G3686" i="9"/>
  <c r="I3686" i="9"/>
  <c r="G3687" i="9"/>
  <c r="I3687" i="9"/>
  <c r="G3688" i="9"/>
  <c r="I3688" i="9"/>
  <c r="G3689" i="9"/>
  <c r="I3689" i="9"/>
  <c r="G3690" i="9"/>
  <c r="I3690" i="9"/>
  <c r="G3691" i="9"/>
  <c r="I3691" i="9"/>
  <c r="G3692" i="9"/>
  <c r="I3692" i="9"/>
  <c r="G3693" i="9"/>
  <c r="I3693" i="9"/>
  <c r="G3694" i="9"/>
  <c r="I3694" i="9"/>
  <c r="G3695" i="9"/>
  <c r="I3695" i="9"/>
  <c r="G3696" i="9"/>
  <c r="I3696" i="9"/>
  <c r="G3697" i="9"/>
  <c r="I3697" i="9"/>
  <c r="G3698" i="9"/>
  <c r="I3698" i="9"/>
  <c r="G3699" i="9"/>
  <c r="I3699" i="9"/>
  <c r="G3700" i="9"/>
  <c r="I3700" i="9"/>
  <c r="G3701" i="9"/>
  <c r="I3701" i="9"/>
  <c r="G3702" i="9"/>
  <c r="I3702" i="9"/>
  <c r="G3703" i="9"/>
  <c r="I3703" i="9"/>
  <c r="G3704" i="9"/>
  <c r="I3704" i="9"/>
  <c r="G3705" i="9"/>
  <c r="I3705" i="9"/>
  <c r="G3706" i="9"/>
  <c r="I3706" i="9"/>
  <c r="G3707" i="9"/>
  <c r="I3707" i="9"/>
  <c r="G3708" i="9"/>
  <c r="I3708" i="9"/>
  <c r="G3709" i="9"/>
  <c r="I3709" i="9"/>
  <c r="G3710" i="9"/>
  <c r="I3710" i="9"/>
  <c r="G3711" i="9"/>
  <c r="I3711" i="9"/>
  <c r="G3712" i="9"/>
  <c r="I3712" i="9"/>
  <c r="G3713" i="9"/>
  <c r="I3713" i="9"/>
  <c r="G3714" i="9"/>
  <c r="I3714" i="9"/>
  <c r="G3715" i="9"/>
  <c r="I3715" i="9"/>
  <c r="G3716" i="9"/>
  <c r="I3716" i="9"/>
  <c r="G3717" i="9"/>
  <c r="I3717" i="9"/>
  <c r="G3718" i="9"/>
  <c r="I3718" i="9"/>
  <c r="G3719" i="9"/>
  <c r="I3719" i="9"/>
  <c r="G3720" i="9"/>
  <c r="I3720" i="9"/>
  <c r="G3721" i="9"/>
  <c r="I3721" i="9"/>
  <c r="G3722" i="9"/>
  <c r="I3722" i="9"/>
  <c r="G3723" i="9"/>
  <c r="I3723" i="9"/>
  <c r="G3724" i="9"/>
  <c r="I3724" i="9"/>
  <c r="G3725" i="9"/>
  <c r="I3725" i="9"/>
  <c r="G3726" i="9"/>
  <c r="I3726" i="9"/>
  <c r="G3727" i="9"/>
  <c r="I3727" i="9"/>
  <c r="G3728" i="9"/>
  <c r="I3728" i="9"/>
  <c r="G3729" i="9"/>
  <c r="I3729" i="9"/>
  <c r="G3730" i="9"/>
  <c r="I3730" i="9"/>
  <c r="G3731" i="9"/>
  <c r="I3731" i="9"/>
  <c r="G3732" i="9"/>
  <c r="I3732" i="9"/>
  <c r="G3733" i="9"/>
  <c r="I3733" i="9"/>
  <c r="G3734" i="9"/>
  <c r="I3734" i="9"/>
  <c r="G3735" i="9"/>
  <c r="I3735" i="9"/>
  <c r="G3736" i="9"/>
  <c r="I3736" i="9"/>
  <c r="G3737" i="9"/>
  <c r="I3737" i="9"/>
  <c r="G3738" i="9"/>
  <c r="I3738" i="9"/>
  <c r="G3739" i="9"/>
  <c r="I3739" i="9"/>
  <c r="G3740" i="9"/>
  <c r="I3740" i="9"/>
  <c r="G3741" i="9"/>
  <c r="I3741" i="9"/>
  <c r="G3742" i="9"/>
  <c r="I3742" i="9"/>
  <c r="G3743" i="9"/>
  <c r="I3743" i="9"/>
  <c r="G3744" i="9"/>
  <c r="I3744" i="9"/>
  <c r="G3745" i="9"/>
  <c r="I3745" i="9"/>
  <c r="G3746" i="9"/>
  <c r="I3746" i="9"/>
  <c r="G3747" i="9"/>
  <c r="I3747" i="9"/>
  <c r="G3748" i="9"/>
  <c r="I3748" i="9"/>
  <c r="G3749" i="9"/>
  <c r="I3749" i="9"/>
  <c r="G3750" i="9"/>
  <c r="I3750" i="9"/>
  <c r="G3751" i="9"/>
  <c r="I3751" i="9"/>
  <c r="G3752" i="9"/>
  <c r="I3752" i="9"/>
  <c r="G3753" i="9"/>
  <c r="I3753" i="9"/>
  <c r="G3754" i="9"/>
  <c r="I3754" i="9"/>
  <c r="G3755" i="9"/>
  <c r="I3755" i="9"/>
  <c r="G3756" i="9"/>
  <c r="I3756" i="9"/>
  <c r="G3757" i="9"/>
  <c r="I3757" i="9"/>
  <c r="G3758" i="9"/>
  <c r="I3758" i="9"/>
  <c r="G3759" i="9"/>
  <c r="I3759" i="9"/>
  <c r="G3760" i="9"/>
  <c r="I3760" i="9"/>
  <c r="G3761" i="9"/>
  <c r="I3761" i="9"/>
  <c r="G3762" i="9"/>
  <c r="I3762" i="9"/>
  <c r="G3763" i="9"/>
  <c r="I3763" i="9"/>
  <c r="G3764" i="9"/>
  <c r="I3764" i="9"/>
  <c r="G3765" i="9"/>
  <c r="I3765" i="9"/>
  <c r="G3766" i="9"/>
  <c r="I3766" i="9"/>
  <c r="G3767" i="9"/>
  <c r="I3767" i="9"/>
  <c r="G3768" i="9"/>
  <c r="I3768" i="9"/>
  <c r="G3769" i="9"/>
  <c r="I3769" i="9"/>
  <c r="G3770" i="9"/>
  <c r="I3770" i="9"/>
  <c r="G3771" i="9"/>
  <c r="I3771" i="9"/>
  <c r="G3772" i="9"/>
  <c r="I3772" i="9"/>
  <c r="G3773" i="9"/>
  <c r="I3773" i="9"/>
  <c r="G3774" i="9"/>
  <c r="I3774" i="9"/>
  <c r="G3775" i="9"/>
  <c r="I3775" i="9"/>
  <c r="G3776" i="9"/>
  <c r="I3776" i="9"/>
  <c r="G3777" i="9"/>
  <c r="I3777" i="9"/>
  <c r="G3778" i="9"/>
  <c r="I3778" i="9"/>
  <c r="G3779" i="9"/>
  <c r="I3779" i="9"/>
  <c r="G3780" i="9"/>
  <c r="I3780" i="9"/>
  <c r="G3781" i="9"/>
  <c r="I3781" i="9"/>
  <c r="G3782" i="9"/>
  <c r="I3782" i="9"/>
  <c r="G3783" i="9"/>
  <c r="I3783" i="9"/>
  <c r="G3784" i="9"/>
  <c r="I3784" i="9"/>
  <c r="G3785" i="9"/>
  <c r="I3785" i="9"/>
  <c r="G3786" i="9"/>
  <c r="I3786" i="9"/>
  <c r="G3787" i="9"/>
  <c r="I3787" i="9"/>
  <c r="G3788" i="9"/>
  <c r="I3788" i="9"/>
  <c r="G3789" i="9"/>
  <c r="I3789" i="9"/>
  <c r="G3790" i="9"/>
  <c r="I3790" i="9"/>
  <c r="G3791" i="9"/>
  <c r="I3791" i="9"/>
  <c r="G3792" i="9"/>
  <c r="I3792" i="9"/>
  <c r="G3793" i="9"/>
  <c r="I3793" i="9"/>
  <c r="G3794" i="9"/>
  <c r="I3794" i="9"/>
  <c r="G3795" i="9"/>
  <c r="I3795" i="9"/>
  <c r="G3796" i="9"/>
  <c r="I3796" i="9"/>
  <c r="G3797" i="9"/>
  <c r="I3797" i="9"/>
  <c r="G3798" i="9"/>
  <c r="I3798" i="9"/>
  <c r="G3799" i="9"/>
  <c r="I3799" i="9"/>
  <c r="G3800" i="9"/>
  <c r="I3800" i="9"/>
  <c r="G3801" i="9"/>
  <c r="I3801" i="9"/>
  <c r="G3802" i="9"/>
  <c r="I3802" i="9"/>
  <c r="G3803" i="9"/>
  <c r="I3803" i="9"/>
  <c r="G3804" i="9"/>
  <c r="I3804" i="9"/>
  <c r="G3805" i="9"/>
  <c r="I3805" i="9"/>
  <c r="G3806" i="9"/>
  <c r="I3806" i="9"/>
  <c r="G3807" i="9"/>
  <c r="I3807" i="9"/>
  <c r="G3808" i="9"/>
  <c r="I3808" i="9"/>
  <c r="G3809" i="9"/>
  <c r="I3809" i="9"/>
  <c r="G3810" i="9"/>
  <c r="I3810" i="9"/>
  <c r="G3811" i="9"/>
  <c r="I3811" i="9"/>
  <c r="G3812" i="9"/>
  <c r="I3812" i="9"/>
  <c r="G3813" i="9"/>
  <c r="I3813" i="9"/>
  <c r="G3814" i="9"/>
  <c r="I3814" i="9"/>
  <c r="G3815" i="9"/>
  <c r="I3815" i="9"/>
  <c r="G3816" i="9"/>
  <c r="I3816" i="9"/>
  <c r="G3817" i="9"/>
  <c r="I3817" i="9"/>
  <c r="G3818" i="9"/>
  <c r="I3818" i="9"/>
  <c r="G3819" i="9"/>
  <c r="I3819" i="9"/>
  <c r="G3820" i="9"/>
  <c r="I3820" i="9"/>
  <c r="G3821" i="9"/>
  <c r="I3821" i="9"/>
  <c r="G3822" i="9"/>
  <c r="I3822" i="9"/>
  <c r="G3823" i="9"/>
  <c r="I3823" i="9"/>
  <c r="G3824" i="9"/>
  <c r="I3824" i="9"/>
  <c r="G3825" i="9"/>
  <c r="I3825" i="9"/>
  <c r="G3826" i="9"/>
  <c r="I3826" i="9"/>
  <c r="G3827" i="9"/>
  <c r="I3827" i="9"/>
  <c r="G3828" i="9"/>
  <c r="I3828" i="9"/>
  <c r="G3829" i="9"/>
  <c r="I3829" i="9"/>
  <c r="G3830" i="9"/>
  <c r="I3830" i="9"/>
  <c r="G3831" i="9"/>
  <c r="I3831" i="9"/>
  <c r="G3832" i="9"/>
  <c r="I3832" i="9"/>
  <c r="G3833" i="9"/>
  <c r="I3833" i="9"/>
  <c r="G3834" i="9"/>
  <c r="I3834" i="9"/>
  <c r="G3835" i="9"/>
  <c r="I3835" i="9"/>
  <c r="G3836" i="9"/>
  <c r="I3836" i="9"/>
  <c r="G3837" i="9"/>
  <c r="I3837" i="9"/>
  <c r="G3838" i="9"/>
  <c r="I3838" i="9"/>
  <c r="G3839" i="9"/>
  <c r="I3839" i="9"/>
  <c r="G3840" i="9"/>
  <c r="I3840" i="9"/>
  <c r="G3841" i="9"/>
  <c r="I3841" i="9"/>
  <c r="G3842" i="9"/>
  <c r="I3842" i="9"/>
  <c r="G3843" i="9"/>
  <c r="I3843" i="9"/>
  <c r="G3844" i="9"/>
  <c r="I3844" i="9"/>
  <c r="G3845" i="9"/>
  <c r="I3845" i="9"/>
  <c r="G3846" i="9"/>
  <c r="I3846" i="9"/>
  <c r="G3847" i="9"/>
  <c r="I3847" i="9"/>
  <c r="G3848" i="9"/>
  <c r="I3848" i="9"/>
  <c r="G3849" i="9"/>
  <c r="I3849" i="9"/>
  <c r="G3850" i="9"/>
  <c r="I3850" i="9"/>
  <c r="G3851" i="9"/>
  <c r="I3851" i="9"/>
  <c r="G3852" i="9"/>
  <c r="I3852" i="9"/>
  <c r="G3853" i="9"/>
  <c r="I3853" i="9"/>
  <c r="G3854" i="9"/>
  <c r="I3854" i="9"/>
  <c r="G3855" i="9"/>
  <c r="I3855" i="9"/>
  <c r="G3856" i="9"/>
  <c r="I3856" i="9"/>
  <c r="G3857" i="9"/>
  <c r="I3857" i="9"/>
  <c r="G3858" i="9"/>
  <c r="I3858" i="9"/>
  <c r="G3859" i="9"/>
  <c r="I3859" i="9"/>
  <c r="G3860" i="9"/>
  <c r="I3860" i="9"/>
  <c r="G3861" i="9"/>
  <c r="I3861" i="9"/>
  <c r="G3862" i="9"/>
  <c r="I3862" i="9"/>
  <c r="G3863" i="9"/>
  <c r="I3863" i="9"/>
  <c r="G3864" i="9"/>
  <c r="I3864" i="9"/>
  <c r="G3865" i="9"/>
  <c r="I3865" i="9"/>
  <c r="G3866" i="9"/>
  <c r="I3866" i="9"/>
  <c r="G3867" i="9"/>
  <c r="I3867" i="9"/>
  <c r="G3868" i="9"/>
  <c r="I3868" i="9"/>
  <c r="G3869" i="9"/>
  <c r="I3869" i="9"/>
  <c r="G3870" i="9"/>
  <c r="I3870" i="9"/>
  <c r="G3871" i="9"/>
  <c r="I3871" i="9"/>
  <c r="G3872" i="9"/>
  <c r="I3872" i="9"/>
  <c r="G3873" i="9"/>
  <c r="I3873" i="9"/>
  <c r="G3874" i="9"/>
  <c r="I3874" i="9"/>
  <c r="G3875" i="9"/>
  <c r="I3875" i="9"/>
  <c r="G3876" i="9"/>
  <c r="I3876" i="9"/>
  <c r="G3877" i="9"/>
  <c r="I3877" i="9"/>
  <c r="G3878" i="9"/>
  <c r="I3878" i="9"/>
  <c r="G3879" i="9"/>
  <c r="I3879" i="9"/>
  <c r="G3880" i="9"/>
  <c r="I3880" i="9"/>
  <c r="G3881" i="9"/>
  <c r="I3881" i="9"/>
  <c r="G3882" i="9"/>
  <c r="I3882" i="9"/>
  <c r="G3883" i="9"/>
  <c r="I3883" i="9"/>
  <c r="G3885" i="9"/>
  <c r="I3885" i="9"/>
  <c r="G3886" i="9"/>
  <c r="I3886" i="9"/>
  <c r="G3888" i="9"/>
  <c r="I3888" i="9"/>
  <c r="G3889" i="9"/>
  <c r="I3889" i="9"/>
  <c r="G3890" i="9"/>
  <c r="I3890" i="9"/>
  <c r="G3891" i="9"/>
  <c r="I3891" i="9"/>
  <c r="G3892" i="9"/>
  <c r="I3892" i="9"/>
  <c r="G3893" i="9"/>
  <c r="I3893" i="9"/>
  <c r="G3894" i="9"/>
  <c r="I3894" i="9"/>
  <c r="G3895" i="9"/>
  <c r="I3895" i="9"/>
  <c r="G3896" i="9"/>
  <c r="I3896" i="9"/>
  <c r="F16" i="9"/>
  <c r="F17" i="9"/>
  <c r="F18" i="9"/>
  <c r="F19" i="9"/>
  <c r="F20" i="9"/>
  <c r="F21" i="9"/>
  <c r="F22" i="9"/>
  <c r="F23" i="9"/>
  <c r="F24" i="9"/>
  <c r="F25" i="9"/>
  <c r="F26" i="9"/>
  <c r="F15" i="9"/>
  <c r="D15" i="9"/>
  <c r="D16" i="9"/>
  <c r="D17" i="9"/>
  <c r="D18" i="9"/>
  <c r="D19" i="9"/>
  <c r="D20" i="9"/>
  <c r="D21" i="9"/>
  <c r="D22" i="9"/>
  <c r="D23" i="9"/>
  <c r="D24" i="9"/>
  <c r="D25" i="9"/>
  <c r="D26" i="9"/>
  <c r="C13" i="59"/>
  <c r="C77" i="59"/>
  <c r="C68" i="59"/>
  <c r="C70" i="59" s="1"/>
  <c r="C66" i="59"/>
  <c r="C72" i="59" s="1"/>
  <c r="C60" i="59"/>
  <c r="C51" i="59"/>
  <c r="C53" i="59"/>
  <c r="C49" i="59"/>
  <c r="C34" i="59"/>
  <c r="C36" i="59" s="1"/>
  <c r="C43" i="59"/>
  <c r="C55" i="59"/>
  <c r="C32" i="59"/>
  <c r="C38" i="59" s="1"/>
  <c r="C17" i="59"/>
  <c r="C19" i="59" s="1"/>
  <c r="A14" i="59"/>
  <c r="A15" i="59" s="1"/>
  <c r="A17" i="59"/>
  <c r="A18" i="59" s="1"/>
  <c r="A19" i="59" s="1"/>
  <c r="A21" i="59" s="1"/>
  <c r="A22" i="59" s="1"/>
  <c r="A23" i="59" s="1"/>
  <c r="A25" i="59" s="1"/>
  <c r="A26" i="59" s="1"/>
  <c r="A27" i="59"/>
  <c r="A30" i="59" s="1"/>
  <c r="A31" i="59" s="1"/>
  <c r="A32" i="59" s="1"/>
  <c r="A34" i="59" s="1"/>
  <c r="A35" i="59" s="1"/>
  <c r="A36" i="59" s="1"/>
  <c r="A38" i="59" s="1"/>
  <c r="A39" i="59" s="1"/>
  <c r="A40" i="59" s="1"/>
  <c r="A42" i="59" s="1"/>
  <c r="A43" i="59" s="1"/>
  <c r="A44" i="59" s="1"/>
  <c r="A47" i="59" s="1"/>
  <c r="A48" i="59" s="1"/>
  <c r="A49" i="59" s="1"/>
  <c r="A51" i="59" s="1"/>
  <c r="A52" i="59" s="1"/>
  <c r="A53" i="59" s="1"/>
  <c r="A55" i="59" s="1"/>
  <c r="A56" i="59" s="1"/>
  <c r="A57" i="59" s="1"/>
  <c r="A59" i="59" s="1"/>
  <c r="A60" i="59" s="1"/>
  <c r="A61" i="59" s="1"/>
  <c r="A64" i="59" s="1"/>
  <c r="A65" i="59" s="1"/>
  <c r="A66" i="59" s="1"/>
  <c r="A68" i="59" s="1"/>
  <c r="A69" i="59" s="1"/>
  <c r="A70" i="59" s="1"/>
  <c r="A72" i="59" s="1"/>
  <c r="A73" i="59" s="1"/>
  <c r="A74" i="59" s="1"/>
  <c r="A76" i="59" s="1"/>
  <c r="A77" i="59" s="1"/>
  <c r="A78" i="59" s="1"/>
  <c r="J91" i="8"/>
  <c r="E28" i="30"/>
  <c r="A4" i="32" s="1"/>
  <c r="A4" i="15"/>
  <c r="A4" i="50"/>
  <c r="A4" i="13"/>
  <c r="A4" i="6"/>
  <c r="A4" i="5"/>
  <c r="A4" i="4"/>
  <c r="A4" i="2"/>
  <c r="E390" i="36"/>
  <c r="E138" i="33"/>
  <c r="I1623" i="37"/>
  <c r="G1621" i="37"/>
  <c r="G1620" i="37"/>
  <c r="H1620" i="37" s="1"/>
  <c r="J1620" i="37" s="1"/>
  <c r="E1621" i="37"/>
  <c r="E1620" i="37"/>
  <c r="E1619" i="37"/>
  <c r="H1619" i="37" s="1"/>
  <c r="J1619" i="37" s="1"/>
  <c r="G1619" i="37"/>
  <c r="D1631" i="37"/>
  <c r="G1631" i="37" s="1"/>
  <c r="F1631" i="37"/>
  <c r="D1632" i="37"/>
  <c r="G1632" i="37" s="1"/>
  <c r="F1632" i="37"/>
  <c r="A16" i="7"/>
  <c r="A18" i="7" s="1"/>
  <c r="A21" i="7"/>
  <c r="A22" i="7" s="1"/>
  <c r="A24" i="7"/>
  <c r="A27" i="7" s="1"/>
  <c r="A30" i="7" s="1"/>
  <c r="I243" i="63"/>
  <c r="E13" i="63"/>
  <c r="H13" i="63" s="1"/>
  <c r="G13" i="63"/>
  <c r="J13" i="63"/>
  <c r="E14" i="63"/>
  <c r="G14" i="63"/>
  <c r="H14" i="63"/>
  <c r="J14" i="63" s="1"/>
  <c r="E15" i="63"/>
  <c r="G15" i="63"/>
  <c r="H15" i="63"/>
  <c r="J15" i="63" s="1"/>
  <c r="E16" i="63"/>
  <c r="G16" i="63"/>
  <c r="H16" i="63"/>
  <c r="J16" i="63" s="1"/>
  <c r="E17" i="63"/>
  <c r="H17" i="63" s="1"/>
  <c r="J17" i="63" s="1"/>
  <c r="G17" i="63"/>
  <c r="E18" i="63"/>
  <c r="G18" i="63"/>
  <c r="H18" i="63" s="1"/>
  <c r="J18" i="63" s="1"/>
  <c r="E19" i="63"/>
  <c r="H19" i="63" s="1"/>
  <c r="J19" i="63" s="1"/>
  <c r="G19" i="63"/>
  <c r="E20" i="63"/>
  <c r="G20" i="63"/>
  <c r="H20" i="63"/>
  <c r="J20" i="63" s="1"/>
  <c r="E21" i="63"/>
  <c r="H21" i="63" s="1"/>
  <c r="J21" i="63" s="1"/>
  <c r="G21" i="63"/>
  <c r="E22" i="63"/>
  <c r="H22" i="63" s="1"/>
  <c r="G22" i="63"/>
  <c r="J22" i="63"/>
  <c r="E23" i="63"/>
  <c r="G23" i="63"/>
  <c r="H23" i="63"/>
  <c r="J23" i="63" s="1"/>
  <c r="E24" i="63"/>
  <c r="G24" i="63"/>
  <c r="H24" i="63"/>
  <c r="J24" i="63" s="1"/>
  <c r="E25" i="63"/>
  <c r="G25" i="63"/>
  <c r="H25" i="63"/>
  <c r="J25" i="63"/>
  <c r="E26" i="63"/>
  <c r="H26" i="63" s="1"/>
  <c r="J26" i="63" s="1"/>
  <c r="G26" i="63"/>
  <c r="E27" i="63"/>
  <c r="G27" i="63"/>
  <c r="H27" i="63"/>
  <c r="J27" i="63" s="1"/>
  <c r="E28" i="63"/>
  <c r="H28" i="63" s="1"/>
  <c r="J28" i="63" s="1"/>
  <c r="G28" i="63"/>
  <c r="E29" i="63"/>
  <c r="H29" i="63" s="1"/>
  <c r="J29" i="63" s="1"/>
  <c r="G29" i="63"/>
  <c r="E30" i="63"/>
  <c r="H30" i="63" s="1"/>
  <c r="J30" i="63" s="1"/>
  <c r="G30" i="63"/>
  <c r="E31" i="63"/>
  <c r="G31" i="63"/>
  <c r="H31" i="63"/>
  <c r="J31" i="63" s="1"/>
  <c r="E32" i="63"/>
  <c r="G32" i="63"/>
  <c r="H32" i="63"/>
  <c r="J32" i="63" s="1"/>
  <c r="E33" i="63"/>
  <c r="H33" i="63" s="1"/>
  <c r="J33" i="63" s="1"/>
  <c r="G33" i="63"/>
  <c r="E34" i="63"/>
  <c r="G34" i="63"/>
  <c r="H34" i="63"/>
  <c r="J34" i="63"/>
  <c r="E35" i="63"/>
  <c r="H35" i="63" s="1"/>
  <c r="J35" i="63" s="1"/>
  <c r="G35" i="63"/>
  <c r="E36" i="63"/>
  <c r="G36" i="63"/>
  <c r="H36" i="63" s="1"/>
  <c r="J36" i="63" s="1"/>
  <c r="E37" i="63"/>
  <c r="H37" i="63" s="1"/>
  <c r="J37" i="63" s="1"/>
  <c r="G37" i="63"/>
  <c r="E38" i="63"/>
  <c r="G38" i="63"/>
  <c r="H38" i="63"/>
  <c r="J38" i="63" s="1"/>
  <c r="E39" i="63"/>
  <c r="H39" i="63" s="1"/>
  <c r="J39" i="63" s="1"/>
  <c r="G39" i="63"/>
  <c r="E40" i="63"/>
  <c r="H40" i="63" s="1"/>
  <c r="J40" i="63" s="1"/>
  <c r="G40" i="63"/>
  <c r="E41" i="63"/>
  <c r="G41" i="63"/>
  <c r="H41" i="63"/>
  <c r="J41" i="63" s="1"/>
  <c r="E42" i="63"/>
  <c r="G42" i="63"/>
  <c r="H42" i="63"/>
  <c r="J42" i="63" s="1"/>
  <c r="E43" i="63"/>
  <c r="G43" i="63"/>
  <c r="H43" i="63"/>
  <c r="J43" i="63" s="1"/>
  <c r="E44" i="63"/>
  <c r="H44" i="63" s="1"/>
  <c r="J44" i="63" s="1"/>
  <c r="G44" i="63"/>
  <c r="E45" i="63"/>
  <c r="G45" i="63"/>
  <c r="H45" i="63"/>
  <c r="J45" i="63" s="1"/>
  <c r="E46" i="63"/>
  <c r="H46" i="63" s="1"/>
  <c r="J46" i="63" s="1"/>
  <c r="G46" i="63"/>
  <c r="E47" i="63"/>
  <c r="G47" i="63"/>
  <c r="H47" i="63"/>
  <c r="J47" i="63" s="1"/>
  <c r="E48" i="63"/>
  <c r="H48" i="63" s="1"/>
  <c r="J48" i="63" s="1"/>
  <c r="G48" i="63"/>
  <c r="E49" i="63"/>
  <c r="H49" i="63" s="1"/>
  <c r="J49" i="63" s="1"/>
  <c r="G49" i="63"/>
  <c r="E50" i="63"/>
  <c r="G50" i="63"/>
  <c r="H50" i="63"/>
  <c r="J50" i="63" s="1"/>
  <c r="E51" i="63"/>
  <c r="H51" i="63" s="1"/>
  <c r="J51" i="63" s="1"/>
  <c r="G51" i="63"/>
  <c r="E52" i="63"/>
  <c r="G52" i="63"/>
  <c r="H52" i="63"/>
  <c r="J52" i="63"/>
  <c r="E53" i="63"/>
  <c r="H53" i="63" s="1"/>
  <c r="J53" i="63" s="1"/>
  <c r="G53" i="63"/>
  <c r="E54" i="63"/>
  <c r="G54" i="63"/>
  <c r="H54" i="63"/>
  <c r="J54" i="63" s="1"/>
  <c r="E55" i="63"/>
  <c r="H55" i="63" s="1"/>
  <c r="J55" i="63" s="1"/>
  <c r="G55" i="63"/>
  <c r="E56" i="63"/>
  <c r="H56" i="63" s="1"/>
  <c r="J56" i="63" s="1"/>
  <c r="G56" i="63"/>
  <c r="E57" i="63"/>
  <c r="H57" i="63" s="1"/>
  <c r="J57" i="63" s="1"/>
  <c r="G57" i="63"/>
  <c r="E58" i="63"/>
  <c r="G58" i="63"/>
  <c r="H58" i="63"/>
  <c r="J58" i="63" s="1"/>
  <c r="E59" i="63"/>
  <c r="G59" i="63"/>
  <c r="H59" i="63"/>
  <c r="J59" i="63" s="1"/>
  <c r="E60" i="63"/>
  <c r="H60" i="63" s="1"/>
  <c r="J60" i="63" s="1"/>
  <c r="G60" i="63"/>
  <c r="E61" i="63"/>
  <c r="G61" i="63"/>
  <c r="H61" i="63"/>
  <c r="J61" i="63"/>
  <c r="E62" i="63"/>
  <c r="H62" i="63" s="1"/>
  <c r="J62" i="63" s="1"/>
  <c r="G62" i="63"/>
  <c r="E63" i="63"/>
  <c r="G63" i="63"/>
  <c r="H63" i="63" s="1"/>
  <c r="J63" i="63" s="1"/>
  <c r="E64" i="63"/>
  <c r="H64" i="63" s="1"/>
  <c r="J64" i="63" s="1"/>
  <c r="G64" i="63"/>
  <c r="E65" i="63"/>
  <c r="G65" i="63"/>
  <c r="H65" i="63"/>
  <c r="J65" i="63" s="1"/>
  <c r="E66" i="63"/>
  <c r="H66" i="63" s="1"/>
  <c r="J66" i="63" s="1"/>
  <c r="G66" i="63"/>
  <c r="E67" i="63"/>
  <c r="H67" i="63" s="1"/>
  <c r="J67" i="63" s="1"/>
  <c r="G67" i="63"/>
  <c r="E68" i="63"/>
  <c r="G68" i="63"/>
  <c r="H68" i="63"/>
  <c r="J68" i="63" s="1"/>
  <c r="E69" i="63"/>
  <c r="G69" i="63"/>
  <c r="H69" i="63"/>
  <c r="J69" i="63" s="1"/>
  <c r="E70" i="63"/>
  <c r="G70" i="63"/>
  <c r="H70" i="63"/>
  <c r="J70" i="63" s="1"/>
  <c r="E71" i="63"/>
  <c r="H71" i="63" s="1"/>
  <c r="J71" i="63" s="1"/>
  <c r="G71" i="63"/>
  <c r="E72" i="63"/>
  <c r="G72" i="63"/>
  <c r="H72" i="63"/>
  <c r="J72" i="63" s="1"/>
  <c r="E73" i="63"/>
  <c r="H73" i="63" s="1"/>
  <c r="J73" i="63" s="1"/>
  <c r="G73" i="63"/>
  <c r="E74" i="63"/>
  <c r="H74" i="63" s="1"/>
  <c r="J74" i="63" s="1"/>
  <c r="G74" i="63"/>
  <c r="E75" i="63"/>
  <c r="H75" i="63" s="1"/>
  <c r="J75" i="63" s="1"/>
  <c r="G75" i="63"/>
  <c r="E76" i="63"/>
  <c r="H76" i="63" s="1"/>
  <c r="J76" i="63" s="1"/>
  <c r="G76" i="63"/>
  <c r="E77" i="63"/>
  <c r="G77" i="63"/>
  <c r="H77" i="63"/>
  <c r="J77" i="63" s="1"/>
  <c r="E78" i="63"/>
  <c r="H78" i="63" s="1"/>
  <c r="J78" i="63" s="1"/>
  <c r="G78" i="63"/>
  <c r="E79" i="63"/>
  <c r="G79" i="63"/>
  <c r="H79" i="63"/>
  <c r="J79" i="63"/>
  <c r="E80" i="63"/>
  <c r="H80" i="63" s="1"/>
  <c r="J80" i="63" s="1"/>
  <c r="G80" i="63"/>
  <c r="E81" i="63"/>
  <c r="G81" i="63"/>
  <c r="H81" i="63"/>
  <c r="J81" i="63" s="1"/>
  <c r="E82" i="63"/>
  <c r="H82" i="63" s="1"/>
  <c r="J82" i="63" s="1"/>
  <c r="G82" i="63"/>
  <c r="E83" i="63"/>
  <c r="H83" i="63" s="1"/>
  <c r="J83" i="63" s="1"/>
  <c r="G83" i="63"/>
  <c r="E84" i="63"/>
  <c r="H84" i="63" s="1"/>
  <c r="J84" i="63" s="1"/>
  <c r="G84" i="63"/>
  <c r="E85" i="63"/>
  <c r="G85" i="63"/>
  <c r="H85" i="63"/>
  <c r="J85" i="63" s="1"/>
  <c r="E86" i="63"/>
  <c r="G86" i="63"/>
  <c r="H86" i="63"/>
  <c r="J86" i="63" s="1"/>
  <c r="E87" i="63"/>
  <c r="H87" i="63" s="1"/>
  <c r="J87" i="63" s="1"/>
  <c r="G87" i="63"/>
  <c r="E88" i="63"/>
  <c r="G88" i="63"/>
  <c r="H88" i="63"/>
  <c r="J88" i="63"/>
  <c r="E89" i="63"/>
  <c r="H89" i="63" s="1"/>
  <c r="J89" i="63" s="1"/>
  <c r="G89" i="63"/>
  <c r="E90" i="63"/>
  <c r="G90" i="63"/>
  <c r="H90" i="63" s="1"/>
  <c r="J90" i="63" s="1"/>
  <c r="E91" i="63"/>
  <c r="H91" i="63" s="1"/>
  <c r="J91" i="63" s="1"/>
  <c r="G91" i="63"/>
  <c r="E92" i="63"/>
  <c r="G92" i="63"/>
  <c r="H92" i="63"/>
  <c r="J92" i="63" s="1"/>
  <c r="E93" i="63"/>
  <c r="H93" i="63" s="1"/>
  <c r="J93" i="63" s="1"/>
  <c r="G93" i="63"/>
  <c r="E94" i="63"/>
  <c r="H94" i="63" s="1"/>
  <c r="G94" i="63"/>
  <c r="J94" i="63"/>
  <c r="E95" i="63"/>
  <c r="G95" i="63"/>
  <c r="H95" i="63"/>
  <c r="J95" i="63" s="1"/>
  <c r="E96" i="63"/>
  <c r="G96" i="63"/>
  <c r="H96" i="63"/>
  <c r="J96" i="63" s="1"/>
  <c r="E97" i="63"/>
  <c r="G97" i="63"/>
  <c r="H97" i="63"/>
  <c r="J97" i="63" s="1"/>
  <c r="E98" i="63"/>
  <c r="H98" i="63" s="1"/>
  <c r="J98" i="63" s="1"/>
  <c r="G98" i="63"/>
  <c r="E99" i="63"/>
  <c r="G99" i="63"/>
  <c r="H99" i="63" s="1"/>
  <c r="J99" i="63" s="1"/>
  <c r="E100" i="63"/>
  <c r="H100" i="63" s="1"/>
  <c r="J100" i="63" s="1"/>
  <c r="G100" i="63"/>
  <c r="E101" i="63"/>
  <c r="H101" i="63" s="1"/>
  <c r="J101" i="63" s="1"/>
  <c r="G101" i="63"/>
  <c r="E102" i="63"/>
  <c r="H102" i="63" s="1"/>
  <c r="J102" i="63" s="1"/>
  <c r="G102" i="63"/>
  <c r="E103" i="63"/>
  <c r="H103" i="63" s="1"/>
  <c r="G103" i="63"/>
  <c r="J103" i="63"/>
  <c r="E104" i="63"/>
  <c r="G104" i="63"/>
  <c r="H104" i="63"/>
  <c r="J104" i="63" s="1"/>
  <c r="E105" i="63"/>
  <c r="G105" i="63"/>
  <c r="H105" i="63"/>
  <c r="J105" i="63" s="1"/>
  <c r="E106" i="63"/>
  <c r="G106" i="63"/>
  <c r="H106" i="63"/>
  <c r="J106" i="63"/>
  <c r="E107" i="63"/>
  <c r="H107" i="63" s="1"/>
  <c r="J107" i="63" s="1"/>
  <c r="G107" i="63"/>
  <c r="E108" i="63"/>
  <c r="G108" i="63"/>
  <c r="H108" i="63"/>
  <c r="J108" i="63" s="1"/>
  <c r="E109" i="63"/>
  <c r="H109" i="63" s="1"/>
  <c r="J109" i="63" s="1"/>
  <c r="G109" i="63"/>
  <c r="E110" i="63"/>
  <c r="H110" i="63" s="1"/>
  <c r="J110" i="63" s="1"/>
  <c r="G110" i="63"/>
  <c r="E111" i="63"/>
  <c r="H111" i="63" s="1"/>
  <c r="J111" i="63" s="1"/>
  <c r="G111" i="63"/>
  <c r="E112" i="63"/>
  <c r="G112" i="63"/>
  <c r="H112" i="63"/>
  <c r="J112" i="63" s="1"/>
  <c r="E113" i="63"/>
  <c r="G113" i="63"/>
  <c r="H113" i="63"/>
  <c r="J113" i="63" s="1"/>
  <c r="E114" i="63"/>
  <c r="G114" i="63"/>
  <c r="E115" i="63"/>
  <c r="G115" i="63"/>
  <c r="H115" i="63"/>
  <c r="J115" i="63"/>
  <c r="E116" i="63"/>
  <c r="H116" i="63" s="1"/>
  <c r="J116" i="63" s="1"/>
  <c r="G116" i="63"/>
  <c r="E117" i="63"/>
  <c r="G117" i="63"/>
  <c r="H117" i="63" s="1"/>
  <c r="J117" i="63" s="1"/>
  <c r="E118" i="63"/>
  <c r="H118" i="63" s="1"/>
  <c r="J118" i="63" s="1"/>
  <c r="G118" i="63"/>
  <c r="E119" i="63"/>
  <c r="G119" i="63"/>
  <c r="H119" i="63"/>
  <c r="J119" i="63" s="1"/>
  <c r="E120" i="63"/>
  <c r="H120" i="63" s="1"/>
  <c r="J120" i="63" s="1"/>
  <c r="G120" i="63"/>
  <c r="E121" i="63"/>
  <c r="H121" i="63" s="1"/>
  <c r="G121" i="63"/>
  <c r="J121" i="63"/>
  <c r="E122" i="63"/>
  <c r="G122" i="63"/>
  <c r="H122" i="63"/>
  <c r="J122" i="63" s="1"/>
  <c r="E123" i="63"/>
  <c r="G123" i="63"/>
  <c r="H123" i="63"/>
  <c r="J123" i="63" s="1"/>
  <c r="E124" i="63"/>
  <c r="G124" i="63"/>
  <c r="H124" i="63"/>
  <c r="J124" i="63" s="1"/>
  <c r="E125" i="63"/>
  <c r="H125" i="63" s="1"/>
  <c r="J125" i="63" s="1"/>
  <c r="G125" i="63"/>
  <c r="E126" i="63"/>
  <c r="G126" i="63"/>
  <c r="H126" i="63" s="1"/>
  <c r="J126" i="63" s="1"/>
  <c r="E127" i="63"/>
  <c r="H127" i="63" s="1"/>
  <c r="J127" i="63" s="1"/>
  <c r="G127" i="63"/>
  <c r="E128" i="63"/>
  <c r="G128" i="63"/>
  <c r="H128" i="63"/>
  <c r="J128" i="63" s="1"/>
  <c r="E129" i="63"/>
  <c r="H129" i="63" s="1"/>
  <c r="J129" i="63" s="1"/>
  <c r="G129" i="63"/>
  <c r="E130" i="63"/>
  <c r="H130" i="63" s="1"/>
  <c r="G130" i="63"/>
  <c r="J130" i="63"/>
  <c r="E131" i="63"/>
  <c r="G131" i="63"/>
  <c r="H131" i="63"/>
  <c r="J131" i="63" s="1"/>
  <c r="E132" i="63"/>
  <c r="G132" i="63"/>
  <c r="H132" i="63"/>
  <c r="J132" i="63" s="1"/>
  <c r="E133" i="63"/>
  <c r="H133" i="63" s="1"/>
  <c r="J133" i="63" s="1"/>
  <c r="G133" i="63"/>
  <c r="E134" i="63"/>
  <c r="G134" i="63"/>
  <c r="H134" i="63"/>
  <c r="J134" i="63" s="1"/>
  <c r="E135" i="63"/>
  <c r="G135" i="63"/>
  <c r="H135" i="63"/>
  <c r="J135" i="63" s="1"/>
  <c r="E136" i="63"/>
  <c r="G136" i="63"/>
  <c r="H136" i="63"/>
  <c r="J136" i="63" s="1"/>
  <c r="E137" i="63"/>
  <c r="G137" i="63"/>
  <c r="H137" i="63"/>
  <c r="J137" i="63" s="1"/>
  <c r="E138" i="63"/>
  <c r="G138" i="63"/>
  <c r="E139" i="63"/>
  <c r="H139" i="63" s="1"/>
  <c r="J139" i="63" s="1"/>
  <c r="G139" i="63"/>
  <c r="E140" i="63"/>
  <c r="G140" i="63"/>
  <c r="H140" i="63"/>
  <c r="J140" i="63" s="1"/>
  <c r="E141" i="63"/>
  <c r="G141" i="63"/>
  <c r="H141" i="63"/>
  <c r="J141" i="63" s="1"/>
  <c r="E142" i="63"/>
  <c r="G142" i="63"/>
  <c r="H142" i="63"/>
  <c r="J142" i="63" s="1"/>
  <c r="E143" i="63"/>
  <c r="H143" i="63" s="1"/>
  <c r="J143" i="63" s="1"/>
  <c r="G143" i="63"/>
  <c r="E144" i="63"/>
  <c r="G144" i="63"/>
  <c r="H144" i="63" s="1"/>
  <c r="J144" i="63" s="1"/>
  <c r="E145" i="63"/>
  <c r="H145" i="63" s="1"/>
  <c r="J145" i="63" s="1"/>
  <c r="G145" i="63"/>
  <c r="E146" i="63"/>
  <c r="H146" i="63" s="1"/>
  <c r="J146" i="63" s="1"/>
  <c r="G146" i="63"/>
  <c r="E147" i="63"/>
  <c r="G147" i="63"/>
  <c r="E148" i="63"/>
  <c r="G148" i="63"/>
  <c r="H148" i="63"/>
  <c r="J148" i="63" s="1"/>
  <c r="E149" i="63"/>
  <c r="H149" i="63" s="1"/>
  <c r="J149" i="63" s="1"/>
  <c r="G149" i="63"/>
  <c r="E150" i="63"/>
  <c r="G150" i="63"/>
  <c r="E151" i="63"/>
  <c r="H151" i="63" s="1"/>
  <c r="G151" i="63"/>
  <c r="J151" i="63"/>
  <c r="E152" i="63"/>
  <c r="H152" i="63" s="1"/>
  <c r="J152" i="63" s="1"/>
  <c r="G152" i="63"/>
  <c r="E153" i="63"/>
  <c r="G153" i="63"/>
  <c r="H153" i="63"/>
  <c r="J153" i="63" s="1"/>
  <c r="E154" i="63"/>
  <c r="H154" i="63" s="1"/>
  <c r="J154" i="63" s="1"/>
  <c r="G154" i="63"/>
  <c r="E155" i="63"/>
  <c r="G155" i="63"/>
  <c r="H155" i="63"/>
  <c r="J155" i="63" s="1"/>
  <c r="E156" i="63"/>
  <c r="H156" i="63" s="1"/>
  <c r="J156" i="63" s="1"/>
  <c r="G156" i="63"/>
  <c r="E157" i="63"/>
  <c r="H157" i="63" s="1"/>
  <c r="G157" i="63"/>
  <c r="J157" i="63"/>
  <c r="E158" i="63"/>
  <c r="H158" i="63" s="1"/>
  <c r="J158" i="63" s="1"/>
  <c r="G158" i="63"/>
  <c r="E159" i="63"/>
  <c r="H159" i="63" s="1"/>
  <c r="J159" i="63" s="1"/>
  <c r="G159" i="63"/>
  <c r="E160" i="63"/>
  <c r="H160" i="63" s="1"/>
  <c r="G160" i="63"/>
  <c r="J160" i="63"/>
  <c r="E161" i="63"/>
  <c r="G161" i="63"/>
  <c r="H161" i="63"/>
  <c r="J161" i="63" s="1"/>
  <c r="E162" i="63"/>
  <c r="G162" i="63"/>
  <c r="H162" i="63"/>
  <c r="J162" i="63" s="1"/>
  <c r="E163" i="63"/>
  <c r="G163" i="63"/>
  <c r="H163" i="63"/>
  <c r="J163" i="63" s="1"/>
  <c r="E164" i="63"/>
  <c r="G164" i="63"/>
  <c r="H164" i="63"/>
  <c r="J164" i="63" s="1"/>
  <c r="E165" i="63"/>
  <c r="G165" i="63"/>
  <c r="E166" i="63"/>
  <c r="G166" i="63"/>
  <c r="H166" i="63"/>
  <c r="J166" i="63"/>
  <c r="E167" i="63"/>
  <c r="G167" i="63"/>
  <c r="H167" i="63"/>
  <c r="J167" i="63" s="1"/>
  <c r="E168" i="63"/>
  <c r="G168" i="63"/>
  <c r="H168" i="63"/>
  <c r="J168" i="63" s="1"/>
  <c r="E169" i="63"/>
  <c r="G169" i="63"/>
  <c r="H169" i="63"/>
  <c r="J169" i="63" s="1"/>
  <c r="E170" i="63"/>
  <c r="H170" i="63" s="1"/>
  <c r="J170" i="63" s="1"/>
  <c r="G170" i="63"/>
  <c r="E171" i="63"/>
  <c r="G171" i="63"/>
  <c r="H171" i="63" s="1"/>
  <c r="J171" i="63" s="1"/>
  <c r="E172" i="63"/>
  <c r="H172" i="63" s="1"/>
  <c r="J172" i="63" s="1"/>
  <c r="G172" i="63"/>
  <c r="E173" i="63"/>
  <c r="H173" i="63" s="1"/>
  <c r="J173" i="63" s="1"/>
  <c r="G173" i="63"/>
  <c r="E174" i="63"/>
  <c r="H174" i="63" s="1"/>
  <c r="J174" i="63" s="1"/>
  <c r="G174" i="63"/>
  <c r="E175" i="63"/>
  <c r="G175" i="63"/>
  <c r="H175" i="63"/>
  <c r="J175" i="63" s="1"/>
  <c r="E176" i="63"/>
  <c r="H176" i="63" s="1"/>
  <c r="J176" i="63" s="1"/>
  <c r="G176" i="63"/>
  <c r="E177" i="63"/>
  <c r="H177" i="63" s="1"/>
  <c r="J177" i="63" s="1"/>
  <c r="G177" i="63"/>
  <c r="E178" i="63"/>
  <c r="H178" i="63" s="1"/>
  <c r="G178" i="63"/>
  <c r="J178" i="63"/>
  <c r="E179" i="63"/>
  <c r="H179" i="63" s="1"/>
  <c r="J179" i="63" s="1"/>
  <c r="G179" i="63"/>
  <c r="E180" i="63"/>
  <c r="G180" i="63"/>
  <c r="H180" i="63"/>
  <c r="J180" i="63" s="1"/>
  <c r="E181" i="63"/>
  <c r="H181" i="63" s="1"/>
  <c r="J181" i="63" s="1"/>
  <c r="G181" i="63"/>
  <c r="E182" i="63"/>
  <c r="G182" i="63"/>
  <c r="H182" i="63"/>
  <c r="J182" i="63" s="1"/>
  <c r="E183" i="63"/>
  <c r="H183" i="63" s="1"/>
  <c r="J183" i="63" s="1"/>
  <c r="G183" i="63"/>
  <c r="E184" i="63"/>
  <c r="H184" i="63" s="1"/>
  <c r="G184" i="63"/>
  <c r="J184" i="63"/>
  <c r="E185" i="63"/>
  <c r="G185" i="63"/>
  <c r="H185" i="63"/>
  <c r="J185" i="63" s="1"/>
  <c r="E186" i="63"/>
  <c r="G186" i="63"/>
  <c r="H186" i="63"/>
  <c r="J186" i="63" s="1"/>
  <c r="E187" i="63"/>
  <c r="G187" i="63"/>
  <c r="H187" i="63"/>
  <c r="J187" i="63" s="1"/>
  <c r="E188" i="63"/>
  <c r="G188" i="63"/>
  <c r="H188" i="63"/>
  <c r="J188" i="63" s="1"/>
  <c r="E189" i="63"/>
  <c r="G189" i="63"/>
  <c r="H189" i="63" s="1"/>
  <c r="J189" i="63" s="1"/>
  <c r="E190" i="63"/>
  <c r="G190" i="63"/>
  <c r="H190" i="63"/>
  <c r="J190" i="63" s="1"/>
  <c r="E191" i="63"/>
  <c r="G191" i="63"/>
  <c r="H191" i="63"/>
  <c r="J191" i="63" s="1"/>
  <c r="E192" i="63"/>
  <c r="G192" i="63"/>
  <c r="E193" i="63"/>
  <c r="G193" i="63"/>
  <c r="H193" i="63"/>
  <c r="J193" i="63" s="1"/>
  <c r="E194" i="63"/>
  <c r="G194" i="63"/>
  <c r="H194" i="63"/>
  <c r="J194" i="63" s="1"/>
  <c r="E195" i="63"/>
  <c r="G195" i="63"/>
  <c r="H195" i="63" s="1"/>
  <c r="J195" i="63" s="1"/>
  <c r="E196" i="63"/>
  <c r="G196" i="63"/>
  <c r="H196" i="63"/>
  <c r="J196" i="63" s="1"/>
  <c r="E197" i="63"/>
  <c r="H197" i="63" s="1"/>
  <c r="J197" i="63" s="1"/>
  <c r="G197" i="63"/>
  <c r="E198" i="63"/>
  <c r="G198" i="63"/>
  <c r="H198" i="63" s="1"/>
  <c r="J198" i="63" s="1"/>
  <c r="E199" i="63"/>
  <c r="H199" i="63" s="1"/>
  <c r="J199" i="63" s="1"/>
  <c r="G199" i="63"/>
  <c r="E200" i="63"/>
  <c r="H200" i="63" s="1"/>
  <c r="J200" i="63" s="1"/>
  <c r="G200" i="63"/>
  <c r="E201" i="63"/>
  <c r="H201" i="63" s="1"/>
  <c r="J201" i="63" s="1"/>
  <c r="G201" i="63"/>
  <c r="E202" i="63"/>
  <c r="G202" i="63"/>
  <c r="H202" i="63"/>
  <c r="J202" i="63" s="1"/>
  <c r="E203" i="63"/>
  <c r="H203" i="63" s="1"/>
  <c r="J203" i="63" s="1"/>
  <c r="G203" i="63"/>
  <c r="E204" i="63"/>
  <c r="G204" i="63"/>
  <c r="E205" i="63"/>
  <c r="H205" i="63" s="1"/>
  <c r="G205" i="63"/>
  <c r="J205" i="63"/>
  <c r="E206" i="63"/>
  <c r="G206" i="63"/>
  <c r="H206" i="63"/>
  <c r="J206" i="63" s="1"/>
  <c r="E207" i="63"/>
  <c r="G207" i="63"/>
  <c r="H207" i="63"/>
  <c r="J207" i="63" s="1"/>
  <c r="E208" i="63"/>
  <c r="G208" i="63"/>
  <c r="H208" i="63"/>
  <c r="J208" i="63" s="1"/>
  <c r="E209" i="63"/>
  <c r="G209" i="63"/>
  <c r="H209" i="63"/>
  <c r="J209" i="63" s="1"/>
  <c r="E210" i="63"/>
  <c r="H210" i="63" s="1"/>
  <c r="J210" i="63" s="1"/>
  <c r="G210" i="63"/>
  <c r="E211" i="63"/>
  <c r="H211" i="63" s="1"/>
  <c r="G211" i="63"/>
  <c r="J211" i="63"/>
  <c r="E212" i="63"/>
  <c r="H212" i="63" s="1"/>
  <c r="J212" i="63" s="1"/>
  <c r="G212" i="63"/>
  <c r="E213" i="63"/>
  <c r="G213" i="63"/>
  <c r="H213" i="63"/>
  <c r="J213" i="63" s="1"/>
  <c r="E214" i="63"/>
  <c r="H214" i="63" s="1"/>
  <c r="J214" i="63" s="1"/>
  <c r="G214" i="63"/>
  <c r="E215" i="63"/>
  <c r="G215" i="63"/>
  <c r="H215" i="63"/>
  <c r="J215" i="63" s="1"/>
  <c r="E216" i="63"/>
  <c r="G216" i="63"/>
  <c r="H216" i="63"/>
  <c r="J216" i="63" s="1"/>
  <c r="E217" i="63"/>
  <c r="G217" i="63"/>
  <c r="H217" i="63"/>
  <c r="J217" i="63" s="1"/>
  <c r="E218" i="63"/>
  <c r="G218" i="63"/>
  <c r="H218" i="63"/>
  <c r="J218" i="63" s="1"/>
  <c r="E219" i="63"/>
  <c r="G219" i="63"/>
  <c r="E220" i="63"/>
  <c r="H220" i="63" s="1"/>
  <c r="J220" i="63" s="1"/>
  <c r="G220" i="63"/>
  <c r="E221" i="63"/>
  <c r="G221" i="63"/>
  <c r="H221" i="63"/>
  <c r="J221" i="63" s="1"/>
  <c r="E222" i="63"/>
  <c r="G222" i="63"/>
  <c r="H222" i="63"/>
  <c r="J222" i="63" s="1"/>
  <c r="E223" i="63"/>
  <c r="G223" i="63"/>
  <c r="H223" i="63"/>
  <c r="J223" i="63" s="1"/>
  <c r="E224" i="63"/>
  <c r="H224" i="63" s="1"/>
  <c r="J224" i="63" s="1"/>
  <c r="G224" i="63"/>
  <c r="E225" i="63"/>
  <c r="G225" i="63"/>
  <c r="H225" i="63" s="1"/>
  <c r="J225" i="63" s="1"/>
  <c r="E226" i="63"/>
  <c r="H226" i="63" s="1"/>
  <c r="J226" i="63" s="1"/>
  <c r="G226" i="63"/>
  <c r="E227" i="63"/>
  <c r="H227" i="63" s="1"/>
  <c r="J227" i="63" s="1"/>
  <c r="G227" i="63"/>
  <c r="E228" i="63"/>
  <c r="G228" i="63"/>
  <c r="E229" i="63"/>
  <c r="G229" i="63"/>
  <c r="H229" i="63"/>
  <c r="J229" i="63" s="1"/>
  <c r="E230" i="63"/>
  <c r="H230" i="63" s="1"/>
  <c r="J230" i="63" s="1"/>
  <c r="G230" i="63"/>
  <c r="E231" i="63"/>
  <c r="G231" i="63"/>
  <c r="E232" i="63"/>
  <c r="H232" i="63" s="1"/>
  <c r="J232" i="63" s="1"/>
  <c r="G232" i="63"/>
  <c r="E233" i="63"/>
  <c r="G233" i="63"/>
  <c r="H233" i="63"/>
  <c r="J233" i="63" s="1"/>
  <c r="E234" i="63"/>
  <c r="G234" i="63"/>
  <c r="H234" i="63"/>
  <c r="J234" i="63" s="1"/>
  <c r="E235" i="63"/>
  <c r="G235" i="63"/>
  <c r="H235" i="63"/>
  <c r="J235" i="63" s="1"/>
  <c r="E236" i="63"/>
  <c r="H236" i="63" s="1"/>
  <c r="J236" i="63" s="1"/>
  <c r="G236" i="63"/>
  <c r="E237" i="63"/>
  <c r="H237" i="63" s="1"/>
  <c r="J237" i="63" s="1"/>
  <c r="G237" i="63"/>
  <c r="E238" i="63"/>
  <c r="H238" i="63" s="1"/>
  <c r="J238" i="63" s="1"/>
  <c r="G238" i="63"/>
  <c r="E239" i="63"/>
  <c r="G239" i="63"/>
  <c r="H239" i="63"/>
  <c r="J239" i="63" s="1"/>
  <c r="E240" i="63"/>
  <c r="H240" i="63" s="1"/>
  <c r="J240" i="63" s="1"/>
  <c r="G240" i="63"/>
  <c r="E241" i="63"/>
  <c r="G241" i="63"/>
  <c r="H241" i="63"/>
  <c r="J241" i="63"/>
  <c r="H26" i="17"/>
  <c r="C13" i="17"/>
  <c r="D13" i="17"/>
  <c r="F13" i="17"/>
  <c r="B14" i="17"/>
  <c r="C14" i="17"/>
  <c r="B15" i="17"/>
  <c r="C15" i="17"/>
  <c r="F15" i="17" s="1"/>
  <c r="D15" i="17"/>
  <c r="G15" i="17" s="1"/>
  <c r="I15" i="17"/>
  <c r="B16" i="17"/>
  <c r="C16" i="17"/>
  <c r="F16" i="17" s="1"/>
  <c r="B17" i="17"/>
  <c r="C17" i="17"/>
  <c r="D17" i="17" s="1"/>
  <c r="F17" i="17"/>
  <c r="B18" i="17"/>
  <c r="C18" i="17"/>
  <c r="F18" i="17" s="1"/>
  <c r="D18" i="17"/>
  <c r="G18" i="17" s="1"/>
  <c r="I18" i="17"/>
  <c r="B19" i="17"/>
  <c r="C19" i="17"/>
  <c r="D19" i="17"/>
  <c r="G19" i="17" s="1"/>
  <c r="I19" i="17" s="1"/>
  <c r="F19" i="17"/>
  <c r="B20" i="17"/>
  <c r="C20" i="17"/>
  <c r="B21" i="17"/>
  <c r="C21" i="17"/>
  <c r="F21" i="17" s="1"/>
  <c r="D21" i="17"/>
  <c r="G21" i="17" s="1"/>
  <c r="I21" i="17"/>
  <c r="B22" i="17"/>
  <c r="C22" i="17"/>
  <c r="F22" i="17" s="1"/>
  <c r="B23" i="17"/>
  <c r="C23" i="17"/>
  <c r="D23" i="17" s="1"/>
  <c r="F23" i="17"/>
  <c r="B24" i="17"/>
  <c r="C24" i="17"/>
  <c r="H27" i="50"/>
  <c r="H43" i="50"/>
  <c r="H59" i="50"/>
  <c r="F14" i="50"/>
  <c r="F47" i="50"/>
  <c r="K317" i="36"/>
  <c r="L317" i="36"/>
  <c r="K319" i="36"/>
  <c r="L319" i="36" s="1"/>
  <c r="K321" i="36"/>
  <c r="L321" i="36" s="1"/>
  <c r="K323" i="36"/>
  <c r="L323" i="36" s="1"/>
  <c r="K327" i="36"/>
  <c r="L327" i="36" s="1"/>
  <c r="K329" i="36"/>
  <c r="L329" i="36"/>
  <c r="K331" i="36"/>
  <c r="L331" i="36" s="1"/>
  <c r="K333" i="36"/>
  <c r="L333" i="36" s="1"/>
  <c r="K335" i="36"/>
  <c r="L335" i="36" s="1"/>
  <c r="K337" i="36"/>
  <c r="L337" i="36"/>
  <c r="K339" i="36"/>
  <c r="L339" i="36" s="1"/>
  <c r="K341" i="36"/>
  <c r="L341" i="36"/>
  <c r="K343" i="36"/>
  <c r="L343" i="36"/>
  <c r="K345" i="36"/>
  <c r="L345" i="36" s="1"/>
  <c r="K347" i="36"/>
  <c r="L347" i="36" s="1"/>
  <c r="K349" i="36"/>
  <c r="L349" i="36"/>
  <c r="K351" i="36"/>
  <c r="L351" i="36" s="1"/>
  <c r="K353" i="36"/>
  <c r="L353" i="36"/>
  <c r="K355" i="36"/>
  <c r="L355" i="36"/>
  <c r="K359" i="36"/>
  <c r="L359" i="36" s="1"/>
  <c r="K361" i="36"/>
  <c r="L361" i="36"/>
  <c r="K363" i="36"/>
  <c r="L363" i="36" s="1"/>
  <c r="K365" i="36"/>
  <c r="L365" i="36" s="1"/>
  <c r="K367" i="36"/>
  <c r="L367" i="36"/>
  <c r="K369" i="36"/>
  <c r="L369" i="36"/>
  <c r="K371" i="36"/>
  <c r="L371" i="36" s="1"/>
  <c r="K375" i="36"/>
  <c r="L375" i="36"/>
  <c r="K377" i="36"/>
  <c r="L377" i="36" s="1"/>
  <c r="K379" i="36"/>
  <c r="L379" i="36" s="1"/>
  <c r="K381" i="36"/>
  <c r="L381" i="36"/>
  <c r="K383" i="36"/>
  <c r="L383" i="36"/>
  <c r="K385" i="36"/>
  <c r="L385" i="36" s="1"/>
  <c r="K387" i="36"/>
  <c r="L387" i="36" s="1"/>
  <c r="K373" i="36"/>
  <c r="L373" i="36" s="1"/>
  <c r="K357" i="36"/>
  <c r="L357" i="36" s="1"/>
  <c r="K325" i="36"/>
  <c r="L325" i="36" s="1"/>
  <c r="K382" i="36"/>
  <c r="L382" i="36"/>
  <c r="K366" i="36"/>
  <c r="L366" i="36"/>
  <c r="K350" i="36"/>
  <c r="L350" i="36" s="1"/>
  <c r="K334" i="36"/>
  <c r="L334" i="36"/>
  <c r="K318" i="36"/>
  <c r="L318" i="36"/>
  <c r="K374" i="36"/>
  <c r="L374" i="36" s="1"/>
  <c r="K358" i="36"/>
  <c r="L358" i="36"/>
  <c r="K342" i="36"/>
  <c r="L342" i="36"/>
  <c r="K326" i="36"/>
  <c r="L326" i="36" s="1"/>
  <c r="K388" i="36"/>
  <c r="L388" i="36"/>
  <c r="K380" i="36"/>
  <c r="L380" i="36"/>
  <c r="K372" i="36"/>
  <c r="L372" i="36" s="1"/>
  <c r="K364" i="36"/>
  <c r="L364" i="36"/>
  <c r="K356" i="36"/>
  <c r="L356" i="36"/>
  <c r="K348" i="36"/>
  <c r="L348" i="36" s="1"/>
  <c r="K340" i="36"/>
  <c r="L340" i="36"/>
  <c r="K332" i="36"/>
  <c r="L332" i="36"/>
  <c r="K324" i="36"/>
  <c r="L324" i="36" s="1"/>
  <c r="K384" i="36"/>
  <c r="L384" i="36"/>
  <c r="K376" i="36"/>
  <c r="L376" i="36"/>
  <c r="K368" i="36"/>
  <c r="L368" i="36" s="1"/>
  <c r="K360" i="36"/>
  <c r="L360" i="36"/>
  <c r="K352" i="36"/>
  <c r="L352" i="36"/>
  <c r="K344" i="36"/>
  <c r="L344" i="36" s="1"/>
  <c r="K336" i="36"/>
  <c r="L336" i="36"/>
  <c r="K328" i="36"/>
  <c r="L328" i="36"/>
  <c r="K320" i="36"/>
  <c r="L320" i="36" s="1"/>
  <c r="K386" i="36"/>
  <c r="L386" i="36"/>
  <c r="K378" i="36"/>
  <c r="L378" i="36"/>
  <c r="K370" i="36"/>
  <c r="L370" i="36" s="1"/>
  <c r="K362" i="36"/>
  <c r="L362" i="36"/>
  <c r="K354" i="36"/>
  <c r="L354" i="36"/>
  <c r="K346" i="36"/>
  <c r="L346" i="36" s="1"/>
  <c r="K338" i="36"/>
  <c r="L338" i="36"/>
  <c r="K330" i="36"/>
  <c r="L330" i="36"/>
  <c r="K322" i="36"/>
  <c r="L322" i="36" s="1"/>
  <c r="C32" i="4"/>
  <c r="C33" i="4"/>
  <c r="C35" i="4" s="1"/>
  <c r="C34" i="4"/>
  <c r="C18" i="4"/>
  <c r="C27" i="4"/>
  <c r="F12" i="5"/>
  <c r="F13" i="5"/>
  <c r="F14" i="5"/>
  <c r="F15" i="5"/>
  <c r="F16" i="5"/>
  <c r="F17" i="5"/>
  <c r="F25" i="5" s="1"/>
  <c r="F27" i="5" s="1"/>
  <c r="C39" i="4" s="1"/>
  <c r="F18" i="5"/>
  <c r="F19" i="5"/>
  <c r="F20" i="5"/>
  <c r="F21" i="5"/>
  <c r="F22" i="5"/>
  <c r="F23" i="5"/>
  <c r="A13" i="4"/>
  <c r="A14" i="4"/>
  <c r="A15" i="4"/>
  <c r="A16" i="4" s="1"/>
  <c r="A17" i="4"/>
  <c r="A18" i="4" s="1"/>
  <c r="A20" i="4" s="1"/>
  <c r="A21" i="4" s="1"/>
  <c r="A22" i="4" s="1"/>
  <c r="A23" i="4" s="1"/>
  <c r="A24" i="4" s="1"/>
  <c r="A25" i="4" s="1"/>
  <c r="A26" i="4" s="1"/>
  <c r="A27" i="4" s="1"/>
  <c r="A29" i="4" s="1"/>
  <c r="A31" i="4" s="1"/>
  <c r="A32" i="4" s="1"/>
  <c r="A33" i="4" s="1"/>
  <c r="A34" i="4" s="1"/>
  <c r="A35" i="4" s="1"/>
  <c r="A37" i="4" s="1"/>
  <c r="A39" i="4" s="1"/>
  <c r="A41" i="4" s="1"/>
  <c r="A14" i="63"/>
  <c r="A15" i="63"/>
  <c r="A16" i="63"/>
  <c r="A17" i="63" s="1"/>
  <c r="A18" i="63" s="1"/>
  <c r="A19" i="63" s="1"/>
  <c r="A20" i="63" s="1"/>
  <c r="A21" i="63" s="1"/>
  <c r="A22" i="63" s="1"/>
  <c r="A23" i="63"/>
  <c r="A24" i="63" s="1"/>
  <c r="A25" i="63" s="1"/>
  <c r="A26" i="63" s="1"/>
  <c r="A27" i="63" s="1"/>
  <c r="A28" i="63" s="1"/>
  <c r="A29" i="63" s="1"/>
  <c r="A30" i="63" s="1"/>
  <c r="A31" i="63" s="1"/>
  <c r="A32" i="63" s="1"/>
  <c r="A33" i="63" s="1"/>
  <c r="A34" i="63" s="1"/>
  <c r="A35" i="63" s="1"/>
  <c r="A36" i="63" s="1"/>
  <c r="A37" i="63" s="1"/>
  <c r="A38" i="63" s="1"/>
  <c r="A39" i="63" s="1"/>
  <c r="A40" i="63" s="1"/>
  <c r="A41" i="63" s="1"/>
  <c r="A42" i="63" s="1"/>
  <c r="A43" i="63" s="1"/>
  <c r="A44" i="63" s="1"/>
  <c r="A45" i="63" s="1"/>
  <c r="A46" i="63" s="1"/>
  <c r="A47" i="63" s="1"/>
  <c r="A48" i="63" s="1"/>
  <c r="A49" i="63" s="1"/>
  <c r="A50" i="63" s="1"/>
  <c r="A51" i="63" s="1"/>
  <c r="A52" i="63" s="1"/>
  <c r="A53" i="63" s="1"/>
  <c r="A54" i="63" s="1"/>
  <c r="A55" i="63" s="1"/>
  <c r="A56" i="63" s="1"/>
  <c r="A57" i="63" s="1"/>
  <c r="A58" i="63" s="1"/>
  <c r="A59" i="63" s="1"/>
  <c r="A60" i="63" s="1"/>
  <c r="A61" i="63" s="1"/>
  <c r="A62" i="63" s="1"/>
  <c r="A63" i="63" s="1"/>
  <c r="A64" i="63" s="1"/>
  <c r="A65" i="63" s="1"/>
  <c r="A66" i="63" s="1"/>
  <c r="A67" i="63" s="1"/>
  <c r="A68" i="63" s="1"/>
  <c r="A69" i="63" s="1"/>
  <c r="A70" i="63" s="1"/>
  <c r="A71" i="63" s="1"/>
  <c r="A72" i="63" s="1"/>
  <c r="A73" i="63" s="1"/>
  <c r="A74" i="63" s="1"/>
  <c r="A75" i="63" s="1"/>
  <c r="A76" i="63" s="1"/>
  <c r="A77" i="63" s="1"/>
  <c r="A78" i="63" s="1"/>
  <c r="A79" i="63" s="1"/>
  <c r="A80" i="63" s="1"/>
  <c r="A81" i="63" s="1"/>
  <c r="A82" i="63" s="1"/>
  <c r="A83" i="63" s="1"/>
  <c r="A84" i="63" s="1"/>
  <c r="A85" i="63" s="1"/>
  <c r="A86" i="63" s="1"/>
  <c r="A87" i="63" s="1"/>
  <c r="A88" i="63" s="1"/>
  <c r="A89" i="63" s="1"/>
  <c r="A90" i="63" s="1"/>
  <c r="A91" i="63" s="1"/>
  <c r="A92" i="63" s="1"/>
  <c r="A93" i="63" s="1"/>
  <c r="A94" i="63" s="1"/>
  <c r="A95" i="63" s="1"/>
  <c r="A96" i="63" s="1"/>
  <c r="A97" i="63" s="1"/>
  <c r="A98" i="63" s="1"/>
  <c r="A99" i="63" s="1"/>
  <c r="A100" i="63" s="1"/>
  <c r="A101" i="63" s="1"/>
  <c r="A102" i="63" s="1"/>
  <c r="A103" i="63" s="1"/>
  <c r="A104" i="63" s="1"/>
  <c r="A105" i="63" s="1"/>
  <c r="A106" i="63" s="1"/>
  <c r="A107" i="63" s="1"/>
  <c r="A108" i="63" s="1"/>
  <c r="A109" i="63" s="1"/>
  <c r="A110" i="63" s="1"/>
  <c r="A111" i="63" s="1"/>
  <c r="A112" i="63" s="1"/>
  <c r="A113" i="63" s="1"/>
  <c r="A114" i="63" s="1"/>
  <c r="A115" i="63" s="1"/>
  <c r="A116" i="63" s="1"/>
  <c r="A117" i="63" s="1"/>
  <c r="A118" i="63" s="1"/>
  <c r="A119" i="63" s="1"/>
  <c r="A120" i="63" s="1"/>
  <c r="A121" i="63" s="1"/>
  <c r="A122" i="63" s="1"/>
  <c r="A123" i="63" s="1"/>
  <c r="A124" i="63" s="1"/>
  <c r="A125" i="63" s="1"/>
  <c r="A126" i="63" s="1"/>
  <c r="A127" i="63" s="1"/>
  <c r="A128" i="63" s="1"/>
  <c r="A129" i="63" s="1"/>
  <c r="A130" i="63" s="1"/>
  <c r="A131" i="63" s="1"/>
  <c r="A132" i="63" s="1"/>
  <c r="A133" i="63" s="1"/>
  <c r="A134" i="63" s="1"/>
  <c r="A135" i="63" s="1"/>
  <c r="A136" i="63" s="1"/>
  <c r="A137" i="63" s="1"/>
  <c r="A138" i="63" s="1"/>
  <c r="A139" i="63" s="1"/>
  <c r="A140" i="63" s="1"/>
  <c r="A141" i="63" s="1"/>
  <c r="A142" i="63" s="1"/>
  <c r="A143" i="63" s="1"/>
  <c r="A144" i="63" s="1"/>
  <c r="A145" i="63" s="1"/>
  <c r="A146" i="63" s="1"/>
  <c r="A147" i="63" s="1"/>
  <c r="A148" i="63" s="1"/>
  <c r="A149" i="63" s="1"/>
  <c r="A150" i="63" s="1"/>
  <c r="A151" i="63" s="1"/>
  <c r="A152" i="63" s="1"/>
  <c r="A153" i="63" s="1"/>
  <c r="A154" i="63" s="1"/>
  <c r="A155" i="63" s="1"/>
  <c r="A156" i="63" s="1"/>
  <c r="A157" i="63" s="1"/>
  <c r="A158" i="63" s="1"/>
  <c r="A159" i="63" s="1"/>
  <c r="A160" i="63" s="1"/>
  <c r="A161" i="63" s="1"/>
  <c r="A162" i="63" s="1"/>
  <c r="A163" i="63" s="1"/>
  <c r="A164" i="63" s="1"/>
  <c r="A165" i="63" s="1"/>
  <c r="A166" i="63" s="1"/>
  <c r="A167" i="63" s="1"/>
  <c r="A168" i="63" s="1"/>
  <c r="A169" i="63" s="1"/>
  <c r="A170" i="63" s="1"/>
  <c r="A171" i="63" s="1"/>
  <c r="A172" i="63" s="1"/>
  <c r="A173" i="63" s="1"/>
  <c r="A174" i="63" s="1"/>
  <c r="A175" i="63" s="1"/>
  <c r="A176" i="63" s="1"/>
  <c r="A177" i="63" s="1"/>
  <c r="A178" i="63" s="1"/>
  <c r="A179" i="63" s="1"/>
  <c r="A180" i="63" s="1"/>
  <c r="A181" i="63" s="1"/>
  <c r="A182" i="63" s="1"/>
  <c r="A183" i="63" s="1"/>
  <c r="A184" i="63" s="1"/>
  <c r="A185" i="63" s="1"/>
  <c r="A186" i="63" s="1"/>
  <c r="A187" i="63" s="1"/>
  <c r="A188" i="63" s="1"/>
  <c r="A189" i="63" s="1"/>
  <c r="A190" i="63" s="1"/>
  <c r="A191" i="63" s="1"/>
  <c r="A192" i="63" s="1"/>
  <c r="A193" i="63" s="1"/>
  <c r="A194" i="63" s="1"/>
  <c r="A195" i="63" s="1"/>
  <c r="A196" i="63" s="1"/>
  <c r="A197" i="63" s="1"/>
  <c r="A198" i="63" s="1"/>
  <c r="A199" i="63" s="1"/>
  <c r="A200" i="63" s="1"/>
  <c r="A201" i="63" s="1"/>
  <c r="A202" i="63" s="1"/>
  <c r="A203" i="63" s="1"/>
  <c r="A204" i="63" s="1"/>
  <c r="A205" i="63" s="1"/>
  <c r="A206" i="63" s="1"/>
  <c r="A207" i="63" s="1"/>
  <c r="A208" i="63" s="1"/>
  <c r="A209" i="63" s="1"/>
  <c r="A210" i="63" s="1"/>
  <c r="A211" i="63" s="1"/>
  <c r="A212" i="63" s="1"/>
  <c r="A213" i="63" s="1"/>
  <c r="A214" i="63" s="1"/>
  <c r="A215" i="63" s="1"/>
  <c r="A216" i="63" s="1"/>
  <c r="A217" i="63" s="1"/>
  <c r="A218" i="63" s="1"/>
  <c r="A219" i="63" s="1"/>
  <c r="A220" i="63" s="1"/>
  <c r="A221" i="63" s="1"/>
  <c r="A222" i="63" s="1"/>
  <c r="A223" i="63" s="1"/>
  <c r="A224" i="63" s="1"/>
  <c r="A225" i="63" s="1"/>
  <c r="A226" i="63" s="1"/>
  <c r="A227" i="63" s="1"/>
  <c r="A228" i="63" s="1"/>
  <c r="A229" i="63" s="1"/>
  <c r="A230" i="63" s="1"/>
  <c r="A231" i="63" s="1"/>
  <c r="A232" i="63" s="1"/>
  <c r="A233" i="63" s="1"/>
  <c r="A234" i="63" s="1"/>
  <c r="A235" i="63" s="1"/>
  <c r="A236" i="63" s="1"/>
  <c r="A237" i="63" s="1"/>
  <c r="A238" i="63" s="1"/>
  <c r="A239" i="63" s="1"/>
  <c r="A240" i="63" s="1"/>
  <c r="A241" i="63" s="1"/>
  <c r="A243" i="63" s="1"/>
  <c r="A3" i="63"/>
  <c r="A2" i="63"/>
  <c r="E1327" i="37"/>
  <c r="G1327" i="37"/>
  <c r="E1328" i="37"/>
  <c r="G1328" i="37" s="1"/>
  <c r="E1329" i="37"/>
  <c r="G1329" i="37"/>
  <c r="E1330" i="37"/>
  <c r="G1330" i="37" s="1"/>
  <c r="E1331" i="37"/>
  <c r="G1331" i="37" s="1"/>
  <c r="E1332" i="37"/>
  <c r="G1332" i="37"/>
  <c r="E1333" i="37"/>
  <c r="G1333" i="37" s="1"/>
  <c r="E1334" i="37"/>
  <c r="G1334" i="37" s="1"/>
  <c r="E1335" i="37"/>
  <c r="G1335" i="37"/>
  <c r="E1336" i="37"/>
  <c r="G1336" i="37"/>
  <c r="E1337" i="37"/>
  <c r="G1337" i="37" s="1"/>
  <c r="E1338" i="37"/>
  <c r="G1338" i="37"/>
  <c r="E1339" i="37"/>
  <c r="G1339" i="37" s="1"/>
  <c r="E1340" i="37"/>
  <c r="G1340" i="37" s="1"/>
  <c r="E1341" i="37"/>
  <c r="G1341" i="37"/>
  <c r="E1342" i="37"/>
  <c r="G1342" i="37"/>
  <c r="E1343" i="37"/>
  <c r="G1343" i="37" s="1"/>
  <c r="E1344" i="37"/>
  <c r="G1344" i="37"/>
  <c r="E1345" i="37"/>
  <c r="G1345" i="37"/>
  <c r="E1346" i="37"/>
  <c r="G1346" i="37" s="1"/>
  <c r="E1347" i="37"/>
  <c r="G1347" i="37"/>
  <c r="E1348" i="37"/>
  <c r="G1348" i="37" s="1"/>
  <c r="E1349" i="37"/>
  <c r="G1349" i="37" s="1"/>
  <c r="E1350" i="37"/>
  <c r="G1350" i="37"/>
  <c r="E1351" i="37"/>
  <c r="G1351" i="37" s="1"/>
  <c r="E1352" i="37"/>
  <c r="G1352" i="37" s="1"/>
  <c r="E1353" i="37"/>
  <c r="G1353" i="37"/>
  <c r="E1354" i="37"/>
  <c r="G1354" i="37"/>
  <c r="E1355" i="37"/>
  <c r="G1355" i="37" s="1"/>
  <c r="E1356" i="37"/>
  <c r="G1356" i="37"/>
  <c r="E1357" i="37"/>
  <c r="G1357" i="37" s="1"/>
  <c r="E1358" i="37"/>
  <c r="G1358" i="37" s="1"/>
  <c r="E1359" i="37"/>
  <c r="G1359" i="37"/>
  <c r="E1360" i="37"/>
  <c r="G1360" i="37"/>
  <c r="E1361" i="37"/>
  <c r="G1361" i="37" s="1"/>
  <c r="E1362" i="37"/>
  <c r="G1362" i="37"/>
  <c r="E1363" i="37"/>
  <c r="G1363" i="37"/>
  <c r="E1364" i="37"/>
  <c r="G1364" i="37" s="1"/>
  <c r="E1365" i="37"/>
  <c r="G1365" i="37"/>
  <c r="E1366" i="37"/>
  <c r="G1366" i="37" s="1"/>
  <c r="E1367" i="37"/>
  <c r="G1367" i="37" s="1"/>
  <c r="E1368" i="37"/>
  <c r="G1368" i="37"/>
  <c r="E1369" i="37"/>
  <c r="G1369" i="37" s="1"/>
  <c r="E1370" i="37"/>
  <c r="G1370" i="37" s="1"/>
  <c r="E1371" i="37"/>
  <c r="G1371" i="37"/>
  <c r="E1372" i="37"/>
  <c r="G1372" i="37"/>
  <c r="E1373" i="37"/>
  <c r="G1373" i="37" s="1"/>
  <c r="E1374" i="37"/>
  <c r="G1374" i="37"/>
  <c r="E1375" i="37"/>
  <c r="G1375" i="37" s="1"/>
  <c r="E1376" i="37"/>
  <c r="G1376" i="37" s="1"/>
  <c r="E1377" i="37"/>
  <c r="G1377" i="37"/>
  <c r="E1378" i="37"/>
  <c r="G1378" i="37"/>
  <c r="E1379" i="37"/>
  <c r="G1379" i="37" s="1"/>
  <c r="E1380" i="37"/>
  <c r="G1380" i="37"/>
  <c r="E1381" i="37"/>
  <c r="G1381" i="37"/>
  <c r="E1382" i="37"/>
  <c r="G1382" i="37" s="1"/>
  <c r="E1383" i="37"/>
  <c r="G1383" i="37"/>
  <c r="E1384" i="37"/>
  <c r="G1384" i="37" s="1"/>
  <c r="E1385" i="37"/>
  <c r="G1385" i="37" s="1"/>
  <c r="E1386" i="37"/>
  <c r="G1386" i="37"/>
  <c r="E1387" i="37"/>
  <c r="G1387" i="37" s="1"/>
  <c r="E1388" i="37"/>
  <c r="G1388" i="37" s="1"/>
  <c r="E1389" i="37"/>
  <c r="G1389" i="37"/>
  <c r="E1390" i="37"/>
  <c r="G1390" i="37"/>
  <c r="E1391" i="37"/>
  <c r="G1391" i="37" s="1"/>
  <c r="E1392" i="37"/>
  <c r="G1392" i="37"/>
  <c r="E1393" i="37"/>
  <c r="G1393" i="37" s="1"/>
  <c r="E1394" i="37"/>
  <c r="G1394" i="37" s="1"/>
  <c r="E1395" i="37"/>
  <c r="G1395" i="37"/>
  <c r="E1396" i="37"/>
  <c r="G1396" i="37"/>
  <c r="E1397" i="37"/>
  <c r="G1397" i="37" s="1"/>
  <c r="E1398" i="37"/>
  <c r="G1398" i="37"/>
  <c r="E1399" i="37"/>
  <c r="G1399" i="37"/>
  <c r="E1400" i="37"/>
  <c r="G1400" i="37" s="1"/>
  <c r="E1401" i="37"/>
  <c r="G1401" i="37"/>
  <c r="E1402" i="37"/>
  <c r="G1402" i="37" s="1"/>
  <c r="E1403" i="37"/>
  <c r="G1403" i="37" s="1"/>
  <c r="E1404" i="37"/>
  <c r="G1404" i="37"/>
  <c r="E1405" i="37"/>
  <c r="G1405" i="37" s="1"/>
  <c r="E1406" i="37"/>
  <c r="G1406" i="37" s="1"/>
  <c r="E1407" i="37"/>
  <c r="G1407" i="37"/>
  <c r="E1408" i="37"/>
  <c r="G1408" i="37"/>
  <c r="E1409" i="37"/>
  <c r="G1409" i="37" s="1"/>
  <c r="E1410" i="37"/>
  <c r="G1410" i="37"/>
  <c r="E1411" i="37"/>
  <c r="G1411" i="37" s="1"/>
  <c r="E1412" i="37"/>
  <c r="G1412" i="37" s="1"/>
  <c r="E1413" i="37"/>
  <c r="G1413" i="37"/>
  <c r="E1414" i="37"/>
  <c r="G1414" i="37"/>
  <c r="E1415" i="37"/>
  <c r="G1415" i="37" s="1"/>
  <c r="E1416" i="37"/>
  <c r="G1416" i="37"/>
  <c r="E1417" i="37"/>
  <c r="G1417" i="37"/>
  <c r="E1418" i="37"/>
  <c r="G1418" i="37" s="1"/>
  <c r="E1419" i="37"/>
  <c r="G1419" i="37"/>
  <c r="E1420" i="37"/>
  <c r="G1420" i="37" s="1"/>
  <c r="E1421" i="37"/>
  <c r="G1421" i="37" s="1"/>
  <c r="E1422" i="37"/>
  <c r="G1422" i="37"/>
  <c r="E1423" i="37"/>
  <c r="G1423" i="37" s="1"/>
  <c r="E1424" i="37"/>
  <c r="G1424" i="37" s="1"/>
  <c r="E1425" i="37"/>
  <c r="G1425" i="37"/>
  <c r="E1426" i="37"/>
  <c r="G1426" i="37"/>
  <c r="E1427" i="37"/>
  <c r="G1427" i="37" s="1"/>
  <c r="E1428" i="37"/>
  <c r="G1428" i="37"/>
  <c r="E1429" i="37"/>
  <c r="G1429" i="37" s="1"/>
  <c r="E1430" i="37"/>
  <c r="G1430" i="37" s="1"/>
  <c r="E1431" i="37"/>
  <c r="G1431" i="37"/>
  <c r="E1432" i="37"/>
  <c r="G1432" i="37"/>
  <c r="E1433" i="37"/>
  <c r="G1433" i="37" s="1"/>
  <c r="E1434" i="37"/>
  <c r="G1434" i="37"/>
  <c r="E1435" i="37"/>
  <c r="G1435" i="37"/>
  <c r="E1436" i="37"/>
  <c r="G1436" i="37" s="1"/>
  <c r="E1437" i="37"/>
  <c r="G1437" i="37"/>
  <c r="E1438" i="37"/>
  <c r="G1438" i="37" s="1"/>
  <c r="E1439" i="37"/>
  <c r="G1439" i="37" s="1"/>
  <c r="E1440" i="37"/>
  <c r="G1440" i="37"/>
  <c r="E1441" i="37"/>
  <c r="G1441" i="37" s="1"/>
  <c r="E1442" i="37"/>
  <c r="G1442" i="37" s="1"/>
  <c r="E1443" i="37"/>
  <c r="G1443" i="37"/>
  <c r="E1444" i="37"/>
  <c r="G1444" i="37"/>
  <c r="E1445" i="37"/>
  <c r="G1445" i="37" s="1"/>
  <c r="E1446" i="37"/>
  <c r="G1446" i="37"/>
  <c r="E1447" i="37"/>
  <c r="G1447" i="37" s="1"/>
  <c r="E1448" i="37"/>
  <c r="G1448" i="37" s="1"/>
  <c r="E1449" i="37"/>
  <c r="G1449" i="37"/>
  <c r="E1450" i="37"/>
  <c r="G1450" i="37"/>
  <c r="E1451" i="37"/>
  <c r="G1451" i="37" s="1"/>
  <c r="E1452" i="37"/>
  <c r="G1452" i="37"/>
  <c r="E1453" i="37"/>
  <c r="G1453" i="37"/>
  <c r="E1454" i="37"/>
  <c r="G1454" i="37" s="1"/>
  <c r="E1455" i="37"/>
  <c r="G1455" i="37"/>
  <c r="E1456" i="37"/>
  <c r="G1456" i="37" s="1"/>
  <c r="E1457" i="37"/>
  <c r="G1457" i="37" s="1"/>
  <c r="E1458" i="37"/>
  <c r="G1458" i="37"/>
  <c r="E1459" i="37"/>
  <c r="G1459" i="37" s="1"/>
  <c r="E1460" i="37"/>
  <c r="G1460" i="37" s="1"/>
  <c r="E1461" i="37"/>
  <c r="G1461" i="37"/>
  <c r="E1462" i="37"/>
  <c r="G1462" i="37"/>
  <c r="E1463" i="37"/>
  <c r="G1463" i="37" s="1"/>
  <c r="E1464" i="37"/>
  <c r="G1464" i="37"/>
  <c r="E1465" i="37"/>
  <c r="G1465" i="37" s="1"/>
  <c r="E1466" i="37"/>
  <c r="G1466" i="37" s="1"/>
  <c r="E1467" i="37"/>
  <c r="G1467" i="37"/>
  <c r="E1468" i="37"/>
  <c r="G1468" i="37"/>
  <c r="E1469" i="37"/>
  <c r="G1469" i="37" s="1"/>
  <c r="E1470" i="37"/>
  <c r="G1470" i="37"/>
  <c r="E1471" i="37"/>
  <c r="G1471" i="37"/>
  <c r="E1472" i="37"/>
  <c r="G1472" i="37" s="1"/>
  <c r="E1473" i="37"/>
  <c r="G1473" i="37"/>
  <c r="E1474" i="37"/>
  <c r="G1474" i="37" s="1"/>
  <c r="E1475" i="37"/>
  <c r="G1475" i="37" s="1"/>
  <c r="E1476" i="37"/>
  <c r="G1476" i="37"/>
  <c r="E1477" i="37"/>
  <c r="G1477" i="37" s="1"/>
  <c r="E1478" i="37"/>
  <c r="G1478" i="37" s="1"/>
  <c r="E1479" i="37"/>
  <c r="G1479" i="37"/>
  <c r="E1480" i="37"/>
  <c r="G1480" i="37"/>
  <c r="E1481" i="37"/>
  <c r="G1481" i="37" s="1"/>
  <c r="E1482" i="37"/>
  <c r="G1482" i="37"/>
  <c r="E1483" i="37"/>
  <c r="G1483" i="37" s="1"/>
  <c r="E1484" i="37"/>
  <c r="G1484" i="37" s="1"/>
  <c r="E1485" i="37"/>
  <c r="G1485" i="37"/>
  <c r="E1486" i="37"/>
  <c r="G1486" i="37"/>
  <c r="E1487" i="37"/>
  <c r="G1487" i="37" s="1"/>
  <c r="E1488" i="37"/>
  <c r="G1488" i="37"/>
  <c r="E1489" i="37"/>
  <c r="G1489" i="37"/>
  <c r="E1490" i="37"/>
  <c r="G1490" i="37" s="1"/>
  <c r="E1491" i="37"/>
  <c r="G1491" i="37"/>
  <c r="E1492" i="37"/>
  <c r="G1492" i="37" s="1"/>
  <c r="E1493" i="37"/>
  <c r="G1493" i="37" s="1"/>
  <c r="E1494" i="37"/>
  <c r="G1494" i="37"/>
  <c r="E1495" i="37"/>
  <c r="G1495" i="37" s="1"/>
  <c r="E1496" i="37"/>
  <c r="G1496" i="37" s="1"/>
  <c r="E1497" i="37"/>
  <c r="G1497" i="37"/>
  <c r="E1498" i="37"/>
  <c r="G1498" i="37"/>
  <c r="E1499" i="37"/>
  <c r="G1499" i="37" s="1"/>
  <c r="E1500" i="37"/>
  <c r="G1500" i="37"/>
  <c r="E1501" i="37"/>
  <c r="G1501" i="37" s="1"/>
  <c r="E1502" i="37"/>
  <c r="G1502" i="37" s="1"/>
  <c r="E1503" i="37"/>
  <c r="G1503" i="37"/>
  <c r="E1504" i="37"/>
  <c r="G1504" i="37"/>
  <c r="E1505" i="37"/>
  <c r="G1505" i="37" s="1"/>
  <c r="E1506" i="37"/>
  <c r="G1506" i="37"/>
  <c r="E1507" i="37"/>
  <c r="G1507" i="37"/>
  <c r="E1508" i="37"/>
  <c r="G1508" i="37" s="1"/>
  <c r="E1509" i="37"/>
  <c r="G1509" i="37"/>
  <c r="E1510" i="37"/>
  <c r="G1510" i="37" s="1"/>
  <c r="E1511" i="37"/>
  <c r="G1511" i="37" s="1"/>
  <c r="E1512" i="37"/>
  <c r="G1512" i="37"/>
  <c r="E1513" i="37"/>
  <c r="G1513" i="37" s="1"/>
  <c r="E1514" i="37"/>
  <c r="G1514" i="37" s="1"/>
  <c r="E1515" i="37"/>
  <c r="G1515" i="37"/>
  <c r="E1516" i="37"/>
  <c r="G1516" i="37"/>
  <c r="E1517" i="37"/>
  <c r="G1517" i="37" s="1"/>
  <c r="E1518" i="37"/>
  <c r="G1518" i="37"/>
  <c r="E1519" i="37"/>
  <c r="G1519" i="37" s="1"/>
  <c r="E1520" i="37"/>
  <c r="G1520" i="37" s="1"/>
  <c r="E1521" i="37"/>
  <c r="G1521" i="37"/>
  <c r="E1522" i="37"/>
  <c r="G1522" i="37"/>
  <c r="E1523" i="37"/>
  <c r="G1523" i="37" s="1"/>
  <c r="E1524" i="37"/>
  <c r="G1524" i="37"/>
  <c r="E1525" i="37"/>
  <c r="G1525" i="37"/>
  <c r="E1526" i="37"/>
  <c r="G1526" i="37" s="1"/>
  <c r="E1527" i="37"/>
  <c r="G1527" i="37"/>
  <c r="E1528" i="37"/>
  <c r="G1528" i="37" s="1"/>
  <c r="E1529" i="37"/>
  <c r="G1529" i="37" s="1"/>
  <c r="E1530" i="37"/>
  <c r="G1530" i="37"/>
  <c r="E1531" i="37"/>
  <c r="G1531" i="37" s="1"/>
  <c r="E1532" i="37"/>
  <c r="G1532" i="37" s="1"/>
  <c r="E1533" i="37"/>
  <c r="G1533" i="37"/>
  <c r="E1534" i="37"/>
  <c r="G1534" i="37"/>
  <c r="E1535" i="37"/>
  <c r="G1535" i="37" s="1"/>
  <c r="E1536" i="37"/>
  <c r="G1536" i="37"/>
  <c r="E1537" i="37"/>
  <c r="G1537" i="37" s="1"/>
  <c r="E1538" i="37"/>
  <c r="G1538" i="37" s="1"/>
  <c r="E1539" i="37"/>
  <c r="G1539" i="37"/>
  <c r="E1540" i="37"/>
  <c r="G1540" i="37"/>
  <c r="E1541" i="37"/>
  <c r="G1541" i="37" s="1"/>
  <c r="E1542" i="37"/>
  <c r="G1542" i="37"/>
  <c r="E1543" i="37"/>
  <c r="G1543" i="37"/>
  <c r="E1544" i="37"/>
  <c r="G1544" i="37" s="1"/>
  <c r="E1545" i="37"/>
  <c r="G1545" i="37"/>
  <c r="E1546" i="37"/>
  <c r="G1546" i="37" s="1"/>
  <c r="E1547" i="37"/>
  <c r="G1547" i="37" s="1"/>
  <c r="E1548" i="37"/>
  <c r="G1548" i="37"/>
  <c r="E1549" i="37"/>
  <c r="G1549" i="37" s="1"/>
  <c r="E1550" i="37"/>
  <c r="G1550" i="37" s="1"/>
  <c r="E1551" i="37"/>
  <c r="G1551" i="37"/>
  <c r="E1552" i="37"/>
  <c r="G1552" i="37"/>
  <c r="E1553" i="37"/>
  <c r="G1553" i="37" s="1"/>
  <c r="E1554" i="37"/>
  <c r="G1554" i="37"/>
  <c r="E1555" i="37"/>
  <c r="G1555" i="37" s="1"/>
  <c r="E1556" i="37"/>
  <c r="G1556" i="37" s="1"/>
  <c r="E1557" i="37"/>
  <c r="G1557" i="37"/>
  <c r="E1558" i="37"/>
  <c r="G1558" i="37"/>
  <c r="E1559" i="37"/>
  <c r="G1559" i="37" s="1"/>
  <c r="E1560" i="37"/>
  <c r="G1560" i="37"/>
  <c r="E1561" i="37"/>
  <c r="G1561" i="37"/>
  <c r="E1562" i="37"/>
  <c r="G1562" i="37" s="1"/>
  <c r="E1563" i="37"/>
  <c r="G1563" i="37"/>
  <c r="E1564" i="37"/>
  <c r="G1564" i="37" s="1"/>
  <c r="E1565" i="37"/>
  <c r="G1565" i="37" s="1"/>
  <c r="E1566" i="37"/>
  <c r="G1566" i="37"/>
  <c r="E1567" i="37"/>
  <c r="G1567" i="37" s="1"/>
  <c r="E1568" i="37"/>
  <c r="G1568" i="37" s="1"/>
  <c r="E1569" i="37"/>
  <c r="G1569" i="37"/>
  <c r="E1570" i="37"/>
  <c r="G1570" i="37"/>
  <c r="E1571" i="37"/>
  <c r="G1571" i="37" s="1"/>
  <c r="E1572" i="37"/>
  <c r="G1572" i="37"/>
  <c r="E1573" i="37"/>
  <c r="G1573" i="37" s="1"/>
  <c r="E1574" i="37"/>
  <c r="G1574" i="37" s="1"/>
  <c r="E1575" i="37"/>
  <c r="G1575" i="37"/>
  <c r="E1576" i="37"/>
  <c r="G1576" i="37"/>
  <c r="E1577" i="37"/>
  <c r="G1577" i="37" s="1"/>
  <c r="E1578" i="37"/>
  <c r="G1578" i="37"/>
  <c r="E1579" i="37"/>
  <c r="G1579" i="37"/>
  <c r="E1580" i="37"/>
  <c r="G1580" i="37" s="1"/>
  <c r="E1581" i="37"/>
  <c r="G1581" i="37"/>
  <c r="E1582" i="37"/>
  <c r="G1582" i="37" s="1"/>
  <c r="E1583" i="37"/>
  <c r="G1583" i="37" s="1"/>
  <c r="E1584" i="37"/>
  <c r="G1584" i="37"/>
  <c r="E1585" i="37"/>
  <c r="G1585" i="37" s="1"/>
  <c r="E1586" i="37"/>
  <c r="G1586" i="37" s="1"/>
  <c r="E1587" i="37"/>
  <c r="G1587" i="37"/>
  <c r="E1588" i="37"/>
  <c r="G1588" i="37"/>
  <c r="E1589" i="37"/>
  <c r="G1589" i="37" s="1"/>
  <c r="E1590" i="37"/>
  <c r="G1590" i="37"/>
  <c r="E1591" i="37"/>
  <c r="G1591" i="37" s="1"/>
  <c r="E1592" i="37"/>
  <c r="G1592" i="37" s="1"/>
  <c r="E1593" i="37"/>
  <c r="G1593" i="37"/>
  <c r="E1594" i="37"/>
  <c r="G1594" i="37"/>
  <c r="E1595" i="37"/>
  <c r="G1595" i="37" s="1"/>
  <c r="E1596" i="37"/>
  <c r="G1596" i="37"/>
  <c r="E1597" i="37"/>
  <c r="G1597" i="37"/>
  <c r="E1598" i="37"/>
  <c r="G1598" i="37" s="1"/>
  <c r="E1599" i="37"/>
  <c r="G1599" i="37"/>
  <c r="E1600" i="37"/>
  <c r="G1600" i="37" s="1"/>
  <c r="E1601" i="37"/>
  <c r="G1601" i="37" s="1"/>
  <c r="E1602" i="37"/>
  <c r="G1602" i="37"/>
  <c r="E1603" i="37"/>
  <c r="G1603" i="37" s="1"/>
  <c r="E1604" i="37"/>
  <c r="G1604" i="37" s="1"/>
  <c r="E1605" i="37"/>
  <c r="G1605" i="37"/>
  <c r="E1606" i="37"/>
  <c r="G1606" i="37"/>
  <c r="E1607" i="37"/>
  <c r="G1607" i="37" s="1"/>
  <c r="E1608" i="37"/>
  <c r="G1608" i="37"/>
  <c r="E1609" i="37"/>
  <c r="G1609" i="37" s="1"/>
  <c r="E1610" i="37"/>
  <c r="G1610" i="37" s="1"/>
  <c r="E1611" i="37"/>
  <c r="G1611" i="37"/>
  <c r="F1633" i="37"/>
  <c r="F1634" i="37"/>
  <c r="F1635" i="37"/>
  <c r="F1636" i="37"/>
  <c r="F1637" i="37"/>
  <c r="F1638" i="37"/>
  <c r="F1639" i="37"/>
  <c r="F1640" i="37"/>
  <c r="F1641" i="37"/>
  <c r="F1642" i="37"/>
  <c r="F1643" i="37"/>
  <c r="F1644" i="37"/>
  <c r="F1645" i="37"/>
  <c r="F1646" i="37"/>
  <c r="F1647" i="37"/>
  <c r="F1648" i="37"/>
  <c r="F1649" i="37"/>
  <c r="F1650" i="37"/>
  <c r="F1651" i="37"/>
  <c r="F1652" i="37"/>
  <c r="F1653" i="37"/>
  <c r="F1654" i="37"/>
  <c r="F1655" i="37"/>
  <c r="F1656" i="37"/>
  <c r="F1657" i="37"/>
  <c r="F1658" i="37"/>
  <c r="F1659" i="37"/>
  <c r="F1660" i="37"/>
  <c r="F1661" i="37"/>
  <c r="F1662" i="37"/>
  <c r="F1663" i="37"/>
  <c r="K54" i="33"/>
  <c r="L54" i="33" s="1"/>
  <c r="K116" i="33"/>
  <c r="L116" i="33" s="1"/>
  <c r="K119" i="33"/>
  <c r="L119" i="33" s="1"/>
  <c r="K120" i="33"/>
  <c r="L120" i="33"/>
  <c r="K128" i="33"/>
  <c r="L128" i="33" s="1"/>
  <c r="A390" i="36"/>
  <c r="A392" i="36" s="1"/>
  <c r="C27" i="13"/>
  <c r="A3" i="61"/>
  <c r="A2" i="61"/>
  <c r="A16" i="8"/>
  <c r="A17" i="8"/>
  <c r="A18" i="8" s="1"/>
  <c r="A19" i="8" s="1"/>
  <c r="A20" i="8" s="1"/>
  <c r="A21" i="8" s="1"/>
  <c r="A22" i="8" s="1"/>
  <c r="A23" i="8" s="1"/>
  <c r="A24" i="8" s="1"/>
  <c r="A25" i="8" s="1"/>
  <c r="A26" i="8" s="1"/>
  <c r="A27" i="8" s="1"/>
  <c r="A28" i="8" s="1"/>
  <c r="A29" i="8" s="1"/>
  <c r="A30" i="8" s="1"/>
  <c r="A31" i="8" s="1"/>
  <c r="A32" i="8" s="1"/>
  <c r="A33" i="8" s="1"/>
  <c r="A34" i="8" s="1"/>
  <c r="A35" i="8" s="1"/>
  <c r="A36" i="8" s="1"/>
  <c r="A37" i="8" s="1"/>
  <c r="A38" i="8" s="1"/>
  <c r="A39" i="8" s="1"/>
  <c r="A40" i="8" s="1"/>
  <c r="A41" i="8" s="1"/>
  <c r="A42" i="8" s="1"/>
  <c r="A43" i="8" s="1"/>
  <c r="A44" i="8" s="1"/>
  <c r="A45" i="8" s="1"/>
  <c r="A46" i="8" s="1"/>
  <c r="A47" i="8" s="1"/>
  <c r="A48" i="8" s="1"/>
  <c r="A49" i="8" s="1"/>
  <c r="A50" i="8" s="1"/>
  <c r="A51" i="8" s="1"/>
  <c r="A52" i="8" s="1"/>
  <c r="A53" i="8" s="1"/>
  <c r="A54" i="8" s="1"/>
  <c r="A55" i="8" s="1"/>
  <c r="A56" i="8" s="1"/>
  <c r="A57" i="8" s="1"/>
  <c r="A58" i="8" s="1"/>
  <c r="A59" i="8" s="1"/>
  <c r="A60" i="8" s="1"/>
  <c r="A61" i="8" s="1"/>
  <c r="A62" i="8" s="1"/>
  <c r="A63" i="8" s="1"/>
  <c r="A64" i="8" s="1"/>
  <c r="A65" i="8" s="1"/>
  <c r="A66" i="8" s="1"/>
  <c r="A67" i="8" s="1"/>
  <c r="A68" i="8" s="1"/>
  <c r="A69" i="8" s="1"/>
  <c r="A70" i="8" s="1"/>
  <c r="A71" i="8" s="1"/>
  <c r="A72" i="8" s="1"/>
  <c r="A73" i="8" s="1"/>
  <c r="A74" i="8" s="1"/>
  <c r="A75" i="8" s="1"/>
  <c r="A76" i="8" s="1"/>
  <c r="A77" i="8" s="1"/>
  <c r="A78" i="8" s="1"/>
  <c r="A79" i="8" s="1"/>
  <c r="A80" i="8" s="1"/>
  <c r="A81" i="8" s="1"/>
  <c r="A82" i="8" s="1"/>
  <c r="A83" i="8" s="1"/>
  <c r="A84" i="8" s="1"/>
  <c r="A85" i="8" s="1"/>
  <c r="A86" i="8" s="1"/>
  <c r="A88" i="8" s="1"/>
  <c r="D35" i="16"/>
  <c r="F35" i="16"/>
  <c r="H35" i="16" s="1"/>
  <c r="D36" i="16"/>
  <c r="F36" i="16"/>
  <c r="H36" i="16" s="1"/>
  <c r="D37" i="16"/>
  <c r="F37" i="16"/>
  <c r="H37" i="16" s="1"/>
  <c r="D38" i="16"/>
  <c r="F38" i="16"/>
  <c r="H38" i="16" s="1"/>
  <c r="D39" i="16"/>
  <c r="F39" i="16" s="1"/>
  <c r="H39" i="16" s="1"/>
  <c r="D40" i="16"/>
  <c r="F40" i="16" s="1"/>
  <c r="H40" i="16" s="1"/>
  <c r="D41" i="16"/>
  <c r="F41" i="16"/>
  <c r="H41" i="16" s="1"/>
  <c r="D42" i="16"/>
  <c r="F42" i="16" s="1"/>
  <c r="H42" i="16" s="1"/>
  <c r="D43" i="16"/>
  <c r="F43" i="16"/>
  <c r="H43" i="16"/>
  <c r="D44" i="16"/>
  <c r="F44" i="16"/>
  <c r="H44" i="16" s="1"/>
  <c r="D45" i="16"/>
  <c r="F45" i="16" s="1"/>
  <c r="H45" i="16" s="1"/>
  <c r="D46" i="16"/>
  <c r="F46" i="16" s="1"/>
  <c r="H46" i="16" s="1"/>
  <c r="D47" i="16"/>
  <c r="F47" i="16" s="1"/>
  <c r="H47" i="16" s="1"/>
  <c r="D48" i="16"/>
  <c r="F48" i="16"/>
  <c r="H48" i="16" s="1"/>
  <c r="D49" i="16"/>
  <c r="F49" i="16"/>
  <c r="H49" i="16" s="1"/>
  <c r="D50" i="16"/>
  <c r="F50" i="16"/>
  <c r="H50" i="16" s="1"/>
  <c r="D51" i="16"/>
  <c r="F51" i="16" s="1"/>
  <c r="H51" i="16" s="1"/>
  <c r="D52" i="16"/>
  <c r="F52" i="16" s="1"/>
  <c r="H52" i="16" s="1"/>
  <c r="D53" i="16"/>
  <c r="F53" i="16"/>
  <c r="H53" i="16" s="1"/>
  <c r="D54" i="16"/>
  <c r="F54" i="16" s="1"/>
  <c r="H54" i="16" s="1"/>
  <c r="D55" i="16"/>
  <c r="F55" i="16"/>
  <c r="H55" i="16"/>
  <c r="D56" i="16"/>
  <c r="F56" i="16"/>
  <c r="H56" i="16" s="1"/>
  <c r="D57" i="16"/>
  <c r="F57" i="16" s="1"/>
  <c r="H57" i="16" s="1"/>
  <c r="D58" i="16"/>
  <c r="F58" i="16" s="1"/>
  <c r="H58" i="16" s="1"/>
  <c r="D59" i="16"/>
  <c r="F59" i="16" s="1"/>
  <c r="H59" i="16" s="1"/>
  <c r="D60" i="16"/>
  <c r="F60" i="16"/>
  <c r="H60" i="16" s="1"/>
  <c r="D61" i="16"/>
  <c r="F61" i="16"/>
  <c r="H61" i="16" s="1"/>
  <c r="D62" i="16"/>
  <c r="F62" i="16"/>
  <c r="H62" i="16" s="1"/>
  <c r="D63" i="16"/>
  <c r="F63" i="16" s="1"/>
  <c r="H63" i="16" s="1"/>
  <c r="D64" i="16"/>
  <c r="F64" i="16" s="1"/>
  <c r="H64" i="16" s="1"/>
  <c r="D65" i="16"/>
  <c r="F65" i="16"/>
  <c r="H65" i="16" s="1"/>
  <c r="D66" i="16"/>
  <c r="F66" i="16" s="1"/>
  <c r="H66" i="16" s="1"/>
  <c r="D67" i="16"/>
  <c r="F67" i="16"/>
  <c r="H67" i="16"/>
  <c r="D68" i="16"/>
  <c r="F68" i="16"/>
  <c r="H68" i="16" s="1"/>
  <c r="D69" i="16"/>
  <c r="F69" i="16" s="1"/>
  <c r="H69" i="16" s="1"/>
  <c r="D70" i="16"/>
  <c r="F70" i="16" s="1"/>
  <c r="H70" i="16" s="1"/>
  <c r="D71" i="16"/>
  <c r="F71" i="16" s="1"/>
  <c r="H71" i="16" s="1"/>
  <c r="D72" i="16"/>
  <c r="F72" i="16"/>
  <c r="H72" i="16" s="1"/>
  <c r="D73" i="16"/>
  <c r="F73" i="16"/>
  <c r="H73" i="16" s="1"/>
  <c r="D74" i="16"/>
  <c r="F74" i="16"/>
  <c r="H74" i="16" s="1"/>
  <c r="D75" i="16"/>
  <c r="F75" i="16" s="1"/>
  <c r="H75" i="16" s="1"/>
  <c r="D76" i="16"/>
  <c r="F76" i="16" s="1"/>
  <c r="H76" i="16" s="1"/>
  <c r="D77" i="16"/>
  <c r="F77" i="16" s="1"/>
  <c r="H77" i="16" s="1"/>
  <c r="D78" i="16"/>
  <c r="F78" i="16" s="1"/>
  <c r="H78" i="16" s="1"/>
  <c r="D79" i="16"/>
  <c r="F79" i="16" s="1"/>
  <c r="H79" i="16" s="1"/>
  <c r="D80" i="16"/>
  <c r="F80" i="16" s="1"/>
  <c r="H80" i="16" s="1"/>
  <c r="D81" i="16"/>
  <c r="F81" i="16" s="1"/>
  <c r="H81" i="16" s="1"/>
  <c r="D82" i="16"/>
  <c r="F82" i="16" s="1"/>
  <c r="H82" i="16" s="1"/>
  <c r="D83" i="16"/>
  <c r="F83" i="16" s="1"/>
  <c r="H83" i="16" s="1"/>
  <c r="D84" i="16"/>
  <c r="F84" i="16" s="1"/>
  <c r="H84" i="16" s="1"/>
  <c r="D85" i="16"/>
  <c r="F85" i="16" s="1"/>
  <c r="H85" i="16" s="1"/>
  <c r="D86" i="16"/>
  <c r="F86" i="16" s="1"/>
  <c r="H86" i="16" s="1"/>
  <c r="D87" i="16"/>
  <c r="F87" i="16" s="1"/>
  <c r="H87" i="16" s="1"/>
  <c r="D88" i="16"/>
  <c r="F88" i="16" s="1"/>
  <c r="H88" i="16" s="1"/>
  <c r="D89" i="16"/>
  <c r="F89" i="16" s="1"/>
  <c r="H89" i="16" s="1"/>
  <c r="D90" i="16"/>
  <c r="F90" i="16" s="1"/>
  <c r="H90" i="16" s="1"/>
  <c r="D91" i="16"/>
  <c r="F91" i="16" s="1"/>
  <c r="H91" i="16" s="1"/>
  <c r="D92" i="16"/>
  <c r="F92" i="16" s="1"/>
  <c r="H92" i="16" s="1"/>
  <c r="D93" i="16"/>
  <c r="F93" i="16" s="1"/>
  <c r="H93" i="16" s="1"/>
  <c r="D94" i="16"/>
  <c r="F94" i="16" s="1"/>
  <c r="H94" i="16" s="1"/>
  <c r="D95" i="16"/>
  <c r="F95" i="16" s="1"/>
  <c r="H95" i="16" s="1"/>
  <c r="D96" i="16"/>
  <c r="F96" i="16" s="1"/>
  <c r="H96" i="16" s="1"/>
  <c r="D97" i="16"/>
  <c r="F97" i="16" s="1"/>
  <c r="H97" i="16" s="1"/>
  <c r="D98" i="16"/>
  <c r="F98" i="16" s="1"/>
  <c r="H98" i="16" s="1"/>
  <c r="D99" i="16"/>
  <c r="F99" i="16" s="1"/>
  <c r="H99" i="16" s="1"/>
  <c r="D100" i="16"/>
  <c r="F100" i="16" s="1"/>
  <c r="H100" i="16" s="1"/>
  <c r="D101" i="16"/>
  <c r="F101" i="16" s="1"/>
  <c r="H101" i="16" s="1"/>
  <c r="D102" i="16"/>
  <c r="F102" i="16" s="1"/>
  <c r="H102" i="16" s="1"/>
  <c r="D103" i="16"/>
  <c r="F103" i="16" s="1"/>
  <c r="H103" i="16" s="1"/>
  <c r="D104" i="16"/>
  <c r="F104" i="16" s="1"/>
  <c r="H104" i="16" s="1"/>
  <c r="D105" i="16"/>
  <c r="F105" i="16" s="1"/>
  <c r="H105" i="16" s="1"/>
  <c r="D106" i="16"/>
  <c r="F106" i="16" s="1"/>
  <c r="H106" i="16" s="1"/>
  <c r="D107" i="16"/>
  <c r="F107" i="16" s="1"/>
  <c r="H107" i="16" s="1"/>
  <c r="D108" i="16"/>
  <c r="F108" i="16" s="1"/>
  <c r="H108" i="16" s="1"/>
  <c r="D109" i="16"/>
  <c r="F109" i="16" s="1"/>
  <c r="H109" i="16" s="1"/>
  <c r="D110" i="16"/>
  <c r="F110" i="16" s="1"/>
  <c r="H110" i="16" s="1"/>
  <c r="D111" i="16"/>
  <c r="F111" i="16" s="1"/>
  <c r="H111" i="16" s="1"/>
  <c r="D112" i="16"/>
  <c r="F112" i="16" s="1"/>
  <c r="H112" i="16" s="1"/>
  <c r="D113" i="16"/>
  <c r="F113" i="16" s="1"/>
  <c r="H113" i="16" s="1"/>
  <c r="D114" i="16"/>
  <c r="F114" i="16" s="1"/>
  <c r="H114" i="16" s="1"/>
  <c r="D115" i="16"/>
  <c r="F115" i="16" s="1"/>
  <c r="H115" i="16" s="1"/>
  <c r="D116" i="16"/>
  <c r="F116" i="16" s="1"/>
  <c r="H116" i="16" s="1"/>
  <c r="D117" i="16"/>
  <c r="F117" i="16" s="1"/>
  <c r="H117" i="16" s="1"/>
  <c r="D118" i="16"/>
  <c r="F118" i="16" s="1"/>
  <c r="H118" i="16" s="1"/>
  <c r="D119" i="16"/>
  <c r="F119" i="16" s="1"/>
  <c r="H119" i="16" s="1"/>
  <c r="D120" i="16"/>
  <c r="F120" i="16" s="1"/>
  <c r="H120" i="16" s="1"/>
  <c r="D121" i="16"/>
  <c r="F121" i="16" s="1"/>
  <c r="H121" i="16" s="1"/>
  <c r="D122" i="16"/>
  <c r="F122" i="16" s="1"/>
  <c r="H122" i="16" s="1"/>
  <c r="D123" i="16"/>
  <c r="F123" i="16" s="1"/>
  <c r="H123" i="16" s="1"/>
  <c r="D124" i="16"/>
  <c r="F124" i="16" s="1"/>
  <c r="H124" i="16" s="1"/>
  <c r="D125" i="16"/>
  <c r="F125" i="16" s="1"/>
  <c r="H125" i="16" s="1"/>
  <c r="D126" i="16"/>
  <c r="F126" i="16" s="1"/>
  <c r="H126" i="16" s="1"/>
  <c r="D127" i="16"/>
  <c r="F127" i="16" s="1"/>
  <c r="H127" i="16" s="1"/>
  <c r="D128" i="16"/>
  <c r="F128" i="16" s="1"/>
  <c r="H128" i="16" s="1"/>
  <c r="D129" i="16"/>
  <c r="F129" i="16" s="1"/>
  <c r="H129" i="16" s="1"/>
  <c r="D130" i="16"/>
  <c r="F130" i="16" s="1"/>
  <c r="H130" i="16" s="1"/>
  <c r="D131" i="16"/>
  <c r="F131" i="16" s="1"/>
  <c r="H131" i="16" s="1"/>
  <c r="D132" i="16"/>
  <c r="F132" i="16" s="1"/>
  <c r="H132" i="16" s="1"/>
  <c r="D133" i="16"/>
  <c r="F133" i="16" s="1"/>
  <c r="H133" i="16" s="1"/>
  <c r="D134" i="16"/>
  <c r="F134" i="16" s="1"/>
  <c r="H134" i="16" s="1"/>
  <c r="D135" i="16"/>
  <c r="F135" i="16" s="1"/>
  <c r="H135" i="16" s="1"/>
  <c r="D136" i="16"/>
  <c r="F136" i="16" s="1"/>
  <c r="H136" i="16" s="1"/>
  <c r="D137" i="16"/>
  <c r="F137" i="16" s="1"/>
  <c r="H137" i="16" s="1"/>
  <c r="D138" i="16"/>
  <c r="F138" i="16" s="1"/>
  <c r="H138" i="16" s="1"/>
  <c r="D139" i="16"/>
  <c r="F139" i="16" s="1"/>
  <c r="H139" i="16" s="1"/>
  <c r="D140" i="16"/>
  <c r="F140" i="16" s="1"/>
  <c r="H140" i="16" s="1"/>
  <c r="D141" i="16"/>
  <c r="F141" i="16" s="1"/>
  <c r="H141" i="16" s="1"/>
  <c r="D142" i="16"/>
  <c r="F142" i="16" s="1"/>
  <c r="H142" i="16" s="1"/>
  <c r="D143" i="16"/>
  <c r="F143" i="16" s="1"/>
  <c r="H143" i="16" s="1"/>
  <c r="D144" i="16"/>
  <c r="F144" i="16" s="1"/>
  <c r="H144" i="16" s="1"/>
  <c r="D145" i="16"/>
  <c r="F145" i="16" s="1"/>
  <c r="H145" i="16" s="1"/>
  <c r="D146" i="16"/>
  <c r="F146" i="16" s="1"/>
  <c r="H146" i="16" s="1"/>
  <c r="D147" i="16"/>
  <c r="F147" i="16" s="1"/>
  <c r="H147" i="16" s="1"/>
  <c r="D148" i="16"/>
  <c r="F148" i="16" s="1"/>
  <c r="H148" i="16" s="1"/>
  <c r="D149" i="16"/>
  <c r="F149" i="16" s="1"/>
  <c r="H149" i="16" s="1"/>
  <c r="D150" i="16"/>
  <c r="F150" i="16" s="1"/>
  <c r="H150" i="16" s="1"/>
  <c r="D151" i="16"/>
  <c r="F151" i="16" s="1"/>
  <c r="H151" i="16" s="1"/>
  <c r="D152" i="16"/>
  <c r="F152" i="16" s="1"/>
  <c r="H152" i="16" s="1"/>
  <c r="D153" i="16"/>
  <c r="F153" i="16" s="1"/>
  <c r="H153" i="16" s="1"/>
  <c r="D154" i="16"/>
  <c r="F154" i="16" s="1"/>
  <c r="H154" i="16" s="1"/>
  <c r="D155" i="16"/>
  <c r="F155" i="16" s="1"/>
  <c r="H155" i="16" s="1"/>
  <c r="D156" i="16"/>
  <c r="F156" i="16" s="1"/>
  <c r="H156" i="16" s="1"/>
  <c r="D157" i="16"/>
  <c r="F157" i="16" s="1"/>
  <c r="H157" i="16" s="1"/>
  <c r="D158" i="16"/>
  <c r="F158" i="16" s="1"/>
  <c r="H158" i="16" s="1"/>
  <c r="D159" i="16"/>
  <c r="F159" i="16" s="1"/>
  <c r="H159" i="16" s="1"/>
  <c r="D160" i="16"/>
  <c r="F160" i="16" s="1"/>
  <c r="H160" i="16" s="1"/>
  <c r="D161" i="16"/>
  <c r="F161" i="16" s="1"/>
  <c r="H161" i="16" s="1"/>
  <c r="D13" i="16"/>
  <c r="D14" i="16"/>
  <c r="D15" i="16"/>
  <c r="D16" i="16"/>
  <c r="D17" i="16"/>
  <c r="D18" i="16"/>
  <c r="D19" i="16"/>
  <c r="D20" i="16"/>
  <c r="D21" i="16"/>
  <c r="D22" i="16"/>
  <c r="D23" i="16"/>
  <c r="D24" i="16"/>
  <c r="D25" i="16"/>
  <c r="D26" i="16"/>
  <c r="D27" i="16"/>
  <c r="D28" i="16"/>
  <c r="D29" i="16"/>
  <c r="D30" i="16"/>
  <c r="D31" i="16"/>
  <c r="D32" i="16"/>
  <c r="D33" i="16"/>
  <c r="D34" i="16"/>
  <c r="D12" i="16"/>
  <c r="R28" i="20"/>
  <c r="R72" i="20" s="1"/>
  <c r="R31" i="20"/>
  <c r="R48" i="20" s="1"/>
  <c r="R35" i="20"/>
  <c r="R39" i="20"/>
  <c r="R43" i="20"/>
  <c r="R56" i="20"/>
  <c r="R63" i="20"/>
  <c r="R70" i="20"/>
  <c r="Q15" i="20"/>
  <c r="Q16" i="20"/>
  <c r="Q17" i="20"/>
  <c r="Q18" i="20"/>
  <c r="Q19" i="20"/>
  <c r="Q20" i="20"/>
  <c r="Q21" i="20"/>
  <c r="Q22" i="20"/>
  <c r="Q23" i="20"/>
  <c r="Q24" i="20"/>
  <c r="Q25" i="20"/>
  <c r="Q26" i="20"/>
  <c r="F33" i="20"/>
  <c r="F34" i="20" s="1"/>
  <c r="G33" i="20"/>
  <c r="G34" i="20"/>
  <c r="H33" i="20"/>
  <c r="H34" i="20"/>
  <c r="I33" i="20"/>
  <c r="I34" i="20" s="1"/>
  <c r="J33" i="20"/>
  <c r="J34" i="20"/>
  <c r="K33" i="20"/>
  <c r="K34" i="20"/>
  <c r="F37" i="20"/>
  <c r="F38" i="20"/>
  <c r="Q35" i="20" s="1"/>
  <c r="G37" i="20"/>
  <c r="G38" i="20"/>
  <c r="H37" i="20"/>
  <c r="H38" i="20" s="1"/>
  <c r="I37" i="20"/>
  <c r="I38" i="20"/>
  <c r="J37" i="20"/>
  <c r="J38" i="20"/>
  <c r="K37" i="20"/>
  <c r="K38" i="20" s="1"/>
  <c r="L37" i="20"/>
  <c r="L38" i="20"/>
  <c r="F41" i="20"/>
  <c r="F42" i="20" s="1"/>
  <c r="Q39" i="20" s="1"/>
  <c r="G41" i="20"/>
  <c r="G42" i="20"/>
  <c r="H41" i="20"/>
  <c r="H42" i="20"/>
  <c r="I41" i="20"/>
  <c r="I42" i="20" s="1"/>
  <c r="J41" i="20"/>
  <c r="J42" i="20"/>
  <c r="K41" i="20"/>
  <c r="K42" i="20"/>
  <c r="L41" i="20"/>
  <c r="L42" i="20" s="1"/>
  <c r="F45" i="20"/>
  <c r="F46" i="20"/>
  <c r="G45" i="20"/>
  <c r="G46" i="20" s="1"/>
  <c r="H45" i="20"/>
  <c r="H46" i="20"/>
  <c r="I45" i="20"/>
  <c r="I46" i="20"/>
  <c r="J45" i="20"/>
  <c r="J46" i="20" s="1"/>
  <c r="K45" i="20"/>
  <c r="K46" i="20"/>
  <c r="L45" i="20"/>
  <c r="L46" i="20"/>
  <c r="M45" i="20"/>
  <c r="M46" i="20" s="1"/>
  <c r="Q51" i="20"/>
  <c r="Q52" i="20"/>
  <c r="Q53" i="20"/>
  <c r="Q54" i="20"/>
  <c r="Q59" i="20"/>
  <c r="Q60" i="20"/>
  <c r="Q61" i="20"/>
  <c r="Q67" i="20"/>
  <c r="Q68" i="20"/>
  <c r="A16" i="20"/>
  <c r="A17" i="20"/>
  <c r="A18" i="20" s="1"/>
  <c r="A19" i="20" s="1"/>
  <c r="A20" i="20" s="1"/>
  <c r="A21" i="20" s="1"/>
  <c r="A22" i="20" s="1"/>
  <c r="A23" i="20" s="1"/>
  <c r="A24" i="20" s="1"/>
  <c r="A25" i="20" s="1"/>
  <c r="A26" i="20" s="1"/>
  <c r="A28" i="20" s="1"/>
  <c r="A31" i="20" s="1"/>
  <c r="A3" i="60"/>
  <c r="A2" i="60"/>
  <c r="H26" i="60"/>
  <c r="B14" i="60"/>
  <c r="C14" i="60" s="1"/>
  <c r="F14" i="60" s="1"/>
  <c r="B15" i="60"/>
  <c r="A14" i="60"/>
  <c r="A15" i="60" s="1"/>
  <c r="A16" i="60" s="1"/>
  <c r="A17" i="60" s="1"/>
  <c r="A18" i="60" s="1"/>
  <c r="A19" i="60" s="1"/>
  <c r="A20" i="60" s="1"/>
  <c r="A21" i="60" s="1"/>
  <c r="C13" i="60"/>
  <c r="F13" i="60" s="1"/>
  <c r="D13" i="60"/>
  <c r="E31" i="50"/>
  <c r="E32" i="50"/>
  <c r="E48" i="50" s="1"/>
  <c r="E33" i="50"/>
  <c r="E49" i="50"/>
  <c r="E34" i="50"/>
  <c r="E35" i="50"/>
  <c r="E51" i="50" s="1"/>
  <c r="E36" i="50"/>
  <c r="E37" i="50"/>
  <c r="E53" i="50"/>
  <c r="E38" i="50"/>
  <c r="E54" i="50"/>
  <c r="E39" i="50"/>
  <c r="E55" i="50" s="1"/>
  <c r="E40" i="50"/>
  <c r="E41" i="50"/>
  <c r="E30" i="50"/>
  <c r="C30" i="50"/>
  <c r="C46" i="50" s="1"/>
  <c r="D46" i="50" s="1"/>
  <c r="C15" i="50"/>
  <c r="C31" i="50" s="1"/>
  <c r="C47" i="50" s="1"/>
  <c r="D47" i="50" s="1"/>
  <c r="G47" i="50" s="1"/>
  <c r="I47" i="50" s="1"/>
  <c r="F15" i="50"/>
  <c r="C17" i="45"/>
  <c r="C16" i="45"/>
  <c r="C15" i="45"/>
  <c r="D84" i="15"/>
  <c r="D91" i="15" s="1"/>
  <c r="D85" i="15"/>
  <c r="D92" i="15"/>
  <c r="F92" i="15" s="1"/>
  <c r="D86" i="15"/>
  <c r="F89" i="10"/>
  <c r="E63" i="10"/>
  <c r="G63" i="10"/>
  <c r="E67" i="10"/>
  <c r="G67" i="10" s="1"/>
  <c r="E74" i="10"/>
  <c r="G74" i="10" s="1"/>
  <c r="E58" i="10"/>
  <c r="G58" i="10"/>
  <c r="E59" i="10"/>
  <c r="G59" i="10" s="1"/>
  <c r="E60" i="10"/>
  <c r="G60" i="10" s="1"/>
  <c r="E61" i="10"/>
  <c r="G61" i="10"/>
  <c r="E62" i="10"/>
  <c r="G62" i="10" s="1"/>
  <c r="E64" i="10"/>
  <c r="G64" i="10" s="1"/>
  <c r="E65" i="10"/>
  <c r="G65" i="10"/>
  <c r="E66" i="10"/>
  <c r="G66" i="10" s="1"/>
  <c r="E68" i="10"/>
  <c r="G68" i="10" s="1"/>
  <c r="E69" i="10"/>
  <c r="G69" i="10"/>
  <c r="E70" i="10"/>
  <c r="G70" i="10" s="1"/>
  <c r="E71" i="10"/>
  <c r="G71" i="10" s="1"/>
  <c r="E72" i="10"/>
  <c r="G72" i="10"/>
  <c r="E73" i="10"/>
  <c r="G73" i="10" s="1"/>
  <c r="E75" i="10"/>
  <c r="G75" i="10" s="1"/>
  <c r="E76" i="10"/>
  <c r="G76" i="10"/>
  <c r="E77" i="10"/>
  <c r="G77" i="10" s="1"/>
  <c r="E78" i="10"/>
  <c r="G78" i="10" s="1"/>
  <c r="E79" i="10"/>
  <c r="G79" i="10"/>
  <c r="E80" i="10"/>
  <c r="G80" i="10" s="1"/>
  <c r="E81" i="10"/>
  <c r="G81" i="10" s="1"/>
  <c r="E82" i="10"/>
  <c r="G82" i="10"/>
  <c r="E83" i="10"/>
  <c r="G83" i="10" s="1"/>
  <c r="E84" i="10"/>
  <c r="G84" i="10" s="1"/>
  <c r="E85" i="10"/>
  <c r="G85" i="10"/>
  <c r="E86" i="10"/>
  <c r="G86" i="10" s="1"/>
  <c r="E87" i="10"/>
  <c r="G87" i="10" s="1"/>
  <c r="E91" i="10"/>
  <c r="F100" i="15"/>
  <c r="H100" i="15" s="1"/>
  <c r="F76" i="15"/>
  <c r="D13" i="32"/>
  <c r="G23" i="15"/>
  <c r="G22" i="15"/>
  <c r="G21" i="15"/>
  <c r="E21" i="15"/>
  <c r="C21" i="15"/>
  <c r="C22" i="15"/>
  <c r="C23" i="15"/>
  <c r="C20" i="15"/>
  <c r="C104" i="15"/>
  <c r="C102" i="15"/>
  <c r="C100" i="15"/>
  <c r="B100" i="15"/>
  <c r="B102" i="15"/>
  <c r="B104" i="15"/>
  <c r="F104" i="15"/>
  <c r="F102" i="15"/>
  <c r="E22" i="15" s="1"/>
  <c r="B59" i="15"/>
  <c r="C59" i="15"/>
  <c r="F59" i="15"/>
  <c r="H59" i="15" s="1"/>
  <c r="B60" i="15"/>
  <c r="C60" i="15"/>
  <c r="F60" i="15"/>
  <c r="H60" i="15" s="1"/>
  <c r="B61" i="15"/>
  <c r="C61" i="15"/>
  <c r="F61" i="15"/>
  <c r="H61" i="15" s="1"/>
  <c r="B62" i="15"/>
  <c r="C62" i="15"/>
  <c r="F62" i="15"/>
  <c r="H62" i="15" s="1"/>
  <c r="B63" i="15"/>
  <c r="C63" i="15"/>
  <c r="F63" i="15"/>
  <c r="H63" i="15" s="1"/>
  <c r="B64" i="15"/>
  <c r="C64" i="15"/>
  <c r="F64" i="15"/>
  <c r="H64" i="15" s="1"/>
  <c r="B65" i="15"/>
  <c r="C65" i="15"/>
  <c r="F65" i="15"/>
  <c r="H65" i="15" s="1"/>
  <c r="B66" i="15"/>
  <c r="C66" i="15"/>
  <c r="F66" i="15"/>
  <c r="H66" i="15" s="1"/>
  <c r="B67" i="15"/>
  <c r="C67" i="15"/>
  <c r="F67" i="15"/>
  <c r="H67" i="15" s="1"/>
  <c r="B68" i="15"/>
  <c r="C68" i="15"/>
  <c r="F68" i="15"/>
  <c r="H68" i="15" s="1"/>
  <c r="B69" i="15"/>
  <c r="C69" i="15"/>
  <c r="F69" i="15"/>
  <c r="H69" i="15" s="1"/>
  <c r="B70" i="15"/>
  <c r="C70" i="15"/>
  <c r="F70" i="15"/>
  <c r="H70" i="15" s="1"/>
  <c r="B71" i="15"/>
  <c r="C71" i="15"/>
  <c r="F71" i="15"/>
  <c r="H71" i="15" s="1"/>
  <c r="B72" i="15"/>
  <c r="C72" i="15"/>
  <c r="F72" i="15"/>
  <c r="H72" i="15" s="1"/>
  <c r="H104" i="15"/>
  <c r="E23" i="15"/>
  <c r="H102" i="15"/>
  <c r="D83" i="15"/>
  <c r="D90" i="15"/>
  <c r="A23" i="32"/>
  <c r="A24" i="32" s="1"/>
  <c r="A25" i="32" s="1"/>
  <c r="A26" i="32" s="1"/>
  <c r="A27" i="32" s="1"/>
  <c r="A28" i="32" s="1"/>
  <c r="A29" i="32" s="1"/>
  <c r="A30" i="32" s="1"/>
  <c r="A31" i="32" s="1"/>
  <c r="A32" i="32" s="1"/>
  <c r="A33" i="32" s="1"/>
  <c r="A34" i="32" s="1"/>
  <c r="A35" i="32" s="1"/>
  <c r="A36" i="32" s="1"/>
  <c r="A37" i="32" s="1"/>
  <c r="A38" i="32" s="1"/>
  <c r="A39" i="32" s="1"/>
  <c r="A40" i="32" s="1"/>
  <c r="A41" i="32" s="1"/>
  <c r="A42" i="32" s="1"/>
  <c r="A43" i="32" s="1"/>
  <c r="A44" i="32" s="1"/>
  <c r="A45" i="32" s="1"/>
  <c r="A46" i="32" s="1"/>
  <c r="A47" i="32" s="1"/>
  <c r="A48" i="32" s="1"/>
  <c r="A49" i="32" s="1"/>
  <c r="A50" i="32" s="1"/>
  <c r="A51" i="32" s="1"/>
  <c r="A52" i="32" s="1"/>
  <c r="A53" i="32" s="1"/>
  <c r="A54" i="32" s="1"/>
  <c r="A55" i="32" s="1"/>
  <c r="A56" i="32" s="1"/>
  <c r="A57" i="32" s="1"/>
  <c r="A58" i="32" s="1"/>
  <c r="A59" i="32" s="1"/>
  <c r="A60" i="32" s="1"/>
  <c r="A61" i="32" s="1"/>
  <c r="A63" i="32" s="1"/>
  <c r="E65" i="32"/>
  <c r="H46" i="10"/>
  <c r="F41" i="10"/>
  <c r="F42" i="10"/>
  <c r="F43" i="10"/>
  <c r="F44" i="10"/>
  <c r="D39" i="10"/>
  <c r="D40" i="10"/>
  <c r="D41" i="10"/>
  <c r="G41" i="10" s="1"/>
  <c r="D42" i="10"/>
  <c r="G42" i="10" s="1"/>
  <c r="I42" i="10" s="1"/>
  <c r="D43" i="10"/>
  <c r="D44" i="10"/>
  <c r="G44" i="10"/>
  <c r="I44" i="10" s="1"/>
  <c r="G43" i="10"/>
  <c r="I43" i="10" s="1"/>
  <c r="I41" i="10"/>
  <c r="C15" i="32"/>
  <c r="D15" i="32"/>
  <c r="A3" i="59"/>
  <c r="A2" i="59"/>
  <c r="A3917" i="9"/>
  <c r="A3918" i="9"/>
  <c r="A3920" i="9" s="1"/>
  <c r="B4" i="30"/>
  <c r="C3" i="6"/>
  <c r="B3" i="6"/>
  <c r="A3" i="6"/>
  <c r="F3" i="5"/>
  <c r="E3" i="5"/>
  <c r="D3" i="5"/>
  <c r="C3" i="5"/>
  <c r="B3" i="5"/>
  <c r="A3" i="5"/>
  <c r="C3" i="4"/>
  <c r="B3" i="4"/>
  <c r="A3" i="4"/>
  <c r="A3" i="2"/>
  <c r="E16" i="58"/>
  <c r="E13" i="58"/>
  <c r="B5" i="58"/>
  <c r="B3" i="58"/>
  <c r="B2" i="58"/>
  <c r="C3" i="2"/>
  <c r="B3" i="2"/>
  <c r="B4" i="58"/>
  <c r="K11" i="36"/>
  <c r="L11" i="36" s="1"/>
  <c r="K12" i="36"/>
  <c r="L12" i="36" s="1"/>
  <c r="K14" i="36"/>
  <c r="L14" i="36"/>
  <c r="K18" i="36"/>
  <c r="L18" i="36" s="1"/>
  <c r="K20" i="36"/>
  <c r="L20" i="36" s="1"/>
  <c r="K22" i="36"/>
  <c r="L22" i="36"/>
  <c r="K24" i="36"/>
  <c r="L24" i="36" s="1"/>
  <c r="K28" i="36"/>
  <c r="L28" i="36" s="1"/>
  <c r="K33" i="36"/>
  <c r="L33" i="36"/>
  <c r="K34" i="36"/>
  <c r="L34" i="36" s="1"/>
  <c r="K36" i="36"/>
  <c r="L36" i="36" s="1"/>
  <c r="K38" i="36"/>
  <c r="L38" i="36"/>
  <c r="K44" i="36"/>
  <c r="L44" i="36" s="1"/>
  <c r="K50" i="36"/>
  <c r="L50" i="36" s="1"/>
  <c r="K58" i="36"/>
  <c r="L58" i="36"/>
  <c r="K61" i="36"/>
  <c r="L61" i="36" s="1"/>
  <c r="K62" i="36"/>
  <c r="L62" i="36" s="1"/>
  <c r="K65" i="36"/>
  <c r="L65" i="36"/>
  <c r="K69" i="36"/>
  <c r="L69" i="36" s="1"/>
  <c r="K73" i="36"/>
  <c r="L73" i="36" s="1"/>
  <c r="K77" i="36"/>
  <c r="L77" i="36"/>
  <c r="K79" i="36"/>
  <c r="L79" i="36" s="1"/>
  <c r="K80" i="36"/>
  <c r="L80" i="36" s="1"/>
  <c r="K81" i="36"/>
  <c r="L81" i="36"/>
  <c r="K85" i="36"/>
  <c r="L85" i="36" s="1"/>
  <c r="K89" i="36"/>
  <c r="L89" i="36" s="1"/>
  <c r="K93" i="36"/>
  <c r="L93" i="36"/>
  <c r="K97" i="36"/>
  <c r="L97" i="36" s="1"/>
  <c r="K100" i="36"/>
  <c r="L100" i="36" s="1"/>
  <c r="K107" i="36"/>
  <c r="L107" i="36"/>
  <c r="K124" i="36"/>
  <c r="L124" i="36" s="1"/>
  <c r="K125" i="36"/>
  <c r="L125" i="36" s="1"/>
  <c r="K141" i="36"/>
  <c r="L141" i="36"/>
  <c r="K152" i="36"/>
  <c r="L152" i="36" s="1"/>
  <c r="K153" i="36"/>
  <c r="L153" i="36" s="1"/>
  <c r="K157" i="36"/>
  <c r="L157" i="36"/>
  <c r="K173" i="36"/>
  <c r="L173" i="36" s="1"/>
  <c r="K176" i="36"/>
  <c r="L176" i="36" s="1"/>
  <c r="K180" i="36"/>
  <c r="L180" i="36"/>
  <c r="K247" i="36"/>
  <c r="L247" i="36" s="1"/>
  <c r="K257" i="36"/>
  <c r="L257" i="36" s="1"/>
  <c r="K260" i="36"/>
  <c r="L260" i="36"/>
  <c r="K266" i="36"/>
  <c r="L266" i="36" s="1"/>
  <c r="K269" i="36"/>
  <c r="L269" i="36" s="1"/>
  <c r="K273" i="36"/>
  <c r="L273" i="36"/>
  <c r="K274" i="36"/>
  <c r="L274" i="36" s="1"/>
  <c r="K13" i="33"/>
  <c r="L13" i="33" s="1"/>
  <c r="K42" i="33"/>
  <c r="L42" i="33"/>
  <c r="K67" i="33"/>
  <c r="L67" i="33" s="1"/>
  <c r="K79" i="33"/>
  <c r="L79" i="33" s="1"/>
  <c r="K91" i="33"/>
  <c r="L91" i="33"/>
  <c r="K100" i="33"/>
  <c r="L100" i="33" s="1"/>
  <c r="K15" i="33"/>
  <c r="L15" i="33" s="1"/>
  <c r="K17" i="33"/>
  <c r="L17" i="33"/>
  <c r="K27" i="33"/>
  <c r="L27" i="33" s="1"/>
  <c r="K35" i="33"/>
  <c r="L35" i="33" s="1"/>
  <c r="K37" i="33"/>
  <c r="L37" i="33"/>
  <c r="K44" i="33"/>
  <c r="L44" i="33" s="1"/>
  <c r="K52" i="33"/>
  <c r="L52" i="33" s="1"/>
  <c r="K57" i="33"/>
  <c r="L57" i="33"/>
  <c r="K61" i="33"/>
  <c r="L61" i="33" s="1"/>
  <c r="K66" i="33"/>
  <c r="L66" i="33" s="1"/>
  <c r="K69" i="33"/>
  <c r="L69" i="33"/>
  <c r="K73" i="33"/>
  <c r="L73" i="33" s="1"/>
  <c r="K77" i="33"/>
  <c r="L77" i="33" s="1"/>
  <c r="K80" i="33"/>
  <c r="L80" i="33"/>
  <c r="K85" i="33"/>
  <c r="L85" i="33" s="1"/>
  <c r="K93" i="33"/>
  <c r="L93" i="33" s="1"/>
  <c r="A2" i="33"/>
  <c r="K46" i="36"/>
  <c r="L46" i="36" s="1"/>
  <c r="K119" i="36"/>
  <c r="L119" i="36"/>
  <c r="K121" i="36"/>
  <c r="L121" i="36"/>
  <c r="K54" i="36"/>
  <c r="L54" i="36" s="1"/>
  <c r="K42" i="36"/>
  <c r="L42" i="36"/>
  <c r="G13" i="30"/>
  <c r="G11" i="30"/>
  <c r="G26" i="30"/>
  <c r="G28" i="30"/>
  <c r="A4" i="19"/>
  <c r="A4" i="34"/>
  <c r="A4" i="21"/>
  <c r="D30" i="50"/>
  <c r="A15" i="50"/>
  <c r="A16" i="50" s="1"/>
  <c r="A17" i="50" s="1"/>
  <c r="A18" i="50" s="1"/>
  <c r="A19" i="50" s="1"/>
  <c r="A20" i="50" s="1"/>
  <c r="A21" i="50"/>
  <c r="A22" i="50" s="1"/>
  <c r="A23" i="50" s="1"/>
  <c r="A24" i="50" s="1"/>
  <c r="A25" i="50" s="1"/>
  <c r="A27" i="50" s="1"/>
  <c r="A30" i="50" s="1"/>
  <c r="A31" i="50" s="1"/>
  <c r="A32" i="50" s="1"/>
  <c r="A33" i="50" s="1"/>
  <c r="A34" i="50" s="1"/>
  <c r="A35" i="50" s="1"/>
  <c r="A36" i="50" s="1"/>
  <c r="A37" i="50" s="1"/>
  <c r="A38" i="50" s="1"/>
  <c r="A39" i="50" s="1"/>
  <c r="A40" i="50" s="1"/>
  <c r="A41" i="50" s="1"/>
  <c r="A43" i="50" s="1"/>
  <c r="A46" i="50" s="1"/>
  <c r="A47" i="50" s="1"/>
  <c r="A48" i="50" s="1"/>
  <c r="A49" i="50" s="1"/>
  <c r="A50" i="50" s="1"/>
  <c r="A51" i="50" s="1"/>
  <c r="A52" i="50" s="1"/>
  <c r="A53" i="50" s="1"/>
  <c r="A54" i="50" s="1"/>
  <c r="A55" i="50" s="1"/>
  <c r="A56" i="50" s="1"/>
  <c r="A57" i="50" s="1"/>
  <c r="A59" i="50" s="1"/>
  <c r="A61" i="50" s="1"/>
  <c r="D14" i="50"/>
  <c r="G14" i="50" s="1"/>
  <c r="I14" i="50" s="1"/>
  <c r="A3" i="50"/>
  <c r="A2" i="50"/>
  <c r="A3" i="36"/>
  <c r="A2" i="36"/>
  <c r="K306" i="36"/>
  <c r="L306" i="36"/>
  <c r="K304" i="36"/>
  <c r="L304" i="36" s="1"/>
  <c r="K302" i="36"/>
  <c r="L302" i="36"/>
  <c r="K300" i="36"/>
  <c r="L300" i="36"/>
  <c r="K298" i="36"/>
  <c r="L298" i="36" s="1"/>
  <c r="K293" i="36"/>
  <c r="L293" i="36"/>
  <c r="K291" i="36"/>
  <c r="L291" i="36"/>
  <c r="K289" i="36"/>
  <c r="L289" i="36" s="1"/>
  <c r="K287" i="36"/>
  <c r="L287" i="36"/>
  <c r="K285" i="36"/>
  <c r="L285" i="36"/>
  <c r="K256" i="36"/>
  <c r="L256" i="36" s="1"/>
  <c r="K254" i="36"/>
  <c r="L254" i="36"/>
  <c r="K252" i="36"/>
  <c r="L252" i="36"/>
  <c r="K248" i="36"/>
  <c r="L248" i="36" s="1"/>
  <c r="K244" i="36"/>
  <c r="L244" i="36"/>
  <c r="K237" i="36"/>
  <c r="L237" i="36"/>
  <c r="K235" i="36"/>
  <c r="L235" i="36" s="1"/>
  <c r="K232" i="36"/>
  <c r="L232" i="36"/>
  <c r="K230" i="36"/>
  <c r="L230" i="36"/>
  <c r="K228" i="36"/>
  <c r="L228" i="36" s="1"/>
  <c r="K226" i="36"/>
  <c r="L226" i="36"/>
  <c r="K225" i="36"/>
  <c r="L225" i="36"/>
  <c r="K224" i="36"/>
  <c r="L224" i="36" s="1"/>
  <c r="K222" i="36"/>
  <c r="L222" i="36"/>
  <c r="K219" i="36"/>
  <c r="L219" i="36"/>
  <c r="K30" i="36"/>
  <c r="L30" i="36" s="1"/>
  <c r="E46" i="20"/>
  <c r="E42" i="20"/>
  <c r="E38" i="20"/>
  <c r="E34" i="20"/>
  <c r="A34" i="20"/>
  <c r="A33" i="20"/>
  <c r="D17" i="45"/>
  <c r="F17" i="45" s="1"/>
  <c r="G17" i="45" s="1"/>
  <c r="D16" i="45"/>
  <c r="F16" i="45" s="1"/>
  <c r="G16" i="45" s="1"/>
  <c r="D15" i="45"/>
  <c r="F15" i="45" s="1"/>
  <c r="G15" i="45" s="1"/>
  <c r="D14" i="45"/>
  <c r="F14" i="45" s="1"/>
  <c r="G14" i="45" s="1"/>
  <c r="G19" i="45" s="1"/>
  <c r="A3" i="45"/>
  <c r="A2" i="45"/>
  <c r="E108" i="37"/>
  <c r="G108" i="37"/>
  <c r="E109" i="37"/>
  <c r="G109" i="37" s="1"/>
  <c r="E110" i="37"/>
  <c r="G110" i="37" s="1"/>
  <c r="E111" i="37"/>
  <c r="G111" i="37"/>
  <c r="E112" i="37"/>
  <c r="G112" i="37" s="1"/>
  <c r="E113" i="37"/>
  <c r="G113" i="37" s="1"/>
  <c r="E114" i="37"/>
  <c r="G114" i="37"/>
  <c r="E115" i="37"/>
  <c r="G115" i="37" s="1"/>
  <c r="E116" i="37"/>
  <c r="G116" i="37" s="1"/>
  <c r="E117" i="37"/>
  <c r="G117" i="37"/>
  <c r="E118" i="37"/>
  <c r="G118" i="37"/>
  <c r="E119" i="37"/>
  <c r="G119" i="37" s="1"/>
  <c r="E120" i="37"/>
  <c r="G120" i="37"/>
  <c r="E121" i="37"/>
  <c r="G121" i="37"/>
  <c r="E122" i="37"/>
  <c r="G122" i="37" s="1"/>
  <c r="E123" i="37"/>
  <c r="G123" i="37"/>
  <c r="E124" i="37"/>
  <c r="G124" i="37"/>
  <c r="E125" i="37"/>
  <c r="G125" i="37" s="1"/>
  <c r="E126" i="37"/>
  <c r="G126" i="37"/>
  <c r="E127" i="37"/>
  <c r="G127" i="37"/>
  <c r="E128" i="37"/>
  <c r="G128" i="37" s="1"/>
  <c r="E129" i="37"/>
  <c r="G129" i="37"/>
  <c r="E130" i="37"/>
  <c r="G130" i="37"/>
  <c r="E131" i="37"/>
  <c r="G131" i="37" s="1"/>
  <c r="E132" i="37"/>
  <c r="G132" i="37"/>
  <c r="E133" i="37"/>
  <c r="G133" i="37"/>
  <c r="E134" i="37"/>
  <c r="G134" i="37" s="1"/>
  <c r="E135" i="37"/>
  <c r="G135" i="37"/>
  <c r="E136" i="37"/>
  <c r="G136" i="37"/>
  <c r="E137" i="37"/>
  <c r="G137" i="37" s="1"/>
  <c r="E138" i="37"/>
  <c r="G138" i="37"/>
  <c r="E139" i="37"/>
  <c r="G139" i="37"/>
  <c r="E140" i="37"/>
  <c r="G140" i="37" s="1"/>
  <c r="E141" i="37"/>
  <c r="G141" i="37"/>
  <c r="E142" i="37"/>
  <c r="G142" i="37" s="1"/>
  <c r="E143" i="37"/>
  <c r="G143" i="37" s="1"/>
  <c r="E144" i="37"/>
  <c r="G144" i="37" s="1"/>
  <c r="E145" i="37"/>
  <c r="G145" i="37" s="1"/>
  <c r="E146" i="37"/>
  <c r="G146" i="37" s="1"/>
  <c r="E147" i="37"/>
  <c r="G147" i="37"/>
  <c r="E148" i="37"/>
  <c r="G148" i="37" s="1"/>
  <c r="E149" i="37"/>
  <c r="G149" i="37" s="1"/>
  <c r="E150" i="37"/>
  <c r="G150" i="37"/>
  <c r="E151" i="37"/>
  <c r="G151" i="37"/>
  <c r="E152" i="37"/>
  <c r="G152" i="37" s="1"/>
  <c r="E153" i="37"/>
  <c r="G153" i="37"/>
  <c r="E154" i="37"/>
  <c r="G154" i="37" s="1"/>
  <c r="E155" i="37"/>
  <c r="G155" i="37" s="1"/>
  <c r="E156" i="37"/>
  <c r="G156" i="37"/>
  <c r="E157" i="37"/>
  <c r="G157" i="37" s="1"/>
  <c r="E158" i="37"/>
  <c r="G158" i="37" s="1"/>
  <c r="E159" i="37"/>
  <c r="G159" i="37"/>
  <c r="E160" i="37"/>
  <c r="G160" i="37"/>
  <c r="E161" i="37"/>
  <c r="G161" i="37" s="1"/>
  <c r="E162" i="37"/>
  <c r="G162" i="37"/>
  <c r="E163" i="37"/>
  <c r="G163" i="37"/>
  <c r="E164" i="37"/>
  <c r="G164" i="37" s="1"/>
  <c r="E165" i="37"/>
  <c r="G165" i="37"/>
  <c r="E166" i="37"/>
  <c r="G166" i="37" s="1"/>
  <c r="E167" i="37"/>
  <c r="G167" i="37" s="1"/>
  <c r="E168" i="37"/>
  <c r="G168" i="37"/>
  <c r="E169" i="37"/>
  <c r="G169" i="37"/>
  <c r="E170" i="37"/>
  <c r="G170" i="37" s="1"/>
  <c r="E171" i="37"/>
  <c r="G171" i="37"/>
  <c r="E172" i="37"/>
  <c r="G172" i="37"/>
  <c r="E173" i="37"/>
  <c r="G173" i="37" s="1"/>
  <c r="E174" i="37"/>
  <c r="G174" i="37"/>
  <c r="E175" i="37"/>
  <c r="G175" i="37" s="1"/>
  <c r="E176" i="37"/>
  <c r="G176" i="37" s="1"/>
  <c r="E177" i="37"/>
  <c r="G177" i="37"/>
  <c r="E178" i="37"/>
  <c r="G178" i="37" s="1"/>
  <c r="E179" i="37"/>
  <c r="G179" i="37" s="1"/>
  <c r="E180" i="37"/>
  <c r="G180" i="37"/>
  <c r="E181" i="37"/>
  <c r="G181" i="37"/>
  <c r="E182" i="37"/>
  <c r="G182" i="37" s="1"/>
  <c r="E183" i="37"/>
  <c r="G183" i="37"/>
  <c r="E184" i="37"/>
  <c r="G184" i="37"/>
  <c r="E185" i="37"/>
  <c r="G185" i="37" s="1"/>
  <c r="E186" i="37"/>
  <c r="G186" i="37"/>
  <c r="E187" i="37"/>
  <c r="G187" i="37"/>
  <c r="E188" i="37"/>
  <c r="G188" i="37" s="1"/>
  <c r="E189" i="37"/>
  <c r="G189" i="37"/>
  <c r="E190" i="37"/>
  <c r="G190" i="37"/>
  <c r="E191" i="37"/>
  <c r="G191" i="37" s="1"/>
  <c r="E192" i="37"/>
  <c r="G192" i="37"/>
  <c r="E193" i="37"/>
  <c r="G193" i="37"/>
  <c r="E194" i="37"/>
  <c r="G194" i="37" s="1"/>
  <c r="E195" i="37"/>
  <c r="G195" i="37" s="1"/>
  <c r="E196" i="37"/>
  <c r="G196" i="37" s="1"/>
  <c r="E197" i="37"/>
  <c r="G197" i="37" s="1"/>
  <c r="E198" i="37"/>
  <c r="G198" i="37"/>
  <c r="E199" i="37"/>
  <c r="G199" i="37" s="1"/>
  <c r="E200" i="37"/>
  <c r="G200" i="37" s="1"/>
  <c r="E201" i="37"/>
  <c r="G201" i="37"/>
  <c r="E202" i="37"/>
  <c r="G202" i="37" s="1"/>
  <c r="E203" i="37"/>
  <c r="G203" i="37" s="1"/>
  <c r="E204" i="37"/>
  <c r="G204" i="37" s="1"/>
  <c r="E205" i="37"/>
  <c r="G205" i="37" s="1"/>
  <c r="E206" i="37"/>
  <c r="G206" i="37" s="1"/>
  <c r="E207" i="37"/>
  <c r="G207" i="37"/>
  <c r="E208" i="37"/>
  <c r="G208" i="37"/>
  <c r="E209" i="37"/>
  <c r="G209" i="37" s="1"/>
  <c r="E210" i="37"/>
  <c r="G210" i="37"/>
  <c r="E211" i="37"/>
  <c r="G211" i="37" s="1"/>
  <c r="E212" i="37"/>
  <c r="G212" i="37" s="1"/>
  <c r="E213" i="37"/>
  <c r="G213" i="37"/>
  <c r="E214" i="37"/>
  <c r="G214" i="37"/>
  <c r="E215" i="37"/>
  <c r="G215" i="37" s="1"/>
  <c r="E216" i="37"/>
  <c r="G216" i="37" s="1"/>
  <c r="E217" i="37"/>
  <c r="G217" i="37" s="1"/>
  <c r="E218" i="37"/>
  <c r="G218" i="37" s="1"/>
  <c r="E219" i="37"/>
  <c r="G219" i="37"/>
  <c r="E220" i="37"/>
  <c r="G220" i="37" s="1"/>
  <c r="E221" i="37"/>
  <c r="G221" i="37" s="1"/>
  <c r="E222" i="37"/>
  <c r="G222" i="37"/>
  <c r="E223" i="37"/>
  <c r="G223" i="37"/>
  <c r="E224" i="37"/>
  <c r="G224" i="37" s="1"/>
  <c r="E225" i="37"/>
  <c r="G225" i="37"/>
  <c r="E226" i="37"/>
  <c r="G226" i="37"/>
  <c r="E227" i="37"/>
  <c r="G227" i="37" s="1"/>
  <c r="E228" i="37"/>
  <c r="G228" i="37" s="1"/>
  <c r="E229" i="37"/>
  <c r="G229" i="37"/>
  <c r="E230" i="37"/>
  <c r="G230" i="37" s="1"/>
  <c r="E231" i="37"/>
  <c r="G231" i="37"/>
  <c r="E232" i="37"/>
  <c r="G232" i="37"/>
  <c r="E233" i="37"/>
  <c r="G233" i="37" s="1"/>
  <c r="E234" i="37"/>
  <c r="G234" i="37"/>
  <c r="E235" i="37"/>
  <c r="G235" i="37"/>
  <c r="E236" i="37"/>
  <c r="G236" i="37" s="1"/>
  <c r="E237" i="37"/>
  <c r="G237" i="37"/>
  <c r="E238" i="37"/>
  <c r="G238" i="37"/>
  <c r="E239" i="37"/>
  <c r="G239" i="37" s="1"/>
  <c r="E240" i="37"/>
  <c r="G240" i="37"/>
  <c r="E241" i="37"/>
  <c r="G241" i="37" s="1"/>
  <c r="E242" i="37"/>
  <c r="G242" i="37" s="1"/>
  <c r="E243" i="37"/>
  <c r="G243" i="37" s="1"/>
  <c r="E244" i="37"/>
  <c r="G244" i="37" s="1"/>
  <c r="E245" i="37"/>
  <c r="G245" i="37" s="1"/>
  <c r="E246" i="37"/>
  <c r="G246" i="37"/>
  <c r="E247" i="37"/>
  <c r="G247" i="37" s="1"/>
  <c r="E248" i="37"/>
  <c r="G248" i="37" s="1"/>
  <c r="E249" i="37"/>
  <c r="G249" i="37"/>
  <c r="E250" i="37"/>
  <c r="G250" i="37" s="1"/>
  <c r="E251" i="37"/>
  <c r="G251" i="37" s="1"/>
  <c r="E252" i="37"/>
  <c r="G252" i="37" s="1"/>
  <c r="E253" i="37"/>
  <c r="G253" i="37" s="1"/>
  <c r="E254" i="37"/>
  <c r="G254" i="37" s="1"/>
  <c r="E255" i="37"/>
  <c r="G255" i="37"/>
  <c r="E256" i="37"/>
  <c r="G256" i="37"/>
  <c r="E257" i="37"/>
  <c r="G257" i="37" s="1"/>
  <c r="E258" i="37"/>
  <c r="G258" i="37"/>
  <c r="E259" i="37"/>
  <c r="G259" i="37" s="1"/>
  <c r="E260" i="37"/>
  <c r="G260" i="37" s="1"/>
  <c r="E261" i="37"/>
  <c r="G261" i="37"/>
  <c r="E262" i="37"/>
  <c r="G262" i="37" s="1"/>
  <c r="E263" i="37"/>
  <c r="G263" i="37" s="1"/>
  <c r="E264" i="37"/>
  <c r="G264" i="37"/>
  <c r="E265" i="37"/>
  <c r="G265" i="37" s="1"/>
  <c r="E266" i="37"/>
  <c r="G266" i="37" s="1"/>
  <c r="E267" i="37"/>
  <c r="G267" i="37"/>
  <c r="E268" i="37"/>
  <c r="G268" i="37"/>
  <c r="E269" i="37"/>
  <c r="G269" i="37" s="1"/>
  <c r="E270" i="37"/>
  <c r="G270" i="37"/>
  <c r="E271" i="37"/>
  <c r="G271" i="37" s="1"/>
  <c r="E272" i="37"/>
  <c r="G272" i="37" s="1"/>
  <c r="E273" i="37"/>
  <c r="G273" i="37" s="1"/>
  <c r="E274" i="37"/>
  <c r="G274" i="37" s="1"/>
  <c r="E275" i="37"/>
  <c r="G275" i="37" s="1"/>
  <c r="E276" i="37"/>
  <c r="G276" i="37"/>
  <c r="E277" i="37"/>
  <c r="G277" i="37" s="1"/>
  <c r="E278" i="37"/>
  <c r="G278" i="37" s="1"/>
  <c r="E279" i="37"/>
  <c r="G279" i="37"/>
  <c r="E280" i="37"/>
  <c r="G280" i="37" s="1"/>
  <c r="E281" i="37"/>
  <c r="G281" i="37" s="1"/>
  <c r="E282" i="37"/>
  <c r="G282" i="37" s="1"/>
  <c r="E283" i="37"/>
  <c r="G283" i="37" s="1"/>
  <c r="E284" i="37"/>
  <c r="G284" i="37" s="1"/>
  <c r="E285" i="37"/>
  <c r="G285" i="37"/>
  <c r="E286" i="37"/>
  <c r="G286" i="37" s="1"/>
  <c r="E287" i="37"/>
  <c r="G287" i="37"/>
  <c r="E288" i="37"/>
  <c r="G288" i="37"/>
  <c r="E289" i="37"/>
  <c r="G289" i="37"/>
  <c r="E290" i="37"/>
  <c r="G290" i="37"/>
  <c r="E291" i="37"/>
  <c r="G291" i="37"/>
  <c r="E292" i="37"/>
  <c r="G292" i="37"/>
  <c r="E293" i="37"/>
  <c r="G293" i="37"/>
  <c r="E294" i="37"/>
  <c r="G294" i="37"/>
  <c r="E295" i="37"/>
  <c r="G295" i="37"/>
  <c r="E296" i="37"/>
  <c r="G296" i="37"/>
  <c r="E297" i="37"/>
  <c r="G297" i="37"/>
  <c r="E298" i="37"/>
  <c r="G298" i="37"/>
  <c r="E299" i="37"/>
  <c r="G299" i="37"/>
  <c r="E300" i="37"/>
  <c r="G300" i="37"/>
  <c r="E301" i="37"/>
  <c r="G301" i="37"/>
  <c r="E302" i="37"/>
  <c r="G302" i="37"/>
  <c r="E303" i="37"/>
  <c r="G303" i="37"/>
  <c r="E304" i="37"/>
  <c r="G304" i="37"/>
  <c r="E305" i="37"/>
  <c r="G305" i="37"/>
  <c r="E306" i="37"/>
  <c r="G306" i="37"/>
  <c r="E307" i="37"/>
  <c r="G307" i="37"/>
  <c r="E308" i="37"/>
  <c r="G308" i="37"/>
  <c r="E309" i="37"/>
  <c r="G309" i="37"/>
  <c r="E310" i="37"/>
  <c r="G310" i="37"/>
  <c r="E311" i="37"/>
  <c r="G311" i="37"/>
  <c r="E312" i="37"/>
  <c r="G312" i="37"/>
  <c r="E313" i="37"/>
  <c r="G313" i="37"/>
  <c r="E314" i="37"/>
  <c r="G314" i="37"/>
  <c r="E315" i="37"/>
  <c r="G315" i="37"/>
  <c r="E316" i="37"/>
  <c r="G316" i="37"/>
  <c r="E317" i="37"/>
  <c r="G317" i="37"/>
  <c r="E318" i="37"/>
  <c r="G318" i="37"/>
  <c r="E319" i="37"/>
  <c r="G319" i="37"/>
  <c r="E320" i="37"/>
  <c r="G320" i="37"/>
  <c r="E321" i="37"/>
  <c r="G321" i="37"/>
  <c r="E322" i="37"/>
  <c r="G322" i="37"/>
  <c r="E323" i="37"/>
  <c r="G323" i="37"/>
  <c r="E324" i="37"/>
  <c r="G324" i="37"/>
  <c r="E325" i="37"/>
  <c r="G325" i="37"/>
  <c r="E326" i="37"/>
  <c r="G326" i="37"/>
  <c r="E327" i="37"/>
  <c r="G327" i="37"/>
  <c r="E328" i="37"/>
  <c r="G328" i="37"/>
  <c r="E329" i="37"/>
  <c r="G329" i="37"/>
  <c r="E330" i="37"/>
  <c r="G330" i="37"/>
  <c r="E331" i="37"/>
  <c r="G331" i="37"/>
  <c r="E332" i="37"/>
  <c r="G332" i="37"/>
  <c r="E333" i="37"/>
  <c r="G333" i="37"/>
  <c r="E334" i="37"/>
  <c r="G334" i="37"/>
  <c r="E335" i="37"/>
  <c r="G335" i="37"/>
  <c r="E336" i="37"/>
  <c r="G336" i="37"/>
  <c r="E337" i="37"/>
  <c r="G337" i="37"/>
  <c r="E338" i="37"/>
  <c r="G338" i="37"/>
  <c r="E339" i="37"/>
  <c r="G339" i="37"/>
  <c r="E340" i="37"/>
  <c r="G340" i="37"/>
  <c r="E341" i="37"/>
  <c r="G341" i="37"/>
  <c r="E342" i="37"/>
  <c r="G342" i="37"/>
  <c r="E343" i="37"/>
  <c r="G343" i="37"/>
  <c r="E344" i="37"/>
  <c r="G344" i="37"/>
  <c r="E345" i="37"/>
  <c r="G345" i="37"/>
  <c r="E346" i="37"/>
  <c r="G346" i="37"/>
  <c r="E347" i="37"/>
  <c r="G347" i="37"/>
  <c r="E348" i="37"/>
  <c r="G348" i="37"/>
  <c r="E349" i="37"/>
  <c r="G349" i="37"/>
  <c r="E350" i="37"/>
  <c r="G350" i="37"/>
  <c r="E351" i="37"/>
  <c r="G351" i="37"/>
  <c r="E352" i="37"/>
  <c r="G352" i="37"/>
  <c r="E353" i="37"/>
  <c r="G353" i="37"/>
  <c r="E354" i="37"/>
  <c r="G354" i="37"/>
  <c r="E355" i="37"/>
  <c r="G355" i="37"/>
  <c r="E356" i="37"/>
  <c r="G356" i="37"/>
  <c r="E357" i="37"/>
  <c r="G357" i="37"/>
  <c r="E358" i="37"/>
  <c r="G358" i="37"/>
  <c r="E359" i="37"/>
  <c r="G359" i="37"/>
  <c r="E360" i="37"/>
  <c r="G360" i="37"/>
  <c r="E361" i="37"/>
  <c r="G361" i="37"/>
  <c r="E362" i="37"/>
  <c r="G362" i="37"/>
  <c r="E363" i="37"/>
  <c r="G363" i="37"/>
  <c r="E364" i="37"/>
  <c r="G364" i="37"/>
  <c r="E365" i="37"/>
  <c r="G365" i="37"/>
  <c r="E366" i="37"/>
  <c r="G366" i="37"/>
  <c r="E367" i="37"/>
  <c r="G367" i="37"/>
  <c r="E368" i="37"/>
  <c r="G368" i="37"/>
  <c r="E369" i="37"/>
  <c r="G369" i="37"/>
  <c r="E370" i="37"/>
  <c r="G370" i="37"/>
  <c r="E371" i="37"/>
  <c r="G371" i="37"/>
  <c r="E372" i="37"/>
  <c r="G372" i="37"/>
  <c r="E373" i="37"/>
  <c r="G373" i="37"/>
  <c r="E374" i="37"/>
  <c r="G374" i="37"/>
  <c r="E375" i="37"/>
  <c r="G375" i="37"/>
  <c r="E376" i="37"/>
  <c r="G376" i="37"/>
  <c r="E377" i="37"/>
  <c r="G377" i="37"/>
  <c r="E378" i="37"/>
  <c r="G378" i="37"/>
  <c r="E379" i="37"/>
  <c r="G379" i="37"/>
  <c r="E380" i="37"/>
  <c r="G380" i="37"/>
  <c r="E381" i="37"/>
  <c r="G381" i="37"/>
  <c r="E382" i="37"/>
  <c r="G382" i="37"/>
  <c r="E383" i="37"/>
  <c r="G383" i="37"/>
  <c r="E384" i="37"/>
  <c r="G384" i="37"/>
  <c r="E385" i="37"/>
  <c r="G385" i="37"/>
  <c r="E386" i="37"/>
  <c r="G386" i="37"/>
  <c r="E387" i="37"/>
  <c r="G387" i="37"/>
  <c r="E388" i="37"/>
  <c r="G388" i="37"/>
  <c r="E389" i="37"/>
  <c r="G389" i="37" s="1"/>
  <c r="E390" i="37"/>
  <c r="G390" i="37"/>
  <c r="E391" i="37"/>
  <c r="G391" i="37" s="1"/>
  <c r="E392" i="37"/>
  <c r="G392" i="37" s="1"/>
  <c r="E393" i="37"/>
  <c r="G393" i="37"/>
  <c r="E394" i="37"/>
  <c r="G394" i="37"/>
  <c r="E395" i="37"/>
  <c r="G395" i="37"/>
  <c r="E396" i="37"/>
  <c r="G396" i="37"/>
  <c r="E397" i="37"/>
  <c r="G397" i="37"/>
  <c r="E398" i="37"/>
  <c r="G398" i="37"/>
  <c r="E399" i="37"/>
  <c r="G399" i="37"/>
  <c r="E400" i="37"/>
  <c r="G400" i="37"/>
  <c r="E401" i="37"/>
  <c r="G401" i="37"/>
  <c r="E402" i="37"/>
  <c r="G402" i="37"/>
  <c r="E403" i="37"/>
  <c r="G403" i="37"/>
  <c r="E404" i="37"/>
  <c r="G404" i="37"/>
  <c r="E405" i="37"/>
  <c r="G405" i="37"/>
  <c r="E406" i="37"/>
  <c r="G406" i="37"/>
  <c r="E407" i="37"/>
  <c r="G407" i="37"/>
  <c r="E408" i="37"/>
  <c r="G408" i="37"/>
  <c r="E409" i="37"/>
  <c r="G409" i="37"/>
  <c r="E410" i="37"/>
  <c r="G410" i="37" s="1"/>
  <c r="E411" i="37"/>
  <c r="G411" i="37"/>
  <c r="E412" i="37"/>
  <c r="G412" i="37" s="1"/>
  <c r="E413" i="37"/>
  <c r="G413" i="37" s="1"/>
  <c r="E414" i="37"/>
  <c r="G414" i="37"/>
  <c r="E415" i="37"/>
  <c r="G415" i="37"/>
  <c r="E416" i="37"/>
  <c r="G416" i="37" s="1"/>
  <c r="E417" i="37"/>
  <c r="G417" i="37"/>
  <c r="E418" i="37"/>
  <c r="G418" i="37"/>
  <c r="E419" i="37"/>
  <c r="G419" i="37" s="1"/>
  <c r="E420" i="37"/>
  <c r="G420" i="37"/>
  <c r="E421" i="37"/>
  <c r="G421" i="37"/>
  <c r="E422" i="37"/>
  <c r="G422" i="37" s="1"/>
  <c r="E423" i="37"/>
  <c r="G423" i="37"/>
  <c r="E424" i="37"/>
  <c r="G424" i="37" s="1"/>
  <c r="E425" i="37"/>
  <c r="G425" i="37" s="1"/>
  <c r="E426" i="37"/>
  <c r="G426" i="37"/>
  <c r="E427" i="37"/>
  <c r="G427" i="37"/>
  <c r="E428" i="37"/>
  <c r="G428" i="37" s="1"/>
  <c r="E429" i="37"/>
  <c r="G429" i="37"/>
  <c r="E430" i="37"/>
  <c r="G430" i="37" s="1"/>
  <c r="E431" i="37"/>
  <c r="G431" i="37" s="1"/>
  <c r="E432" i="37"/>
  <c r="G432" i="37"/>
  <c r="E433" i="37"/>
  <c r="G433" i="37" s="1"/>
  <c r="E434" i="37"/>
  <c r="G434" i="37" s="1"/>
  <c r="E435" i="37"/>
  <c r="G435" i="37"/>
  <c r="E436" i="37"/>
  <c r="G436" i="37"/>
  <c r="E437" i="37"/>
  <c r="G437" i="37" s="1"/>
  <c r="E438" i="37"/>
  <c r="G438" i="37"/>
  <c r="E439" i="37"/>
  <c r="G439" i="37"/>
  <c r="E440" i="37"/>
  <c r="G440" i="37" s="1"/>
  <c r="E441" i="37"/>
  <c r="G441" i="37"/>
  <c r="E442" i="37"/>
  <c r="G442" i="37" s="1"/>
  <c r="E443" i="37"/>
  <c r="G443" i="37" s="1"/>
  <c r="E444" i="37"/>
  <c r="G444" i="37"/>
  <c r="E445" i="37"/>
  <c r="G445" i="37"/>
  <c r="E446" i="37"/>
  <c r="G446" i="37" s="1"/>
  <c r="E447" i="37"/>
  <c r="G447" i="37"/>
  <c r="E448" i="37"/>
  <c r="G448" i="37" s="1"/>
  <c r="E449" i="37"/>
  <c r="G449" i="37" s="1"/>
  <c r="E450" i="37"/>
  <c r="G450" i="37"/>
  <c r="E451" i="37"/>
  <c r="G451" i="37"/>
  <c r="E452" i="37"/>
  <c r="G452" i="37" s="1"/>
  <c r="E453" i="37"/>
  <c r="G453" i="37"/>
  <c r="E454" i="37"/>
  <c r="G454" i="37"/>
  <c r="E455" i="37"/>
  <c r="G455" i="37" s="1"/>
  <c r="E456" i="37"/>
  <c r="G456" i="37"/>
  <c r="E457" i="37"/>
  <c r="G457" i="37"/>
  <c r="E458" i="37"/>
  <c r="G458" i="37" s="1"/>
  <c r="E459" i="37"/>
  <c r="G459" i="37"/>
  <c r="E460" i="37"/>
  <c r="G460" i="37" s="1"/>
  <c r="E461" i="37"/>
  <c r="G461" i="37" s="1"/>
  <c r="E462" i="37"/>
  <c r="G462" i="37"/>
  <c r="E463" i="37"/>
  <c r="G463" i="37"/>
  <c r="E464" i="37"/>
  <c r="G464" i="37" s="1"/>
  <c r="E465" i="37"/>
  <c r="G465" i="37"/>
  <c r="E466" i="37"/>
  <c r="G466" i="37" s="1"/>
  <c r="E467" i="37"/>
  <c r="G467" i="37" s="1"/>
  <c r="E468" i="37"/>
  <c r="G468" i="37"/>
  <c r="E469" i="37"/>
  <c r="G469" i="37"/>
  <c r="E470" i="37"/>
  <c r="G470" i="37" s="1"/>
  <c r="E471" i="37"/>
  <c r="G471" i="37"/>
  <c r="E472" i="37"/>
  <c r="G472" i="37"/>
  <c r="E473" i="37"/>
  <c r="G473" i="37" s="1"/>
  <c r="E474" i="37"/>
  <c r="G474" i="37"/>
  <c r="E475" i="37"/>
  <c r="G475" i="37"/>
  <c r="E476" i="37"/>
  <c r="G476" i="37" s="1"/>
  <c r="E477" i="37"/>
  <c r="G477" i="37"/>
  <c r="E478" i="37"/>
  <c r="G478" i="37" s="1"/>
  <c r="E479" i="37"/>
  <c r="G479" i="37" s="1"/>
  <c r="E480" i="37"/>
  <c r="G480" i="37"/>
  <c r="E481" i="37"/>
  <c r="G481" i="37"/>
  <c r="E482" i="37"/>
  <c r="G482" i="37" s="1"/>
  <c r="E483" i="37"/>
  <c r="G483" i="37"/>
  <c r="E484" i="37"/>
  <c r="G484" i="37" s="1"/>
  <c r="E485" i="37"/>
  <c r="G485" i="37" s="1"/>
  <c r="E486" i="37"/>
  <c r="G486" i="37"/>
  <c r="E487" i="37"/>
  <c r="G487" i="37" s="1"/>
  <c r="E488" i="37"/>
  <c r="G488" i="37" s="1"/>
  <c r="E489" i="37"/>
  <c r="G489" i="37"/>
  <c r="E490" i="37"/>
  <c r="G490" i="37"/>
  <c r="E491" i="37"/>
  <c r="G491" i="37" s="1"/>
  <c r="E492" i="37"/>
  <c r="G492" i="37"/>
  <c r="E493" i="37"/>
  <c r="G493" i="37"/>
  <c r="E494" i="37"/>
  <c r="G494" i="37" s="1"/>
  <c r="E495" i="37"/>
  <c r="G495" i="37"/>
  <c r="E496" i="37"/>
  <c r="G496" i="37" s="1"/>
  <c r="E497" i="37"/>
  <c r="G497" i="37" s="1"/>
  <c r="E498" i="37"/>
  <c r="G498" i="37"/>
  <c r="E499" i="37"/>
  <c r="G499" i="37"/>
  <c r="E500" i="37"/>
  <c r="G500" i="37" s="1"/>
  <c r="E501" i="37"/>
  <c r="G501" i="37"/>
  <c r="E502" i="37"/>
  <c r="G502" i="37" s="1"/>
  <c r="E503" i="37"/>
  <c r="G503" i="37" s="1"/>
  <c r="E504" i="37"/>
  <c r="G504" i="37"/>
  <c r="E505" i="37"/>
  <c r="G505" i="37"/>
  <c r="E506" i="37"/>
  <c r="G506" i="37" s="1"/>
  <c r="E507" i="37"/>
  <c r="G507" i="37"/>
  <c r="E508" i="37"/>
  <c r="G508" i="37"/>
  <c r="E509" i="37"/>
  <c r="G509" i="37" s="1"/>
  <c r="E510" i="37"/>
  <c r="G510" i="37"/>
  <c r="E511" i="37"/>
  <c r="G511" i="37" s="1"/>
  <c r="E512" i="37"/>
  <c r="G512" i="37" s="1"/>
  <c r="E513" i="37"/>
  <c r="G513" i="37"/>
  <c r="E514" i="37"/>
  <c r="G514" i="37"/>
  <c r="E515" i="37"/>
  <c r="G515" i="37" s="1"/>
  <c r="E516" i="37"/>
  <c r="G516" i="37"/>
  <c r="E517" i="37"/>
  <c r="G517" i="37"/>
  <c r="E518" i="37"/>
  <c r="G518" i="37" s="1"/>
  <c r="E519" i="37"/>
  <c r="G519" i="37"/>
  <c r="E520" i="37"/>
  <c r="G520" i="37" s="1"/>
  <c r="E521" i="37"/>
  <c r="G521" i="37" s="1"/>
  <c r="E522" i="37"/>
  <c r="G522" i="37"/>
  <c r="E523" i="37"/>
  <c r="G523" i="37"/>
  <c r="E524" i="37"/>
  <c r="G524" i="37" s="1"/>
  <c r="E525" i="37"/>
  <c r="G525" i="37"/>
  <c r="E526" i="37"/>
  <c r="G526" i="37"/>
  <c r="E527" i="37"/>
  <c r="G527" i="37" s="1"/>
  <c r="E528" i="37"/>
  <c r="G528" i="37"/>
  <c r="E529" i="37"/>
  <c r="G529" i="37" s="1"/>
  <c r="E530" i="37"/>
  <c r="G530" i="37" s="1"/>
  <c r="E531" i="37"/>
  <c r="G531" i="37"/>
  <c r="E532" i="37"/>
  <c r="G532" i="37"/>
  <c r="E533" i="37"/>
  <c r="G533" i="37" s="1"/>
  <c r="E534" i="37"/>
  <c r="G534" i="37"/>
  <c r="E535" i="37"/>
  <c r="G535" i="37"/>
  <c r="E536" i="37"/>
  <c r="G536" i="37" s="1"/>
  <c r="E537" i="37"/>
  <c r="G537" i="37"/>
  <c r="E538" i="37"/>
  <c r="G538" i="37" s="1"/>
  <c r="E539" i="37"/>
  <c r="G539" i="37" s="1"/>
  <c r="E540" i="37"/>
  <c r="G540" i="37"/>
  <c r="E541" i="37"/>
  <c r="G541" i="37" s="1"/>
  <c r="E542" i="37"/>
  <c r="G542" i="37" s="1"/>
  <c r="E543" i="37"/>
  <c r="G543" i="37"/>
  <c r="E544" i="37"/>
  <c r="G544" i="37"/>
  <c r="E545" i="37"/>
  <c r="G545" i="37" s="1"/>
  <c r="E546" i="37"/>
  <c r="G546" i="37"/>
  <c r="E547" i="37"/>
  <c r="G547" i="37" s="1"/>
  <c r="E548" i="37"/>
  <c r="G548" i="37" s="1"/>
  <c r="E549" i="37"/>
  <c r="G549" i="37"/>
  <c r="E550" i="37"/>
  <c r="G550" i="37"/>
  <c r="E551" i="37"/>
  <c r="G551" i="37" s="1"/>
  <c r="E552" i="37"/>
  <c r="G552" i="37"/>
  <c r="E553" i="37"/>
  <c r="G553" i="37"/>
  <c r="E554" i="37"/>
  <c r="G554" i="37" s="1"/>
  <c r="E555" i="37"/>
  <c r="G555" i="37"/>
  <c r="E556" i="37"/>
  <c r="G556" i="37" s="1"/>
  <c r="E557" i="37"/>
  <c r="G557" i="37" s="1"/>
  <c r="E558" i="37"/>
  <c r="G558" i="37"/>
  <c r="E559" i="37"/>
  <c r="G559" i="37"/>
  <c r="E560" i="37"/>
  <c r="G560" i="37" s="1"/>
  <c r="E561" i="37"/>
  <c r="G561" i="37"/>
  <c r="E562" i="37"/>
  <c r="G562" i="37"/>
  <c r="E563" i="37"/>
  <c r="G563" i="37" s="1"/>
  <c r="E564" i="37"/>
  <c r="G564" i="37"/>
  <c r="E565" i="37"/>
  <c r="G565" i="37" s="1"/>
  <c r="E566" i="37"/>
  <c r="G566" i="37" s="1"/>
  <c r="E567" i="37"/>
  <c r="G567" i="37"/>
  <c r="E568" i="37"/>
  <c r="G568" i="37"/>
  <c r="E569" i="37"/>
  <c r="G569" i="37" s="1"/>
  <c r="E570" i="37"/>
  <c r="G570" i="37"/>
  <c r="E571" i="37"/>
  <c r="G571" i="37"/>
  <c r="E572" i="37"/>
  <c r="G572" i="37" s="1"/>
  <c r="E573" i="37"/>
  <c r="G573" i="37"/>
  <c r="E574" i="37"/>
  <c r="G574" i="37" s="1"/>
  <c r="E575" i="37"/>
  <c r="G575" i="37" s="1"/>
  <c r="E576" i="37"/>
  <c r="G576" i="37"/>
  <c r="E577" i="37"/>
  <c r="G577" i="37"/>
  <c r="E578" i="37"/>
  <c r="G578" i="37" s="1"/>
  <c r="E579" i="37"/>
  <c r="G579" i="37"/>
  <c r="E580" i="37"/>
  <c r="G580" i="37"/>
  <c r="E581" i="37"/>
  <c r="G581" i="37" s="1"/>
  <c r="E582" i="37"/>
  <c r="G582" i="37"/>
  <c r="E583" i="37"/>
  <c r="G583" i="37" s="1"/>
  <c r="E584" i="37"/>
  <c r="G584" i="37" s="1"/>
  <c r="E585" i="37"/>
  <c r="G585" i="37"/>
  <c r="E586" i="37"/>
  <c r="G586" i="37"/>
  <c r="E587" i="37"/>
  <c r="G587" i="37" s="1"/>
  <c r="E588" i="37"/>
  <c r="G588" i="37"/>
  <c r="E589" i="37"/>
  <c r="G589" i="37"/>
  <c r="E590" i="37"/>
  <c r="G590" i="37" s="1"/>
  <c r="E591" i="37"/>
  <c r="G591" i="37"/>
  <c r="E592" i="37"/>
  <c r="G592" i="37" s="1"/>
  <c r="E593" i="37"/>
  <c r="G593" i="37" s="1"/>
  <c r="E594" i="37"/>
  <c r="G594" i="37"/>
  <c r="E595" i="37"/>
  <c r="G595" i="37" s="1"/>
  <c r="E596" i="37"/>
  <c r="G596" i="37" s="1"/>
  <c r="E597" i="37"/>
  <c r="G597" i="37"/>
  <c r="E598" i="37"/>
  <c r="G598" i="37"/>
  <c r="E599" i="37"/>
  <c r="G599" i="37" s="1"/>
  <c r="E600" i="37"/>
  <c r="G600" i="37"/>
  <c r="E601" i="37"/>
  <c r="G601" i="37" s="1"/>
  <c r="E602" i="37"/>
  <c r="G602" i="37" s="1"/>
  <c r="E603" i="37"/>
  <c r="G603" i="37"/>
  <c r="E604" i="37"/>
  <c r="G604" i="37"/>
  <c r="E605" i="37"/>
  <c r="G605" i="37" s="1"/>
  <c r="E606" i="37"/>
  <c r="G606" i="37"/>
  <c r="E607" i="37"/>
  <c r="G607" i="37"/>
  <c r="E608" i="37"/>
  <c r="G608" i="37" s="1"/>
  <c r="E609" i="37"/>
  <c r="G609" i="37"/>
  <c r="E610" i="37"/>
  <c r="G610" i="37" s="1"/>
  <c r="E611" i="37"/>
  <c r="G611" i="37" s="1"/>
  <c r="E612" i="37"/>
  <c r="G612" i="37"/>
  <c r="E613" i="37"/>
  <c r="G613" i="37"/>
  <c r="E614" i="37"/>
  <c r="G614" i="37" s="1"/>
  <c r="E615" i="37"/>
  <c r="G615" i="37"/>
  <c r="E616" i="37"/>
  <c r="G616" i="37"/>
  <c r="E617" i="37"/>
  <c r="G617" i="37" s="1"/>
  <c r="E618" i="37"/>
  <c r="G618" i="37"/>
  <c r="E619" i="37"/>
  <c r="G619" i="37" s="1"/>
  <c r="E620" i="37"/>
  <c r="G620" i="37" s="1"/>
  <c r="E621" i="37"/>
  <c r="G621" i="37"/>
  <c r="E622" i="37"/>
  <c r="G622" i="37"/>
  <c r="E623" i="37"/>
  <c r="G623" i="37" s="1"/>
  <c r="E624" i="37"/>
  <c r="G624" i="37"/>
  <c r="E625" i="37"/>
  <c r="G625" i="37"/>
  <c r="E626" i="37"/>
  <c r="G626" i="37" s="1"/>
  <c r="E627" i="37"/>
  <c r="G627" i="37"/>
  <c r="E628" i="37"/>
  <c r="G628" i="37" s="1"/>
  <c r="E629" i="37"/>
  <c r="G629" i="37" s="1"/>
  <c r="E630" i="37"/>
  <c r="G630" i="37"/>
  <c r="E631" i="37"/>
  <c r="G631" i="37"/>
  <c r="E632" i="37"/>
  <c r="G632" i="37" s="1"/>
  <c r="E633" i="37"/>
  <c r="G633" i="37"/>
  <c r="E634" i="37"/>
  <c r="G634" i="37"/>
  <c r="E635" i="37"/>
  <c r="G635" i="37" s="1"/>
  <c r="E636" i="37"/>
  <c r="G636" i="37"/>
  <c r="E637" i="37"/>
  <c r="G637" i="37" s="1"/>
  <c r="E638" i="37"/>
  <c r="G638" i="37" s="1"/>
  <c r="E639" i="37"/>
  <c r="G639" i="37"/>
  <c r="E640" i="37"/>
  <c r="G640" i="37"/>
  <c r="E641" i="37"/>
  <c r="G641" i="37" s="1"/>
  <c r="E642" i="37"/>
  <c r="G642" i="37"/>
  <c r="E643" i="37"/>
  <c r="G643" i="37"/>
  <c r="E644" i="37"/>
  <c r="G644" i="37" s="1"/>
  <c r="E645" i="37"/>
  <c r="G645" i="37"/>
  <c r="E646" i="37"/>
  <c r="G646" i="37" s="1"/>
  <c r="E647" i="37"/>
  <c r="G647" i="37" s="1"/>
  <c r="E648" i="37"/>
  <c r="G648" i="37"/>
  <c r="E649" i="37"/>
  <c r="G649" i="37" s="1"/>
  <c r="E650" i="37"/>
  <c r="G650" i="37" s="1"/>
  <c r="E651" i="37"/>
  <c r="G651" i="37"/>
  <c r="E652" i="37"/>
  <c r="G652" i="37"/>
  <c r="E653" i="37"/>
  <c r="G653" i="37" s="1"/>
  <c r="E654" i="37"/>
  <c r="G654" i="37"/>
  <c r="E655" i="37"/>
  <c r="G655" i="37" s="1"/>
  <c r="E656" i="37"/>
  <c r="G656" i="37" s="1"/>
  <c r="E657" i="37"/>
  <c r="G657" i="37"/>
  <c r="E658" i="37"/>
  <c r="G658" i="37"/>
  <c r="E659" i="37"/>
  <c r="G659" i="37" s="1"/>
  <c r="E660" i="37"/>
  <c r="G660" i="37"/>
  <c r="E661" i="37"/>
  <c r="G661" i="37"/>
  <c r="E662" i="37"/>
  <c r="G662" i="37" s="1"/>
  <c r="E663" i="37"/>
  <c r="G663" i="37"/>
  <c r="E664" i="37"/>
  <c r="G664" i="37" s="1"/>
  <c r="E665" i="37"/>
  <c r="G665" i="37" s="1"/>
  <c r="E666" i="37"/>
  <c r="G666" i="37"/>
  <c r="E667" i="37"/>
  <c r="G667" i="37"/>
  <c r="E668" i="37"/>
  <c r="G668" i="37" s="1"/>
  <c r="E669" i="37"/>
  <c r="G669" i="37"/>
  <c r="E670" i="37"/>
  <c r="G670" i="37"/>
  <c r="E671" i="37"/>
  <c r="G671" i="37" s="1"/>
  <c r="E672" i="37"/>
  <c r="G672" i="37"/>
  <c r="E673" i="37"/>
  <c r="G673" i="37" s="1"/>
  <c r="E674" i="37"/>
  <c r="G674" i="37" s="1"/>
  <c r="E675" i="37"/>
  <c r="G675" i="37"/>
  <c r="E676" i="37"/>
  <c r="G676" i="37"/>
  <c r="E677" i="37"/>
  <c r="G677" i="37" s="1"/>
  <c r="E678" i="37"/>
  <c r="G678" i="37"/>
  <c r="E679" i="37"/>
  <c r="G679" i="37"/>
  <c r="E680" i="37"/>
  <c r="G680" i="37" s="1"/>
  <c r="E681" i="37"/>
  <c r="G681" i="37"/>
  <c r="E682" i="37"/>
  <c r="G682" i="37" s="1"/>
  <c r="E683" i="37"/>
  <c r="G683" i="37" s="1"/>
  <c r="E684" i="37"/>
  <c r="G684" i="37"/>
  <c r="E685" i="37"/>
  <c r="G685" i="37"/>
  <c r="E686" i="37"/>
  <c r="G686" i="37" s="1"/>
  <c r="E687" i="37"/>
  <c r="G687" i="37"/>
  <c r="E688" i="37"/>
  <c r="G688" i="37"/>
  <c r="E689" i="37"/>
  <c r="G689" i="37" s="1"/>
  <c r="E690" i="37"/>
  <c r="G690" i="37"/>
  <c r="E691" i="37"/>
  <c r="G691" i="37" s="1"/>
  <c r="E692" i="37"/>
  <c r="G692" i="37" s="1"/>
  <c r="E693" i="37"/>
  <c r="G693" i="37"/>
  <c r="E694" i="37"/>
  <c r="G694" i="37"/>
  <c r="E695" i="37"/>
  <c r="G695" i="37" s="1"/>
  <c r="E696" i="37"/>
  <c r="G696" i="37"/>
  <c r="E697" i="37"/>
  <c r="G697" i="37"/>
  <c r="E698" i="37"/>
  <c r="G698" i="37" s="1"/>
  <c r="E699" i="37"/>
  <c r="G699" i="37"/>
  <c r="E700" i="37"/>
  <c r="G700" i="37" s="1"/>
  <c r="E701" i="37"/>
  <c r="G701" i="37" s="1"/>
  <c r="E702" i="37"/>
  <c r="G702" i="37"/>
  <c r="E703" i="37"/>
  <c r="G703" i="37" s="1"/>
  <c r="E704" i="37"/>
  <c r="G704" i="37" s="1"/>
  <c r="E705" i="37"/>
  <c r="G705" i="37"/>
  <c r="E706" i="37"/>
  <c r="G706" i="37"/>
  <c r="E707" i="37"/>
  <c r="G707" i="37" s="1"/>
  <c r="E708" i="37"/>
  <c r="G708" i="37"/>
  <c r="E709" i="37"/>
  <c r="G709" i="37" s="1"/>
  <c r="E710" i="37"/>
  <c r="G710" i="37" s="1"/>
  <c r="E711" i="37"/>
  <c r="G711" i="37"/>
  <c r="E712" i="37"/>
  <c r="G712" i="37"/>
  <c r="E713" i="37"/>
  <c r="G713" i="37" s="1"/>
  <c r="E714" i="37"/>
  <c r="G714" i="37"/>
  <c r="E715" i="37"/>
  <c r="G715" i="37"/>
  <c r="E716" i="37"/>
  <c r="G716" i="37" s="1"/>
  <c r="E717" i="37"/>
  <c r="G717" i="37"/>
  <c r="E718" i="37"/>
  <c r="G718" i="37" s="1"/>
  <c r="E719" i="37"/>
  <c r="G719" i="37" s="1"/>
  <c r="E720" i="37"/>
  <c r="G720" i="37"/>
  <c r="E721" i="37"/>
  <c r="G721" i="37"/>
  <c r="E722" i="37"/>
  <c r="G722" i="37" s="1"/>
  <c r="E723" i="37"/>
  <c r="G723" i="37"/>
  <c r="E724" i="37"/>
  <c r="G724" i="37"/>
  <c r="E725" i="37"/>
  <c r="G725" i="37" s="1"/>
  <c r="E726" i="37"/>
  <c r="G726" i="37"/>
  <c r="E727" i="37"/>
  <c r="G727" i="37" s="1"/>
  <c r="E728" i="37"/>
  <c r="G728" i="37" s="1"/>
  <c r="E729" i="37"/>
  <c r="G729" i="37"/>
  <c r="E730" i="37"/>
  <c r="G730" i="37"/>
  <c r="E731" i="37"/>
  <c r="G731" i="37" s="1"/>
  <c r="E732" i="37"/>
  <c r="G732" i="37"/>
  <c r="E733" i="37"/>
  <c r="G733" i="37"/>
  <c r="E734" i="37"/>
  <c r="G734" i="37" s="1"/>
  <c r="E735" i="37"/>
  <c r="G735" i="37"/>
  <c r="E736" i="37"/>
  <c r="G736" i="37" s="1"/>
  <c r="E737" i="37"/>
  <c r="G737" i="37" s="1"/>
  <c r="E738" i="37"/>
  <c r="G738" i="37"/>
  <c r="E739" i="37"/>
  <c r="G739" i="37"/>
  <c r="E740" i="37"/>
  <c r="G740" i="37" s="1"/>
  <c r="E741" i="37"/>
  <c r="G741" i="37"/>
  <c r="E742" i="37"/>
  <c r="G742" i="37"/>
  <c r="E743" i="37"/>
  <c r="G743" i="37" s="1"/>
  <c r="E744" i="37"/>
  <c r="G744" i="37"/>
  <c r="E745" i="37"/>
  <c r="G745" i="37" s="1"/>
  <c r="E746" i="37"/>
  <c r="G746" i="37" s="1"/>
  <c r="E747" i="37"/>
  <c r="G747" i="37"/>
  <c r="E748" i="37"/>
  <c r="G748" i="37"/>
  <c r="E749" i="37"/>
  <c r="G749" i="37" s="1"/>
  <c r="E750" i="37"/>
  <c r="G750" i="37"/>
  <c r="E751" i="37"/>
  <c r="G751" i="37"/>
  <c r="E752" i="37"/>
  <c r="G752" i="37" s="1"/>
  <c r="E753" i="37"/>
  <c r="G753" i="37"/>
  <c r="E754" i="37"/>
  <c r="G754" i="37" s="1"/>
  <c r="E755" i="37"/>
  <c r="G755" i="37" s="1"/>
  <c r="E756" i="37"/>
  <c r="G756" i="37"/>
  <c r="E757" i="37"/>
  <c r="G757" i="37" s="1"/>
  <c r="E758" i="37"/>
  <c r="G758" i="37" s="1"/>
  <c r="E759" i="37"/>
  <c r="G759" i="37"/>
  <c r="E760" i="37"/>
  <c r="G760" i="37"/>
  <c r="E761" i="37"/>
  <c r="G761" i="37" s="1"/>
  <c r="E762" i="37"/>
  <c r="G762" i="37"/>
  <c r="E763" i="37"/>
  <c r="G763" i="37" s="1"/>
  <c r="E764" i="37"/>
  <c r="G764" i="37" s="1"/>
  <c r="E765" i="37"/>
  <c r="G765" i="37"/>
  <c r="E766" i="37"/>
  <c r="G766" i="37"/>
  <c r="E767" i="37"/>
  <c r="G767" i="37" s="1"/>
  <c r="E768" i="37"/>
  <c r="G768" i="37"/>
  <c r="E769" i="37"/>
  <c r="G769" i="37"/>
  <c r="E770" i="37"/>
  <c r="G770" i="37" s="1"/>
  <c r="E771" i="37"/>
  <c r="G771" i="37"/>
  <c r="E772" i="37"/>
  <c r="G772" i="37" s="1"/>
  <c r="E773" i="37"/>
  <c r="G773" i="37" s="1"/>
  <c r="E774" i="37"/>
  <c r="G774" i="37"/>
  <c r="E775" i="37"/>
  <c r="G775" i="37"/>
  <c r="E776" i="37"/>
  <c r="G776" i="37" s="1"/>
  <c r="E777" i="37"/>
  <c r="G777" i="37"/>
  <c r="E778" i="37"/>
  <c r="G778" i="37"/>
  <c r="E779" i="37"/>
  <c r="G779" i="37" s="1"/>
  <c r="E780" i="37"/>
  <c r="G780" i="37"/>
  <c r="E781" i="37"/>
  <c r="G781" i="37" s="1"/>
  <c r="E782" i="37"/>
  <c r="G782" i="37" s="1"/>
  <c r="E783" i="37"/>
  <c r="G783" i="37"/>
  <c r="E784" i="37"/>
  <c r="G784" i="37"/>
  <c r="E785" i="37"/>
  <c r="G785" i="37" s="1"/>
  <c r="E786" i="37"/>
  <c r="G786" i="37"/>
  <c r="E787" i="37"/>
  <c r="G787" i="37"/>
  <c r="E788" i="37"/>
  <c r="G788" i="37" s="1"/>
  <c r="E789" i="37"/>
  <c r="G789" i="37"/>
  <c r="E790" i="37"/>
  <c r="G790" i="37" s="1"/>
  <c r="E791" i="37"/>
  <c r="G791" i="37" s="1"/>
  <c r="E792" i="37"/>
  <c r="G792" i="37"/>
  <c r="E793" i="37"/>
  <c r="G793" i="37"/>
  <c r="E794" i="37"/>
  <c r="G794" i="37" s="1"/>
  <c r="E795" i="37"/>
  <c r="G795" i="37"/>
  <c r="E796" i="37"/>
  <c r="G796" i="37"/>
  <c r="E797" i="37"/>
  <c r="G797" i="37" s="1"/>
  <c r="E798" i="37"/>
  <c r="G798" i="37"/>
  <c r="E799" i="37"/>
  <c r="G799" i="37" s="1"/>
  <c r="E800" i="37"/>
  <c r="G800" i="37" s="1"/>
  <c r="E801" i="37"/>
  <c r="G801" i="37"/>
  <c r="E802" i="37"/>
  <c r="G802" i="37"/>
  <c r="E803" i="37"/>
  <c r="G803" i="37" s="1"/>
  <c r="E804" i="37"/>
  <c r="G804" i="37"/>
  <c r="E805" i="37"/>
  <c r="G805" i="37"/>
  <c r="E806" i="37"/>
  <c r="G806" i="37" s="1"/>
  <c r="E807" i="37"/>
  <c r="G807" i="37"/>
  <c r="E808" i="37"/>
  <c r="G808" i="37" s="1"/>
  <c r="E809" i="37"/>
  <c r="G809" i="37" s="1"/>
  <c r="E810" i="37"/>
  <c r="G810" i="37"/>
  <c r="E811" i="37"/>
  <c r="G811" i="37" s="1"/>
  <c r="E812" i="37"/>
  <c r="G812" i="37" s="1"/>
  <c r="E813" i="37"/>
  <c r="G813" i="37"/>
  <c r="E814" i="37"/>
  <c r="G814" i="37"/>
  <c r="E815" i="37"/>
  <c r="G815" i="37" s="1"/>
  <c r="E816" i="37"/>
  <c r="G816" i="37"/>
  <c r="E817" i="37"/>
  <c r="G817" i="37" s="1"/>
  <c r="E818" i="37"/>
  <c r="G818" i="37" s="1"/>
  <c r="E819" i="37"/>
  <c r="G819" i="37"/>
  <c r="E820" i="37"/>
  <c r="G820" i="37"/>
  <c r="E821" i="37"/>
  <c r="G821" i="37" s="1"/>
  <c r="E822" i="37"/>
  <c r="G822" i="37"/>
  <c r="E823" i="37"/>
  <c r="G823" i="37"/>
  <c r="E824" i="37"/>
  <c r="G824" i="37" s="1"/>
  <c r="E825" i="37"/>
  <c r="G825" i="37"/>
  <c r="E826" i="37"/>
  <c r="G826" i="37" s="1"/>
  <c r="E827" i="37"/>
  <c r="G827" i="37" s="1"/>
  <c r="E828" i="37"/>
  <c r="G828" i="37"/>
  <c r="E829" i="37"/>
  <c r="G829" i="37"/>
  <c r="E830" i="37"/>
  <c r="G830" i="37" s="1"/>
  <c r="E831" i="37"/>
  <c r="G831" i="37"/>
  <c r="E832" i="37"/>
  <c r="G832" i="37"/>
  <c r="E833" i="37"/>
  <c r="G833" i="37" s="1"/>
  <c r="E834" i="37"/>
  <c r="G834" i="37"/>
  <c r="E835" i="37"/>
  <c r="G835" i="37" s="1"/>
  <c r="E836" i="37"/>
  <c r="G836" i="37" s="1"/>
  <c r="E837" i="37"/>
  <c r="G837" i="37"/>
  <c r="E838" i="37"/>
  <c r="G838" i="37"/>
  <c r="E839" i="37"/>
  <c r="G839" i="37" s="1"/>
  <c r="E840" i="37"/>
  <c r="G840" i="37"/>
  <c r="E841" i="37"/>
  <c r="G841" i="37"/>
  <c r="E842" i="37"/>
  <c r="G842" i="37" s="1"/>
  <c r="E843" i="37"/>
  <c r="G843" i="37"/>
  <c r="E844" i="37"/>
  <c r="G844" i="37" s="1"/>
  <c r="E845" i="37"/>
  <c r="G845" i="37" s="1"/>
  <c r="E846" i="37"/>
  <c r="G846" i="37"/>
  <c r="E847" i="37"/>
  <c r="G847" i="37"/>
  <c r="E848" i="37"/>
  <c r="G848" i="37" s="1"/>
  <c r="E849" i="37"/>
  <c r="G849" i="37"/>
  <c r="E850" i="37"/>
  <c r="G850" i="37"/>
  <c r="E851" i="37"/>
  <c r="G851" i="37" s="1"/>
  <c r="E852" i="37"/>
  <c r="G852" i="37"/>
  <c r="E853" i="37"/>
  <c r="G853" i="37" s="1"/>
  <c r="E854" i="37"/>
  <c r="G854" i="37" s="1"/>
  <c r="E855" i="37"/>
  <c r="G855" i="37" s="1"/>
  <c r="E856" i="37"/>
  <c r="G856" i="37"/>
  <c r="E857" i="37"/>
  <c r="G857" i="37" s="1"/>
  <c r="E858" i="37"/>
  <c r="G858" i="37" s="1"/>
  <c r="E859" i="37"/>
  <c r="G859" i="37"/>
  <c r="E860" i="37"/>
  <c r="G860" i="37" s="1"/>
  <c r="E861" i="37"/>
  <c r="G861" i="37"/>
  <c r="E862" i="37"/>
  <c r="G862" i="37" s="1"/>
  <c r="E863" i="37"/>
  <c r="G863" i="37" s="1"/>
  <c r="E864" i="37"/>
  <c r="G864" i="37" s="1"/>
  <c r="E865" i="37"/>
  <c r="G865" i="37"/>
  <c r="E866" i="37"/>
  <c r="G866" i="37" s="1"/>
  <c r="E867" i="37"/>
  <c r="G867" i="37"/>
  <c r="E868" i="37"/>
  <c r="G868" i="37"/>
  <c r="E869" i="37"/>
  <c r="G869" i="37" s="1"/>
  <c r="E870" i="37"/>
  <c r="G870" i="37"/>
  <c r="E871" i="37"/>
  <c r="G871" i="37" s="1"/>
  <c r="E872" i="37"/>
  <c r="G872" i="37" s="1"/>
  <c r="E873" i="37"/>
  <c r="G873" i="37" s="1"/>
  <c r="E874" i="37"/>
  <c r="G874" i="37"/>
  <c r="E875" i="37"/>
  <c r="G875" i="37" s="1"/>
  <c r="E876" i="37"/>
  <c r="G876" i="37"/>
  <c r="E877" i="37"/>
  <c r="G877" i="37"/>
  <c r="E878" i="37"/>
  <c r="G878" i="37" s="1"/>
  <c r="E879" i="37"/>
  <c r="G879" i="37"/>
  <c r="E880" i="37"/>
  <c r="G880" i="37" s="1"/>
  <c r="E881" i="37"/>
  <c r="G881" i="37" s="1"/>
  <c r="E882" i="37"/>
  <c r="G882" i="37" s="1"/>
  <c r="E883" i="37"/>
  <c r="G883" i="37" s="1"/>
  <c r="E884" i="37"/>
  <c r="G884" i="37" s="1"/>
  <c r="E885" i="37"/>
  <c r="G885" i="37"/>
  <c r="E886" i="37"/>
  <c r="G886" i="37"/>
  <c r="E887" i="37"/>
  <c r="G887" i="37" s="1"/>
  <c r="E888" i="37"/>
  <c r="G888" i="37"/>
  <c r="E889" i="37"/>
  <c r="G889" i="37" s="1"/>
  <c r="E890" i="37"/>
  <c r="G890" i="37" s="1"/>
  <c r="E891" i="37"/>
  <c r="G891" i="37" s="1"/>
  <c r="E892" i="37"/>
  <c r="G892" i="37"/>
  <c r="E893" i="37"/>
  <c r="G893" i="37" s="1"/>
  <c r="E894" i="37"/>
  <c r="G894" i="37"/>
  <c r="E895" i="37"/>
  <c r="G895" i="37"/>
  <c r="E896" i="37"/>
  <c r="G896" i="37" s="1"/>
  <c r="E897" i="37"/>
  <c r="G897" i="37"/>
  <c r="E898" i="37"/>
  <c r="G898" i="37" s="1"/>
  <c r="E899" i="37"/>
  <c r="G899" i="37"/>
  <c r="E900" i="37"/>
  <c r="G900" i="37"/>
  <c r="E901" i="37"/>
  <c r="G901" i="37" s="1"/>
  <c r="E902" i="37"/>
  <c r="G902" i="37"/>
  <c r="E903" i="37"/>
  <c r="G903" i="37"/>
  <c r="E904" i="37"/>
  <c r="G904" i="37" s="1"/>
  <c r="E905" i="37"/>
  <c r="G905" i="37"/>
  <c r="E906" i="37"/>
  <c r="G906" i="37"/>
  <c r="E907" i="37"/>
  <c r="G907" i="37" s="1"/>
  <c r="E908" i="37"/>
  <c r="G908" i="37"/>
  <c r="E909" i="37"/>
  <c r="G909" i="37"/>
  <c r="E910" i="37"/>
  <c r="G910" i="37" s="1"/>
  <c r="E911" i="37"/>
  <c r="G911" i="37"/>
  <c r="E912" i="37"/>
  <c r="G912" i="37"/>
  <c r="E913" i="37"/>
  <c r="G913" i="37" s="1"/>
  <c r="E914" i="37"/>
  <c r="G914" i="37"/>
  <c r="E915" i="37"/>
  <c r="G915" i="37"/>
  <c r="E916" i="37"/>
  <c r="G916" i="37" s="1"/>
  <c r="E917" i="37"/>
  <c r="G917" i="37"/>
  <c r="E918" i="37"/>
  <c r="G918" i="37"/>
  <c r="E919" i="37"/>
  <c r="G919" i="37" s="1"/>
  <c r="E920" i="37"/>
  <c r="G920" i="37"/>
  <c r="E921" i="37"/>
  <c r="G921" i="37"/>
  <c r="E922" i="37"/>
  <c r="G922" i="37" s="1"/>
  <c r="E923" i="37"/>
  <c r="G923" i="37"/>
  <c r="E924" i="37"/>
  <c r="G924" i="37"/>
  <c r="E925" i="37"/>
  <c r="G925" i="37" s="1"/>
  <c r="E926" i="37"/>
  <c r="G926" i="37" s="1"/>
  <c r="E927" i="37"/>
  <c r="G927" i="37"/>
  <c r="E928" i="37"/>
  <c r="G928" i="37" s="1"/>
  <c r="E929" i="37"/>
  <c r="G929" i="37"/>
  <c r="E930" i="37"/>
  <c r="G930" i="37"/>
  <c r="E931" i="37"/>
  <c r="G931" i="37" s="1"/>
  <c r="E932" i="37"/>
  <c r="G932" i="37"/>
  <c r="E933" i="37"/>
  <c r="G933" i="37"/>
  <c r="E934" i="37"/>
  <c r="G934" i="37" s="1"/>
  <c r="E935" i="37"/>
  <c r="G935" i="37" s="1"/>
  <c r="E936" i="37"/>
  <c r="G936" i="37"/>
  <c r="E937" i="37"/>
  <c r="G937" i="37" s="1"/>
  <c r="E938" i="37"/>
  <c r="G938" i="37" s="1"/>
  <c r="E939" i="37"/>
  <c r="G939" i="37"/>
  <c r="E940" i="37"/>
  <c r="G940" i="37" s="1"/>
  <c r="E941" i="37"/>
  <c r="G941" i="37"/>
  <c r="E942" i="37"/>
  <c r="G942" i="37"/>
  <c r="E943" i="37"/>
  <c r="G943" i="37" s="1"/>
  <c r="E944" i="37"/>
  <c r="G944" i="37" s="1"/>
  <c r="E945" i="37"/>
  <c r="G945" i="37"/>
  <c r="E946" i="37"/>
  <c r="G946" i="37" s="1"/>
  <c r="E947" i="37"/>
  <c r="G947" i="37"/>
  <c r="E948" i="37"/>
  <c r="G948" i="37"/>
  <c r="E949" i="37"/>
  <c r="G949" i="37" s="1"/>
  <c r="E950" i="37"/>
  <c r="G950" i="37"/>
  <c r="E951" i="37"/>
  <c r="G951" i="37"/>
  <c r="E952" i="37"/>
  <c r="G952" i="37" s="1"/>
  <c r="E953" i="37"/>
  <c r="G953" i="37" s="1"/>
  <c r="E954" i="37"/>
  <c r="G954" i="37"/>
  <c r="E955" i="37"/>
  <c r="G955" i="37" s="1"/>
  <c r="E956" i="37"/>
  <c r="G956" i="37" s="1"/>
  <c r="E957" i="37"/>
  <c r="G957" i="37"/>
  <c r="E958" i="37"/>
  <c r="G958" i="37" s="1"/>
  <c r="E959" i="37"/>
  <c r="G959" i="37"/>
  <c r="E960" i="37"/>
  <c r="G960" i="37"/>
  <c r="E961" i="37"/>
  <c r="G961" i="37" s="1"/>
  <c r="E962" i="37"/>
  <c r="G962" i="37" s="1"/>
  <c r="E963" i="37"/>
  <c r="G963" i="37"/>
  <c r="E964" i="37"/>
  <c r="G964" i="37" s="1"/>
  <c r="E965" i="37"/>
  <c r="G965" i="37"/>
  <c r="E966" i="37"/>
  <c r="G966" i="37"/>
  <c r="E967" i="37"/>
  <c r="G967" i="37" s="1"/>
  <c r="E968" i="37"/>
  <c r="G968" i="37"/>
  <c r="E969" i="37"/>
  <c r="G969" i="37"/>
  <c r="E970" i="37"/>
  <c r="G970" i="37" s="1"/>
  <c r="E971" i="37"/>
  <c r="G971" i="37" s="1"/>
  <c r="E972" i="37"/>
  <c r="G972" i="37"/>
  <c r="E973" i="37"/>
  <c r="G973" i="37" s="1"/>
  <c r="E974" i="37"/>
  <c r="G974" i="37" s="1"/>
  <c r="E975" i="37"/>
  <c r="G975" i="37"/>
  <c r="E976" i="37"/>
  <c r="G976" i="37" s="1"/>
  <c r="E977" i="37"/>
  <c r="G977" i="37"/>
  <c r="E978" i="37"/>
  <c r="G978" i="37"/>
  <c r="E979" i="37"/>
  <c r="G979" i="37" s="1"/>
  <c r="E980" i="37"/>
  <c r="G980" i="37" s="1"/>
  <c r="E981" i="37"/>
  <c r="G981" i="37"/>
  <c r="E982" i="37"/>
  <c r="G982" i="37" s="1"/>
  <c r="E983" i="37"/>
  <c r="G983" i="37"/>
  <c r="E984" i="37"/>
  <c r="G984" i="37"/>
  <c r="E985" i="37"/>
  <c r="G985" i="37" s="1"/>
  <c r="E986" i="37"/>
  <c r="G986" i="37"/>
  <c r="E987" i="37"/>
  <c r="G987" i="37"/>
  <c r="E988" i="37"/>
  <c r="G988" i="37" s="1"/>
  <c r="E989" i="37"/>
  <c r="G989" i="37" s="1"/>
  <c r="E990" i="37"/>
  <c r="G990" i="37"/>
  <c r="E991" i="37"/>
  <c r="G991" i="37" s="1"/>
  <c r="E992" i="37"/>
  <c r="G992" i="37" s="1"/>
  <c r="E993" i="37"/>
  <c r="G993" i="37"/>
  <c r="E994" i="37"/>
  <c r="G994" i="37" s="1"/>
  <c r="E995" i="37"/>
  <c r="G995" i="37"/>
  <c r="E996" i="37"/>
  <c r="G996" i="37"/>
  <c r="E997" i="37"/>
  <c r="G997" i="37" s="1"/>
  <c r="E998" i="37"/>
  <c r="G998" i="37" s="1"/>
  <c r="E999" i="37"/>
  <c r="G999" i="37"/>
  <c r="E1000" i="37"/>
  <c r="G1000" i="37" s="1"/>
  <c r="E1001" i="37"/>
  <c r="G1001" i="37"/>
  <c r="E1002" i="37"/>
  <c r="G1002" i="37"/>
  <c r="E1003" i="37"/>
  <c r="G1003" i="37" s="1"/>
  <c r="E1004" i="37"/>
  <c r="G1004" i="37"/>
  <c r="E1005" i="37"/>
  <c r="G1005" i="37"/>
  <c r="E1006" i="37"/>
  <c r="G1006" i="37" s="1"/>
  <c r="E1007" i="37"/>
  <c r="G1007" i="37" s="1"/>
  <c r="E1008" i="37"/>
  <c r="G1008" i="37"/>
  <c r="E1009" i="37"/>
  <c r="G1009" i="37" s="1"/>
  <c r="E1010" i="37"/>
  <c r="G1010" i="37" s="1"/>
  <c r="E1011" i="37"/>
  <c r="G1011" i="37"/>
  <c r="E1012" i="37"/>
  <c r="G1012" i="37" s="1"/>
  <c r="E1013" i="37"/>
  <c r="G1013" i="37"/>
  <c r="E1014" i="37"/>
  <c r="G1014" i="37"/>
  <c r="E1015" i="37"/>
  <c r="G1015" i="37" s="1"/>
  <c r="E1016" i="37"/>
  <c r="G1016" i="37" s="1"/>
  <c r="E1017" i="37"/>
  <c r="G1017" i="37"/>
  <c r="E1018" i="37"/>
  <c r="G1018" i="37" s="1"/>
  <c r="E1019" i="37"/>
  <c r="G1019" i="37"/>
  <c r="E1020" i="37"/>
  <c r="G1020" i="37"/>
  <c r="E1021" i="37"/>
  <c r="G1021" i="37" s="1"/>
  <c r="E1022" i="37"/>
  <c r="G1022" i="37"/>
  <c r="E1023" i="37"/>
  <c r="G1023" i="37"/>
  <c r="E1024" i="37"/>
  <c r="G1024" i="37" s="1"/>
  <c r="E1025" i="37"/>
  <c r="G1025" i="37" s="1"/>
  <c r="E1026" i="37"/>
  <c r="G1026" i="37"/>
  <c r="E1027" i="37"/>
  <c r="G1027" i="37" s="1"/>
  <c r="E1028" i="37"/>
  <c r="G1028" i="37" s="1"/>
  <c r="E1029" i="37"/>
  <c r="G1029" i="37"/>
  <c r="E1030" i="37"/>
  <c r="G1030" i="37" s="1"/>
  <c r="E1031" i="37"/>
  <c r="G1031" i="37"/>
  <c r="E1032" i="37"/>
  <c r="G1032" i="37"/>
  <c r="E1033" i="37"/>
  <c r="G1033" i="37" s="1"/>
  <c r="E1034" i="37"/>
  <c r="G1034" i="37" s="1"/>
  <c r="E1035" i="37"/>
  <c r="G1035" i="37"/>
  <c r="E1036" i="37"/>
  <c r="G1036" i="37" s="1"/>
  <c r="E1037" i="37"/>
  <c r="G1037" i="37"/>
  <c r="E1038" i="37"/>
  <c r="G1038" i="37"/>
  <c r="E1039" i="37"/>
  <c r="G1039" i="37" s="1"/>
  <c r="E1040" i="37"/>
  <c r="G1040" i="37"/>
  <c r="E1041" i="37"/>
  <c r="G1041" i="37"/>
  <c r="E1042" i="37"/>
  <c r="G1042" i="37" s="1"/>
  <c r="E1043" i="37"/>
  <c r="G1043" i="37" s="1"/>
  <c r="E1044" i="37"/>
  <c r="G1044" i="37"/>
  <c r="E1045" i="37"/>
  <c r="G1045" i="37" s="1"/>
  <c r="E1046" i="37"/>
  <c r="G1046" i="37" s="1"/>
  <c r="E1047" i="37"/>
  <c r="G1047" i="37"/>
  <c r="E1048" i="37"/>
  <c r="G1048" i="37" s="1"/>
  <c r="E1049" i="37"/>
  <c r="G1049" i="37"/>
  <c r="E1050" i="37"/>
  <c r="G1050" i="37"/>
  <c r="E1051" i="37"/>
  <c r="G1051" i="37" s="1"/>
  <c r="E1052" i="37"/>
  <c r="G1052" i="37" s="1"/>
  <c r="E1053" i="37"/>
  <c r="G1053" i="37"/>
  <c r="E1054" i="37"/>
  <c r="G1054" i="37" s="1"/>
  <c r="E1055" i="37"/>
  <c r="G1055" i="37"/>
  <c r="E1056" i="37"/>
  <c r="G1056" i="37"/>
  <c r="E1057" i="37"/>
  <c r="G1057" i="37" s="1"/>
  <c r="E1058" i="37"/>
  <c r="G1058" i="37"/>
  <c r="E1059" i="37"/>
  <c r="G1059" i="37"/>
  <c r="E1060" i="37"/>
  <c r="G1060" i="37" s="1"/>
  <c r="E1061" i="37"/>
  <c r="G1061" i="37" s="1"/>
  <c r="E1062" i="37"/>
  <c r="G1062" i="37"/>
  <c r="E1063" i="37"/>
  <c r="G1063" i="37" s="1"/>
  <c r="E1064" i="37"/>
  <c r="G1064" i="37" s="1"/>
  <c r="E1065" i="37"/>
  <c r="G1065" i="37"/>
  <c r="E1066" i="37"/>
  <c r="G1066" i="37" s="1"/>
  <c r="E1067" i="37"/>
  <c r="G1067" i="37"/>
  <c r="E1068" i="37"/>
  <c r="G1068" i="37"/>
  <c r="E1069" i="37"/>
  <c r="G1069" i="37" s="1"/>
  <c r="E1070" i="37"/>
  <c r="G1070" i="37" s="1"/>
  <c r="E1071" i="37"/>
  <c r="G1071" i="37"/>
  <c r="E1072" i="37"/>
  <c r="G1072" i="37" s="1"/>
  <c r="E1073" i="37"/>
  <c r="G1073" i="37"/>
  <c r="E1074" i="37"/>
  <c r="G1074" i="37"/>
  <c r="E1075" i="37"/>
  <c r="G1075" i="37" s="1"/>
  <c r="E1076" i="37"/>
  <c r="G1076" i="37"/>
  <c r="E1077" i="37"/>
  <c r="G1077" i="37"/>
  <c r="E1078" i="37"/>
  <c r="G1078" i="37" s="1"/>
  <c r="E1079" i="37"/>
  <c r="G1079" i="37" s="1"/>
  <c r="E1080" i="37"/>
  <c r="G1080" i="37"/>
  <c r="E1081" i="37"/>
  <c r="G1081" i="37" s="1"/>
  <c r="E1082" i="37"/>
  <c r="G1082" i="37" s="1"/>
  <c r="E1083" i="37"/>
  <c r="G1083" i="37"/>
  <c r="E1084" i="37"/>
  <c r="G1084" i="37" s="1"/>
  <c r="E1085" i="37"/>
  <c r="G1085" i="37"/>
  <c r="E1086" i="37"/>
  <c r="G1086" i="37"/>
  <c r="E1087" i="37"/>
  <c r="G1087" i="37" s="1"/>
  <c r="E1088" i="37"/>
  <c r="G1088" i="37" s="1"/>
  <c r="E1089" i="37"/>
  <c r="G1089" i="37"/>
  <c r="E1090" i="37"/>
  <c r="G1090" i="37" s="1"/>
  <c r="E1091" i="37"/>
  <c r="G1091" i="37"/>
  <c r="E1092" i="37"/>
  <c r="G1092" i="37"/>
  <c r="E1093" i="37"/>
  <c r="G1093" i="37" s="1"/>
  <c r="E1094" i="37"/>
  <c r="G1094" i="37"/>
  <c r="E1095" i="37"/>
  <c r="G1095" i="37"/>
  <c r="E1096" i="37"/>
  <c r="G1096" i="37" s="1"/>
  <c r="E1097" i="37"/>
  <c r="G1097" i="37" s="1"/>
  <c r="E1098" i="37"/>
  <c r="G1098" i="37"/>
  <c r="E1099" i="37"/>
  <c r="G1099" i="37" s="1"/>
  <c r="E1100" i="37"/>
  <c r="G1100" i="37" s="1"/>
  <c r="E1101" i="37"/>
  <c r="G1101" i="37"/>
  <c r="E1102" i="37"/>
  <c r="G1102" i="37" s="1"/>
  <c r="E1103" i="37"/>
  <c r="G1103" i="37"/>
  <c r="E1104" i="37"/>
  <c r="G1104" i="37"/>
  <c r="E1105" i="37"/>
  <c r="G1105" i="37" s="1"/>
  <c r="E1106" i="37"/>
  <c r="G1106" i="37" s="1"/>
  <c r="E1107" i="37"/>
  <c r="G1107" i="37"/>
  <c r="E1108" i="37"/>
  <c r="G1108" i="37" s="1"/>
  <c r="E1109" i="37"/>
  <c r="G1109" i="37"/>
  <c r="E1110" i="37"/>
  <c r="G1110" i="37"/>
  <c r="E1111" i="37"/>
  <c r="G1111" i="37" s="1"/>
  <c r="E1112" i="37"/>
  <c r="G1112" i="37"/>
  <c r="E1113" i="37"/>
  <c r="G1113" i="37"/>
  <c r="E1114" i="37"/>
  <c r="G1114" i="37" s="1"/>
  <c r="E1115" i="37"/>
  <c r="G1115" i="37" s="1"/>
  <c r="E1116" i="37"/>
  <c r="G1116" i="37"/>
  <c r="E1117" i="37"/>
  <c r="G1117" i="37" s="1"/>
  <c r="E1118" i="37"/>
  <c r="G1118" i="37" s="1"/>
  <c r="E1119" i="37"/>
  <c r="G1119" i="37"/>
  <c r="E1120" i="37"/>
  <c r="G1120" i="37" s="1"/>
  <c r="E1121" i="37"/>
  <c r="G1121" i="37"/>
  <c r="E1122" i="37"/>
  <c r="G1122" i="37"/>
  <c r="E1123" i="37"/>
  <c r="G1123" i="37" s="1"/>
  <c r="E1124" i="37"/>
  <c r="G1124" i="37" s="1"/>
  <c r="E1125" i="37"/>
  <c r="G1125" i="37"/>
  <c r="E1126" i="37"/>
  <c r="G1126" i="37" s="1"/>
  <c r="E1127" i="37"/>
  <c r="G1127" i="37"/>
  <c r="E1128" i="37"/>
  <c r="G1128" i="37"/>
  <c r="E1129" i="37"/>
  <c r="G1129" i="37" s="1"/>
  <c r="E1130" i="37"/>
  <c r="G1130" i="37"/>
  <c r="E1131" i="37"/>
  <c r="G1131" i="37"/>
  <c r="E1132" i="37"/>
  <c r="G1132" i="37" s="1"/>
  <c r="E1133" i="37"/>
  <c r="G1133" i="37" s="1"/>
  <c r="E1134" i="37"/>
  <c r="G1134" i="37"/>
  <c r="E1135" i="37"/>
  <c r="G1135" i="37" s="1"/>
  <c r="E1136" i="37"/>
  <c r="G1136" i="37" s="1"/>
  <c r="E1137" i="37"/>
  <c r="G1137" i="37"/>
  <c r="E1138" i="37"/>
  <c r="G1138" i="37" s="1"/>
  <c r="E1139" i="37"/>
  <c r="G1139" i="37"/>
  <c r="E1140" i="37"/>
  <c r="G1140" i="37"/>
  <c r="E1141" i="37"/>
  <c r="G1141" i="37" s="1"/>
  <c r="E1142" i="37"/>
  <c r="G1142" i="37" s="1"/>
  <c r="E1143" i="37"/>
  <c r="G1143" i="37"/>
  <c r="E1144" i="37"/>
  <c r="G1144" i="37" s="1"/>
  <c r="E1145" i="37"/>
  <c r="G1145" i="37"/>
  <c r="E1146" i="37"/>
  <c r="G1146" i="37"/>
  <c r="E1147" i="37"/>
  <c r="G1147" i="37" s="1"/>
  <c r="E1148" i="37"/>
  <c r="G1148" i="37"/>
  <c r="E1149" i="37"/>
  <c r="G1149" i="37"/>
  <c r="E1150" i="37"/>
  <c r="G1150" i="37" s="1"/>
  <c r="E1151" i="37"/>
  <c r="G1151" i="37" s="1"/>
  <c r="E1152" i="37"/>
  <c r="G1152" i="37"/>
  <c r="E1153" i="37"/>
  <c r="G1153" i="37" s="1"/>
  <c r="E1154" i="37"/>
  <c r="G1154" i="37" s="1"/>
  <c r="E1155" i="37"/>
  <c r="G1155" i="37"/>
  <c r="E1156" i="37"/>
  <c r="G1156" i="37" s="1"/>
  <c r="E1157" i="37"/>
  <c r="G1157" i="37"/>
  <c r="E1158" i="37"/>
  <c r="G1158" i="37"/>
  <c r="E1159" i="37"/>
  <c r="G1159" i="37" s="1"/>
  <c r="E1160" i="37"/>
  <c r="G1160" i="37" s="1"/>
  <c r="E1161" i="37"/>
  <c r="G1161" i="37"/>
  <c r="E1162" i="37"/>
  <c r="G1162" i="37" s="1"/>
  <c r="E1163" i="37"/>
  <c r="G1163" i="37"/>
  <c r="E1164" i="37"/>
  <c r="G1164" i="37"/>
  <c r="E1165" i="37"/>
  <c r="G1165" i="37" s="1"/>
  <c r="E1166" i="37"/>
  <c r="G1166" i="37"/>
  <c r="E1167" i="37"/>
  <c r="G1167" i="37"/>
  <c r="E1168" i="37"/>
  <c r="G1168" i="37" s="1"/>
  <c r="E1169" i="37"/>
  <c r="G1169" i="37" s="1"/>
  <c r="E1170" i="37"/>
  <c r="G1170" i="37"/>
  <c r="E1171" i="37"/>
  <c r="G1171" i="37" s="1"/>
  <c r="E1172" i="37"/>
  <c r="G1172" i="37" s="1"/>
  <c r="E1173" i="37"/>
  <c r="G1173" i="37"/>
  <c r="E1174" i="37"/>
  <c r="G1174" i="37" s="1"/>
  <c r="E1175" i="37"/>
  <c r="G1175" i="37"/>
  <c r="E1176" i="37"/>
  <c r="G1176" i="37"/>
  <c r="E1177" i="37"/>
  <c r="G1177" i="37" s="1"/>
  <c r="E1178" i="37"/>
  <c r="G1178" i="37" s="1"/>
  <c r="E1179" i="37"/>
  <c r="G1179" i="37"/>
  <c r="E1180" i="37"/>
  <c r="G1180" i="37" s="1"/>
  <c r="E1181" i="37"/>
  <c r="G1181" i="37"/>
  <c r="E1182" i="37"/>
  <c r="G1182" i="37"/>
  <c r="E1183" i="37"/>
  <c r="G1183" i="37" s="1"/>
  <c r="E1184" i="37"/>
  <c r="G1184" i="37"/>
  <c r="E1185" i="37"/>
  <c r="G1185" i="37"/>
  <c r="E1186" i="37"/>
  <c r="G1186" i="37" s="1"/>
  <c r="E1187" i="37"/>
  <c r="G1187" i="37" s="1"/>
  <c r="E1188" i="37"/>
  <c r="G1188" i="37"/>
  <c r="E1189" i="37"/>
  <c r="G1189" i="37" s="1"/>
  <c r="E1190" i="37"/>
  <c r="G1190" i="37" s="1"/>
  <c r="E1191" i="37"/>
  <c r="G1191" i="37"/>
  <c r="E1192" i="37"/>
  <c r="G1192" i="37" s="1"/>
  <c r="E1193" i="37"/>
  <c r="G1193" i="37"/>
  <c r="E1194" i="37"/>
  <c r="G1194" i="37"/>
  <c r="E1195" i="37"/>
  <c r="G1195" i="37" s="1"/>
  <c r="E1196" i="37"/>
  <c r="G1196" i="37"/>
  <c r="E1197" i="37"/>
  <c r="G1197" i="37"/>
  <c r="E1198" i="37"/>
  <c r="G1198" i="37" s="1"/>
  <c r="E1199" i="37"/>
  <c r="G1199" i="37"/>
  <c r="E1200" i="37"/>
  <c r="G1200" i="37"/>
  <c r="E1201" i="37"/>
  <c r="G1201" i="37" s="1"/>
  <c r="E1202" i="37"/>
  <c r="G1202" i="37"/>
  <c r="E1203" i="37"/>
  <c r="G1203" i="37"/>
  <c r="E1204" i="37"/>
  <c r="G1204" i="37" s="1"/>
  <c r="E1205" i="37"/>
  <c r="G1205" i="37" s="1"/>
  <c r="E1206" i="37"/>
  <c r="G1206" i="37"/>
  <c r="E1207" i="37"/>
  <c r="G1207" i="37" s="1"/>
  <c r="E1208" i="37"/>
  <c r="G1208" i="37" s="1"/>
  <c r="E1209" i="37"/>
  <c r="G1209" i="37"/>
  <c r="E1210" i="37"/>
  <c r="G1210" i="37" s="1"/>
  <c r="E1211" i="37"/>
  <c r="G1211" i="37"/>
  <c r="E1212" i="37"/>
  <c r="G1212" i="37"/>
  <c r="E1213" i="37"/>
  <c r="G1213" i="37" s="1"/>
  <c r="E1214" i="37"/>
  <c r="G1214" i="37"/>
  <c r="E1215" i="37"/>
  <c r="G1215" i="37"/>
  <c r="E1216" i="37"/>
  <c r="G1216" i="37" s="1"/>
  <c r="E1217" i="37"/>
  <c r="G1217" i="37"/>
  <c r="E1218" i="37"/>
  <c r="G1218" i="37"/>
  <c r="E1219" i="37"/>
  <c r="G1219" i="37" s="1"/>
  <c r="E1220" i="37"/>
  <c r="G1220" i="37"/>
  <c r="E1221" i="37"/>
  <c r="G1221" i="37"/>
  <c r="E1222" i="37"/>
  <c r="G1222" i="37" s="1"/>
  <c r="E1223" i="37"/>
  <c r="G1223" i="37" s="1"/>
  <c r="E1224" i="37"/>
  <c r="G1224" i="37"/>
  <c r="E1225" i="37"/>
  <c r="G1225" i="37" s="1"/>
  <c r="E1226" i="37"/>
  <c r="G1226" i="37" s="1"/>
  <c r="E1227" i="37"/>
  <c r="G1227" i="37"/>
  <c r="E1228" i="37"/>
  <c r="G1228" i="37" s="1"/>
  <c r="E1229" i="37"/>
  <c r="G1229" i="37"/>
  <c r="E1230" i="37"/>
  <c r="G1230" i="37"/>
  <c r="E1231" i="37"/>
  <c r="G1231" i="37" s="1"/>
  <c r="E1232" i="37"/>
  <c r="G1232" i="37"/>
  <c r="E1233" i="37"/>
  <c r="G1233" i="37"/>
  <c r="E1234" i="37"/>
  <c r="G1234" i="37" s="1"/>
  <c r="E1235" i="37"/>
  <c r="G1235" i="37"/>
  <c r="E1236" i="37"/>
  <c r="G1236" i="37"/>
  <c r="E1237" i="37"/>
  <c r="G1237" i="37" s="1"/>
  <c r="E1238" i="37"/>
  <c r="G1238" i="37"/>
  <c r="E1239" i="37"/>
  <c r="G1239" i="37"/>
  <c r="E1240" i="37"/>
  <c r="G1240" i="37" s="1"/>
  <c r="E1241" i="37"/>
  <c r="G1241" i="37" s="1"/>
  <c r="E1242" i="37"/>
  <c r="G1242" i="37"/>
  <c r="E1243" i="37"/>
  <c r="G1243" i="37" s="1"/>
  <c r="E1244" i="37"/>
  <c r="G1244" i="37" s="1"/>
  <c r="E1245" i="37"/>
  <c r="G1245" i="37"/>
  <c r="E1246" i="37"/>
  <c r="G1246" i="37" s="1"/>
  <c r="E1247" i="37"/>
  <c r="G1247" i="37"/>
  <c r="E1248" i="37"/>
  <c r="G1248" i="37"/>
  <c r="E1249" i="37"/>
  <c r="G1249" i="37" s="1"/>
  <c r="E1250" i="37"/>
  <c r="G1250" i="37"/>
  <c r="E1251" i="37"/>
  <c r="G1251" i="37"/>
  <c r="E1252" i="37"/>
  <c r="G1252" i="37" s="1"/>
  <c r="E1253" i="37"/>
  <c r="G1253" i="37"/>
  <c r="E1254" i="37"/>
  <c r="G1254" i="37"/>
  <c r="E1255" i="37"/>
  <c r="G1255" i="37" s="1"/>
  <c r="E1256" i="37"/>
  <c r="G1256" i="37"/>
  <c r="E1257" i="37"/>
  <c r="G1257" i="37"/>
  <c r="E1258" i="37"/>
  <c r="G1258" i="37" s="1"/>
  <c r="E1259" i="37"/>
  <c r="G1259" i="37" s="1"/>
  <c r="E1260" i="37"/>
  <c r="G1260" i="37"/>
  <c r="E1261" i="37"/>
  <c r="G1261" i="37" s="1"/>
  <c r="E1262" i="37"/>
  <c r="G1262" i="37" s="1"/>
  <c r="E1263" i="37"/>
  <c r="G1263" i="37"/>
  <c r="E1264" i="37"/>
  <c r="G1264" i="37" s="1"/>
  <c r="E1265" i="37"/>
  <c r="G1265" i="37"/>
  <c r="E1266" i="37"/>
  <c r="G1266" i="37" s="1"/>
  <c r="E1267" i="37"/>
  <c r="G1267" i="37" s="1"/>
  <c r="E1268" i="37"/>
  <c r="G1268" i="37"/>
  <c r="E1269" i="37"/>
  <c r="G1269" i="37" s="1"/>
  <c r="E1270" i="37"/>
  <c r="G1270" i="37" s="1"/>
  <c r="E1271" i="37"/>
  <c r="G1271" i="37"/>
  <c r="E1272" i="37"/>
  <c r="G1272" i="37"/>
  <c r="E1273" i="37"/>
  <c r="G1273" i="37" s="1"/>
  <c r="E1274" i="37"/>
  <c r="G1274" i="37"/>
  <c r="E1275" i="37"/>
  <c r="G1275" i="37"/>
  <c r="E1276" i="37"/>
  <c r="G1276" i="37" s="1"/>
  <c r="E1277" i="37"/>
  <c r="G1277" i="37" s="1"/>
  <c r="E1278" i="37"/>
  <c r="G1278" i="37"/>
  <c r="E1279" i="37"/>
  <c r="G1279" i="37" s="1"/>
  <c r="E1280" i="37"/>
  <c r="G1280" i="37" s="1"/>
  <c r="E1281" i="37"/>
  <c r="G1281" i="37"/>
  <c r="E1282" i="37"/>
  <c r="G1282" i="37" s="1"/>
  <c r="E1283" i="37"/>
  <c r="G1283" i="37"/>
  <c r="E1284" i="37"/>
  <c r="G1284" i="37" s="1"/>
  <c r="E1285" i="37"/>
  <c r="G1285" i="37" s="1"/>
  <c r="E1286" i="37"/>
  <c r="G1286" i="37"/>
  <c r="E1287" i="37"/>
  <c r="G1287" i="37" s="1"/>
  <c r="E1288" i="37"/>
  <c r="G1288" i="37" s="1"/>
  <c r="E1289" i="37"/>
  <c r="G1289" i="37"/>
  <c r="E1290" i="37"/>
  <c r="G1290" i="37"/>
  <c r="E1291" i="37"/>
  <c r="G1291" i="37" s="1"/>
  <c r="E1292" i="37"/>
  <c r="G1292" i="37"/>
  <c r="E1293" i="37"/>
  <c r="G1293" i="37"/>
  <c r="E1294" i="37"/>
  <c r="G1294" i="37" s="1"/>
  <c r="E1295" i="37"/>
  <c r="G1295" i="37" s="1"/>
  <c r="E1296" i="37"/>
  <c r="G1296" i="37"/>
  <c r="E1297" i="37"/>
  <c r="G1297" i="37" s="1"/>
  <c r="E1298" i="37"/>
  <c r="G1298" i="37" s="1"/>
  <c r="E1299" i="37"/>
  <c r="G1299" i="37"/>
  <c r="E1300" i="37"/>
  <c r="G1300" i="37" s="1"/>
  <c r="E1301" i="37"/>
  <c r="G1301" i="37"/>
  <c r="E1302" i="37"/>
  <c r="G1302" i="37" s="1"/>
  <c r="E1303" i="37"/>
  <c r="G1303" i="37" s="1"/>
  <c r="E1304" i="37"/>
  <c r="G1304" i="37"/>
  <c r="E1305" i="37"/>
  <c r="G1305" i="37" s="1"/>
  <c r="E1306" i="37"/>
  <c r="G1306" i="37" s="1"/>
  <c r="E1307" i="37"/>
  <c r="G1307" i="37"/>
  <c r="E1308" i="37"/>
  <c r="G1308" i="37"/>
  <c r="E1309" i="37"/>
  <c r="G1309" i="37" s="1"/>
  <c r="E1310" i="37"/>
  <c r="G1310" i="37"/>
  <c r="E1311" i="37"/>
  <c r="G1311" i="37"/>
  <c r="E1312" i="37"/>
  <c r="G1312" i="37" s="1"/>
  <c r="E1313" i="37"/>
  <c r="G1313" i="37" s="1"/>
  <c r="E1314" i="37"/>
  <c r="G1314" i="37"/>
  <c r="E1315" i="37"/>
  <c r="G1315" i="37"/>
  <c r="E1316" i="37"/>
  <c r="G1316" i="37" s="1"/>
  <c r="E1317" i="37"/>
  <c r="G1317" i="37"/>
  <c r="E1318" i="37"/>
  <c r="G1318" i="37"/>
  <c r="E1319" i="37"/>
  <c r="G1319" i="37" s="1"/>
  <c r="E1320" i="37"/>
  <c r="G1320" i="37"/>
  <c r="E1321" i="37"/>
  <c r="G1321" i="37"/>
  <c r="E1322" i="37"/>
  <c r="G1322" i="37" s="1"/>
  <c r="E1323" i="37"/>
  <c r="G1323" i="37"/>
  <c r="E1324" i="37"/>
  <c r="G1324" i="37"/>
  <c r="E1325" i="37"/>
  <c r="G1325" i="37" s="1"/>
  <c r="E1326" i="37"/>
  <c r="G1326" i="37"/>
  <c r="E97" i="37"/>
  <c r="G97" i="37"/>
  <c r="E98" i="37"/>
  <c r="G98" i="37" s="1"/>
  <c r="E99" i="37"/>
  <c r="G99" i="37"/>
  <c r="E100" i="37"/>
  <c r="G100" i="37"/>
  <c r="E101" i="37"/>
  <c r="G101" i="37" s="1"/>
  <c r="E102" i="37"/>
  <c r="G102" i="37"/>
  <c r="E103" i="37"/>
  <c r="G103" i="37"/>
  <c r="E104" i="37"/>
  <c r="G104" i="37" s="1"/>
  <c r="E105" i="37"/>
  <c r="G105" i="37"/>
  <c r="E106" i="37"/>
  <c r="G106" i="37"/>
  <c r="E107" i="37"/>
  <c r="G107" i="37" s="1"/>
  <c r="E13" i="37"/>
  <c r="G13" i="37"/>
  <c r="H1665" i="37"/>
  <c r="H1667" i="37"/>
  <c r="D1633" i="37"/>
  <c r="D1634" i="37"/>
  <c r="D1635" i="37"/>
  <c r="D1636" i="37"/>
  <c r="D1637" i="37"/>
  <c r="D1638" i="37"/>
  <c r="D1639" i="37"/>
  <c r="D1640" i="37"/>
  <c r="D1641" i="37"/>
  <c r="D1642" i="37"/>
  <c r="D1643" i="37"/>
  <c r="D1644" i="37"/>
  <c r="D1645" i="37"/>
  <c r="D1646" i="37"/>
  <c r="D1647" i="37"/>
  <c r="D1648" i="37"/>
  <c r="D1649" i="37"/>
  <c r="D1650" i="37"/>
  <c r="D1651" i="37"/>
  <c r="D1652" i="37"/>
  <c r="D1653" i="37"/>
  <c r="D1654" i="37"/>
  <c r="D1655" i="37"/>
  <c r="D1656" i="37"/>
  <c r="D1657" i="37"/>
  <c r="D1658" i="37"/>
  <c r="D1659" i="37"/>
  <c r="D1660" i="37"/>
  <c r="D1661" i="37"/>
  <c r="D1662" i="37"/>
  <c r="D1663" i="37"/>
  <c r="A3939" i="9"/>
  <c r="A3940" i="9"/>
  <c r="A3941" i="9"/>
  <c r="A3942" i="9"/>
  <c r="A3943" i="9"/>
  <c r="A3944" i="9" s="1"/>
  <c r="A3945" i="9" s="1"/>
  <c r="A3946" i="9" s="1"/>
  <c r="A3947" i="9" s="1"/>
  <c r="A3948" i="9" s="1"/>
  <c r="A3949" i="9" s="1"/>
  <c r="A3950" i="9" s="1"/>
  <c r="A3951" i="9" s="1"/>
  <c r="A3952" i="9" s="1"/>
  <c r="A3953" i="9" s="1"/>
  <c r="A3954" i="9" s="1"/>
  <c r="A3955" i="9"/>
  <c r="A3956" i="9" s="1"/>
  <c r="A3957" i="9" s="1"/>
  <c r="A3958" i="9" s="1"/>
  <c r="A3959" i="9" s="1"/>
  <c r="A3960" i="9" s="1"/>
  <c r="A3961" i="9" s="1"/>
  <c r="A3962" i="9" s="1"/>
  <c r="A3963" i="9" s="1"/>
  <c r="A3964" i="9" s="1"/>
  <c r="A3965" i="9" s="1"/>
  <c r="A3966" i="9" s="1"/>
  <c r="A3967" i="9" s="1"/>
  <c r="A3968" i="9" s="1"/>
  <c r="A3969" i="9" s="1"/>
  <c r="A3970" i="9" s="1"/>
  <c r="A3971" i="9" s="1"/>
  <c r="A3972" i="9" s="1"/>
  <c r="A3973" i="9" s="1"/>
  <c r="A3974" i="9" s="1"/>
  <c r="A3975" i="9" s="1"/>
  <c r="A3976" i="9" s="1"/>
  <c r="A3977" i="9" s="1"/>
  <c r="A3978" i="9" s="1"/>
  <c r="A3979" i="9" s="1"/>
  <c r="A3980" i="9" s="1"/>
  <c r="A3981" i="9" s="1"/>
  <c r="A3982" i="9" s="1"/>
  <c r="A3983" i="9" s="1"/>
  <c r="A3984" i="9" s="1"/>
  <c r="A3985" i="9" s="1"/>
  <c r="A3986" i="9" s="1"/>
  <c r="A3987" i="9" s="1"/>
  <c r="A3988" i="9" s="1"/>
  <c r="A3989" i="9" s="1"/>
  <c r="A3990" i="9" s="1"/>
  <c r="A3991" i="9" s="1"/>
  <c r="A3992" i="9" s="1"/>
  <c r="A3993" i="9" s="1"/>
  <c r="A3994" i="9" s="1"/>
  <c r="A3995" i="9" s="1"/>
  <c r="A3996" i="9" s="1"/>
  <c r="A3997" i="9" s="1"/>
  <c r="A3998" i="9" s="1"/>
  <c r="A3999" i="9" s="1"/>
  <c r="A4000" i="9" s="1"/>
  <c r="A4001" i="9" s="1"/>
  <c r="A4002" i="9" s="1"/>
  <c r="A4003" i="9" s="1"/>
  <c r="A4004" i="9" s="1"/>
  <c r="A4005" i="9" s="1"/>
  <c r="A4006" i="9" s="1"/>
  <c r="A4007" i="9" s="1"/>
  <c r="A4008" i="9" s="1"/>
  <c r="A4009" i="9" s="1"/>
  <c r="A4010" i="9" s="1"/>
  <c r="A4011" i="9" s="1"/>
  <c r="A4012" i="9" s="1"/>
  <c r="A4013" i="9" s="1"/>
  <c r="A4014" i="9" s="1"/>
  <c r="A4015" i="9" s="1"/>
  <c r="A4016" i="9" s="1"/>
  <c r="A4017" i="9" s="1"/>
  <c r="A4018" i="9" s="1"/>
  <c r="A4019" i="9" s="1"/>
  <c r="A4020" i="9" s="1"/>
  <c r="A4021" i="9" s="1"/>
  <c r="A4022" i="9" s="1"/>
  <c r="A4023" i="9" s="1"/>
  <c r="A4024" i="9" s="1"/>
  <c r="A4025" i="9" s="1"/>
  <c r="A4026" i="9" s="1"/>
  <c r="A4027" i="9" s="1"/>
  <c r="A4028" i="9" s="1"/>
  <c r="A4029" i="9" s="1"/>
  <c r="A4030" i="9" s="1"/>
  <c r="A4031" i="9" s="1"/>
  <c r="A4032" i="9" s="1"/>
  <c r="A4033" i="9" s="1"/>
  <c r="A4034" i="9" s="1"/>
  <c r="A4035" i="9" s="1"/>
  <c r="A4036" i="9" s="1"/>
  <c r="A4037" i="9" s="1"/>
  <c r="A4038" i="9" s="1"/>
  <c r="A4039" i="9" s="1"/>
  <c r="A4040" i="9" s="1"/>
  <c r="A4041" i="9" s="1"/>
  <c r="A4042" i="9" s="1"/>
  <c r="A4043" i="9" s="1"/>
  <c r="A4044" i="9" s="1"/>
  <c r="A4045" i="9" s="1"/>
  <c r="A4046" i="9" s="1"/>
  <c r="A4047" i="9" s="1"/>
  <c r="A4048" i="9" s="1"/>
  <c r="A4049" i="9" s="1"/>
  <c r="A4050" i="9" s="1"/>
  <c r="A4051" i="9" s="1"/>
  <c r="A4052" i="9" s="1"/>
  <c r="A4053" i="9" s="1"/>
  <c r="A4054" i="9" s="1"/>
  <c r="A4055" i="9" s="1"/>
  <c r="A4056" i="9" s="1"/>
  <c r="A4057" i="9" s="1"/>
  <c r="A4058" i="9" s="1"/>
  <c r="A4059" i="9" s="1"/>
  <c r="A4060" i="9" s="1"/>
  <c r="A4061" i="9" s="1"/>
  <c r="A4062" i="9" s="1"/>
  <c r="A4063" i="9" s="1"/>
  <c r="A4064" i="9" s="1"/>
  <c r="A4065" i="9" s="1"/>
  <c r="A4066" i="9" s="1"/>
  <c r="A4067" i="9" s="1"/>
  <c r="A4068" i="9" s="1"/>
  <c r="A4069" i="9" s="1"/>
  <c r="A4070" i="9" s="1"/>
  <c r="A4071" i="9" s="1"/>
  <c r="A4072" i="9" s="1"/>
  <c r="A4073" i="9" s="1"/>
  <c r="A4074" i="9" s="1"/>
  <c r="A4075" i="9" s="1"/>
  <c r="A4076" i="9" s="1"/>
  <c r="A4077" i="9" s="1"/>
  <c r="A4078" i="9" s="1"/>
  <c r="A4079" i="9" s="1"/>
  <c r="A4080" i="9" s="1"/>
  <c r="A4081" i="9" s="1"/>
  <c r="A4082" i="9" s="1"/>
  <c r="A4083" i="9" s="1"/>
  <c r="A4084" i="9" s="1"/>
  <c r="A4085" i="9" s="1"/>
  <c r="A4086" i="9" s="1"/>
  <c r="A4087" i="9" s="1"/>
  <c r="A4088" i="9" s="1"/>
  <c r="A4089" i="9" s="1"/>
  <c r="A4090" i="9" s="1"/>
  <c r="A4091" i="9" s="1"/>
  <c r="A4092" i="9" s="1"/>
  <c r="A4093" i="9" s="1"/>
  <c r="A4094" i="9" s="1"/>
  <c r="A4095" i="9" s="1"/>
  <c r="A4096" i="9" s="1"/>
  <c r="A4097" i="9" s="1"/>
  <c r="A4098" i="9" s="1"/>
  <c r="A4099" i="9" s="1"/>
  <c r="A4100" i="9" s="1"/>
  <c r="A4101" i="9" s="1"/>
  <c r="A4102" i="9" s="1"/>
  <c r="A4103" i="9" s="1"/>
  <c r="A4104" i="9" s="1"/>
  <c r="A4105" i="9" s="1"/>
  <c r="A4106" i="9" s="1"/>
  <c r="A4107" i="9" s="1"/>
  <c r="A4108" i="9" s="1"/>
  <c r="A4109" i="9" s="1"/>
  <c r="A4110" i="9" s="1"/>
  <c r="A4111" i="9" s="1"/>
  <c r="A4112" i="9" s="1"/>
  <c r="A4113" i="9" s="1"/>
  <c r="A4114" i="9" s="1"/>
  <c r="A4115" i="9" s="1"/>
  <c r="A4116" i="9" s="1"/>
  <c r="A4117" i="9" s="1"/>
  <c r="A4118" i="9" s="1"/>
  <c r="A4119" i="9" s="1"/>
  <c r="A4120" i="9" s="1"/>
  <c r="A4121" i="9" s="1"/>
  <c r="A4122" i="9" s="1"/>
  <c r="A4123" i="9" s="1"/>
  <c r="A4124" i="9" s="1"/>
  <c r="A4125" i="9" s="1"/>
  <c r="A4126" i="9" s="1"/>
  <c r="A4127" i="9" s="1"/>
  <c r="A4128" i="9" s="1"/>
  <c r="A4129" i="9" s="1"/>
  <c r="A4130" i="9" s="1"/>
  <c r="A4131" i="9" s="1"/>
  <c r="A4132" i="9" s="1"/>
  <c r="A4133" i="9" s="1"/>
  <c r="A4134" i="9" s="1"/>
  <c r="A4135" i="9" s="1"/>
  <c r="A4136" i="9" s="1"/>
  <c r="A4137" i="9" s="1"/>
  <c r="A4138" i="9" s="1"/>
  <c r="A4139" i="9" s="1"/>
  <c r="A4140" i="9" s="1"/>
  <c r="A4141" i="9" s="1"/>
  <c r="A4142" i="9" s="1"/>
  <c r="A4143" i="9" s="1"/>
  <c r="A4144" i="9" s="1"/>
  <c r="A4145" i="9" s="1"/>
  <c r="A4146" i="9" s="1"/>
  <c r="A4147" i="9" s="1"/>
  <c r="A4148" i="9" s="1"/>
  <c r="A4149" i="9" s="1"/>
  <c r="A4150" i="9" s="1"/>
  <c r="A4151" i="9" s="1"/>
  <c r="A4152" i="9" s="1"/>
  <c r="A4153" i="9" s="1"/>
  <c r="A4154" i="9" s="1"/>
  <c r="A4155" i="9" s="1"/>
  <c r="A4156" i="9" s="1"/>
  <c r="A4157" i="9" s="1"/>
  <c r="A4158" i="9" s="1"/>
  <c r="A4159" i="9" s="1"/>
  <c r="A4160" i="9" s="1"/>
  <c r="A4161" i="9" s="1"/>
  <c r="A4162" i="9" s="1"/>
  <c r="A4163" i="9" s="1"/>
  <c r="A4164" i="9" s="1"/>
  <c r="A4165" i="9" s="1"/>
  <c r="A4166" i="9" s="1"/>
  <c r="A4167" i="9" s="1"/>
  <c r="A4168" i="9" s="1"/>
  <c r="A4169" i="9" s="1"/>
  <c r="A4170" i="9" s="1"/>
  <c r="A4172" i="9" s="1"/>
  <c r="D26" i="19"/>
  <c r="C26" i="19" s="1"/>
  <c r="E61" i="58" s="1"/>
  <c r="E15" i="19"/>
  <c r="E16" i="19"/>
  <c r="E17" i="19"/>
  <c r="E18" i="19"/>
  <c r="E19" i="19"/>
  <c r="E20" i="19"/>
  <c r="E21" i="19"/>
  <c r="E22" i="19"/>
  <c r="E23" i="19"/>
  <c r="E24" i="19"/>
  <c r="E14" i="19"/>
  <c r="E26" i="19" s="1"/>
  <c r="E13" i="19"/>
  <c r="B24" i="19"/>
  <c r="B23" i="19"/>
  <c r="B22" i="19"/>
  <c r="B21" i="19"/>
  <c r="B20" i="19"/>
  <c r="B19" i="19"/>
  <c r="B18" i="19"/>
  <c r="B17" i="19"/>
  <c r="B16" i="19"/>
  <c r="B15" i="19"/>
  <c r="B14" i="19"/>
  <c r="B13" i="19"/>
  <c r="A14" i="19"/>
  <c r="A15" i="19"/>
  <c r="A16" i="19"/>
  <c r="A17" i="19"/>
  <c r="A18" i="19"/>
  <c r="A19" i="19" s="1"/>
  <c r="A20" i="19" s="1"/>
  <c r="A21" i="19" s="1"/>
  <c r="A22" i="19" s="1"/>
  <c r="A23" i="19" s="1"/>
  <c r="A24" i="19" s="1"/>
  <c r="E14" i="37"/>
  <c r="G14" i="37"/>
  <c r="E15" i="37"/>
  <c r="G15" i="37" s="1"/>
  <c r="E16" i="37"/>
  <c r="G16" i="37"/>
  <c r="E17" i="37"/>
  <c r="G17" i="37"/>
  <c r="E18" i="37"/>
  <c r="G18" i="37" s="1"/>
  <c r="E19" i="37"/>
  <c r="G19" i="37"/>
  <c r="E20" i="37"/>
  <c r="G20" i="37"/>
  <c r="E21" i="37"/>
  <c r="G21" i="37" s="1"/>
  <c r="E22" i="37"/>
  <c r="G22" i="37"/>
  <c r="E23" i="37"/>
  <c r="G23" i="37"/>
  <c r="E24" i="37"/>
  <c r="G24" i="37" s="1"/>
  <c r="E25" i="37"/>
  <c r="G25" i="37"/>
  <c r="E26" i="37"/>
  <c r="G26" i="37"/>
  <c r="E27" i="37"/>
  <c r="G27" i="37" s="1"/>
  <c r="E28" i="37"/>
  <c r="G28" i="37"/>
  <c r="E29" i="37"/>
  <c r="G29" i="37"/>
  <c r="E30" i="37"/>
  <c r="G30" i="37" s="1"/>
  <c r="E31" i="37"/>
  <c r="G31" i="37"/>
  <c r="E32" i="37"/>
  <c r="G32" i="37"/>
  <c r="E33" i="37"/>
  <c r="G33" i="37" s="1"/>
  <c r="E34" i="37"/>
  <c r="G34" i="37"/>
  <c r="E35" i="37"/>
  <c r="G35" i="37"/>
  <c r="E36" i="37"/>
  <c r="G36" i="37" s="1"/>
  <c r="E37" i="37"/>
  <c r="G37" i="37"/>
  <c r="E38" i="37"/>
  <c r="G38" i="37"/>
  <c r="E39" i="37"/>
  <c r="G39" i="37" s="1"/>
  <c r="E40" i="37"/>
  <c r="G40" i="37"/>
  <c r="E41" i="37"/>
  <c r="G41" i="37"/>
  <c r="E42" i="37"/>
  <c r="G42" i="37" s="1"/>
  <c r="E43" i="37"/>
  <c r="G43" i="37"/>
  <c r="E44" i="37"/>
  <c r="G44" i="37"/>
  <c r="E45" i="37"/>
  <c r="G45" i="37" s="1"/>
  <c r="E46" i="37"/>
  <c r="G46" i="37"/>
  <c r="E47" i="37"/>
  <c r="G47" i="37"/>
  <c r="E48" i="37"/>
  <c r="G48" i="37" s="1"/>
  <c r="E49" i="37"/>
  <c r="G49" i="37"/>
  <c r="E50" i="37"/>
  <c r="G50" i="37"/>
  <c r="E51" i="37"/>
  <c r="G51" i="37" s="1"/>
  <c r="E52" i="37"/>
  <c r="G52" i="37"/>
  <c r="E53" i="37"/>
  <c r="G53" i="37"/>
  <c r="E54" i="37"/>
  <c r="G54" i="37" s="1"/>
  <c r="E55" i="37"/>
  <c r="G55" i="37"/>
  <c r="E56" i="37"/>
  <c r="G56" i="37"/>
  <c r="E57" i="37"/>
  <c r="G57" i="37" s="1"/>
  <c r="E58" i="37"/>
  <c r="G58" i="37"/>
  <c r="E59" i="37"/>
  <c r="G59" i="37"/>
  <c r="E60" i="37"/>
  <c r="G60" i="37" s="1"/>
  <c r="E61" i="37"/>
  <c r="G61" i="37"/>
  <c r="E62" i="37"/>
  <c r="G62" i="37"/>
  <c r="E63" i="37"/>
  <c r="G63" i="37" s="1"/>
  <c r="E64" i="37"/>
  <c r="G64" i="37"/>
  <c r="E65" i="37"/>
  <c r="G65" i="37"/>
  <c r="E66" i="37"/>
  <c r="G66" i="37" s="1"/>
  <c r="E67" i="37"/>
  <c r="G67" i="37"/>
  <c r="E68" i="37"/>
  <c r="G68" i="37"/>
  <c r="E69" i="37"/>
  <c r="G69" i="37" s="1"/>
  <c r="E70" i="37"/>
  <c r="G70" i="37"/>
  <c r="E71" i="37"/>
  <c r="G71" i="37"/>
  <c r="E72" i="37"/>
  <c r="G72" i="37" s="1"/>
  <c r="E73" i="37"/>
  <c r="G73" i="37"/>
  <c r="E74" i="37"/>
  <c r="G74" i="37"/>
  <c r="E75" i="37"/>
  <c r="G75" i="37" s="1"/>
  <c r="E76" i="37"/>
  <c r="G76" i="37"/>
  <c r="E77" i="37"/>
  <c r="G77" i="37"/>
  <c r="E78" i="37"/>
  <c r="G78" i="37" s="1"/>
  <c r="E79" i="37"/>
  <c r="G79" i="37"/>
  <c r="E80" i="37"/>
  <c r="G80" i="37"/>
  <c r="E81" i="37"/>
  <c r="G81" i="37" s="1"/>
  <c r="E82" i="37"/>
  <c r="G82" i="37"/>
  <c r="E83" i="37"/>
  <c r="G83" i="37"/>
  <c r="E84" i="37"/>
  <c r="G84" i="37" s="1"/>
  <c r="E85" i="37"/>
  <c r="G85" i="37"/>
  <c r="E86" i="37"/>
  <c r="G86" i="37"/>
  <c r="E87" i="37"/>
  <c r="G87" i="37" s="1"/>
  <c r="E88" i="37"/>
  <c r="G88" i="37"/>
  <c r="E89" i="37"/>
  <c r="G89" i="37"/>
  <c r="E90" i="37"/>
  <c r="G90" i="37" s="1"/>
  <c r="E91" i="37"/>
  <c r="G91" i="37"/>
  <c r="E92" i="37"/>
  <c r="G92" i="37"/>
  <c r="E93" i="37"/>
  <c r="G93" i="37" s="1"/>
  <c r="E94" i="37"/>
  <c r="G94" i="37"/>
  <c r="E95" i="37"/>
  <c r="G95" i="37"/>
  <c r="E96" i="37"/>
  <c r="G96" i="37" s="1"/>
  <c r="F17" i="39"/>
  <c r="G163" i="16"/>
  <c r="C13" i="2"/>
  <c r="E14" i="58" s="1"/>
  <c r="A13" i="2"/>
  <c r="A14" i="2"/>
  <c r="A15" i="2" s="1"/>
  <c r="A17" i="2" s="1"/>
  <c r="A3" i="39"/>
  <c r="A2" i="39"/>
  <c r="A14" i="37"/>
  <c r="A15" i="37" s="1"/>
  <c r="A16" i="37" s="1"/>
  <c r="A17" i="37" s="1"/>
  <c r="A18" i="37" s="1"/>
  <c r="A19" i="37" s="1"/>
  <c r="A20" i="37"/>
  <c r="A21" i="37" s="1"/>
  <c r="A22" i="37" s="1"/>
  <c r="A23" i="37" s="1"/>
  <c r="A24" i="37" s="1"/>
  <c r="A25" i="37" s="1"/>
  <c r="A26" i="37" s="1"/>
  <c r="A27" i="37" s="1"/>
  <c r="A28" i="37" s="1"/>
  <c r="A29" i="37" s="1"/>
  <c r="A30" i="37" s="1"/>
  <c r="A31" i="37" s="1"/>
  <c r="A32" i="37" s="1"/>
  <c r="A33" i="37" s="1"/>
  <c r="A34" i="37" s="1"/>
  <c r="A35" i="37" s="1"/>
  <c r="A36" i="37" s="1"/>
  <c r="A37" i="37" s="1"/>
  <c r="A38" i="37" s="1"/>
  <c r="A39" i="37" s="1"/>
  <c r="A40" i="37" s="1"/>
  <c r="A41" i="37" s="1"/>
  <c r="A42" i="37" s="1"/>
  <c r="A43" i="37" s="1"/>
  <c r="A44" i="37" s="1"/>
  <c r="A45" i="37" s="1"/>
  <c r="A46" i="37" s="1"/>
  <c r="A47" i="37" s="1"/>
  <c r="A48" i="37" s="1"/>
  <c r="A49" i="37" s="1"/>
  <c r="A50" i="37" s="1"/>
  <c r="A51" i="37" s="1"/>
  <c r="A52" i="37" s="1"/>
  <c r="A53" i="37" s="1"/>
  <c r="A54" i="37" s="1"/>
  <c r="A55" i="37" s="1"/>
  <c r="A56" i="37" s="1"/>
  <c r="A57" i="37" s="1"/>
  <c r="A58" i="37" s="1"/>
  <c r="A59" i="37" s="1"/>
  <c r="A60" i="37" s="1"/>
  <c r="A61" i="37" s="1"/>
  <c r="A62" i="37" s="1"/>
  <c r="A63" i="37" s="1"/>
  <c r="A64" i="37" s="1"/>
  <c r="A65" i="37" s="1"/>
  <c r="A66" i="37" s="1"/>
  <c r="A67" i="37" s="1"/>
  <c r="A68" i="37" s="1"/>
  <c r="A69" i="37" s="1"/>
  <c r="A70" i="37" s="1"/>
  <c r="A71" i="37" s="1"/>
  <c r="A72" i="37" s="1"/>
  <c r="A73" i="37" s="1"/>
  <c r="A74" i="37" s="1"/>
  <c r="A75" i="37" s="1"/>
  <c r="A76" i="37" s="1"/>
  <c r="A77" i="37" s="1"/>
  <c r="A78" i="37" s="1"/>
  <c r="A79" i="37" s="1"/>
  <c r="A80" i="37" s="1"/>
  <c r="A81" i="37" s="1"/>
  <c r="A82" i="37" s="1"/>
  <c r="A83" i="37" s="1"/>
  <c r="A84" i="37" s="1"/>
  <c r="A85" i="37" s="1"/>
  <c r="A86" i="37" s="1"/>
  <c r="A87" i="37" s="1"/>
  <c r="A88" i="37" s="1"/>
  <c r="A89" i="37" s="1"/>
  <c r="A90" i="37" s="1"/>
  <c r="A91" i="37" s="1"/>
  <c r="A92" i="37" s="1"/>
  <c r="A93" i="37" s="1"/>
  <c r="A94" i="37" s="1"/>
  <c r="A95" i="37" s="1"/>
  <c r="A96" i="37" s="1"/>
  <c r="A97" i="37" s="1"/>
  <c r="A3" i="37"/>
  <c r="A2" i="37"/>
  <c r="F88" i="34"/>
  <c r="H3920" i="9"/>
  <c r="G3920" i="9"/>
  <c r="D28" i="7" s="1"/>
  <c r="G3918" i="9"/>
  <c r="I3918" i="9"/>
  <c r="G3916" i="9"/>
  <c r="I3916" i="9" s="1"/>
  <c r="C27" i="7"/>
  <c r="A41" i="9"/>
  <c r="A42" i="9"/>
  <c r="A43" i="9"/>
  <c r="A44" i="9" s="1"/>
  <c r="A45" i="9" s="1"/>
  <c r="A46" i="9" s="1"/>
  <c r="A47" i="9" s="1"/>
  <c r="A48" i="9"/>
  <c r="A49" i="9"/>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A111" i="9" s="1"/>
  <c r="A112" i="9" s="1"/>
  <c r="A113" i="9" s="1"/>
  <c r="A114" i="9" s="1"/>
  <c r="A115" i="9" s="1"/>
  <c r="A116" i="9" s="1"/>
  <c r="A117" i="9" s="1"/>
  <c r="A118" i="9" s="1"/>
  <c r="A119" i="9" s="1"/>
  <c r="A120" i="9" s="1"/>
  <c r="A121" i="9" s="1"/>
  <c r="A122" i="9" s="1"/>
  <c r="A123" i="9" s="1"/>
  <c r="A124" i="9" s="1"/>
  <c r="A125" i="9" s="1"/>
  <c r="A126" i="9" s="1"/>
  <c r="A127" i="9" s="1"/>
  <c r="A128" i="9" s="1"/>
  <c r="A129" i="9" s="1"/>
  <c r="A130" i="9" s="1"/>
  <c r="A131" i="9" s="1"/>
  <c r="A132" i="9" s="1"/>
  <c r="A133" i="9" s="1"/>
  <c r="A134" i="9" s="1"/>
  <c r="A135" i="9" s="1"/>
  <c r="A136" i="9" s="1"/>
  <c r="A137" i="9" s="1"/>
  <c r="A138" i="9" s="1"/>
  <c r="A139" i="9" s="1"/>
  <c r="A140" i="9" s="1"/>
  <c r="A141" i="9" s="1"/>
  <c r="A142" i="9" s="1"/>
  <c r="A143" i="9" s="1"/>
  <c r="A144" i="9" s="1"/>
  <c r="A145" i="9" s="1"/>
  <c r="A146" i="9" s="1"/>
  <c r="A147" i="9" s="1"/>
  <c r="A148" i="9" s="1"/>
  <c r="A149" i="9" s="1"/>
  <c r="A150" i="9" s="1"/>
  <c r="A151" i="9" s="1"/>
  <c r="A152" i="9" s="1"/>
  <c r="A153" i="9" s="1"/>
  <c r="A154" i="9" s="1"/>
  <c r="A155" i="9" s="1"/>
  <c r="A156" i="9" s="1"/>
  <c r="A157" i="9" s="1"/>
  <c r="A158" i="9" s="1"/>
  <c r="A159" i="9" s="1"/>
  <c r="A160" i="9" s="1"/>
  <c r="A161" i="9" s="1"/>
  <c r="A162" i="9" s="1"/>
  <c r="A163" i="9" s="1"/>
  <c r="A164" i="9" s="1"/>
  <c r="A165" i="9" s="1"/>
  <c r="A166" i="9" s="1"/>
  <c r="A167" i="9" s="1"/>
  <c r="A168" i="9" s="1"/>
  <c r="A169" i="9" s="1"/>
  <c r="A170" i="9" s="1"/>
  <c r="A171" i="9" s="1"/>
  <c r="A172" i="9" s="1"/>
  <c r="A173" i="9" s="1"/>
  <c r="A174" i="9" s="1"/>
  <c r="A175" i="9" s="1"/>
  <c r="A176" i="9" s="1"/>
  <c r="A177" i="9" s="1"/>
  <c r="A178" i="9" s="1"/>
  <c r="A179" i="9" s="1"/>
  <c r="A180" i="9" s="1"/>
  <c r="A181" i="9" s="1"/>
  <c r="A182" i="9" s="1"/>
  <c r="A183" i="9" s="1"/>
  <c r="A184" i="9" s="1"/>
  <c r="A185" i="9" s="1"/>
  <c r="A186" i="9" s="1"/>
  <c r="A187" i="9" s="1"/>
  <c r="A188" i="9" s="1"/>
  <c r="A189" i="9" s="1"/>
  <c r="A190" i="9" s="1"/>
  <c r="A191" i="9" s="1"/>
  <c r="A192" i="9" s="1"/>
  <c r="A193" i="9" s="1"/>
  <c r="A194" i="9" s="1"/>
  <c r="A195" i="9" s="1"/>
  <c r="A196" i="9" s="1"/>
  <c r="A197" i="9" s="1"/>
  <c r="A198" i="9" s="1"/>
  <c r="A199" i="9" s="1"/>
  <c r="A200" i="9" s="1"/>
  <c r="A201" i="9" s="1"/>
  <c r="A202" i="9" s="1"/>
  <c r="A203" i="9" s="1"/>
  <c r="A204" i="9" s="1"/>
  <c r="A205" i="9" s="1"/>
  <c r="A206" i="9" s="1"/>
  <c r="A207" i="9" s="1"/>
  <c r="A208" i="9" s="1"/>
  <c r="A209" i="9" s="1"/>
  <c r="A210" i="9" s="1"/>
  <c r="A211" i="9" s="1"/>
  <c r="A212" i="9" s="1"/>
  <c r="A213" i="9" s="1"/>
  <c r="A214" i="9" s="1"/>
  <c r="A215" i="9" s="1"/>
  <c r="A216" i="9" s="1"/>
  <c r="A217" i="9" s="1"/>
  <c r="A218" i="9" s="1"/>
  <c r="A219" i="9" s="1"/>
  <c r="A220" i="9" s="1"/>
  <c r="A221" i="9" s="1"/>
  <c r="A222" i="9" s="1"/>
  <c r="A223" i="9" s="1"/>
  <c r="A224" i="9" s="1"/>
  <c r="A225" i="9" s="1"/>
  <c r="A226" i="9" s="1"/>
  <c r="A227" i="9" s="1"/>
  <c r="A228" i="9" s="1"/>
  <c r="A229" i="9" s="1"/>
  <c r="A230" i="9" s="1"/>
  <c r="A231" i="9" s="1"/>
  <c r="A232" i="9" s="1"/>
  <c r="A233" i="9" s="1"/>
  <c r="A234" i="9" s="1"/>
  <c r="A235" i="9" s="1"/>
  <c r="A236" i="9" s="1"/>
  <c r="A237" i="9" s="1"/>
  <c r="A238" i="9" s="1"/>
  <c r="A239" i="9" s="1"/>
  <c r="A240" i="9" s="1"/>
  <c r="A241" i="9" s="1"/>
  <c r="A242" i="9" s="1"/>
  <c r="A243" i="9" s="1"/>
  <c r="A244" i="9" s="1"/>
  <c r="A245" i="9" s="1"/>
  <c r="A246" i="9" s="1"/>
  <c r="A247" i="9" s="1"/>
  <c r="A248" i="9" s="1"/>
  <c r="A249" i="9" s="1"/>
  <c r="A250" i="9" s="1"/>
  <c r="A251" i="9" s="1"/>
  <c r="A252" i="9" s="1"/>
  <c r="A253" i="9" s="1"/>
  <c r="A254" i="9" s="1"/>
  <c r="A255" i="9" s="1"/>
  <c r="A256" i="9" s="1"/>
  <c r="A257" i="9" s="1"/>
  <c r="A258" i="9" s="1"/>
  <c r="A259" i="9" s="1"/>
  <c r="A260" i="9" s="1"/>
  <c r="A261" i="9" s="1"/>
  <c r="A262" i="9" s="1"/>
  <c r="A263" i="9" s="1"/>
  <c r="A264" i="9" s="1"/>
  <c r="A265" i="9" s="1"/>
  <c r="A266" i="9" s="1"/>
  <c r="A267" i="9" s="1"/>
  <c r="A268" i="9" s="1"/>
  <c r="A269" i="9" s="1"/>
  <c r="A270" i="9" s="1"/>
  <c r="A271" i="9" s="1"/>
  <c r="A272" i="9" s="1"/>
  <c r="A273" i="9" s="1"/>
  <c r="A274" i="9" s="1"/>
  <c r="A275" i="9" s="1"/>
  <c r="A276" i="9" s="1"/>
  <c r="A277" i="9" s="1"/>
  <c r="A278" i="9" s="1"/>
  <c r="A279" i="9" s="1"/>
  <c r="A280" i="9" s="1"/>
  <c r="A281" i="9" s="1"/>
  <c r="A282" i="9" s="1"/>
  <c r="A283" i="9" s="1"/>
  <c r="A284" i="9" s="1"/>
  <c r="A285" i="9" s="1"/>
  <c r="A286" i="9" s="1"/>
  <c r="A287" i="9" s="1"/>
  <c r="A288" i="9" s="1"/>
  <c r="A289" i="9" s="1"/>
  <c r="A290" i="9" s="1"/>
  <c r="A291" i="9" s="1"/>
  <c r="A292" i="9" s="1"/>
  <c r="A293" i="9" s="1"/>
  <c r="A294" i="9" s="1"/>
  <c r="A295" i="9" s="1"/>
  <c r="A296" i="9" s="1"/>
  <c r="A297" i="9" s="1"/>
  <c r="A298" i="9" s="1"/>
  <c r="A299" i="9" s="1"/>
  <c r="A300" i="9" s="1"/>
  <c r="A301" i="9" s="1"/>
  <c r="A302" i="9" s="1"/>
  <c r="A303" i="9" s="1"/>
  <c r="A304" i="9" s="1"/>
  <c r="A305" i="9" s="1"/>
  <c r="A306" i="9" s="1"/>
  <c r="A307" i="9" s="1"/>
  <c r="A308" i="9" s="1"/>
  <c r="A309" i="9" s="1"/>
  <c r="A310" i="9" s="1"/>
  <c r="A311" i="9" s="1"/>
  <c r="A312" i="9" s="1"/>
  <c r="A313" i="9" s="1"/>
  <c r="A314" i="9" s="1"/>
  <c r="A315" i="9" s="1"/>
  <c r="A316" i="9" s="1"/>
  <c r="A317" i="9" s="1"/>
  <c r="A318" i="9" s="1"/>
  <c r="A319" i="9" s="1"/>
  <c r="A320" i="9" s="1"/>
  <c r="A321" i="9" s="1"/>
  <c r="A322" i="9" s="1"/>
  <c r="A323" i="9" s="1"/>
  <c r="A324" i="9" s="1"/>
  <c r="A325" i="9" s="1"/>
  <c r="A326" i="9" s="1"/>
  <c r="A327" i="9" s="1"/>
  <c r="A328" i="9" s="1"/>
  <c r="A329" i="9" s="1"/>
  <c r="A330" i="9" s="1"/>
  <c r="A331" i="9" s="1"/>
  <c r="A332" i="9" s="1"/>
  <c r="A333" i="9" s="1"/>
  <c r="A334" i="9" s="1"/>
  <c r="A335" i="9" s="1"/>
  <c r="A336" i="9" s="1"/>
  <c r="A337" i="9" s="1"/>
  <c r="A338" i="9" s="1"/>
  <c r="A339" i="9" s="1"/>
  <c r="A340" i="9" s="1"/>
  <c r="A341" i="9" s="1"/>
  <c r="A342" i="9" s="1"/>
  <c r="A343" i="9" s="1"/>
  <c r="A344" i="9" s="1"/>
  <c r="A345" i="9" s="1"/>
  <c r="A346" i="9" s="1"/>
  <c r="A347" i="9" s="1"/>
  <c r="A348" i="9" s="1"/>
  <c r="A349" i="9" s="1"/>
  <c r="A350" i="9" s="1"/>
  <c r="A351" i="9" s="1"/>
  <c r="A352" i="9" s="1"/>
  <c r="A353" i="9" s="1"/>
  <c r="A354" i="9" s="1"/>
  <c r="A355" i="9" s="1"/>
  <c r="A356" i="9" s="1"/>
  <c r="A357" i="9" s="1"/>
  <c r="A358" i="9" s="1"/>
  <c r="A359" i="9" s="1"/>
  <c r="A360" i="9" s="1"/>
  <c r="A361" i="9" s="1"/>
  <c r="A362" i="9" s="1"/>
  <c r="A363" i="9" s="1"/>
  <c r="A364" i="9" s="1"/>
  <c r="A365" i="9" s="1"/>
  <c r="A366" i="9" s="1"/>
  <c r="A367" i="9" s="1"/>
  <c r="A368" i="9" s="1"/>
  <c r="A369" i="9" s="1"/>
  <c r="A370" i="9" s="1"/>
  <c r="A371" i="9" s="1"/>
  <c r="A372" i="9" s="1"/>
  <c r="A373" i="9" s="1"/>
  <c r="A374" i="9" s="1"/>
  <c r="A375" i="9" s="1"/>
  <c r="A376" i="9" s="1"/>
  <c r="A377" i="9" s="1"/>
  <c r="A378" i="9" s="1"/>
  <c r="A379" i="9" s="1"/>
  <c r="A380" i="9" s="1"/>
  <c r="A381" i="9" s="1"/>
  <c r="A382" i="9" s="1"/>
  <c r="A383" i="9" s="1"/>
  <c r="A384" i="9" s="1"/>
  <c r="A385" i="9" s="1"/>
  <c r="A386" i="9" s="1"/>
  <c r="A387" i="9" s="1"/>
  <c r="A388" i="9" s="1"/>
  <c r="A389" i="9" s="1"/>
  <c r="A390" i="9" s="1"/>
  <c r="A391" i="9" s="1"/>
  <c r="A392" i="9" s="1"/>
  <c r="A393" i="9" s="1"/>
  <c r="A394" i="9" s="1"/>
  <c r="A395" i="9" s="1"/>
  <c r="A396" i="9" s="1"/>
  <c r="A397" i="9" s="1"/>
  <c r="A398" i="9" s="1"/>
  <c r="A399" i="9" s="1"/>
  <c r="A400" i="9" s="1"/>
  <c r="A401" i="9" s="1"/>
  <c r="A402" i="9" s="1"/>
  <c r="A403" i="9" s="1"/>
  <c r="A404" i="9" s="1"/>
  <c r="A405" i="9" s="1"/>
  <c r="A406" i="9" s="1"/>
  <c r="A407" i="9" s="1"/>
  <c r="A408" i="9" s="1"/>
  <c r="A409" i="9" s="1"/>
  <c r="A410" i="9" s="1"/>
  <c r="A411" i="9" s="1"/>
  <c r="A412" i="9" s="1"/>
  <c r="A413" i="9" s="1"/>
  <c r="A414" i="9" s="1"/>
  <c r="A415" i="9" s="1"/>
  <c r="A416" i="9" s="1"/>
  <c r="A417" i="9" s="1"/>
  <c r="A418" i="9" s="1"/>
  <c r="A419" i="9" s="1"/>
  <c r="A420" i="9" s="1"/>
  <c r="A421" i="9" s="1"/>
  <c r="A422" i="9" s="1"/>
  <c r="A423" i="9" s="1"/>
  <c r="A424" i="9" s="1"/>
  <c r="A425" i="9" s="1"/>
  <c r="A426" i="9" s="1"/>
  <c r="A427" i="9" s="1"/>
  <c r="A428" i="9" s="1"/>
  <c r="A429" i="9" s="1"/>
  <c r="A430" i="9" s="1"/>
  <c r="A431" i="9" s="1"/>
  <c r="A432" i="9" s="1"/>
  <c r="A433" i="9" s="1"/>
  <c r="A434" i="9" s="1"/>
  <c r="A435" i="9" s="1"/>
  <c r="A436" i="9" s="1"/>
  <c r="A437" i="9" s="1"/>
  <c r="A438" i="9" s="1"/>
  <c r="A439" i="9" s="1"/>
  <c r="A440" i="9" s="1"/>
  <c r="A441" i="9" s="1"/>
  <c r="A442" i="9" s="1"/>
  <c r="A443" i="9" s="1"/>
  <c r="A444" i="9" s="1"/>
  <c r="A445" i="9" s="1"/>
  <c r="A446" i="9" s="1"/>
  <c r="A447" i="9" s="1"/>
  <c r="A448" i="9" s="1"/>
  <c r="A449" i="9" s="1"/>
  <c r="A450" i="9" s="1"/>
  <c r="A451" i="9" s="1"/>
  <c r="A452" i="9" s="1"/>
  <c r="A453" i="9" s="1"/>
  <c r="A454" i="9" s="1"/>
  <c r="A455" i="9" s="1"/>
  <c r="A456" i="9" s="1"/>
  <c r="A457" i="9" s="1"/>
  <c r="A458" i="9" s="1"/>
  <c r="A459" i="9" s="1"/>
  <c r="A460" i="9" s="1"/>
  <c r="A461" i="9" s="1"/>
  <c r="A462" i="9" s="1"/>
  <c r="A463" i="9" s="1"/>
  <c r="A464" i="9" s="1"/>
  <c r="A465" i="9" s="1"/>
  <c r="A466" i="9" s="1"/>
  <c r="A467" i="9" s="1"/>
  <c r="A468" i="9" s="1"/>
  <c r="A469" i="9" s="1"/>
  <c r="A470" i="9" s="1"/>
  <c r="A471" i="9" s="1"/>
  <c r="A472" i="9" s="1"/>
  <c r="A473" i="9" s="1"/>
  <c r="A475" i="9" s="1"/>
  <c r="A476" i="9" s="1"/>
  <c r="A477" i="9" s="1"/>
  <c r="A478" i="9" s="1"/>
  <c r="A479" i="9" s="1"/>
  <c r="A480" i="9" s="1"/>
  <c r="A481" i="9" s="1"/>
  <c r="A482" i="9" s="1"/>
  <c r="A483" i="9" s="1"/>
  <c r="A484" i="9" s="1"/>
  <c r="A485" i="9" s="1"/>
  <c r="A486" i="9" s="1"/>
  <c r="A487" i="9" s="1"/>
  <c r="A488" i="9" s="1"/>
  <c r="A489" i="9" s="1"/>
  <c r="A490" i="9" s="1"/>
  <c r="A491" i="9" s="1"/>
  <c r="A492" i="9" s="1"/>
  <c r="A493" i="9" s="1"/>
  <c r="A494" i="9" s="1"/>
  <c r="A496" i="9" s="1"/>
  <c r="A497" i="9" s="1"/>
  <c r="A498" i="9" s="1"/>
  <c r="A499" i="9" s="1"/>
  <c r="A500" i="9" s="1"/>
  <c r="A502" i="9" s="1"/>
  <c r="A503" i="9" s="1"/>
  <c r="A504" i="9" s="1"/>
  <c r="A505" i="9" s="1"/>
  <c r="A506" i="9" s="1"/>
  <c r="A508" i="9" s="1"/>
  <c r="A509" i="9" s="1"/>
  <c r="A510" i="9" s="1"/>
  <c r="A511" i="9" s="1"/>
  <c r="A512" i="9" s="1"/>
  <c r="A513" i="9" s="1"/>
  <c r="A514" i="9" s="1"/>
  <c r="A515" i="9" s="1"/>
  <c r="A516" i="9" s="1"/>
  <c r="A517" i="9" s="1"/>
  <c r="A518" i="9" s="1"/>
  <c r="A519" i="9" s="1"/>
  <c r="A520" i="9" s="1"/>
  <c r="A521" i="9" s="1"/>
  <c r="A522" i="9" s="1"/>
  <c r="A523" i="9" s="1"/>
  <c r="A524" i="9" s="1"/>
  <c r="A525" i="9" s="1"/>
  <c r="A526" i="9" s="1"/>
  <c r="A527" i="9" s="1"/>
  <c r="A528" i="9" s="1"/>
  <c r="A529" i="9" s="1"/>
  <c r="A530" i="9" s="1"/>
  <c r="A531" i="9" s="1"/>
  <c r="A532" i="9" s="1"/>
  <c r="A533" i="9" s="1"/>
  <c r="A534" i="9" s="1"/>
  <c r="A535" i="9" s="1"/>
  <c r="A536" i="9" s="1"/>
  <c r="A537" i="9" s="1"/>
  <c r="A538" i="9" s="1"/>
  <c r="A539" i="9" s="1"/>
  <c r="A540" i="9" s="1"/>
  <c r="A541" i="9" s="1"/>
  <c r="A542" i="9" s="1"/>
  <c r="A543" i="9" s="1"/>
  <c r="A544" i="9" s="1"/>
  <c r="A545" i="9" s="1"/>
  <c r="A546" i="9" s="1"/>
  <c r="A547" i="9" s="1"/>
  <c r="A548" i="9" s="1"/>
  <c r="A549" i="9" s="1"/>
  <c r="A550" i="9" s="1"/>
  <c r="A551" i="9" s="1"/>
  <c r="A552" i="9" s="1"/>
  <c r="A553" i="9" s="1"/>
  <c r="A554" i="9" s="1"/>
  <c r="A555" i="9" s="1"/>
  <c r="A556" i="9" s="1"/>
  <c r="A557" i="9" s="1"/>
  <c r="A558" i="9" s="1"/>
  <c r="A559" i="9" s="1"/>
  <c r="A560" i="9" s="1"/>
  <c r="A561" i="9" s="1"/>
  <c r="A562" i="9" s="1"/>
  <c r="A563" i="9" s="1"/>
  <c r="A564" i="9" s="1"/>
  <c r="A565" i="9" s="1"/>
  <c r="A566" i="9" s="1"/>
  <c r="A567" i="9" s="1"/>
  <c r="A568" i="9" s="1"/>
  <c r="A569" i="9" s="1"/>
  <c r="A570" i="9" s="1"/>
  <c r="A571" i="9" s="1"/>
  <c r="A572" i="9" s="1"/>
  <c r="A573" i="9" s="1"/>
  <c r="A574" i="9" s="1"/>
  <c r="A575" i="9" s="1"/>
  <c r="A576" i="9" s="1"/>
  <c r="A577" i="9" s="1"/>
  <c r="A578" i="9" s="1"/>
  <c r="A579" i="9" s="1"/>
  <c r="A580" i="9" s="1"/>
  <c r="A581" i="9" s="1"/>
  <c r="A582" i="9" s="1"/>
  <c r="A583" i="9" s="1"/>
  <c r="A584" i="9" s="1"/>
  <c r="A585" i="9" s="1"/>
  <c r="A586" i="9" s="1"/>
  <c r="A587" i="9" s="1"/>
  <c r="A588" i="9" s="1"/>
  <c r="A589" i="9" s="1"/>
  <c r="A590" i="9" s="1"/>
  <c r="A591" i="9" s="1"/>
  <c r="A592" i="9" s="1"/>
  <c r="A593" i="9" s="1"/>
  <c r="A594" i="9" s="1"/>
  <c r="A595" i="9" s="1"/>
  <c r="A596" i="9" s="1"/>
  <c r="A597" i="9" s="1"/>
  <c r="A598" i="9" s="1"/>
  <c r="A599" i="9" s="1"/>
  <c r="A600" i="9" s="1"/>
  <c r="A601" i="9" s="1"/>
  <c r="A602" i="9" s="1"/>
  <c r="A603" i="9" s="1"/>
  <c r="A604" i="9" s="1"/>
  <c r="A605" i="9" s="1"/>
  <c r="A606" i="9" s="1"/>
  <c r="A607" i="9" s="1"/>
  <c r="A608" i="9" s="1"/>
  <c r="A609" i="9" s="1"/>
  <c r="A610" i="9" s="1"/>
  <c r="A611" i="9" s="1"/>
  <c r="A612" i="9" s="1"/>
  <c r="A613" i="9" s="1"/>
  <c r="A614" i="9" s="1"/>
  <c r="A615" i="9" s="1"/>
  <c r="A616" i="9" s="1"/>
  <c r="A617" i="9" s="1"/>
  <c r="A618" i="9" s="1"/>
  <c r="A619" i="9" s="1"/>
  <c r="A620" i="9" s="1"/>
  <c r="A621" i="9" s="1"/>
  <c r="A622" i="9" s="1"/>
  <c r="A623" i="9" s="1"/>
  <c r="A624" i="9" s="1"/>
  <c r="A625" i="9" s="1"/>
  <c r="A626" i="9" s="1"/>
  <c r="A627" i="9" s="1"/>
  <c r="A628" i="9" s="1"/>
  <c r="A629" i="9" s="1"/>
  <c r="A630" i="9" s="1"/>
  <c r="A631" i="9" s="1"/>
  <c r="A632" i="9" s="1"/>
  <c r="A633" i="9" s="1"/>
  <c r="A634" i="9" s="1"/>
  <c r="A635" i="9" s="1"/>
  <c r="A636" i="9" s="1"/>
  <c r="A637" i="9" s="1"/>
  <c r="A638" i="9" s="1"/>
  <c r="A639" i="9" s="1"/>
  <c r="A640" i="9" s="1"/>
  <c r="A641" i="9" s="1"/>
  <c r="A642" i="9" s="1"/>
  <c r="A643" i="9" s="1"/>
  <c r="A644" i="9" s="1"/>
  <c r="A645" i="9" s="1"/>
  <c r="A646" i="9" s="1"/>
  <c r="A647" i="9" s="1"/>
  <c r="A648" i="9" s="1"/>
  <c r="A649" i="9" s="1"/>
  <c r="A650" i="9" s="1"/>
  <c r="A651" i="9" s="1"/>
  <c r="A652" i="9" s="1"/>
  <c r="A653" i="9" s="1"/>
  <c r="A654" i="9" s="1"/>
  <c r="A655" i="9" s="1"/>
  <c r="A656" i="9" s="1"/>
  <c r="A657" i="9" s="1"/>
  <c r="A658" i="9" s="1"/>
  <c r="A659" i="9" s="1"/>
  <c r="A660" i="9" s="1"/>
  <c r="A661" i="9" s="1"/>
  <c r="A662" i="9" s="1"/>
  <c r="A663" i="9" s="1"/>
  <c r="A664" i="9" s="1"/>
  <c r="A665" i="9" s="1"/>
  <c r="A666" i="9" s="1"/>
  <c r="A667" i="9" s="1"/>
  <c r="A668" i="9" s="1"/>
  <c r="A669" i="9" s="1"/>
  <c r="A670" i="9" s="1"/>
  <c r="A671" i="9" s="1"/>
  <c r="A672" i="9" s="1"/>
  <c r="A673" i="9" s="1"/>
  <c r="A674" i="9" s="1"/>
  <c r="A675" i="9" s="1"/>
  <c r="A676" i="9" s="1"/>
  <c r="A677" i="9" s="1"/>
  <c r="A678" i="9" s="1"/>
  <c r="A679" i="9" s="1"/>
  <c r="A680" i="9" s="1"/>
  <c r="A681" i="9" s="1"/>
  <c r="A682" i="9" s="1"/>
  <c r="A683" i="9" s="1"/>
  <c r="A684" i="9" s="1"/>
  <c r="A685" i="9" s="1"/>
  <c r="A686" i="9" s="1"/>
  <c r="A687" i="9" s="1"/>
  <c r="A688" i="9" s="1"/>
  <c r="A689" i="9" s="1"/>
  <c r="A690" i="9" s="1"/>
  <c r="A691" i="9" s="1"/>
  <c r="A692" i="9" s="1"/>
  <c r="A693" i="9" s="1"/>
  <c r="A694" i="9" s="1"/>
  <c r="A695" i="9" s="1"/>
  <c r="A696" i="9" s="1"/>
  <c r="A697" i="9" s="1"/>
  <c r="A698" i="9" s="1"/>
  <c r="A699" i="9" s="1"/>
  <c r="A700" i="9" s="1"/>
  <c r="A701" i="9" s="1"/>
  <c r="A702" i="9" s="1"/>
  <c r="A703" i="9" s="1"/>
  <c r="A704" i="9" s="1"/>
  <c r="A705" i="9" s="1"/>
  <c r="A706" i="9" s="1"/>
  <c r="A707" i="9" s="1"/>
  <c r="A708" i="9" s="1"/>
  <c r="A709" i="9" s="1"/>
  <c r="A710" i="9" s="1"/>
  <c r="A711" i="9" s="1"/>
  <c r="A712" i="9" s="1"/>
  <c r="A713" i="9" s="1"/>
  <c r="A714" i="9" s="1"/>
  <c r="A715" i="9" s="1"/>
  <c r="A716" i="9" s="1"/>
  <c r="A717" i="9" s="1"/>
  <c r="A718" i="9" s="1"/>
  <c r="A719" i="9" s="1"/>
  <c r="A720" i="9" s="1"/>
  <c r="A721" i="9" s="1"/>
  <c r="A722" i="9" s="1"/>
  <c r="A723" i="9" s="1"/>
  <c r="A724" i="9" s="1"/>
  <c r="A725" i="9" s="1"/>
  <c r="A726" i="9" s="1"/>
  <c r="A727" i="9" s="1"/>
  <c r="A728" i="9" s="1"/>
  <c r="A729" i="9" s="1"/>
  <c r="A730" i="9" s="1"/>
  <c r="A731" i="9" s="1"/>
  <c r="A732" i="9" s="1"/>
  <c r="A733" i="9" s="1"/>
  <c r="A734" i="9" s="1"/>
  <c r="A735" i="9" s="1"/>
  <c r="A736" i="9" s="1"/>
  <c r="A737" i="9" s="1"/>
  <c r="A738" i="9" s="1"/>
  <c r="A739" i="9" s="1"/>
  <c r="A740" i="9" s="1"/>
  <c r="A741" i="9" s="1"/>
  <c r="A742" i="9" s="1"/>
  <c r="A743" i="9" s="1"/>
  <c r="A744" i="9" s="1"/>
  <c r="A745" i="9" s="1"/>
  <c r="A746" i="9" s="1"/>
  <c r="A747" i="9" s="1"/>
  <c r="A748" i="9" s="1"/>
  <c r="A749" i="9" s="1"/>
  <c r="A750" i="9" s="1"/>
  <c r="A751" i="9" s="1"/>
  <c r="A752" i="9" s="1"/>
  <c r="A753" i="9" s="1"/>
  <c r="A754" i="9" s="1"/>
  <c r="A755" i="9" s="1"/>
  <c r="A756" i="9" s="1"/>
  <c r="A757" i="9" s="1"/>
  <c r="A758" i="9" s="1"/>
  <c r="A759" i="9" s="1"/>
  <c r="A760" i="9" s="1"/>
  <c r="A761" i="9" s="1"/>
  <c r="A762" i="9" s="1"/>
  <c r="A763" i="9" s="1"/>
  <c r="A764" i="9" s="1"/>
  <c r="A765" i="9" s="1"/>
  <c r="A766" i="9" s="1"/>
  <c r="A767" i="9" s="1"/>
  <c r="A768" i="9" s="1"/>
  <c r="A769" i="9" s="1"/>
  <c r="A770" i="9" s="1"/>
  <c r="A771" i="9" s="1"/>
  <c r="A772" i="9" s="1"/>
  <c r="A773" i="9" s="1"/>
  <c r="A774" i="9" s="1"/>
  <c r="A775" i="9" s="1"/>
  <c r="A776" i="9" s="1"/>
  <c r="A777" i="9" s="1"/>
  <c r="A778" i="9" s="1"/>
  <c r="A779" i="9" s="1"/>
  <c r="A780" i="9" s="1"/>
  <c r="A781" i="9" s="1"/>
  <c r="A782" i="9" s="1"/>
  <c r="A783" i="9" s="1"/>
  <c r="A784" i="9" s="1"/>
  <c r="A785" i="9" s="1"/>
  <c r="A786" i="9" s="1"/>
  <c r="A787" i="9" s="1"/>
  <c r="A788" i="9" s="1"/>
  <c r="A789" i="9" s="1"/>
  <c r="A790" i="9" s="1"/>
  <c r="A791" i="9" s="1"/>
  <c r="A792" i="9" s="1"/>
  <c r="A793" i="9" s="1"/>
  <c r="A794" i="9" s="1"/>
  <c r="A795" i="9" s="1"/>
  <c r="A796" i="9" s="1"/>
  <c r="A797" i="9" s="1"/>
  <c r="A798" i="9" s="1"/>
  <c r="A799" i="9" s="1"/>
  <c r="A800" i="9" s="1"/>
  <c r="A801" i="9" s="1"/>
  <c r="A802" i="9" s="1"/>
  <c r="A803" i="9" s="1"/>
  <c r="A804" i="9" s="1"/>
  <c r="A805" i="9" s="1"/>
  <c r="A806" i="9" s="1"/>
  <c r="A807" i="9" s="1"/>
  <c r="A808" i="9" s="1"/>
  <c r="A809" i="9" s="1"/>
  <c r="A810" i="9" s="1"/>
  <c r="A811" i="9" s="1"/>
  <c r="A812" i="9" s="1"/>
  <c r="A813" i="9" s="1"/>
  <c r="A814" i="9" s="1"/>
  <c r="A815" i="9" s="1"/>
  <c r="A816" i="9" s="1"/>
  <c r="A817" i="9" s="1"/>
  <c r="A818" i="9" s="1"/>
  <c r="A819" i="9" s="1"/>
  <c r="A820" i="9" s="1"/>
  <c r="A821" i="9" s="1"/>
  <c r="A822" i="9" s="1"/>
  <c r="A823" i="9" s="1"/>
  <c r="A824" i="9" s="1"/>
  <c r="A825" i="9" s="1"/>
  <c r="A826" i="9" s="1"/>
  <c r="A827" i="9" s="1"/>
  <c r="A828" i="9" s="1"/>
  <c r="A829" i="9" s="1"/>
  <c r="A830" i="9" s="1"/>
  <c r="A831" i="9" s="1"/>
  <c r="A832" i="9" s="1"/>
  <c r="A833" i="9" s="1"/>
  <c r="A834" i="9" s="1"/>
  <c r="A835" i="9" s="1"/>
  <c r="A836" i="9" s="1"/>
  <c r="A837" i="9" s="1"/>
  <c r="A838" i="9" s="1"/>
  <c r="A839" i="9" s="1"/>
  <c r="A840" i="9" s="1"/>
  <c r="A841" i="9" s="1"/>
  <c r="A842" i="9" s="1"/>
  <c r="A843" i="9" s="1"/>
  <c r="A844" i="9" s="1"/>
  <c r="A845" i="9" s="1"/>
  <c r="A846" i="9" s="1"/>
  <c r="A847" i="9" s="1"/>
  <c r="A848" i="9" s="1"/>
  <c r="A849" i="9" s="1"/>
  <c r="A850" i="9" s="1"/>
  <c r="A851" i="9" s="1"/>
  <c r="A852" i="9" s="1"/>
  <c r="A853" i="9" s="1"/>
  <c r="A854" i="9" s="1"/>
  <c r="A855" i="9" s="1"/>
  <c r="A856" i="9" s="1"/>
  <c r="A857" i="9" s="1"/>
  <c r="A858" i="9" s="1"/>
  <c r="A859" i="9" s="1"/>
  <c r="A860" i="9" s="1"/>
  <c r="A861" i="9" s="1"/>
  <c r="A862" i="9" s="1"/>
  <c r="A863" i="9" s="1"/>
  <c r="A864" i="9" s="1"/>
  <c r="A865" i="9" s="1"/>
  <c r="A866" i="9" s="1"/>
  <c r="A867" i="9" s="1"/>
  <c r="A868" i="9" s="1"/>
  <c r="A869" i="9" s="1"/>
  <c r="A870" i="9" s="1"/>
  <c r="A871" i="9" s="1"/>
  <c r="A872" i="9" s="1"/>
  <c r="A873" i="9" s="1"/>
  <c r="A874" i="9" s="1"/>
  <c r="A875" i="9" s="1"/>
  <c r="A876" i="9" s="1"/>
  <c r="A877" i="9" s="1"/>
  <c r="A878" i="9" s="1"/>
  <c r="A879" i="9" s="1"/>
  <c r="A880" i="9" s="1"/>
  <c r="A881" i="9" s="1"/>
  <c r="A882" i="9" s="1"/>
  <c r="A883" i="9" s="1"/>
  <c r="A884" i="9" s="1"/>
  <c r="A885" i="9" s="1"/>
  <c r="A886" i="9" s="1"/>
  <c r="A887" i="9" s="1"/>
  <c r="A888" i="9" s="1"/>
  <c r="A889" i="9" s="1"/>
  <c r="A890" i="9" s="1"/>
  <c r="A891" i="9" s="1"/>
  <c r="A892" i="9" s="1"/>
  <c r="A893" i="9" s="1"/>
  <c r="A894" i="9" s="1"/>
  <c r="A895" i="9" s="1"/>
  <c r="A896" i="9" s="1"/>
  <c r="A897" i="9" s="1"/>
  <c r="A898" i="9" s="1"/>
  <c r="A899" i="9" s="1"/>
  <c r="A900" i="9" s="1"/>
  <c r="A901" i="9" s="1"/>
  <c r="A902" i="9" s="1"/>
  <c r="A903" i="9" s="1"/>
  <c r="A904" i="9" s="1"/>
  <c r="A905" i="9" s="1"/>
  <c r="A906" i="9" s="1"/>
  <c r="A907" i="9" s="1"/>
  <c r="A908" i="9" s="1"/>
  <c r="A909" i="9" s="1"/>
  <c r="A910" i="9" s="1"/>
  <c r="A911" i="9" s="1"/>
  <c r="A912" i="9" s="1"/>
  <c r="A913" i="9" s="1"/>
  <c r="A914" i="9" s="1"/>
  <c r="A915" i="9" s="1"/>
  <c r="A916" i="9" s="1"/>
  <c r="A917" i="9" s="1"/>
  <c r="A918" i="9" s="1"/>
  <c r="A919" i="9" s="1"/>
  <c r="A920" i="9" s="1"/>
  <c r="A921" i="9" s="1"/>
  <c r="A922" i="9" s="1"/>
  <c r="A923" i="9" s="1"/>
  <c r="A924" i="9" s="1"/>
  <c r="A925" i="9" s="1"/>
  <c r="A926" i="9" s="1"/>
  <c r="A927" i="9" s="1"/>
  <c r="A928" i="9" s="1"/>
  <c r="A929" i="9" s="1"/>
  <c r="A930" i="9" s="1"/>
  <c r="A931" i="9" s="1"/>
  <c r="A932" i="9" s="1"/>
  <c r="A933" i="9" s="1"/>
  <c r="A934" i="9" s="1"/>
  <c r="A935" i="9" s="1"/>
  <c r="A936" i="9" s="1"/>
  <c r="A937" i="9" s="1"/>
  <c r="A938" i="9" s="1"/>
  <c r="A939" i="9" s="1"/>
  <c r="A940" i="9" s="1"/>
  <c r="A941" i="9" s="1"/>
  <c r="A942" i="9" s="1"/>
  <c r="A943" i="9" s="1"/>
  <c r="A944" i="9" s="1"/>
  <c r="A945" i="9" s="1"/>
  <c r="A946" i="9" s="1"/>
  <c r="A947" i="9" s="1"/>
  <c r="A948" i="9" s="1"/>
  <c r="A949" i="9" s="1"/>
  <c r="A950" i="9" s="1"/>
  <c r="A951" i="9" s="1"/>
  <c r="A952" i="9" s="1"/>
  <c r="A953" i="9" s="1"/>
  <c r="A954" i="9" s="1"/>
  <c r="A955" i="9" s="1"/>
  <c r="A956" i="9" s="1"/>
  <c r="A957" i="9" s="1"/>
  <c r="A958" i="9" s="1"/>
  <c r="A959" i="9" s="1"/>
  <c r="A960" i="9" s="1"/>
  <c r="A961" i="9" s="1"/>
  <c r="A962" i="9" s="1"/>
  <c r="A963" i="9" s="1"/>
  <c r="A964" i="9" s="1"/>
  <c r="A965" i="9" s="1"/>
  <c r="A966" i="9" s="1"/>
  <c r="A967" i="9" s="1"/>
  <c r="A968" i="9" s="1"/>
  <c r="A969" i="9" s="1"/>
  <c r="A970" i="9" s="1"/>
  <c r="A971" i="9" s="1"/>
  <c r="A972" i="9" s="1"/>
  <c r="A973" i="9" s="1"/>
  <c r="A974" i="9" s="1"/>
  <c r="A975" i="9" s="1"/>
  <c r="A976" i="9" s="1"/>
  <c r="A977" i="9" s="1"/>
  <c r="A978" i="9" s="1"/>
  <c r="A979" i="9" s="1"/>
  <c r="A980" i="9" s="1"/>
  <c r="A981" i="9" s="1"/>
  <c r="A982" i="9" s="1"/>
  <c r="A983" i="9" s="1"/>
  <c r="A984" i="9" s="1"/>
  <c r="A985" i="9" s="1"/>
  <c r="A986" i="9" s="1"/>
  <c r="A987" i="9" s="1"/>
  <c r="A988" i="9" s="1"/>
  <c r="A989" i="9" s="1"/>
  <c r="A990" i="9" s="1"/>
  <c r="A991" i="9" s="1"/>
  <c r="A992" i="9" s="1"/>
  <c r="A993" i="9" s="1"/>
  <c r="A994" i="9" s="1"/>
  <c r="A995" i="9" s="1"/>
  <c r="A996" i="9" s="1"/>
  <c r="A997" i="9" s="1"/>
  <c r="A998" i="9" s="1"/>
  <c r="A999" i="9" s="1"/>
  <c r="A1000" i="9" s="1"/>
  <c r="A1001" i="9" s="1"/>
  <c r="A1002" i="9" s="1"/>
  <c r="A1003" i="9" s="1"/>
  <c r="A1004" i="9" s="1"/>
  <c r="A1005" i="9" s="1"/>
  <c r="A1006" i="9" s="1"/>
  <c r="A1007" i="9" s="1"/>
  <c r="A1008" i="9" s="1"/>
  <c r="A1009" i="9" s="1"/>
  <c r="A1010" i="9" s="1"/>
  <c r="A1011" i="9" s="1"/>
  <c r="A1012" i="9" s="1"/>
  <c r="A1013" i="9" s="1"/>
  <c r="A1014" i="9" s="1"/>
  <c r="A1015" i="9" s="1"/>
  <c r="A1016" i="9" s="1"/>
  <c r="A1017" i="9" s="1"/>
  <c r="A1018" i="9" s="1"/>
  <c r="A1019" i="9" s="1"/>
  <c r="A1020" i="9" s="1"/>
  <c r="A1021" i="9" s="1"/>
  <c r="A1022" i="9" s="1"/>
  <c r="A1023" i="9" s="1"/>
  <c r="A1024" i="9" s="1"/>
  <c r="A1025" i="9" s="1"/>
  <c r="A1026" i="9" s="1"/>
  <c r="A1027" i="9" s="1"/>
  <c r="A1028" i="9" s="1"/>
  <c r="A1029" i="9" s="1"/>
  <c r="A1030" i="9" s="1"/>
  <c r="A1031" i="9" s="1"/>
  <c r="A1032" i="9" s="1"/>
  <c r="A1033" i="9" s="1"/>
  <c r="A1034" i="9" s="1"/>
  <c r="A1035" i="9" s="1"/>
  <c r="A1036" i="9" s="1"/>
  <c r="A1037" i="9" s="1"/>
  <c r="A1038" i="9" s="1"/>
  <c r="A1039" i="9" s="1"/>
  <c r="A1040" i="9" s="1"/>
  <c r="A1041" i="9" s="1"/>
  <c r="A1042" i="9" s="1"/>
  <c r="A1043" i="9" s="1"/>
  <c r="A1044" i="9" s="1"/>
  <c r="A1045" i="9" s="1"/>
  <c r="A1046" i="9" s="1"/>
  <c r="A1047" i="9" s="1"/>
  <c r="A1048" i="9" s="1"/>
  <c r="A1049" i="9" s="1"/>
  <c r="A1050" i="9" s="1"/>
  <c r="A1051" i="9" s="1"/>
  <c r="A1052" i="9" s="1"/>
  <c r="A1053" i="9" s="1"/>
  <c r="A1054" i="9" s="1"/>
  <c r="A1055" i="9" s="1"/>
  <c r="A1056" i="9" s="1"/>
  <c r="A1057" i="9" s="1"/>
  <c r="A1058" i="9" s="1"/>
  <c r="A1059" i="9" s="1"/>
  <c r="A1060" i="9" s="1"/>
  <c r="A1061" i="9" s="1"/>
  <c r="A1062" i="9" s="1"/>
  <c r="A1063" i="9" s="1"/>
  <c r="A1064" i="9" s="1"/>
  <c r="A1065" i="9" s="1"/>
  <c r="A1066" i="9" s="1"/>
  <c r="A1067" i="9" s="1"/>
  <c r="A1068" i="9" s="1"/>
  <c r="A1069" i="9" s="1"/>
  <c r="A1070" i="9" s="1"/>
  <c r="A1071" i="9" s="1"/>
  <c r="A1072" i="9" s="1"/>
  <c r="A1073" i="9" s="1"/>
  <c r="A1074" i="9" s="1"/>
  <c r="A1075" i="9" s="1"/>
  <c r="A1076" i="9" s="1"/>
  <c r="A1077" i="9" s="1"/>
  <c r="A1078" i="9" s="1"/>
  <c r="A1079" i="9" s="1"/>
  <c r="A1080" i="9" s="1"/>
  <c r="A1081" i="9" s="1"/>
  <c r="A1082" i="9" s="1"/>
  <c r="A1083" i="9" s="1"/>
  <c r="A1084" i="9" s="1"/>
  <c r="A1085" i="9" s="1"/>
  <c r="A1086" i="9" s="1"/>
  <c r="A1087" i="9" s="1"/>
  <c r="A1088" i="9" s="1"/>
  <c r="A1089" i="9" s="1"/>
  <c r="A1090" i="9" s="1"/>
  <c r="A1091" i="9" s="1"/>
  <c r="A1092" i="9" s="1"/>
  <c r="A1093" i="9" s="1"/>
  <c r="A1094" i="9" s="1"/>
  <c r="A1095" i="9" s="1"/>
  <c r="A1096" i="9" s="1"/>
  <c r="A1097" i="9" s="1"/>
  <c r="A1098" i="9" s="1"/>
  <c r="A1099" i="9" s="1"/>
  <c r="A1100" i="9" s="1"/>
  <c r="A1101" i="9" s="1"/>
  <c r="A1102" i="9" s="1"/>
  <c r="A1103" i="9" s="1"/>
  <c r="A1104" i="9" s="1"/>
  <c r="A1105" i="9" s="1"/>
  <c r="A1106" i="9" s="1"/>
  <c r="A1107" i="9" s="1"/>
  <c r="A1108" i="9" s="1"/>
  <c r="A1109" i="9" s="1"/>
  <c r="A1110" i="9" s="1"/>
  <c r="A1111" i="9" s="1"/>
  <c r="A1112" i="9" s="1"/>
  <c r="A1113" i="9" s="1"/>
  <c r="A1114" i="9" s="1"/>
  <c r="A1115" i="9" s="1"/>
  <c r="A1116" i="9" s="1"/>
  <c r="A1117" i="9" s="1"/>
  <c r="A1118" i="9" s="1"/>
  <c r="A1119" i="9" s="1"/>
  <c r="A1120" i="9" s="1"/>
  <c r="A1121" i="9" s="1"/>
  <c r="A1122" i="9" s="1"/>
  <c r="A1123" i="9" s="1"/>
  <c r="A1124" i="9" s="1"/>
  <c r="A1125" i="9" s="1"/>
  <c r="A1126" i="9" s="1"/>
  <c r="A1127" i="9" s="1"/>
  <c r="A1128" i="9" s="1"/>
  <c r="A1129" i="9" s="1"/>
  <c r="A1130" i="9" s="1"/>
  <c r="A1131" i="9" s="1"/>
  <c r="A1132" i="9" s="1"/>
  <c r="A1133" i="9" s="1"/>
  <c r="A1134" i="9" s="1"/>
  <c r="A1135" i="9" s="1"/>
  <c r="A1136" i="9" s="1"/>
  <c r="A1137" i="9" s="1"/>
  <c r="A1138" i="9" s="1"/>
  <c r="A1139" i="9" s="1"/>
  <c r="A1140" i="9" s="1"/>
  <c r="A1141" i="9" s="1"/>
  <c r="A1142" i="9" s="1"/>
  <c r="A1143" i="9" s="1"/>
  <c r="A1144" i="9" s="1"/>
  <c r="A1145" i="9" s="1"/>
  <c r="A1146" i="9" s="1"/>
  <c r="A1147" i="9" s="1"/>
  <c r="A1148" i="9" s="1"/>
  <c r="A1149" i="9" s="1"/>
  <c r="A1150" i="9" s="1"/>
  <c r="A1151" i="9" s="1"/>
  <c r="A1152" i="9" s="1"/>
  <c r="A1153" i="9" s="1"/>
  <c r="A1154" i="9" s="1"/>
  <c r="A1155" i="9" s="1"/>
  <c r="A1156" i="9" s="1"/>
  <c r="A1157" i="9" s="1"/>
  <c r="A1158" i="9" s="1"/>
  <c r="A1159" i="9" s="1"/>
  <c r="A1160" i="9" s="1"/>
  <c r="A1161" i="9" s="1"/>
  <c r="A1162" i="9" s="1"/>
  <c r="A1163" i="9" s="1"/>
  <c r="A1164" i="9" s="1"/>
  <c r="A1165" i="9" s="1"/>
  <c r="A1166" i="9" s="1"/>
  <c r="A1167" i="9" s="1"/>
  <c r="A1168" i="9" s="1"/>
  <c r="A1169" i="9" s="1"/>
  <c r="A1170" i="9" s="1"/>
  <c r="A1171" i="9" s="1"/>
  <c r="A1172" i="9" s="1"/>
  <c r="A1173" i="9" s="1"/>
  <c r="A1174" i="9" s="1"/>
  <c r="A1175" i="9" s="1"/>
  <c r="A1176" i="9" s="1"/>
  <c r="A1177" i="9" s="1"/>
  <c r="A1178" i="9" s="1"/>
  <c r="A1179" i="9" s="1"/>
  <c r="A1180" i="9" s="1"/>
  <c r="A1181" i="9" s="1"/>
  <c r="A1182" i="9" s="1"/>
  <c r="A1183" i="9" s="1"/>
  <c r="A1184" i="9" s="1"/>
  <c r="A1185" i="9" s="1"/>
  <c r="A1186" i="9" s="1"/>
  <c r="A1187" i="9" s="1"/>
  <c r="A1188" i="9" s="1"/>
  <c r="A1189" i="9" s="1"/>
  <c r="A1190" i="9" s="1"/>
  <c r="A1191" i="9" s="1"/>
  <c r="A1192" i="9" s="1"/>
  <c r="A1193" i="9" s="1"/>
  <c r="A1194" i="9" s="1"/>
  <c r="A1195" i="9" s="1"/>
  <c r="A1196" i="9" s="1"/>
  <c r="A1197" i="9" s="1"/>
  <c r="A1198" i="9" s="1"/>
  <c r="A1199" i="9" s="1"/>
  <c r="A1200" i="9" s="1"/>
  <c r="A1201" i="9" s="1"/>
  <c r="A1202" i="9" s="1"/>
  <c r="A1203" i="9" s="1"/>
  <c r="A1204" i="9" s="1"/>
  <c r="A1205" i="9" s="1"/>
  <c r="A1206" i="9" s="1"/>
  <c r="A1207" i="9" s="1"/>
  <c r="A1208" i="9" s="1"/>
  <c r="A1209" i="9" s="1"/>
  <c r="A1210" i="9" s="1"/>
  <c r="A1211" i="9" s="1"/>
  <c r="A1212" i="9" s="1"/>
  <c r="A1213" i="9" s="1"/>
  <c r="A1214" i="9" s="1"/>
  <c r="A1215" i="9" s="1"/>
  <c r="A1216" i="9" s="1"/>
  <c r="A1217" i="9" s="1"/>
  <c r="A1218" i="9" s="1"/>
  <c r="A1219" i="9" s="1"/>
  <c r="A1220" i="9" s="1"/>
  <c r="A1221" i="9" s="1"/>
  <c r="A1222" i="9" s="1"/>
  <c r="A1223" i="9" s="1"/>
  <c r="A1224" i="9" s="1"/>
  <c r="A1225" i="9" s="1"/>
  <c r="A1226" i="9" s="1"/>
  <c r="A1227" i="9" s="1"/>
  <c r="A1228" i="9" s="1"/>
  <c r="A1229" i="9" s="1"/>
  <c r="A1230" i="9" s="1"/>
  <c r="A1231" i="9" s="1"/>
  <c r="A1232" i="9" s="1"/>
  <c r="A1233" i="9" s="1"/>
  <c r="A1234" i="9" s="1"/>
  <c r="A1235" i="9" s="1"/>
  <c r="A1236" i="9" s="1"/>
  <c r="A1237" i="9" s="1"/>
  <c r="A1238" i="9" s="1"/>
  <c r="A1239" i="9" s="1"/>
  <c r="A1240" i="9" s="1"/>
  <c r="A1241" i="9" s="1"/>
  <c r="A1242" i="9" s="1"/>
  <c r="A1243" i="9" s="1"/>
  <c r="A1244" i="9" s="1"/>
  <c r="A1245" i="9" s="1"/>
  <c r="A1246" i="9" s="1"/>
  <c r="A1247" i="9" s="1"/>
  <c r="A1248" i="9" s="1"/>
  <c r="A1249" i="9" s="1"/>
  <c r="A1250" i="9" s="1"/>
  <c r="A1251" i="9" s="1"/>
  <c r="A1252" i="9" s="1"/>
  <c r="A1253" i="9" s="1"/>
  <c r="A1254" i="9" s="1"/>
  <c r="A1255" i="9" s="1"/>
  <c r="A1256" i="9" s="1"/>
  <c r="A1257" i="9" s="1"/>
  <c r="A1258" i="9" s="1"/>
  <c r="A1259" i="9" s="1"/>
  <c r="A1260" i="9" s="1"/>
  <c r="A1261" i="9" s="1"/>
  <c r="A1262" i="9" s="1"/>
  <c r="A1263" i="9" s="1"/>
  <c r="A1264" i="9" s="1"/>
  <c r="A1265" i="9" s="1"/>
  <c r="A1266" i="9" s="1"/>
  <c r="A1267" i="9" s="1"/>
  <c r="A1268" i="9" s="1"/>
  <c r="A1269" i="9" s="1"/>
  <c r="A1270" i="9" s="1"/>
  <c r="A1271" i="9" s="1"/>
  <c r="A1272" i="9" s="1"/>
  <c r="A1273" i="9" s="1"/>
  <c r="A1274" i="9" s="1"/>
  <c r="A1275" i="9" s="1"/>
  <c r="A1276" i="9" s="1"/>
  <c r="A1277" i="9" s="1"/>
  <c r="A1278" i="9" s="1"/>
  <c r="A1279" i="9" s="1"/>
  <c r="A1280" i="9" s="1"/>
  <c r="A1281" i="9" s="1"/>
  <c r="A1282" i="9" s="1"/>
  <c r="A1283" i="9" s="1"/>
  <c r="A1284" i="9" s="1"/>
  <c r="A1285" i="9" s="1"/>
  <c r="A1286" i="9" s="1"/>
  <c r="A1287" i="9" s="1"/>
  <c r="A1288" i="9" s="1"/>
  <c r="A1289" i="9" s="1"/>
  <c r="A1290" i="9" s="1"/>
  <c r="A1291" i="9" s="1"/>
  <c r="A1292" i="9" s="1"/>
  <c r="A1293" i="9" s="1"/>
  <c r="A1294" i="9" s="1"/>
  <c r="A1295" i="9" s="1"/>
  <c r="A1296" i="9" s="1"/>
  <c r="A1297" i="9" s="1"/>
  <c r="A1298" i="9" s="1"/>
  <c r="A1299" i="9" s="1"/>
  <c r="A1300" i="9" s="1"/>
  <c r="A1301" i="9" s="1"/>
  <c r="A1302" i="9" s="1"/>
  <c r="A1303" i="9" s="1"/>
  <c r="A1304" i="9" s="1"/>
  <c r="A1305" i="9" s="1"/>
  <c r="A1306" i="9" s="1"/>
  <c r="A1307" i="9" s="1"/>
  <c r="A1308" i="9" s="1"/>
  <c r="A1309" i="9" s="1"/>
  <c r="A1310" i="9" s="1"/>
  <c r="A1311" i="9" s="1"/>
  <c r="A1312" i="9" s="1"/>
  <c r="A1313" i="9" s="1"/>
  <c r="A1314" i="9" s="1"/>
  <c r="A1315" i="9" s="1"/>
  <c r="A1316" i="9" s="1"/>
  <c r="A1317" i="9" s="1"/>
  <c r="A1318" i="9" s="1"/>
  <c r="A1319" i="9" s="1"/>
  <c r="A1320" i="9" s="1"/>
  <c r="A1321" i="9" s="1"/>
  <c r="A1322" i="9" s="1"/>
  <c r="A1323" i="9" s="1"/>
  <c r="A1324" i="9" s="1"/>
  <c r="A1325" i="9" s="1"/>
  <c r="A1326" i="9" s="1"/>
  <c r="A1327" i="9" s="1"/>
  <c r="A1328" i="9" s="1"/>
  <c r="A1329" i="9" s="1"/>
  <c r="A1330" i="9" s="1"/>
  <c r="A1331" i="9" s="1"/>
  <c r="A1332" i="9" s="1"/>
  <c r="A1333" i="9" s="1"/>
  <c r="A1334" i="9" s="1"/>
  <c r="A1335" i="9" s="1"/>
  <c r="A1336" i="9" s="1"/>
  <c r="A1337" i="9" s="1"/>
  <c r="A1338" i="9" s="1"/>
  <c r="A1339" i="9" s="1"/>
  <c r="A1340" i="9" s="1"/>
  <c r="A1341" i="9" s="1"/>
  <c r="A1342" i="9" s="1"/>
  <c r="A1343" i="9" s="1"/>
  <c r="A1344" i="9" s="1"/>
  <c r="A1345" i="9" s="1"/>
  <c r="A1346" i="9" s="1"/>
  <c r="A1347" i="9" s="1"/>
  <c r="A1348" i="9" s="1"/>
  <c r="A1349" i="9" s="1"/>
  <c r="A1350" i="9" s="1"/>
  <c r="A1351" i="9" s="1"/>
  <c r="A1352" i="9" s="1"/>
  <c r="A1353" i="9" s="1"/>
  <c r="A1354" i="9" s="1"/>
  <c r="A1355" i="9" s="1"/>
  <c r="A1356" i="9" s="1"/>
  <c r="A1357" i="9" s="1"/>
  <c r="A1358" i="9" s="1"/>
  <c r="A1359" i="9" s="1"/>
  <c r="A1360" i="9" s="1"/>
  <c r="A1361" i="9" s="1"/>
  <c r="A1362" i="9" s="1"/>
  <c r="A1363" i="9" s="1"/>
  <c r="A1364" i="9" s="1"/>
  <c r="A1365" i="9" s="1"/>
  <c r="A1366" i="9" s="1"/>
  <c r="A1367" i="9" s="1"/>
  <c r="A1368" i="9" s="1"/>
  <c r="A1369" i="9" s="1"/>
  <c r="A1370" i="9" s="1"/>
  <c r="A1371" i="9" s="1"/>
  <c r="A1372" i="9" s="1"/>
  <c r="A1373" i="9" s="1"/>
  <c r="A1374" i="9" s="1"/>
  <c r="A1375" i="9" s="1"/>
  <c r="A1376" i="9" s="1"/>
  <c r="A1377" i="9" s="1"/>
  <c r="A1378" i="9" s="1"/>
  <c r="A1379" i="9" s="1"/>
  <c r="A1380" i="9" s="1"/>
  <c r="A1381" i="9" s="1"/>
  <c r="A1382" i="9" s="1"/>
  <c r="A1383" i="9" s="1"/>
  <c r="A1384" i="9" s="1"/>
  <c r="A1385" i="9" s="1"/>
  <c r="A1386" i="9" s="1"/>
  <c r="A1387" i="9" s="1"/>
  <c r="A1388" i="9" s="1"/>
  <c r="A1389" i="9" s="1"/>
  <c r="A1390" i="9" s="1"/>
  <c r="A1391" i="9" s="1"/>
  <c r="A1392" i="9" s="1"/>
  <c r="A1393" i="9" s="1"/>
  <c r="A1394" i="9" s="1"/>
  <c r="A1395" i="9" s="1"/>
  <c r="A1396" i="9" s="1"/>
  <c r="A1397" i="9" s="1"/>
  <c r="A1398" i="9" s="1"/>
  <c r="A1399" i="9" s="1"/>
  <c r="A1400" i="9" s="1"/>
  <c r="A1401" i="9" s="1"/>
  <c r="A1402" i="9" s="1"/>
  <c r="A1403" i="9" s="1"/>
  <c r="A1404" i="9" s="1"/>
  <c r="A1405" i="9" s="1"/>
  <c r="A1406" i="9" s="1"/>
  <c r="A1407" i="9" s="1"/>
  <c r="A1408" i="9" s="1"/>
  <c r="A1409" i="9" s="1"/>
  <c r="A1410" i="9" s="1"/>
  <c r="A1411" i="9" s="1"/>
  <c r="A1412" i="9" s="1"/>
  <c r="A1413" i="9" s="1"/>
  <c r="A1414" i="9" s="1"/>
  <c r="A1415" i="9" s="1"/>
  <c r="A1416" i="9" s="1"/>
  <c r="A1417" i="9" s="1"/>
  <c r="A1418" i="9" s="1"/>
  <c r="A1419" i="9" s="1"/>
  <c r="A1420" i="9" s="1"/>
  <c r="A1421" i="9" s="1"/>
  <c r="A1422" i="9" s="1"/>
  <c r="A1423" i="9" s="1"/>
  <c r="A1424" i="9" s="1"/>
  <c r="A1425" i="9" s="1"/>
  <c r="A1426" i="9" s="1"/>
  <c r="A1427" i="9" s="1"/>
  <c r="A1428" i="9" s="1"/>
  <c r="A1429" i="9" s="1"/>
  <c r="A1430" i="9" s="1"/>
  <c r="A1431" i="9" s="1"/>
  <c r="A1432" i="9" s="1"/>
  <c r="A1433" i="9" s="1"/>
  <c r="A1434" i="9" s="1"/>
  <c r="A1435" i="9" s="1"/>
  <c r="A1436" i="9" s="1"/>
  <c r="A1437" i="9" s="1"/>
  <c r="A1438" i="9" s="1"/>
  <c r="A1439" i="9" s="1"/>
  <c r="A1440" i="9" s="1"/>
  <c r="A1441" i="9" s="1"/>
  <c r="A1442" i="9" s="1"/>
  <c r="A1443" i="9" s="1"/>
  <c r="A1444" i="9" s="1"/>
  <c r="A1445" i="9" s="1"/>
  <c r="A1446" i="9" s="1"/>
  <c r="A1447" i="9" s="1"/>
  <c r="A1448" i="9" s="1"/>
  <c r="A1449" i="9" s="1"/>
  <c r="A1450" i="9" s="1"/>
  <c r="A1451" i="9" s="1"/>
  <c r="A1452" i="9" s="1"/>
  <c r="A1453" i="9" s="1"/>
  <c r="A1454" i="9" s="1"/>
  <c r="A1455" i="9" s="1"/>
  <c r="A1456" i="9" s="1"/>
  <c r="A1457" i="9" s="1"/>
  <c r="A1458" i="9" s="1"/>
  <c r="A1459" i="9" s="1"/>
  <c r="A1460" i="9" s="1"/>
  <c r="A1461" i="9" s="1"/>
  <c r="A1462" i="9" s="1"/>
  <c r="A1463" i="9" s="1"/>
  <c r="A1464" i="9" s="1"/>
  <c r="A1465" i="9" s="1"/>
  <c r="A1466" i="9" s="1"/>
  <c r="A1467" i="9" s="1"/>
  <c r="A1468" i="9" s="1"/>
  <c r="A1469" i="9" s="1"/>
  <c r="A1470" i="9" s="1"/>
  <c r="A1471" i="9" s="1"/>
  <c r="A1472" i="9" s="1"/>
  <c r="A1473" i="9" s="1"/>
  <c r="A1474" i="9" s="1"/>
  <c r="A1475" i="9" s="1"/>
  <c r="A1476" i="9" s="1"/>
  <c r="A1477" i="9" s="1"/>
  <c r="A1478" i="9" s="1"/>
  <c r="A1479" i="9" s="1"/>
  <c r="A1480" i="9" s="1"/>
  <c r="A1481" i="9" s="1"/>
  <c r="A1482" i="9" s="1"/>
  <c r="A1483" i="9" s="1"/>
  <c r="A1484" i="9" s="1"/>
  <c r="A1485" i="9" s="1"/>
  <c r="A1486" i="9" s="1"/>
  <c r="A1487" i="9" s="1"/>
  <c r="A1488" i="9" s="1"/>
  <c r="A1489" i="9" s="1"/>
  <c r="A1490" i="9" s="1"/>
  <c r="A1491" i="9" s="1"/>
  <c r="A1492" i="9" s="1"/>
  <c r="A1493" i="9" s="1"/>
  <c r="A1494" i="9" s="1"/>
  <c r="A1495" i="9" s="1"/>
  <c r="A1496" i="9" s="1"/>
  <c r="A1497" i="9" s="1"/>
  <c r="A1498" i="9" s="1"/>
  <c r="A1499" i="9" s="1"/>
  <c r="A1500" i="9" s="1"/>
  <c r="A1501" i="9" s="1"/>
  <c r="A1502" i="9" s="1"/>
  <c r="A1503" i="9" s="1"/>
  <c r="A1504" i="9" s="1"/>
  <c r="A1505" i="9" s="1"/>
  <c r="A1506" i="9" s="1"/>
  <c r="A1507" i="9" s="1"/>
  <c r="A1508" i="9" s="1"/>
  <c r="A1509" i="9" s="1"/>
  <c r="A1510" i="9" s="1"/>
  <c r="A1511" i="9" s="1"/>
  <c r="A1512" i="9" s="1"/>
  <c r="A1513" i="9" s="1"/>
  <c r="A1514" i="9" s="1"/>
  <c r="A1515" i="9" s="1"/>
  <c r="A1516" i="9" s="1"/>
  <c r="A1517" i="9" s="1"/>
  <c r="A1518" i="9" s="1"/>
  <c r="A1519" i="9" s="1"/>
  <c r="A1520" i="9" s="1"/>
  <c r="A1521" i="9" s="1"/>
  <c r="A1522" i="9" s="1"/>
  <c r="A1523" i="9" s="1"/>
  <c r="A1524" i="9" s="1"/>
  <c r="A1525" i="9" s="1"/>
  <c r="A1526" i="9" s="1"/>
  <c r="A1527" i="9" s="1"/>
  <c r="A1528" i="9" s="1"/>
  <c r="A1529" i="9" s="1"/>
  <c r="A1530" i="9" s="1"/>
  <c r="A1531" i="9" s="1"/>
  <c r="A1532" i="9" s="1"/>
  <c r="A1533" i="9" s="1"/>
  <c r="A1534" i="9" s="1"/>
  <c r="A1535" i="9" s="1"/>
  <c r="A1536" i="9" s="1"/>
  <c r="A1537" i="9" s="1"/>
  <c r="A1538" i="9" s="1"/>
  <c r="A1539" i="9" s="1"/>
  <c r="A1540" i="9" s="1"/>
  <c r="A1541" i="9" s="1"/>
  <c r="A1542" i="9" s="1"/>
  <c r="A1543" i="9" s="1"/>
  <c r="A1544" i="9" s="1"/>
  <c r="A1545" i="9" s="1"/>
  <c r="A1546" i="9" s="1"/>
  <c r="A1547" i="9" s="1"/>
  <c r="A1548" i="9" s="1"/>
  <c r="A1549" i="9" s="1"/>
  <c r="A1550" i="9" s="1"/>
  <c r="A1551" i="9" s="1"/>
  <c r="A1552" i="9" s="1"/>
  <c r="A1553" i="9" s="1"/>
  <c r="A1554" i="9" s="1"/>
  <c r="A1555" i="9" s="1"/>
  <c r="A1556" i="9" s="1"/>
  <c r="A1557" i="9" s="1"/>
  <c r="A1558" i="9" s="1"/>
  <c r="A1559" i="9" s="1"/>
  <c r="A1560" i="9" s="1"/>
  <c r="A1561" i="9" s="1"/>
  <c r="A1562" i="9" s="1"/>
  <c r="A1563" i="9" s="1"/>
  <c r="A1564" i="9" s="1"/>
  <c r="A1565" i="9" s="1"/>
  <c r="A1566" i="9" s="1"/>
  <c r="A1567" i="9" s="1"/>
  <c r="A1568" i="9" s="1"/>
  <c r="A1569" i="9" s="1"/>
  <c r="A1570" i="9" s="1"/>
  <c r="A1571" i="9" s="1"/>
  <c r="A1572" i="9" s="1"/>
  <c r="A1573" i="9" s="1"/>
  <c r="A1574" i="9" s="1"/>
  <c r="A1575" i="9" s="1"/>
  <c r="A1576" i="9" s="1"/>
  <c r="A1577" i="9" s="1"/>
  <c r="A1578" i="9" s="1"/>
  <c r="A1579" i="9" s="1"/>
  <c r="A1580" i="9" s="1"/>
  <c r="A1581" i="9" s="1"/>
  <c r="A1582" i="9" s="1"/>
  <c r="A1583" i="9" s="1"/>
  <c r="A1584" i="9" s="1"/>
  <c r="A1585" i="9" s="1"/>
  <c r="A1586" i="9" s="1"/>
  <c r="A1587" i="9" s="1"/>
  <c r="A1588" i="9" s="1"/>
  <c r="A1589" i="9" s="1"/>
  <c r="A1590" i="9" s="1"/>
  <c r="A1591" i="9" s="1"/>
  <c r="A1592" i="9" s="1"/>
  <c r="A1593" i="9" s="1"/>
  <c r="A1594" i="9" s="1"/>
  <c r="A1595" i="9" s="1"/>
  <c r="A1596" i="9" s="1"/>
  <c r="A1597" i="9" s="1"/>
  <c r="A1598" i="9" s="1"/>
  <c r="A1599" i="9" s="1"/>
  <c r="A1600" i="9" s="1"/>
  <c r="A1601" i="9" s="1"/>
  <c r="A1602" i="9" s="1"/>
  <c r="A1603" i="9" s="1"/>
  <c r="A1604" i="9" s="1"/>
  <c r="A1605" i="9" s="1"/>
  <c r="A1606" i="9" s="1"/>
  <c r="A1607" i="9" s="1"/>
  <c r="A1608" i="9" s="1"/>
  <c r="A1609" i="9" s="1"/>
  <c r="A1610" i="9" s="1"/>
  <c r="A1611" i="9" s="1"/>
  <c r="A1612" i="9" s="1"/>
  <c r="A1613" i="9" s="1"/>
  <c r="A1614" i="9" s="1"/>
  <c r="A1615" i="9" s="1"/>
  <c r="A1616" i="9" s="1"/>
  <c r="A1617" i="9" s="1"/>
  <c r="A1618" i="9" s="1"/>
  <c r="A1619" i="9" s="1"/>
  <c r="A1620" i="9" s="1"/>
  <c r="A1621" i="9" s="1"/>
  <c r="A1622" i="9" s="1"/>
  <c r="A1623" i="9" s="1"/>
  <c r="A1624" i="9" s="1"/>
  <c r="A1625" i="9" s="1"/>
  <c r="A1626" i="9" s="1"/>
  <c r="A1627" i="9" s="1"/>
  <c r="A1628" i="9" s="1"/>
  <c r="A1629" i="9" s="1"/>
  <c r="A1630" i="9" s="1"/>
  <c r="A1631" i="9" s="1"/>
  <c r="A1632" i="9" s="1"/>
  <c r="A1633" i="9" s="1"/>
  <c r="A1634" i="9" s="1"/>
  <c r="A1635" i="9" s="1"/>
  <c r="A1636" i="9" s="1"/>
  <c r="A1637" i="9" s="1"/>
  <c r="A1638" i="9" s="1"/>
  <c r="A1639" i="9" s="1"/>
  <c r="A1640" i="9" s="1"/>
  <c r="A1641" i="9" s="1"/>
  <c r="A1642" i="9" s="1"/>
  <c r="A1643" i="9" s="1"/>
  <c r="A1644" i="9" s="1"/>
  <c r="A1645" i="9" s="1"/>
  <c r="A1646" i="9" s="1"/>
  <c r="A1647" i="9" s="1"/>
  <c r="A1648" i="9" s="1"/>
  <c r="A1649" i="9" s="1"/>
  <c r="A1650" i="9" s="1"/>
  <c r="A1651" i="9" s="1"/>
  <c r="A1652" i="9" s="1"/>
  <c r="A1653" i="9" s="1"/>
  <c r="A1654" i="9" s="1"/>
  <c r="A1655" i="9" s="1"/>
  <c r="A1656" i="9" s="1"/>
  <c r="A1657" i="9" s="1"/>
  <c r="A1658" i="9" s="1"/>
  <c r="A1659" i="9" s="1"/>
  <c r="A1660" i="9" s="1"/>
  <c r="A1661" i="9" s="1"/>
  <c r="A1662" i="9" s="1"/>
  <c r="A1663" i="9" s="1"/>
  <c r="A1664" i="9" s="1"/>
  <c r="A1665" i="9" s="1"/>
  <c r="A1666" i="9" s="1"/>
  <c r="A1667" i="9" s="1"/>
  <c r="A1668" i="9" s="1"/>
  <c r="A1669" i="9" s="1"/>
  <c r="A1670" i="9" s="1"/>
  <c r="A1671" i="9" s="1"/>
  <c r="A1672" i="9" s="1"/>
  <c r="A1673" i="9" s="1"/>
  <c r="A1674" i="9" s="1"/>
  <c r="A1675" i="9" s="1"/>
  <c r="A1676" i="9" s="1"/>
  <c r="A1677" i="9" s="1"/>
  <c r="A1678" i="9" s="1"/>
  <c r="A1679" i="9" s="1"/>
  <c r="A1680" i="9" s="1"/>
  <c r="A1681" i="9" s="1"/>
  <c r="A1682" i="9" s="1"/>
  <c r="A1683" i="9" s="1"/>
  <c r="A1684" i="9" s="1"/>
  <c r="A1685" i="9" s="1"/>
  <c r="A1686" i="9" s="1"/>
  <c r="A1687" i="9" s="1"/>
  <c r="A1688" i="9" s="1"/>
  <c r="A1689" i="9" s="1"/>
  <c r="A1690" i="9" s="1"/>
  <c r="A1691" i="9" s="1"/>
  <c r="A1692" i="9" s="1"/>
  <c r="A1693" i="9" s="1"/>
  <c r="A1694" i="9" s="1"/>
  <c r="A1695" i="9" s="1"/>
  <c r="A1696" i="9" s="1"/>
  <c r="A1697" i="9" s="1"/>
  <c r="A1698" i="9" s="1"/>
  <c r="A1699" i="9" s="1"/>
  <c r="A1700" i="9" s="1"/>
  <c r="A1701" i="9" s="1"/>
  <c r="A1702" i="9" s="1"/>
  <c r="A1703" i="9" s="1"/>
  <c r="A1704" i="9" s="1"/>
  <c r="A1705" i="9" s="1"/>
  <c r="A1706" i="9" s="1"/>
  <c r="A1707" i="9" s="1"/>
  <c r="A1708" i="9" s="1"/>
  <c r="A1709" i="9" s="1"/>
  <c r="A1710" i="9" s="1"/>
  <c r="A1711" i="9" s="1"/>
  <c r="A1712" i="9" s="1"/>
  <c r="A1713" i="9" s="1"/>
  <c r="A1714" i="9" s="1"/>
  <c r="A1715" i="9" s="1"/>
  <c r="A1716" i="9" s="1"/>
  <c r="A1717" i="9" s="1"/>
  <c r="A1718" i="9" s="1"/>
  <c r="A1719" i="9" s="1"/>
  <c r="A1720" i="9" s="1"/>
  <c r="A1721" i="9" s="1"/>
  <c r="A1722" i="9" s="1"/>
  <c r="A1723" i="9" s="1"/>
  <c r="A1724" i="9" s="1"/>
  <c r="A1725" i="9" s="1"/>
  <c r="A1726" i="9" s="1"/>
  <c r="A1727" i="9" s="1"/>
  <c r="A1728" i="9" s="1"/>
  <c r="A1729" i="9" s="1"/>
  <c r="A1730" i="9" s="1"/>
  <c r="A1731" i="9" s="1"/>
  <c r="A1732" i="9" s="1"/>
  <c r="A1733" i="9" s="1"/>
  <c r="A1734" i="9" s="1"/>
  <c r="A1735" i="9" s="1"/>
  <c r="A1736" i="9" s="1"/>
  <c r="A1737" i="9" s="1"/>
  <c r="A1738" i="9" s="1"/>
  <c r="A1739" i="9" s="1"/>
  <c r="A1740" i="9" s="1"/>
  <c r="A1741" i="9" s="1"/>
  <c r="A1742" i="9" s="1"/>
  <c r="A1743" i="9" s="1"/>
  <c r="A1744" i="9" s="1"/>
  <c r="A1745" i="9" s="1"/>
  <c r="A1746" i="9" s="1"/>
  <c r="A1747" i="9" s="1"/>
  <c r="A1748" i="9" s="1"/>
  <c r="A1749" i="9" s="1"/>
  <c r="A1750" i="9" s="1"/>
  <c r="A1751" i="9" s="1"/>
  <c r="A1752" i="9" s="1"/>
  <c r="A1753" i="9" s="1"/>
  <c r="A1754" i="9" s="1"/>
  <c r="A1755" i="9" s="1"/>
  <c r="A1756" i="9" s="1"/>
  <c r="A1757" i="9" s="1"/>
  <c r="A1758" i="9" s="1"/>
  <c r="A1759" i="9" s="1"/>
  <c r="A1760" i="9" s="1"/>
  <c r="A1761" i="9" s="1"/>
  <c r="A1762" i="9" s="1"/>
  <c r="A1763" i="9" s="1"/>
  <c r="A1764" i="9" s="1"/>
  <c r="A1765" i="9" s="1"/>
  <c r="A1766" i="9" s="1"/>
  <c r="A1767" i="9" s="1"/>
  <c r="A1768" i="9" s="1"/>
  <c r="A1769" i="9" s="1"/>
  <c r="A1770" i="9" s="1"/>
  <c r="A1771" i="9" s="1"/>
  <c r="A1772" i="9" s="1"/>
  <c r="A1773" i="9" s="1"/>
  <c r="A1774" i="9" s="1"/>
  <c r="A1775" i="9" s="1"/>
  <c r="A1776" i="9" s="1"/>
  <c r="A1777" i="9" s="1"/>
  <c r="A1778" i="9" s="1"/>
  <c r="A1779" i="9" s="1"/>
  <c r="A1780" i="9" s="1"/>
  <c r="A1781" i="9" s="1"/>
  <c r="A1782" i="9" s="1"/>
  <c r="A1783" i="9" s="1"/>
  <c r="A1784" i="9" s="1"/>
  <c r="A1785" i="9" s="1"/>
  <c r="A1786" i="9" s="1"/>
  <c r="A1787" i="9" s="1"/>
  <c r="A1788" i="9" s="1"/>
  <c r="A1789" i="9" s="1"/>
  <c r="A1790" i="9" s="1"/>
  <c r="A1791" i="9" s="1"/>
  <c r="A1792" i="9" s="1"/>
  <c r="A1793" i="9" s="1"/>
  <c r="A1794" i="9" s="1"/>
  <c r="A1795" i="9" s="1"/>
  <c r="A1796" i="9" s="1"/>
  <c r="A1797" i="9" s="1"/>
  <c r="A1798" i="9" s="1"/>
  <c r="A1799" i="9" s="1"/>
  <c r="A1800" i="9" s="1"/>
  <c r="A1801" i="9" s="1"/>
  <c r="A1802" i="9" s="1"/>
  <c r="A1803" i="9" s="1"/>
  <c r="A1804" i="9" s="1"/>
  <c r="A1805" i="9" s="1"/>
  <c r="A1806" i="9" s="1"/>
  <c r="A1807" i="9" s="1"/>
  <c r="A1808" i="9" s="1"/>
  <c r="A1809" i="9" s="1"/>
  <c r="A1810" i="9" s="1"/>
  <c r="A1811" i="9" s="1"/>
  <c r="A1812" i="9" s="1"/>
  <c r="A1813" i="9" s="1"/>
  <c r="A1814" i="9" s="1"/>
  <c r="A1815" i="9" s="1"/>
  <c r="A1816" i="9" s="1"/>
  <c r="A1817" i="9" s="1"/>
  <c r="A1818" i="9" s="1"/>
  <c r="A1819" i="9" s="1"/>
  <c r="A1820" i="9" s="1"/>
  <c r="A1821" i="9" s="1"/>
  <c r="A1822" i="9" s="1"/>
  <c r="A1823" i="9" s="1"/>
  <c r="A1824" i="9" s="1"/>
  <c r="A1825" i="9" s="1"/>
  <c r="A1826" i="9" s="1"/>
  <c r="A1827" i="9" s="1"/>
  <c r="A1828" i="9" s="1"/>
  <c r="A1829" i="9" s="1"/>
  <c r="A1830" i="9" s="1"/>
  <c r="A1831" i="9" s="1"/>
  <c r="A1832" i="9" s="1"/>
  <c r="A1833" i="9" s="1"/>
  <c r="A1834" i="9" s="1"/>
  <c r="A1835" i="9" s="1"/>
  <c r="A1836" i="9" s="1"/>
  <c r="A1837" i="9" s="1"/>
  <c r="A1838" i="9" s="1"/>
  <c r="A1839" i="9" s="1"/>
  <c r="A1840" i="9" s="1"/>
  <c r="A1841" i="9" s="1"/>
  <c r="A1842" i="9" s="1"/>
  <c r="A1843" i="9" s="1"/>
  <c r="A1844" i="9" s="1"/>
  <c r="A1845" i="9" s="1"/>
  <c r="A1846" i="9" s="1"/>
  <c r="A1847" i="9" s="1"/>
  <c r="A1848" i="9" s="1"/>
  <c r="A1849" i="9" s="1"/>
  <c r="A1850" i="9" s="1"/>
  <c r="A1851" i="9" s="1"/>
  <c r="A1852" i="9" s="1"/>
  <c r="A1853" i="9" s="1"/>
  <c r="A1854" i="9" s="1"/>
  <c r="A1855" i="9" s="1"/>
  <c r="A1856" i="9" s="1"/>
  <c r="A1857" i="9" s="1"/>
  <c r="A1858" i="9" s="1"/>
  <c r="A1859" i="9" s="1"/>
  <c r="A1860" i="9" s="1"/>
  <c r="A1861" i="9" s="1"/>
  <c r="A1862" i="9" s="1"/>
  <c r="A1863" i="9" s="1"/>
  <c r="A1864" i="9" s="1"/>
  <c r="A1865" i="9" s="1"/>
  <c r="A1866" i="9" s="1"/>
  <c r="A1867" i="9" s="1"/>
  <c r="A1868" i="9" s="1"/>
  <c r="A1869" i="9" s="1"/>
  <c r="A1870" i="9" s="1"/>
  <c r="A1871" i="9" s="1"/>
  <c r="A1872" i="9" s="1"/>
  <c r="A1873" i="9" s="1"/>
  <c r="A1874" i="9" s="1"/>
  <c r="A1875" i="9" s="1"/>
  <c r="A1876" i="9" s="1"/>
  <c r="A1877" i="9" s="1"/>
  <c r="A1878" i="9" s="1"/>
  <c r="A1879" i="9" s="1"/>
  <c r="A1880" i="9" s="1"/>
  <c r="A1881" i="9" s="1"/>
  <c r="A1882" i="9" s="1"/>
  <c r="A1883" i="9" s="1"/>
  <c r="A1884" i="9" s="1"/>
  <c r="A1885" i="9" s="1"/>
  <c r="A1886" i="9" s="1"/>
  <c r="A1887" i="9" s="1"/>
  <c r="A1888" i="9" s="1"/>
  <c r="A1889" i="9" s="1"/>
  <c r="A1890" i="9" s="1"/>
  <c r="A1891" i="9" s="1"/>
  <c r="A1892" i="9" s="1"/>
  <c r="A1893" i="9" s="1"/>
  <c r="A1894" i="9" s="1"/>
  <c r="A1895" i="9" s="1"/>
  <c r="A1896" i="9" s="1"/>
  <c r="A1897" i="9" s="1"/>
  <c r="A1898" i="9" s="1"/>
  <c r="A1899" i="9" s="1"/>
  <c r="A1900" i="9" s="1"/>
  <c r="A1901" i="9" s="1"/>
  <c r="A1902" i="9" s="1"/>
  <c r="A1903" i="9" s="1"/>
  <c r="A1904" i="9" s="1"/>
  <c r="A1905" i="9" s="1"/>
  <c r="A1906" i="9" s="1"/>
  <c r="A1907" i="9" s="1"/>
  <c r="A1908" i="9" s="1"/>
  <c r="A1909" i="9" s="1"/>
  <c r="A1910" i="9" s="1"/>
  <c r="A1911" i="9" s="1"/>
  <c r="A1912" i="9" s="1"/>
  <c r="A1913" i="9" s="1"/>
  <c r="A1914" i="9" s="1"/>
  <c r="A1915" i="9" s="1"/>
  <c r="A1916" i="9" s="1"/>
  <c r="A1917" i="9" s="1"/>
  <c r="A1918" i="9" s="1"/>
  <c r="A1919" i="9" s="1"/>
  <c r="A1920" i="9" s="1"/>
  <c r="A1921" i="9" s="1"/>
  <c r="A1922" i="9" s="1"/>
  <c r="A1923" i="9" s="1"/>
  <c r="A1924" i="9" s="1"/>
  <c r="A1925" i="9" s="1"/>
  <c r="A1926" i="9" s="1"/>
  <c r="A1927" i="9" s="1"/>
  <c r="A1928" i="9" s="1"/>
  <c r="A1929" i="9" s="1"/>
  <c r="A1930" i="9" s="1"/>
  <c r="A1931" i="9" s="1"/>
  <c r="A1932" i="9" s="1"/>
  <c r="A1933" i="9" s="1"/>
  <c r="A1934" i="9" s="1"/>
  <c r="A1935" i="9" s="1"/>
  <c r="A1936" i="9" s="1"/>
  <c r="A1937" i="9" s="1"/>
  <c r="A1938" i="9" s="1"/>
  <c r="A1939" i="9" s="1"/>
  <c r="A1940" i="9" s="1"/>
  <c r="A1941" i="9" s="1"/>
  <c r="A1942" i="9" s="1"/>
  <c r="A1943" i="9" s="1"/>
  <c r="A1944" i="9" s="1"/>
  <c r="A1945" i="9" s="1"/>
  <c r="A1946" i="9" s="1"/>
  <c r="A1947" i="9" s="1"/>
  <c r="A1948" i="9" s="1"/>
  <c r="A1949" i="9" s="1"/>
  <c r="A1950" i="9" s="1"/>
  <c r="A1951" i="9" s="1"/>
  <c r="A1952" i="9" s="1"/>
  <c r="A1953" i="9" s="1"/>
  <c r="A1954" i="9" s="1"/>
  <c r="A1955" i="9" s="1"/>
  <c r="A1956" i="9" s="1"/>
  <c r="A1957" i="9" s="1"/>
  <c r="A1958" i="9" s="1"/>
  <c r="A1959" i="9" s="1"/>
  <c r="A1960" i="9" s="1"/>
  <c r="A1961" i="9" s="1"/>
  <c r="A1962" i="9" s="1"/>
  <c r="A1963" i="9" s="1"/>
  <c r="A1964" i="9" s="1"/>
  <c r="A1965" i="9" s="1"/>
  <c r="A1966" i="9" s="1"/>
  <c r="A1967" i="9" s="1"/>
  <c r="A1968" i="9" s="1"/>
  <c r="A1969" i="9" s="1"/>
  <c r="A1970" i="9" s="1"/>
  <c r="A1971" i="9" s="1"/>
  <c r="A1972" i="9" s="1"/>
  <c r="A1973" i="9" s="1"/>
  <c r="A1974" i="9" s="1"/>
  <c r="A1975" i="9" s="1"/>
  <c r="A1976" i="9" s="1"/>
  <c r="A1977" i="9" s="1"/>
  <c r="A1978" i="9" s="1"/>
  <c r="A1979" i="9" s="1"/>
  <c r="A1980" i="9" s="1"/>
  <c r="A1981" i="9" s="1"/>
  <c r="A1982" i="9" s="1"/>
  <c r="A1983" i="9" s="1"/>
  <c r="A1984" i="9" s="1"/>
  <c r="A1985" i="9" s="1"/>
  <c r="A1986" i="9" s="1"/>
  <c r="A1987" i="9" s="1"/>
  <c r="A1988" i="9" s="1"/>
  <c r="A1989" i="9" s="1"/>
  <c r="A1990" i="9" s="1"/>
  <c r="A1991" i="9" s="1"/>
  <c r="A1992" i="9" s="1"/>
  <c r="A1993" i="9" s="1"/>
  <c r="A1994" i="9" s="1"/>
  <c r="A1995" i="9" s="1"/>
  <c r="A1996" i="9" s="1"/>
  <c r="A1997" i="9" s="1"/>
  <c r="A1998" i="9" s="1"/>
  <c r="A1999" i="9" s="1"/>
  <c r="A2000" i="9" s="1"/>
  <c r="A2001" i="9" s="1"/>
  <c r="A2002" i="9" s="1"/>
  <c r="A2003" i="9" s="1"/>
  <c r="A2004" i="9" s="1"/>
  <c r="A2005" i="9" s="1"/>
  <c r="A2006" i="9" s="1"/>
  <c r="A2007" i="9" s="1"/>
  <c r="A2008" i="9" s="1"/>
  <c r="A2009" i="9" s="1"/>
  <c r="A2010" i="9" s="1"/>
  <c r="A2011" i="9" s="1"/>
  <c r="A2012" i="9" s="1"/>
  <c r="A2013" i="9" s="1"/>
  <c r="A2014" i="9" s="1"/>
  <c r="A2015" i="9" s="1"/>
  <c r="A2016" i="9" s="1"/>
  <c r="A2017" i="9" s="1"/>
  <c r="A2018" i="9" s="1"/>
  <c r="A2019" i="9" s="1"/>
  <c r="A2020" i="9" s="1"/>
  <c r="A2021" i="9" s="1"/>
  <c r="A2022" i="9" s="1"/>
  <c r="A2023" i="9" s="1"/>
  <c r="A2024" i="9" s="1"/>
  <c r="A2025" i="9" s="1"/>
  <c r="A2026" i="9" s="1"/>
  <c r="A2027" i="9" s="1"/>
  <c r="A2028" i="9" s="1"/>
  <c r="A2029" i="9" s="1"/>
  <c r="A2030" i="9" s="1"/>
  <c r="A2031" i="9" s="1"/>
  <c r="A2032" i="9" s="1"/>
  <c r="A2033" i="9" s="1"/>
  <c r="A2034" i="9" s="1"/>
  <c r="A2035" i="9" s="1"/>
  <c r="A2036" i="9" s="1"/>
  <c r="A2037" i="9" s="1"/>
  <c r="A2038" i="9" s="1"/>
  <c r="A2039" i="9" s="1"/>
  <c r="A2040" i="9" s="1"/>
  <c r="A2041" i="9" s="1"/>
  <c r="A2042" i="9" s="1"/>
  <c r="A2043" i="9" s="1"/>
  <c r="A2044" i="9" s="1"/>
  <c r="A2045" i="9" s="1"/>
  <c r="A2046" i="9" s="1"/>
  <c r="A2047" i="9" s="1"/>
  <c r="A2048" i="9" s="1"/>
  <c r="A2049" i="9" s="1"/>
  <c r="A2050" i="9" s="1"/>
  <c r="A2051" i="9" s="1"/>
  <c r="A2052" i="9" s="1"/>
  <c r="A2053" i="9" s="1"/>
  <c r="A2054" i="9" s="1"/>
  <c r="A2055" i="9" s="1"/>
  <c r="A2056" i="9" s="1"/>
  <c r="A2057" i="9" s="1"/>
  <c r="A2058" i="9" s="1"/>
  <c r="A2059" i="9" s="1"/>
  <c r="A2060" i="9" s="1"/>
  <c r="A2061" i="9" s="1"/>
  <c r="A2062" i="9" s="1"/>
  <c r="A2063" i="9" s="1"/>
  <c r="A2064" i="9" s="1"/>
  <c r="A2065" i="9" s="1"/>
  <c r="A2066" i="9" s="1"/>
  <c r="A2067" i="9" s="1"/>
  <c r="A2068" i="9" s="1"/>
  <c r="A2069" i="9" s="1"/>
  <c r="A2070" i="9" s="1"/>
  <c r="A2071" i="9" s="1"/>
  <c r="A2072" i="9" s="1"/>
  <c r="A2073" i="9" s="1"/>
  <c r="A2074" i="9" s="1"/>
  <c r="A2075" i="9" s="1"/>
  <c r="A2076" i="9" s="1"/>
  <c r="A2077" i="9" s="1"/>
  <c r="A2078" i="9" s="1"/>
  <c r="A2079" i="9" s="1"/>
  <c r="A2080" i="9" s="1"/>
  <c r="A2081" i="9" s="1"/>
  <c r="A2082" i="9" s="1"/>
  <c r="A2083" i="9" s="1"/>
  <c r="A2084" i="9" s="1"/>
  <c r="A2085" i="9" s="1"/>
  <c r="A2086" i="9" s="1"/>
  <c r="A2087" i="9" s="1"/>
  <c r="A2088" i="9" s="1"/>
  <c r="A2089" i="9" s="1"/>
  <c r="A2090" i="9" s="1"/>
  <c r="A2091" i="9" s="1"/>
  <c r="A2092" i="9" s="1"/>
  <c r="A2093" i="9" s="1"/>
  <c r="A2094" i="9" s="1"/>
  <c r="A2095" i="9" s="1"/>
  <c r="A2096" i="9" s="1"/>
  <c r="A2097" i="9" s="1"/>
  <c r="A2098" i="9" s="1"/>
  <c r="A2099" i="9" s="1"/>
  <c r="A2100" i="9" s="1"/>
  <c r="A2101" i="9" s="1"/>
  <c r="A2102" i="9" s="1"/>
  <c r="A2103" i="9" s="1"/>
  <c r="A2104" i="9" s="1"/>
  <c r="A2105" i="9" s="1"/>
  <c r="A2106" i="9" s="1"/>
  <c r="A2107" i="9" s="1"/>
  <c r="A2108" i="9" s="1"/>
  <c r="A2109" i="9" s="1"/>
  <c r="A2110" i="9" s="1"/>
  <c r="A2111" i="9" s="1"/>
  <c r="A2112" i="9" s="1"/>
  <c r="A2113" i="9" s="1"/>
  <c r="A2114" i="9" s="1"/>
  <c r="A2115" i="9" s="1"/>
  <c r="A2116" i="9" s="1"/>
  <c r="A2117" i="9" s="1"/>
  <c r="A2118" i="9" s="1"/>
  <c r="A2119" i="9" s="1"/>
  <c r="A2120" i="9" s="1"/>
  <c r="A2121" i="9" s="1"/>
  <c r="A2122" i="9" s="1"/>
  <c r="A2123" i="9" s="1"/>
  <c r="A2124" i="9" s="1"/>
  <c r="A2125" i="9" s="1"/>
  <c r="A2126" i="9" s="1"/>
  <c r="A2127" i="9" s="1"/>
  <c r="A2128" i="9" s="1"/>
  <c r="A2129" i="9" s="1"/>
  <c r="A2130" i="9" s="1"/>
  <c r="A2131" i="9" s="1"/>
  <c r="A2132" i="9" s="1"/>
  <c r="A2133" i="9" s="1"/>
  <c r="A2134" i="9" s="1"/>
  <c r="A2135" i="9" s="1"/>
  <c r="A2136" i="9" s="1"/>
  <c r="A2137" i="9" s="1"/>
  <c r="A2138" i="9" s="1"/>
  <c r="A2139" i="9" s="1"/>
  <c r="A2140" i="9" s="1"/>
  <c r="A2141" i="9" s="1"/>
  <c r="A2142" i="9" s="1"/>
  <c r="A2143" i="9" s="1"/>
  <c r="A2144" i="9" s="1"/>
  <c r="A2145" i="9" s="1"/>
  <c r="A2146" i="9" s="1"/>
  <c r="A2147" i="9" s="1"/>
  <c r="A2148" i="9" s="1"/>
  <c r="A2149" i="9" s="1"/>
  <c r="A2150" i="9" s="1"/>
  <c r="A2151" i="9" s="1"/>
  <c r="A2152" i="9" s="1"/>
  <c r="A2153" i="9" s="1"/>
  <c r="A2154" i="9" s="1"/>
  <c r="A2155" i="9" s="1"/>
  <c r="A2156" i="9" s="1"/>
  <c r="A2157" i="9" s="1"/>
  <c r="A2158" i="9" s="1"/>
  <c r="A2159" i="9" s="1"/>
  <c r="A2160" i="9" s="1"/>
  <c r="A2161" i="9" s="1"/>
  <c r="A2162" i="9" s="1"/>
  <c r="A2163" i="9" s="1"/>
  <c r="A2164" i="9" s="1"/>
  <c r="A2165" i="9" s="1"/>
  <c r="A2166" i="9" s="1"/>
  <c r="A2167" i="9" s="1"/>
  <c r="A2168" i="9" s="1"/>
  <c r="A2169" i="9" s="1"/>
  <c r="A2170" i="9" s="1"/>
  <c r="A2171" i="9" s="1"/>
  <c r="A2172" i="9" s="1"/>
  <c r="A2173" i="9" s="1"/>
  <c r="A2174" i="9" s="1"/>
  <c r="A2175" i="9" s="1"/>
  <c r="A2176" i="9" s="1"/>
  <c r="A2177" i="9" s="1"/>
  <c r="A2178" i="9" s="1"/>
  <c r="A2179" i="9" s="1"/>
  <c r="A2180" i="9" s="1"/>
  <c r="A2181" i="9" s="1"/>
  <c r="A2182" i="9" s="1"/>
  <c r="A2183" i="9" s="1"/>
  <c r="A2184" i="9" s="1"/>
  <c r="A2185" i="9" s="1"/>
  <c r="A2186" i="9" s="1"/>
  <c r="A2187" i="9" s="1"/>
  <c r="A2188" i="9" s="1"/>
  <c r="A2189" i="9" s="1"/>
  <c r="A2190" i="9" s="1"/>
  <c r="A2191" i="9" s="1"/>
  <c r="A2192" i="9" s="1"/>
  <c r="A2193" i="9" s="1"/>
  <c r="A2194" i="9" s="1"/>
  <c r="A2195" i="9" s="1"/>
  <c r="A2196" i="9" s="1"/>
  <c r="A2197" i="9" s="1"/>
  <c r="A2198" i="9" s="1"/>
  <c r="A2199" i="9" s="1"/>
  <c r="A2200" i="9" s="1"/>
  <c r="A2201" i="9" s="1"/>
  <c r="A2202" i="9" s="1"/>
  <c r="A2203" i="9" s="1"/>
  <c r="A2204" i="9" s="1"/>
  <c r="A2205" i="9" s="1"/>
  <c r="A2206" i="9" s="1"/>
  <c r="A2207" i="9" s="1"/>
  <c r="A2208" i="9" s="1"/>
  <c r="A2209" i="9" s="1"/>
  <c r="A2210" i="9" s="1"/>
  <c r="A2211" i="9" s="1"/>
  <c r="A2212" i="9" s="1"/>
  <c r="A2213" i="9" s="1"/>
  <c r="A2214" i="9" s="1"/>
  <c r="A2215" i="9" s="1"/>
  <c r="A2216" i="9" s="1"/>
  <c r="A2217" i="9" s="1"/>
  <c r="A2218" i="9" s="1"/>
  <c r="A2219" i="9" s="1"/>
  <c r="A2220" i="9" s="1"/>
  <c r="A2221" i="9" s="1"/>
  <c r="A2222" i="9" s="1"/>
  <c r="A2223" i="9" s="1"/>
  <c r="A2224" i="9" s="1"/>
  <c r="A2225" i="9" s="1"/>
  <c r="A2226" i="9" s="1"/>
  <c r="A2227" i="9" s="1"/>
  <c r="A2228" i="9" s="1"/>
  <c r="A2229" i="9" s="1"/>
  <c r="A2230" i="9" s="1"/>
  <c r="A2231" i="9" s="1"/>
  <c r="A2232" i="9" s="1"/>
  <c r="A2233" i="9" s="1"/>
  <c r="A2234" i="9" s="1"/>
  <c r="A2235" i="9" s="1"/>
  <c r="A2236" i="9" s="1"/>
  <c r="A2237" i="9" s="1"/>
  <c r="A2238" i="9" s="1"/>
  <c r="A2239" i="9" s="1"/>
  <c r="A2240" i="9" s="1"/>
  <c r="A2241" i="9" s="1"/>
  <c r="A2242" i="9" s="1"/>
  <c r="A2243" i="9" s="1"/>
  <c r="A2244" i="9" s="1"/>
  <c r="A2245" i="9" s="1"/>
  <c r="A2246" i="9" s="1"/>
  <c r="A2247" i="9" s="1"/>
  <c r="A2248" i="9" s="1"/>
  <c r="A2249" i="9" s="1"/>
  <c r="A2250" i="9" s="1"/>
  <c r="A2251" i="9" s="1"/>
  <c r="A2252" i="9" s="1"/>
  <c r="A2253" i="9" s="1"/>
  <c r="A2254" i="9" s="1"/>
  <c r="A2255" i="9" s="1"/>
  <c r="A2256" i="9" s="1"/>
  <c r="A2257" i="9" s="1"/>
  <c r="A2258" i="9" s="1"/>
  <c r="A2259" i="9" s="1"/>
  <c r="A2260" i="9" s="1"/>
  <c r="A2261" i="9" s="1"/>
  <c r="A2262" i="9" s="1"/>
  <c r="A2263" i="9" s="1"/>
  <c r="A2264" i="9" s="1"/>
  <c r="A2265" i="9" s="1"/>
  <c r="A2266" i="9" s="1"/>
  <c r="A2267" i="9" s="1"/>
  <c r="A2268" i="9" s="1"/>
  <c r="A2269" i="9" s="1"/>
  <c r="A2270" i="9" s="1"/>
  <c r="A2271" i="9" s="1"/>
  <c r="A2272" i="9" s="1"/>
  <c r="A2273" i="9" s="1"/>
  <c r="A2274" i="9" s="1"/>
  <c r="A2275" i="9" s="1"/>
  <c r="A2276" i="9" s="1"/>
  <c r="A2277" i="9" s="1"/>
  <c r="A2278" i="9" s="1"/>
  <c r="A2279" i="9" s="1"/>
  <c r="A2280" i="9" s="1"/>
  <c r="A2281" i="9" s="1"/>
  <c r="A2282" i="9" s="1"/>
  <c r="A2283" i="9" s="1"/>
  <c r="A2284" i="9" s="1"/>
  <c r="A2285" i="9" s="1"/>
  <c r="A2286" i="9" s="1"/>
  <c r="A2287" i="9" s="1"/>
  <c r="A2288" i="9" s="1"/>
  <c r="A2289" i="9" s="1"/>
  <c r="A2290" i="9" s="1"/>
  <c r="A2291" i="9" s="1"/>
  <c r="A2292" i="9" s="1"/>
  <c r="A2293" i="9" s="1"/>
  <c r="A2294" i="9" s="1"/>
  <c r="A2295" i="9" s="1"/>
  <c r="A2296" i="9" s="1"/>
  <c r="A2297" i="9" s="1"/>
  <c r="A2298" i="9" s="1"/>
  <c r="A2299" i="9" s="1"/>
  <c r="A2300" i="9" s="1"/>
  <c r="A2301" i="9" s="1"/>
  <c r="A2302" i="9" s="1"/>
  <c r="A2303" i="9" s="1"/>
  <c r="A2304" i="9" s="1"/>
  <c r="A2305" i="9" s="1"/>
  <c r="A2306" i="9" s="1"/>
  <c r="A2307" i="9" s="1"/>
  <c r="A2308" i="9" s="1"/>
  <c r="A2309" i="9" s="1"/>
  <c r="A2310" i="9" s="1"/>
  <c r="A2311" i="9" s="1"/>
  <c r="A2312" i="9" s="1"/>
  <c r="A2313" i="9" s="1"/>
  <c r="A2314" i="9" s="1"/>
  <c r="A2315" i="9" s="1"/>
  <c r="A2316" i="9" s="1"/>
  <c r="A2317" i="9" s="1"/>
  <c r="A2318" i="9" s="1"/>
  <c r="A2319" i="9" s="1"/>
  <c r="A2320" i="9" s="1"/>
  <c r="A2321" i="9" s="1"/>
  <c r="A2322" i="9" s="1"/>
  <c r="A2323" i="9" s="1"/>
  <c r="A2324" i="9" s="1"/>
  <c r="A2325" i="9" s="1"/>
  <c r="A2326" i="9" s="1"/>
  <c r="A2327" i="9" s="1"/>
  <c r="A2328" i="9" s="1"/>
  <c r="A2329" i="9" s="1"/>
  <c r="A2330" i="9" s="1"/>
  <c r="A2331" i="9" s="1"/>
  <c r="A2332" i="9" s="1"/>
  <c r="A2333" i="9" s="1"/>
  <c r="A2334" i="9" s="1"/>
  <c r="A2335" i="9" s="1"/>
  <c r="A2336" i="9" s="1"/>
  <c r="A2337" i="9" s="1"/>
  <c r="A2338" i="9" s="1"/>
  <c r="A2339" i="9" s="1"/>
  <c r="A2340" i="9" s="1"/>
  <c r="A2341" i="9" s="1"/>
  <c r="A2342" i="9" s="1"/>
  <c r="A2343" i="9" s="1"/>
  <c r="A2344" i="9" s="1"/>
  <c r="A2345" i="9" s="1"/>
  <c r="A2346" i="9" s="1"/>
  <c r="A2347" i="9" s="1"/>
  <c r="A2348" i="9" s="1"/>
  <c r="A2349" i="9" s="1"/>
  <c r="A2350" i="9" s="1"/>
  <c r="A2351" i="9" s="1"/>
  <c r="A2352" i="9" s="1"/>
  <c r="A2353" i="9" s="1"/>
  <c r="A2354" i="9" s="1"/>
  <c r="A2355" i="9" s="1"/>
  <c r="A2356" i="9" s="1"/>
  <c r="A2357" i="9" s="1"/>
  <c r="A2358" i="9" s="1"/>
  <c r="A2359" i="9" s="1"/>
  <c r="A2360" i="9" s="1"/>
  <c r="A2361" i="9" s="1"/>
  <c r="A2362" i="9" s="1"/>
  <c r="A2363" i="9" s="1"/>
  <c r="A2364" i="9" s="1"/>
  <c r="A2365" i="9" s="1"/>
  <c r="A2366" i="9" s="1"/>
  <c r="A2367" i="9" s="1"/>
  <c r="A2368" i="9" s="1"/>
  <c r="A2369" i="9" s="1"/>
  <c r="A2370" i="9" s="1"/>
  <c r="A2371" i="9" s="1"/>
  <c r="A2372" i="9" s="1"/>
  <c r="A2373" i="9" s="1"/>
  <c r="A2374" i="9" s="1"/>
  <c r="A2375" i="9" s="1"/>
  <c r="A2376" i="9" s="1"/>
  <c r="A2377" i="9" s="1"/>
  <c r="A2378" i="9" s="1"/>
  <c r="A2379" i="9" s="1"/>
  <c r="A2380" i="9" s="1"/>
  <c r="A2381" i="9" s="1"/>
  <c r="A2382" i="9" s="1"/>
  <c r="A2383" i="9" s="1"/>
  <c r="A2384" i="9" s="1"/>
  <c r="A2385" i="9" s="1"/>
  <c r="A2386" i="9" s="1"/>
  <c r="A2387" i="9" s="1"/>
  <c r="A2388" i="9" s="1"/>
  <c r="A2389" i="9" s="1"/>
  <c r="A2390" i="9" s="1"/>
  <c r="A2391" i="9" s="1"/>
  <c r="A2392" i="9" s="1"/>
  <c r="A2393" i="9" s="1"/>
  <c r="A2394" i="9" s="1"/>
  <c r="A2395" i="9" s="1"/>
  <c r="A2396" i="9" s="1"/>
  <c r="A2397" i="9" s="1"/>
  <c r="A2398" i="9" s="1"/>
  <c r="A2399" i="9" s="1"/>
  <c r="A2400" i="9" s="1"/>
  <c r="A2401" i="9" s="1"/>
  <c r="A2402" i="9" s="1"/>
  <c r="A2403" i="9" s="1"/>
  <c r="A2404" i="9" s="1"/>
  <c r="A2405" i="9" s="1"/>
  <c r="A2406" i="9" s="1"/>
  <c r="A2407" i="9" s="1"/>
  <c r="A2408" i="9" s="1"/>
  <c r="A2409" i="9" s="1"/>
  <c r="A2410" i="9" s="1"/>
  <c r="A2411" i="9" s="1"/>
  <c r="A2412" i="9" s="1"/>
  <c r="A2413" i="9" s="1"/>
  <c r="A2414" i="9" s="1"/>
  <c r="A2415" i="9" s="1"/>
  <c r="A2416" i="9" s="1"/>
  <c r="A2417" i="9" s="1"/>
  <c r="A2418" i="9" s="1"/>
  <c r="A2419" i="9" s="1"/>
  <c r="A2420" i="9" s="1"/>
  <c r="A2421" i="9" s="1"/>
  <c r="A2422" i="9" s="1"/>
  <c r="A2423" i="9" s="1"/>
  <c r="A2424" i="9" s="1"/>
  <c r="A2425" i="9" s="1"/>
  <c r="A2426" i="9" s="1"/>
  <c r="A2427" i="9" s="1"/>
  <c r="A2428" i="9" s="1"/>
  <c r="A2429" i="9" s="1"/>
  <c r="A2430" i="9" s="1"/>
  <c r="A2431" i="9" s="1"/>
  <c r="A2432" i="9" s="1"/>
  <c r="A2433" i="9" s="1"/>
  <c r="A2434" i="9" s="1"/>
  <c r="A2435" i="9" s="1"/>
  <c r="A2436" i="9" s="1"/>
  <c r="A2437" i="9" s="1"/>
  <c r="A2438" i="9" s="1"/>
  <c r="A2439" i="9" s="1"/>
  <c r="A2440" i="9" s="1"/>
  <c r="A2441" i="9" s="1"/>
  <c r="A2442" i="9" s="1"/>
  <c r="A2443" i="9" s="1"/>
  <c r="A2444" i="9" s="1"/>
  <c r="A2445" i="9" s="1"/>
  <c r="A2446" i="9" s="1"/>
  <c r="A2447" i="9" s="1"/>
  <c r="A2448" i="9" s="1"/>
  <c r="A2449" i="9" s="1"/>
  <c r="A2450" i="9" s="1"/>
  <c r="A2451" i="9" s="1"/>
  <c r="A2452" i="9" s="1"/>
  <c r="A2453" i="9" s="1"/>
  <c r="A2454" i="9" s="1"/>
  <c r="A2455" i="9" s="1"/>
  <c r="A2456" i="9" s="1"/>
  <c r="A2457" i="9" s="1"/>
  <c r="A2458" i="9" s="1"/>
  <c r="A2459" i="9" s="1"/>
  <c r="A2460" i="9" s="1"/>
  <c r="A2461" i="9" s="1"/>
  <c r="A2462" i="9" s="1"/>
  <c r="A2463" i="9" s="1"/>
  <c r="A2464" i="9" s="1"/>
  <c r="A2465" i="9" s="1"/>
  <c r="A2466" i="9" s="1"/>
  <c r="A2467" i="9" s="1"/>
  <c r="A2468" i="9" s="1"/>
  <c r="A2469" i="9" s="1"/>
  <c r="A2470" i="9" s="1"/>
  <c r="A2471" i="9" s="1"/>
  <c r="A2472" i="9" s="1"/>
  <c r="A2473" i="9" s="1"/>
  <c r="A2474" i="9" s="1"/>
  <c r="A2475" i="9" s="1"/>
  <c r="A2476" i="9" s="1"/>
  <c r="A2477" i="9" s="1"/>
  <c r="A2478" i="9" s="1"/>
  <c r="A2479" i="9" s="1"/>
  <c r="A2480" i="9" s="1"/>
  <c r="A2481" i="9" s="1"/>
  <c r="A2482" i="9" s="1"/>
  <c r="A2483" i="9" s="1"/>
  <c r="A2484" i="9" s="1"/>
  <c r="A2485" i="9" s="1"/>
  <c r="A2486" i="9" s="1"/>
  <c r="A2487" i="9" s="1"/>
  <c r="A2488" i="9" s="1"/>
  <c r="A2489" i="9" s="1"/>
  <c r="A2490" i="9" s="1"/>
  <c r="A2491" i="9" s="1"/>
  <c r="A2492" i="9" s="1"/>
  <c r="A2493" i="9" s="1"/>
  <c r="A2494" i="9" s="1"/>
  <c r="A2495" i="9" s="1"/>
  <c r="A2496" i="9" s="1"/>
  <c r="A2497" i="9" s="1"/>
  <c r="A2498" i="9" s="1"/>
  <c r="A2499" i="9" s="1"/>
  <c r="A2500" i="9" s="1"/>
  <c r="A2501" i="9" s="1"/>
  <c r="A2502" i="9" s="1"/>
  <c r="A2503" i="9" s="1"/>
  <c r="A2504" i="9" s="1"/>
  <c r="A2505" i="9" s="1"/>
  <c r="A2506" i="9" s="1"/>
  <c r="A2507" i="9" s="1"/>
  <c r="A2508" i="9" s="1"/>
  <c r="A2509" i="9" s="1"/>
  <c r="A2510" i="9" s="1"/>
  <c r="A2511" i="9" s="1"/>
  <c r="A2512" i="9" s="1"/>
  <c r="A2513" i="9" s="1"/>
  <c r="A2514" i="9" s="1"/>
  <c r="A2515" i="9" s="1"/>
  <c r="A2516" i="9" s="1"/>
  <c r="A2517" i="9" s="1"/>
  <c r="A2518" i="9" s="1"/>
  <c r="A2519" i="9" s="1"/>
  <c r="A2520" i="9" s="1"/>
  <c r="A2521" i="9" s="1"/>
  <c r="A2522" i="9" s="1"/>
  <c r="A2523" i="9" s="1"/>
  <c r="A2524" i="9" s="1"/>
  <c r="A2525" i="9" s="1"/>
  <c r="A2526" i="9" s="1"/>
  <c r="A2527" i="9" s="1"/>
  <c r="A2528" i="9" s="1"/>
  <c r="A2529" i="9" s="1"/>
  <c r="A2530" i="9" s="1"/>
  <c r="A2531" i="9" s="1"/>
  <c r="A2532" i="9" s="1"/>
  <c r="A2533" i="9" s="1"/>
  <c r="A2534" i="9" s="1"/>
  <c r="A2535" i="9" s="1"/>
  <c r="A2536" i="9" s="1"/>
  <c r="A2537" i="9" s="1"/>
  <c r="A2538" i="9" s="1"/>
  <c r="A2539" i="9" s="1"/>
  <c r="A2540" i="9" s="1"/>
  <c r="A2541" i="9" s="1"/>
  <c r="A2542" i="9" s="1"/>
  <c r="A2543" i="9" s="1"/>
  <c r="A2544" i="9" s="1"/>
  <c r="A2545" i="9" s="1"/>
  <c r="A2546" i="9" s="1"/>
  <c r="A2547" i="9" s="1"/>
  <c r="A2548" i="9" s="1"/>
  <c r="A2549" i="9" s="1"/>
  <c r="A2550" i="9" s="1"/>
  <c r="A2551" i="9" s="1"/>
  <c r="A2552" i="9" s="1"/>
  <c r="A2553" i="9" s="1"/>
  <c r="A2554" i="9" s="1"/>
  <c r="A2555" i="9" s="1"/>
  <c r="A2556" i="9" s="1"/>
  <c r="A2557" i="9" s="1"/>
  <c r="A2558" i="9" s="1"/>
  <c r="A2559" i="9" s="1"/>
  <c r="A2560" i="9" s="1"/>
  <c r="A2561" i="9" s="1"/>
  <c r="A2562" i="9" s="1"/>
  <c r="A2563" i="9" s="1"/>
  <c r="A2564" i="9" s="1"/>
  <c r="A2565" i="9" s="1"/>
  <c r="A2566" i="9" s="1"/>
  <c r="A2567" i="9" s="1"/>
  <c r="A2568" i="9" s="1"/>
  <c r="A2569" i="9" s="1"/>
  <c r="A2570" i="9" s="1"/>
  <c r="A2571" i="9" s="1"/>
  <c r="A2572" i="9" s="1"/>
  <c r="A2573" i="9" s="1"/>
  <c r="A2574" i="9" s="1"/>
  <c r="A2575" i="9" s="1"/>
  <c r="A2576" i="9" s="1"/>
  <c r="A2577" i="9" s="1"/>
  <c r="A2578" i="9" s="1"/>
  <c r="A2579" i="9" s="1"/>
  <c r="A2580" i="9" s="1"/>
  <c r="A2581" i="9" s="1"/>
  <c r="A2582" i="9" s="1"/>
  <c r="A2583" i="9" s="1"/>
  <c r="A2584" i="9" s="1"/>
  <c r="A2585" i="9" s="1"/>
  <c r="A2586" i="9" s="1"/>
  <c r="A2587" i="9" s="1"/>
  <c r="A2588" i="9" s="1"/>
  <c r="A2589" i="9" s="1"/>
  <c r="A2590" i="9" s="1"/>
  <c r="A2591" i="9" s="1"/>
  <c r="A2592" i="9" s="1"/>
  <c r="A2593" i="9" s="1"/>
  <c r="A2594" i="9" s="1"/>
  <c r="A2595" i="9" s="1"/>
  <c r="A2596" i="9" s="1"/>
  <c r="A2597" i="9" s="1"/>
  <c r="A2598" i="9" s="1"/>
  <c r="A2599" i="9" s="1"/>
  <c r="A2600" i="9" s="1"/>
  <c r="A2601" i="9" s="1"/>
  <c r="A2602" i="9" s="1"/>
  <c r="A2603" i="9" s="1"/>
  <c r="A2604" i="9" s="1"/>
  <c r="A2605" i="9" s="1"/>
  <c r="A2606" i="9" s="1"/>
  <c r="A2607" i="9" s="1"/>
  <c r="A2608" i="9" s="1"/>
  <c r="A2609" i="9" s="1"/>
  <c r="A2610" i="9" s="1"/>
  <c r="A2611" i="9" s="1"/>
  <c r="A2612" i="9" s="1"/>
  <c r="A2613" i="9" s="1"/>
  <c r="A2614" i="9" s="1"/>
  <c r="A2615" i="9" s="1"/>
  <c r="A2616" i="9" s="1"/>
  <c r="A2617" i="9" s="1"/>
  <c r="A2618" i="9" s="1"/>
  <c r="A2619" i="9" s="1"/>
  <c r="A2620" i="9" s="1"/>
  <c r="A2621" i="9" s="1"/>
  <c r="A2622" i="9" s="1"/>
  <c r="A2623" i="9" s="1"/>
  <c r="A2624" i="9" s="1"/>
  <c r="A2625" i="9" s="1"/>
  <c r="A2626" i="9" s="1"/>
  <c r="A2627" i="9" s="1"/>
  <c r="A2628" i="9" s="1"/>
  <c r="A2629" i="9" s="1"/>
  <c r="A2630" i="9" s="1"/>
  <c r="A2631" i="9" s="1"/>
  <c r="A2632" i="9" s="1"/>
  <c r="A2633" i="9" s="1"/>
  <c r="A2634" i="9" s="1"/>
  <c r="A2635" i="9" s="1"/>
  <c r="A2636" i="9" s="1"/>
  <c r="A2637" i="9" s="1"/>
  <c r="A2638" i="9" s="1"/>
  <c r="A2639" i="9" s="1"/>
  <c r="A2640" i="9" s="1"/>
  <c r="A2641" i="9" s="1"/>
  <c r="A2642" i="9" s="1"/>
  <c r="A2643" i="9" s="1"/>
  <c r="A2644" i="9" s="1"/>
  <c r="A2645" i="9" s="1"/>
  <c r="A2646" i="9" s="1"/>
  <c r="A2647" i="9" s="1"/>
  <c r="A2648" i="9" s="1"/>
  <c r="A2649" i="9" s="1"/>
  <c r="A2650" i="9" s="1"/>
  <c r="A2651" i="9" s="1"/>
  <c r="A2652" i="9" s="1"/>
  <c r="A2653" i="9" s="1"/>
  <c r="A2654" i="9" s="1"/>
  <c r="A2655" i="9" s="1"/>
  <c r="A2656" i="9" s="1"/>
  <c r="A2657" i="9" s="1"/>
  <c r="A2658" i="9" s="1"/>
  <c r="A2659" i="9" s="1"/>
  <c r="A2660" i="9" s="1"/>
  <c r="A2661" i="9" s="1"/>
  <c r="A2662" i="9" s="1"/>
  <c r="A2663" i="9" s="1"/>
  <c r="A2664" i="9" s="1"/>
  <c r="A2665" i="9" s="1"/>
  <c r="A2666" i="9" s="1"/>
  <c r="A2667" i="9" s="1"/>
  <c r="A2668" i="9" s="1"/>
  <c r="A2669" i="9" s="1"/>
  <c r="A2670" i="9" s="1"/>
  <c r="A2671" i="9" s="1"/>
  <c r="A2672" i="9" s="1"/>
  <c r="A2673" i="9" s="1"/>
  <c r="A2674" i="9" s="1"/>
  <c r="A2675" i="9" s="1"/>
  <c r="A2676" i="9" s="1"/>
  <c r="A2677" i="9" s="1"/>
  <c r="A2678" i="9" s="1"/>
  <c r="A2679" i="9" s="1"/>
  <c r="A2680" i="9" s="1"/>
  <c r="A2681" i="9" s="1"/>
  <c r="A2682" i="9" s="1"/>
  <c r="A2683" i="9" s="1"/>
  <c r="A2684" i="9" s="1"/>
  <c r="A2685" i="9" s="1"/>
  <c r="A2686" i="9" s="1"/>
  <c r="A2687" i="9" s="1"/>
  <c r="A2688" i="9" s="1"/>
  <c r="A2689" i="9" s="1"/>
  <c r="A2690" i="9" s="1"/>
  <c r="A2691" i="9" s="1"/>
  <c r="A2692" i="9" s="1"/>
  <c r="A2693" i="9" s="1"/>
  <c r="A2694" i="9" s="1"/>
  <c r="A2695" i="9" s="1"/>
  <c r="A2696" i="9" s="1"/>
  <c r="A2697" i="9" s="1"/>
  <c r="A2698" i="9" s="1"/>
  <c r="A2699" i="9" s="1"/>
  <c r="A2700" i="9" s="1"/>
  <c r="A2701" i="9" s="1"/>
  <c r="A2702" i="9" s="1"/>
  <c r="A2703" i="9" s="1"/>
  <c r="A2704" i="9" s="1"/>
  <c r="A2705" i="9" s="1"/>
  <c r="A2706" i="9" s="1"/>
  <c r="A2707" i="9" s="1"/>
  <c r="A2708" i="9" s="1"/>
  <c r="A2709" i="9" s="1"/>
  <c r="A2710" i="9" s="1"/>
  <c r="A2711" i="9" s="1"/>
  <c r="A2712" i="9" s="1"/>
  <c r="A2713" i="9" s="1"/>
  <c r="A2714" i="9" s="1"/>
  <c r="A2715" i="9" s="1"/>
  <c r="A2716" i="9" s="1"/>
  <c r="A2717" i="9" s="1"/>
  <c r="A2718" i="9" s="1"/>
  <c r="A2719" i="9" s="1"/>
  <c r="A2720" i="9" s="1"/>
  <c r="A2721" i="9" s="1"/>
  <c r="A2722" i="9" s="1"/>
  <c r="A2723" i="9" s="1"/>
  <c r="A2724" i="9" s="1"/>
  <c r="A2725" i="9" s="1"/>
  <c r="A2726" i="9" s="1"/>
  <c r="A2727" i="9" s="1"/>
  <c r="A2728" i="9" s="1"/>
  <c r="A2729" i="9" s="1"/>
  <c r="A2730" i="9" s="1"/>
  <c r="A2731" i="9" s="1"/>
  <c r="A2732" i="9" s="1"/>
  <c r="A2733" i="9" s="1"/>
  <c r="A2734" i="9" s="1"/>
  <c r="A2735" i="9" s="1"/>
  <c r="A2736" i="9" s="1"/>
  <c r="A2737" i="9" s="1"/>
  <c r="A2738" i="9" s="1"/>
  <c r="A2739" i="9" s="1"/>
  <c r="A2740" i="9" s="1"/>
  <c r="A2741" i="9" s="1"/>
  <c r="A2742" i="9" s="1"/>
  <c r="A2743" i="9" s="1"/>
  <c r="A2744" i="9" s="1"/>
  <c r="A2745" i="9" s="1"/>
  <c r="A2746" i="9" s="1"/>
  <c r="A2747" i="9" s="1"/>
  <c r="A2748" i="9" s="1"/>
  <c r="A2749" i="9" s="1"/>
  <c r="A2750" i="9" s="1"/>
  <c r="A2751" i="9" s="1"/>
  <c r="A2752" i="9" s="1"/>
  <c r="A2753" i="9" s="1"/>
  <c r="A2754" i="9" s="1"/>
  <c r="A2755" i="9" s="1"/>
  <c r="A2756" i="9" s="1"/>
  <c r="A2757" i="9" s="1"/>
  <c r="A2758" i="9" s="1"/>
  <c r="A2759" i="9" s="1"/>
  <c r="A2760" i="9" s="1"/>
  <c r="A2761" i="9" s="1"/>
  <c r="A2762" i="9" s="1"/>
  <c r="A2763" i="9" s="1"/>
  <c r="A2764" i="9" s="1"/>
  <c r="A2765" i="9" s="1"/>
  <c r="A2766" i="9" s="1"/>
  <c r="A2767" i="9" s="1"/>
  <c r="A2768" i="9" s="1"/>
  <c r="A2769" i="9" s="1"/>
  <c r="A2770" i="9" s="1"/>
  <c r="A2771" i="9" s="1"/>
  <c r="A2772" i="9" s="1"/>
  <c r="A2773" i="9" s="1"/>
  <c r="A2774" i="9" s="1"/>
  <c r="A2775" i="9" s="1"/>
  <c r="A2776" i="9" s="1"/>
  <c r="A2777" i="9" s="1"/>
  <c r="A2778" i="9" s="1"/>
  <c r="A2779" i="9" s="1"/>
  <c r="A2780" i="9" s="1"/>
  <c r="A2781" i="9" s="1"/>
  <c r="A2782" i="9" s="1"/>
  <c r="A2783" i="9" s="1"/>
  <c r="A2784" i="9" s="1"/>
  <c r="A2785" i="9" s="1"/>
  <c r="A2786" i="9" s="1"/>
  <c r="A2787" i="9" s="1"/>
  <c r="A2788" i="9" s="1"/>
  <c r="A2789" i="9" s="1"/>
  <c r="A2790" i="9" s="1"/>
  <c r="A2791" i="9" s="1"/>
  <c r="A2792" i="9" s="1"/>
  <c r="A2793" i="9" s="1"/>
  <c r="A2794" i="9" s="1"/>
  <c r="A2795" i="9" s="1"/>
  <c r="A2796" i="9" s="1"/>
  <c r="A2797" i="9" s="1"/>
  <c r="A2798" i="9" s="1"/>
  <c r="A2799" i="9" s="1"/>
  <c r="A2800" i="9" s="1"/>
  <c r="A2801" i="9" s="1"/>
  <c r="A2802" i="9" s="1"/>
  <c r="A2803" i="9" s="1"/>
  <c r="A2804" i="9" s="1"/>
  <c r="A2805" i="9" s="1"/>
  <c r="A2806" i="9" s="1"/>
  <c r="A2807" i="9" s="1"/>
  <c r="A2808" i="9" s="1"/>
  <c r="A2809" i="9" s="1"/>
  <c r="A2810" i="9" s="1"/>
  <c r="A2811" i="9" s="1"/>
  <c r="A2812" i="9" s="1"/>
  <c r="A2813" i="9" s="1"/>
  <c r="A2814" i="9" s="1"/>
  <c r="A2815" i="9" s="1"/>
  <c r="A2816" i="9" s="1"/>
  <c r="A2817" i="9" s="1"/>
  <c r="A2818" i="9" s="1"/>
  <c r="A2819" i="9" s="1"/>
  <c r="A2820" i="9" s="1"/>
  <c r="A2821" i="9" s="1"/>
  <c r="A2822" i="9" s="1"/>
  <c r="A2823" i="9" s="1"/>
  <c r="A2824" i="9" s="1"/>
  <c r="A2825" i="9" s="1"/>
  <c r="A2826" i="9" s="1"/>
  <c r="A2827" i="9" s="1"/>
  <c r="A2828" i="9" s="1"/>
  <c r="A2829" i="9" s="1"/>
  <c r="A2830" i="9" s="1"/>
  <c r="A2831" i="9" s="1"/>
  <c r="A2832" i="9" s="1"/>
  <c r="A2833" i="9" s="1"/>
  <c r="A2834" i="9" s="1"/>
  <c r="A2835" i="9" s="1"/>
  <c r="A2836" i="9" s="1"/>
  <c r="A2837" i="9" s="1"/>
  <c r="A2838" i="9" s="1"/>
  <c r="A2839" i="9" s="1"/>
  <c r="A2840" i="9" s="1"/>
  <c r="A2841" i="9" s="1"/>
  <c r="A2842" i="9" s="1"/>
  <c r="A2843" i="9" s="1"/>
  <c r="A2844" i="9" s="1"/>
  <c r="A2845" i="9" s="1"/>
  <c r="A2846" i="9" s="1"/>
  <c r="A2847" i="9" s="1"/>
  <c r="A2848" i="9" s="1"/>
  <c r="A2849" i="9" s="1"/>
  <c r="A2850" i="9" s="1"/>
  <c r="A2851" i="9" s="1"/>
  <c r="A2852" i="9" s="1"/>
  <c r="A2853" i="9" s="1"/>
  <c r="A2854" i="9" s="1"/>
  <c r="A2855" i="9" s="1"/>
  <c r="A2856" i="9" s="1"/>
  <c r="A2857" i="9" s="1"/>
  <c r="A2858" i="9" s="1"/>
  <c r="A2859" i="9" s="1"/>
  <c r="A2860" i="9" s="1"/>
  <c r="A2861" i="9" s="1"/>
  <c r="A2862" i="9" s="1"/>
  <c r="A2863" i="9" s="1"/>
  <c r="A2864" i="9" s="1"/>
  <c r="A2865" i="9" s="1"/>
  <c r="A2866" i="9" s="1"/>
  <c r="A2867" i="9" s="1"/>
  <c r="A2868" i="9" s="1"/>
  <c r="A2869" i="9" s="1"/>
  <c r="A2870" i="9" s="1"/>
  <c r="A2871" i="9" s="1"/>
  <c r="A2872" i="9" s="1"/>
  <c r="A2873" i="9" s="1"/>
  <c r="A2874" i="9" s="1"/>
  <c r="A2875" i="9" s="1"/>
  <c r="A2876" i="9" s="1"/>
  <c r="A2877" i="9" s="1"/>
  <c r="A2878" i="9" s="1"/>
  <c r="A2879" i="9" s="1"/>
  <c r="A2880" i="9" s="1"/>
  <c r="A2881" i="9" s="1"/>
  <c r="A2882" i="9" s="1"/>
  <c r="A2883" i="9" s="1"/>
  <c r="A2884" i="9" s="1"/>
  <c r="A2885" i="9" s="1"/>
  <c r="A2886" i="9" s="1"/>
  <c r="A2887" i="9" s="1"/>
  <c r="A2888" i="9" s="1"/>
  <c r="A2889" i="9" s="1"/>
  <c r="A2890" i="9" s="1"/>
  <c r="A2891" i="9" s="1"/>
  <c r="A2892" i="9" s="1"/>
  <c r="A2893" i="9" s="1"/>
  <c r="A2894" i="9" s="1"/>
  <c r="A2895" i="9" s="1"/>
  <c r="A2896" i="9" s="1"/>
  <c r="A2897" i="9" s="1"/>
  <c r="A2898" i="9" s="1"/>
  <c r="A2899" i="9" s="1"/>
  <c r="A2900" i="9" s="1"/>
  <c r="A2901" i="9" s="1"/>
  <c r="A2902" i="9" s="1"/>
  <c r="A2903" i="9" s="1"/>
  <c r="A2904" i="9" s="1"/>
  <c r="A2905" i="9" s="1"/>
  <c r="A2906" i="9" s="1"/>
  <c r="A2907" i="9" s="1"/>
  <c r="A2908" i="9" s="1"/>
  <c r="A2909" i="9" s="1"/>
  <c r="A2910" i="9" s="1"/>
  <c r="A2911" i="9" s="1"/>
  <c r="A2912" i="9" s="1"/>
  <c r="A2913" i="9" s="1"/>
  <c r="A2914" i="9" s="1"/>
  <c r="A2915" i="9" s="1"/>
  <c r="A2916" i="9" s="1"/>
  <c r="A2917" i="9" s="1"/>
  <c r="A2918" i="9" s="1"/>
  <c r="A2919" i="9" s="1"/>
  <c r="A2920" i="9" s="1"/>
  <c r="A2921" i="9" s="1"/>
  <c r="A2922" i="9" s="1"/>
  <c r="A2923" i="9" s="1"/>
  <c r="A2924" i="9" s="1"/>
  <c r="A2925" i="9" s="1"/>
  <c r="A2926" i="9" s="1"/>
  <c r="A2927" i="9" s="1"/>
  <c r="A2928" i="9" s="1"/>
  <c r="A2929" i="9" s="1"/>
  <c r="A2930" i="9" s="1"/>
  <c r="A2931" i="9" s="1"/>
  <c r="A2932" i="9" s="1"/>
  <c r="A2933" i="9" s="1"/>
  <c r="A2934" i="9" s="1"/>
  <c r="A2935" i="9" s="1"/>
  <c r="A2936" i="9" s="1"/>
  <c r="A2937" i="9" s="1"/>
  <c r="A2938" i="9" s="1"/>
  <c r="A2939" i="9" s="1"/>
  <c r="A2940" i="9" s="1"/>
  <c r="A2941" i="9" s="1"/>
  <c r="A2942" i="9" s="1"/>
  <c r="A2943" i="9" s="1"/>
  <c r="A2944" i="9" s="1"/>
  <c r="A2945" i="9" s="1"/>
  <c r="A2946" i="9" s="1"/>
  <c r="A2947" i="9" s="1"/>
  <c r="A2948" i="9" s="1"/>
  <c r="A2949" i="9" s="1"/>
  <c r="A2950" i="9" s="1"/>
  <c r="A2951" i="9" s="1"/>
  <c r="A2952" i="9" s="1"/>
  <c r="A2953" i="9" s="1"/>
  <c r="A2954" i="9" s="1"/>
  <c r="A2955" i="9" s="1"/>
  <c r="A2956" i="9" s="1"/>
  <c r="A2957" i="9" s="1"/>
  <c r="A2958" i="9" s="1"/>
  <c r="A2959" i="9" s="1"/>
  <c r="A2960" i="9" s="1"/>
  <c r="A2961" i="9" s="1"/>
  <c r="A2962" i="9" s="1"/>
  <c r="A2963" i="9" s="1"/>
  <c r="A2964" i="9" s="1"/>
  <c r="A2965" i="9" s="1"/>
  <c r="A2966" i="9" s="1"/>
  <c r="A2967" i="9" s="1"/>
  <c r="A2968" i="9" s="1"/>
  <c r="A2969" i="9" s="1"/>
  <c r="A2970" i="9" s="1"/>
  <c r="A2971" i="9" s="1"/>
  <c r="A2972" i="9" s="1"/>
  <c r="A2973" i="9" s="1"/>
  <c r="A2974" i="9" s="1"/>
  <c r="A2975" i="9" s="1"/>
  <c r="A2976" i="9" s="1"/>
  <c r="A2977" i="9" s="1"/>
  <c r="A2978" i="9" s="1"/>
  <c r="A2979" i="9" s="1"/>
  <c r="A2980" i="9" s="1"/>
  <c r="A2981" i="9" s="1"/>
  <c r="A2982" i="9" s="1"/>
  <c r="A2983" i="9" s="1"/>
  <c r="A2984" i="9" s="1"/>
  <c r="A2985" i="9" s="1"/>
  <c r="A2986" i="9" s="1"/>
  <c r="A2987" i="9" s="1"/>
  <c r="A2988" i="9" s="1"/>
  <c r="A2989" i="9" s="1"/>
  <c r="A2990" i="9" s="1"/>
  <c r="A2991" i="9" s="1"/>
  <c r="A2992" i="9" s="1"/>
  <c r="A2993" i="9" s="1"/>
  <c r="A2994" i="9" s="1"/>
  <c r="A2995" i="9" s="1"/>
  <c r="A2996" i="9" s="1"/>
  <c r="A2997" i="9" s="1"/>
  <c r="A2998" i="9" s="1"/>
  <c r="A2999" i="9" s="1"/>
  <c r="A3000" i="9" s="1"/>
  <c r="A3001" i="9" s="1"/>
  <c r="A3002" i="9" s="1"/>
  <c r="A3003" i="9" s="1"/>
  <c r="A3004" i="9" s="1"/>
  <c r="A3005" i="9" s="1"/>
  <c r="A3006" i="9" s="1"/>
  <c r="A3007" i="9" s="1"/>
  <c r="A3008" i="9" s="1"/>
  <c r="A3009" i="9" s="1"/>
  <c r="A3010" i="9" s="1"/>
  <c r="A3011" i="9" s="1"/>
  <c r="A3012" i="9" s="1"/>
  <c r="A3013" i="9" s="1"/>
  <c r="A3014" i="9" s="1"/>
  <c r="A3015" i="9" s="1"/>
  <c r="A3016" i="9" s="1"/>
  <c r="A3017" i="9" s="1"/>
  <c r="A3018" i="9" s="1"/>
  <c r="A3019" i="9" s="1"/>
  <c r="A3020" i="9" s="1"/>
  <c r="A3021" i="9" s="1"/>
  <c r="A3022" i="9" s="1"/>
  <c r="A3023" i="9" s="1"/>
  <c r="A3024" i="9" s="1"/>
  <c r="A3025" i="9" s="1"/>
  <c r="A3026" i="9" s="1"/>
  <c r="A3027" i="9" s="1"/>
  <c r="A3028" i="9" s="1"/>
  <c r="A3029" i="9" s="1"/>
  <c r="A3030" i="9" s="1"/>
  <c r="A3031" i="9" s="1"/>
  <c r="A3032" i="9" s="1"/>
  <c r="A3033" i="9" s="1"/>
  <c r="A3034" i="9" s="1"/>
  <c r="A3035" i="9" s="1"/>
  <c r="A3036" i="9" s="1"/>
  <c r="A3037" i="9" s="1"/>
  <c r="A3038" i="9" s="1"/>
  <c r="A3039" i="9" s="1"/>
  <c r="A3040" i="9" s="1"/>
  <c r="A3041" i="9" s="1"/>
  <c r="A3042" i="9" s="1"/>
  <c r="A3043" i="9" s="1"/>
  <c r="A3044" i="9" s="1"/>
  <c r="A3045" i="9" s="1"/>
  <c r="A3046" i="9" s="1"/>
  <c r="A3047" i="9" s="1"/>
  <c r="A3048" i="9" s="1"/>
  <c r="A3049" i="9" s="1"/>
  <c r="A3050" i="9" s="1"/>
  <c r="A3051" i="9" s="1"/>
  <c r="A3052" i="9" s="1"/>
  <c r="A3053" i="9" s="1"/>
  <c r="A3054" i="9" s="1"/>
  <c r="A3055" i="9" s="1"/>
  <c r="A3056" i="9" s="1"/>
  <c r="A3057" i="9" s="1"/>
  <c r="A3058" i="9" s="1"/>
  <c r="A3059" i="9" s="1"/>
  <c r="A3060" i="9" s="1"/>
  <c r="A3061" i="9" s="1"/>
  <c r="A3062" i="9" s="1"/>
  <c r="A3063" i="9" s="1"/>
  <c r="A3064" i="9" s="1"/>
  <c r="A3065" i="9" s="1"/>
  <c r="A3066" i="9" s="1"/>
  <c r="A3067" i="9" s="1"/>
  <c r="A3068" i="9" s="1"/>
  <c r="A3069" i="9" s="1"/>
  <c r="A3070" i="9" s="1"/>
  <c r="A3071" i="9" s="1"/>
  <c r="A3072" i="9" s="1"/>
  <c r="A3073" i="9" s="1"/>
  <c r="A3074" i="9" s="1"/>
  <c r="A3075" i="9" s="1"/>
  <c r="A3076" i="9" s="1"/>
  <c r="A3077" i="9" s="1"/>
  <c r="A3078" i="9" s="1"/>
  <c r="A3079" i="9" s="1"/>
  <c r="A3080" i="9" s="1"/>
  <c r="A3081" i="9" s="1"/>
  <c r="A3082" i="9" s="1"/>
  <c r="A3083" i="9" s="1"/>
  <c r="A3084" i="9" s="1"/>
  <c r="A3085" i="9" s="1"/>
  <c r="A3086" i="9" s="1"/>
  <c r="A3087" i="9" s="1"/>
  <c r="A3088" i="9" s="1"/>
  <c r="A3089" i="9" s="1"/>
  <c r="A3090" i="9" s="1"/>
  <c r="A3091" i="9" s="1"/>
  <c r="A3092" i="9" s="1"/>
  <c r="A3093" i="9" s="1"/>
  <c r="A3094" i="9" s="1"/>
  <c r="A3095" i="9" s="1"/>
  <c r="A3096" i="9" s="1"/>
  <c r="A3097" i="9" s="1"/>
  <c r="A3098" i="9" s="1"/>
  <c r="A3099" i="9" s="1"/>
  <c r="A3100" i="9" s="1"/>
  <c r="A3101" i="9" s="1"/>
  <c r="A3102" i="9" s="1"/>
  <c r="A3103" i="9" s="1"/>
  <c r="A3104" i="9" s="1"/>
  <c r="A3105" i="9" s="1"/>
  <c r="A3106" i="9" s="1"/>
  <c r="A3107" i="9" s="1"/>
  <c r="A3108" i="9" s="1"/>
  <c r="A3109" i="9" s="1"/>
  <c r="A3110" i="9" s="1"/>
  <c r="A3111" i="9" s="1"/>
  <c r="A3112" i="9" s="1"/>
  <c r="A3113" i="9" s="1"/>
  <c r="A3114" i="9" s="1"/>
  <c r="A3115" i="9" s="1"/>
  <c r="A3116" i="9" s="1"/>
  <c r="A3117" i="9" s="1"/>
  <c r="A3118" i="9" s="1"/>
  <c r="A3119" i="9" s="1"/>
  <c r="A3120" i="9" s="1"/>
  <c r="A3121" i="9" s="1"/>
  <c r="A3122" i="9" s="1"/>
  <c r="A3123" i="9" s="1"/>
  <c r="A3124" i="9" s="1"/>
  <c r="A3125" i="9" s="1"/>
  <c r="A3126" i="9" s="1"/>
  <c r="A3127" i="9" s="1"/>
  <c r="A3128" i="9" s="1"/>
  <c r="A3129" i="9" s="1"/>
  <c r="A3130" i="9" s="1"/>
  <c r="A3131" i="9" s="1"/>
  <c r="A3132" i="9" s="1"/>
  <c r="A3133" i="9" s="1"/>
  <c r="A3134" i="9" s="1"/>
  <c r="A3135" i="9" s="1"/>
  <c r="A3136" i="9" s="1"/>
  <c r="A3137" i="9" s="1"/>
  <c r="A3138" i="9" s="1"/>
  <c r="A3139" i="9" s="1"/>
  <c r="A3140" i="9" s="1"/>
  <c r="A3141" i="9" s="1"/>
  <c r="A3142" i="9" s="1"/>
  <c r="A3143" i="9" s="1"/>
  <c r="A3144" i="9" s="1"/>
  <c r="A3145" i="9" s="1"/>
  <c r="A3146" i="9" s="1"/>
  <c r="A3147" i="9" s="1"/>
  <c r="A3148" i="9" s="1"/>
  <c r="A3149" i="9" s="1"/>
  <c r="A3150" i="9" s="1"/>
  <c r="A3151" i="9" s="1"/>
  <c r="A3152" i="9" s="1"/>
  <c r="A3153" i="9" s="1"/>
  <c r="A3154" i="9" s="1"/>
  <c r="A3155" i="9" s="1"/>
  <c r="A3156" i="9" s="1"/>
  <c r="A3157" i="9" s="1"/>
  <c r="A3158" i="9" s="1"/>
  <c r="A3159" i="9" s="1"/>
  <c r="A3160" i="9" s="1"/>
  <c r="A3161" i="9" s="1"/>
  <c r="A3162" i="9" s="1"/>
  <c r="A3163" i="9" s="1"/>
  <c r="A3164" i="9" s="1"/>
  <c r="A3165" i="9" s="1"/>
  <c r="A3166" i="9" s="1"/>
  <c r="A3167" i="9" s="1"/>
  <c r="A3168" i="9" s="1"/>
  <c r="A3169" i="9" s="1"/>
  <c r="A3170" i="9" s="1"/>
  <c r="A3171" i="9" s="1"/>
  <c r="A3172" i="9" s="1"/>
  <c r="A3173" i="9" s="1"/>
  <c r="A3174" i="9" s="1"/>
  <c r="A3175" i="9" s="1"/>
  <c r="A3176" i="9" s="1"/>
  <c r="A3177" i="9" s="1"/>
  <c r="A3178" i="9" s="1"/>
  <c r="A3179" i="9" s="1"/>
  <c r="A3180" i="9" s="1"/>
  <c r="A3181" i="9" s="1"/>
  <c r="A3182" i="9" s="1"/>
  <c r="A3183" i="9" s="1"/>
  <c r="A3184" i="9" s="1"/>
  <c r="A3185" i="9" s="1"/>
  <c r="A3186" i="9" s="1"/>
  <c r="A3187" i="9" s="1"/>
  <c r="A3188" i="9" s="1"/>
  <c r="A3189" i="9" s="1"/>
  <c r="A3190" i="9" s="1"/>
  <c r="A3191" i="9" s="1"/>
  <c r="A3192" i="9" s="1"/>
  <c r="A3193" i="9" s="1"/>
  <c r="A3194" i="9" s="1"/>
  <c r="A3195" i="9" s="1"/>
  <c r="A3196" i="9" s="1"/>
  <c r="A3197" i="9" s="1"/>
  <c r="A3198" i="9" s="1"/>
  <c r="A3199" i="9" s="1"/>
  <c r="A3200" i="9" s="1"/>
  <c r="A3201" i="9" s="1"/>
  <c r="A3202" i="9" s="1"/>
  <c r="A3203" i="9" s="1"/>
  <c r="A3204" i="9" s="1"/>
  <c r="A3205" i="9" s="1"/>
  <c r="A3206" i="9" s="1"/>
  <c r="A3207" i="9" s="1"/>
  <c r="A3208" i="9" s="1"/>
  <c r="A3209" i="9" s="1"/>
  <c r="A3210" i="9" s="1"/>
  <c r="A3211" i="9" s="1"/>
  <c r="A3212" i="9" s="1"/>
  <c r="A3213" i="9" s="1"/>
  <c r="A3214" i="9" s="1"/>
  <c r="A3215" i="9" s="1"/>
  <c r="A3216" i="9" s="1"/>
  <c r="A3217" i="9" s="1"/>
  <c r="A3218" i="9" s="1"/>
  <c r="A3219" i="9" s="1"/>
  <c r="A3220" i="9" s="1"/>
  <c r="A3221" i="9" s="1"/>
  <c r="A3222" i="9" s="1"/>
  <c r="A3223" i="9" s="1"/>
  <c r="A3224" i="9" s="1"/>
  <c r="A3225" i="9" s="1"/>
  <c r="A3226" i="9" s="1"/>
  <c r="A3227" i="9" s="1"/>
  <c r="A3228" i="9" s="1"/>
  <c r="A3229" i="9" s="1"/>
  <c r="A3230" i="9" s="1"/>
  <c r="A3231" i="9" s="1"/>
  <c r="A3232" i="9" s="1"/>
  <c r="A3233" i="9" s="1"/>
  <c r="A3234" i="9" s="1"/>
  <c r="A3235" i="9" s="1"/>
  <c r="A3236" i="9" s="1"/>
  <c r="A3237" i="9" s="1"/>
  <c r="A3238" i="9" s="1"/>
  <c r="A3239" i="9" s="1"/>
  <c r="A3240" i="9" s="1"/>
  <c r="A3241" i="9" s="1"/>
  <c r="A3242" i="9" s="1"/>
  <c r="A3243" i="9" s="1"/>
  <c r="A3244" i="9" s="1"/>
  <c r="A3245" i="9" s="1"/>
  <c r="A3246" i="9" s="1"/>
  <c r="A3247" i="9" s="1"/>
  <c r="A3248" i="9" s="1"/>
  <c r="A3249" i="9" s="1"/>
  <c r="A3250" i="9" s="1"/>
  <c r="A3251" i="9" s="1"/>
  <c r="A3252" i="9" s="1"/>
  <c r="A3253" i="9" s="1"/>
  <c r="A3254" i="9" s="1"/>
  <c r="A3255" i="9" s="1"/>
  <c r="A3256" i="9" s="1"/>
  <c r="A3257" i="9" s="1"/>
  <c r="A3258" i="9" s="1"/>
  <c r="A3259" i="9" s="1"/>
  <c r="A3260" i="9" s="1"/>
  <c r="A3261" i="9" s="1"/>
  <c r="A3262" i="9" s="1"/>
  <c r="A3263" i="9" s="1"/>
  <c r="A3264" i="9" s="1"/>
  <c r="A3265" i="9" s="1"/>
  <c r="A3266" i="9" s="1"/>
  <c r="A3267" i="9" s="1"/>
  <c r="A3268" i="9" s="1"/>
  <c r="A3269" i="9" s="1"/>
  <c r="A3270" i="9" s="1"/>
  <c r="A3271" i="9" s="1"/>
  <c r="A3272" i="9" s="1"/>
  <c r="A3273" i="9" s="1"/>
  <c r="A3274" i="9" s="1"/>
  <c r="A3275" i="9" s="1"/>
  <c r="A3276" i="9" s="1"/>
  <c r="A3277" i="9" s="1"/>
  <c r="A3278" i="9" s="1"/>
  <c r="A3279" i="9" s="1"/>
  <c r="A3280" i="9" s="1"/>
  <c r="A3281" i="9" s="1"/>
  <c r="A3282" i="9" s="1"/>
  <c r="A3283" i="9" s="1"/>
  <c r="A3284" i="9" s="1"/>
  <c r="A3285" i="9" s="1"/>
  <c r="A3286" i="9" s="1"/>
  <c r="A3287" i="9" s="1"/>
  <c r="A3288" i="9" s="1"/>
  <c r="A3289" i="9" s="1"/>
  <c r="A3290" i="9" s="1"/>
  <c r="A3291" i="9" s="1"/>
  <c r="A3292" i="9" s="1"/>
  <c r="A3293" i="9" s="1"/>
  <c r="A3294" i="9" s="1"/>
  <c r="A3295" i="9" s="1"/>
  <c r="A3296" i="9" s="1"/>
  <c r="A3297" i="9" s="1"/>
  <c r="A3298" i="9" s="1"/>
  <c r="A3299" i="9" s="1"/>
  <c r="A3300" i="9" s="1"/>
  <c r="A3301" i="9" s="1"/>
  <c r="A3302" i="9" s="1"/>
  <c r="A3303" i="9" s="1"/>
  <c r="A3304" i="9" s="1"/>
  <c r="A3305" i="9" s="1"/>
  <c r="A3306" i="9" s="1"/>
  <c r="A3307" i="9" s="1"/>
  <c r="A3308" i="9" s="1"/>
  <c r="A3309" i="9" s="1"/>
  <c r="A3310" i="9" s="1"/>
  <c r="A3311" i="9" s="1"/>
  <c r="A3312" i="9" s="1"/>
  <c r="A3313" i="9" s="1"/>
  <c r="A3314" i="9" s="1"/>
  <c r="A3315" i="9" s="1"/>
  <c r="A3316" i="9" s="1"/>
  <c r="A3317" i="9" s="1"/>
  <c r="A3318" i="9" s="1"/>
  <c r="A3319" i="9" s="1"/>
  <c r="A3320" i="9" s="1"/>
  <c r="A3321" i="9" s="1"/>
  <c r="A3322" i="9" s="1"/>
  <c r="A3323" i="9" s="1"/>
  <c r="A3324" i="9" s="1"/>
  <c r="A3325" i="9" s="1"/>
  <c r="A3326" i="9" s="1"/>
  <c r="A3327" i="9" s="1"/>
  <c r="A3328" i="9" s="1"/>
  <c r="A3329" i="9" s="1"/>
  <c r="A3330" i="9" s="1"/>
  <c r="A3331" i="9" s="1"/>
  <c r="A3332" i="9" s="1"/>
  <c r="A3333" i="9" s="1"/>
  <c r="A3334" i="9" s="1"/>
  <c r="A3335" i="9" s="1"/>
  <c r="A3336" i="9" s="1"/>
  <c r="A3337" i="9" s="1"/>
  <c r="A3338" i="9" s="1"/>
  <c r="A3339" i="9" s="1"/>
  <c r="A3340" i="9" s="1"/>
  <c r="A3341" i="9" s="1"/>
  <c r="A3342" i="9" s="1"/>
  <c r="A3343" i="9" s="1"/>
  <c r="A3344" i="9" s="1"/>
  <c r="A3345" i="9" s="1"/>
  <c r="A3346" i="9" s="1"/>
  <c r="A3347" i="9" s="1"/>
  <c r="A3348" i="9" s="1"/>
  <c r="A3349" i="9" s="1"/>
  <c r="A3350" i="9" s="1"/>
  <c r="A3351" i="9" s="1"/>
  <c r="A3352" i="9" s="1"/>
  <c r="A3353" i="9" s="1"/>
  <c r="A3354" i="9" s="1"/>
  <c r="A3355" i="9" s="1"/>
  <c r="A3356" i="9" s="1"/>
  <c r="A3357" i="9" s="1"/>
  <c r="A3358" i="9" s="1"/>
  <c r="A3359" i="9" s="1"/>
  <c r="A3360" i="9" s="1"/>
  <c r="A3361" i="9" s="1"/>
  <c r="A3362" i="9" s="1"/>
  <c r="A3363" i="9" s="1"/>
  <c r="A3364" i="9" s="1"/>
  <c r="A3365" i="9" s="1"/>
  <c r="A3366" i="9" s="1"/>
  <c r="A3367" i="9" s="1"/>
  <c r="A3368" i="9" s="1"/>
  <c r="A3369" i="9" s="1"/>
  <c r="A3370" i="9" s="1"/>
  <c r="A3371" i="9" s="1"/>
  <c r="A3372" i="9" s="1"/>
  <c r="A3373" i="9" s="1"/>
  <c r="A3374" i="9" s="1"/>
  <c r="A3375" i="9" s="1"/>
  <c r="A3376" i="9" s="1"/>
  <c r="A3377" i="9" s="1"/>
  <c r="A3378" i="9" s="1"/>
  <c r="A3379" i="9" s="1"/>
  <c r="A3380" i="9" s="1"/>
  <c r="A3381" i="9" s="1"/>
  <c r="A3382" i="9" s="1"/>
  <c r="A3383" i="9" s="1"/>
  <c r="A3384" i="9" s="1"/>
  <c r="A3385" i="9" s="1"/>
  <c r="A3386" i="9" s="1"/>
  <c r="A3387" i="9" s="1"/>
  <c r="A3388" i="9" s="1"/>
  <c r="A3389" i="9" s="1"/>
  <c r="A3390" i="9" s="1"/>
  <c r="A3391" i="9" s="1"/>
  <c r="A3392" i="9" s="1"/>
  <c r="A3393" i="9" s="1"/>
  <c r="A3394" i="9" s="1"/>
  <c r="A3395" i="9" s="1"/>
  <c r="A3396" i="9" s="1"/>
  <c r="A3397" i="9" s="1"/>
  <c r="A3398" i="9" s="1"/>
  <c r="A3399" i="9" s="1"/>
  <c r="A3400" i="9" s="1"/>
  <c r="A3401" i="9" s="1"/>
  <c r="A3402" i="9" s="1"/>
  <c r="A3403" i="9" s="1"/>
  <c r="A3404" i="9" s="1"/>
  <c r="A3405" i="9" s="1"/>
  <c r="A3406" i="9" s="1"/>
  <c r="A3407" i="9" s="1"/>
  <c r="A3408" i="9" s="1"/>
  <c r="A3409" i="9" s="1"/>
  <c r="A3410" i="9" s="1"/>
  <c r="A3411" i="9" s="1"/>
  <c r="A3412" i="9" s="1"/>
  <c r="A3413" i="9" s="1"/>
  <c r="A3414" i="9" s="1"/>
  <c r="A3415" i="9" s="1"/>
  <c r="A3416" i="9" s="1"/>
  <c r="A3417" i="9" s="1"/>
  <c r="A3418" i="9" s="1"/>
  <c r="A3419" i="9" s="1"/>
  <c r="A3420" i="9" s="1"/>
  <c r="A3421" i="9" s="1"/>
  <c r="A3422" i="9" s="1"/>
  <c r="A3423" i="9" s="1"/>
  <c r="A3424" i="9" s="1"/>
  <c r="A3425" i="9" s="1"/>
  <c r="A3426" i="9" s="1"/>
  <c r="A3427" i="9" s="1"/>
  <c r="A3428" i="9" s="1"/>
  <c r="A3429" i="9" s="1"/>
  <c r="A3430" i="9" s="1"/>
  <c r="A3431" i="9" s="1"/>
  <c r="A3432" i="9" s="1"/>
  <c r="A3433" i="9" s="1"/>
  <c r="A3434" i="9" s="1"/>
  <c r="A3435" i="9" s="1"/>
  <c r="A3436" i="9" s="1"/>
  <c r="A3437" i="9" s="1"/>
  <c r="A3438" i="9" s="1"/>
  <c r="A3439" i="9" s="1"/>
  <c r="A3440" i="9" s="1"/>
  <c r="A3441" i="9" s="1"/>
  <c r="A3442" i="9" s="1"/>
  <c r="A3443" i="9" s="1"/>
  <c r="A3444" i="9" s="1"/>
  <c r="A3445" i="9" s="1"/>
  <c r="A3446" i="9" s="1"/>
  <c r="A3447" i="9" s="1"/>
  <c r="A3448" i="9" s="1"/>
  <c r="A3449" i="9" s="1"/>
  <c r="A3450" i="9" s="1"/>
  <c r="A3451" i="9" s="1"/>
  <c r="A3452" i="9" s="1"/>
  <c r="A3453" i="9" s="1"/>
  <c r="A3454" i="9" s="1"/>
  <c r="A3455" i="9" s="1"/>
  <c r="A3456" i="9" s="1"/>
  <c r="A3457" i="9" s="1"/>
  <c r="A3458" i="9" s="1"/>
  <c r="A3459" i="9" s="1"/>
  <c r="A3460" i="9" s="1"/>
  <c r="A3461" i="9" s="1"/>
  <c r="A3462" i="9" s="1"/>
  <c r="A3463" i="9" s="1"/>
  <c r="A3464" i="9" s="1"/>
  <c r="A3465" i="9" s="1"/>
  <c r="A3466" i="9" s="1"/>
  <c r="A3467" i="9" s="1"/>
  <c r="A3468" i="9" s="1"/>
  <c r="A3469" i="9" s="1"/>
  <c r="A3470" i="9" s="1"/>
  <c r="A3471" i="9" s="1"/>
  <c r="A3472" i="9" s="1"/>
  <c r="A3473" i="9" s="1"/>
  <c r="A3474" i="9" s="1"/>
  <c r="A3475" i="9" s="1"/>
  <c r="A3476" i="9" s="1"/>
  <c r="A3477" i="9" s="1"/>
  <c r="A3478" i="9" s="1"/>
  <c r="A3479" i="9" s="1"/>
  <c r="A3480" i="9" s="1"/>
  <c r="A3481" i="9" s="1"/>
  <c r="A3482" i="9" s="1"/>
  <c r="A3483" i="9" s="1"/>
  <c r="A3484" i="9" s="1"/>
  <c r="A3485" i="9" s="1"/>
  <c r="A3486" i="9" s="1"/>
  <c r="A3487" i="9" s="1"/>
  <c r="A3488" i="9" s="1"/>
  <c r="A3489" i="9" s="1"/>
  <c r="A3490" i="9" s="1"/>
  <c r="A3491" i="9" s="1"/>
  <c r="A3492" i="9" s="1"/>
  <c r="A3493" i="9" s="1"/>
  <c r="A3494" i="9" s="1"/>
  <c r="A3495" i="9" s="1"/>
  <c r="A3496" i="9" s="1"/>
  <c r="A3497" i="9" s="1"/>
  <c r="A3498" i="9" s="1"/>
  <c r="A3499" i="9" s="1"/>
  <c r="A3500" i="9" s="1"/>
  <c r="A3501" i="9" s="1"/>
  <c r="A3502" i="9" s="1"/>
  <c r="A3503" i="9" s="1"/>
  <c r="A3504" i="9" s="1"/>
  <c r="A3505" i="9" s="1"/>
  <c r="A3506" i="9" s="1"/>
  <c r="A3507" i="9" s="1"/>
  <c r="A3508" i="9" s="1"/>
  <c r="A3509" i="9" s="1"/>
  <c r="A3510" i="9" s="1"/>
  <c r="A3511" i="9" s="1"/>
  <c r="A3512" i="9" s="1"/>
  <c r="A3513" i="9" s="1"/>
  <c r="A3514" i="9" s="1"/>
  <c r="A3515" i="9" s="1"/>
  <c r="A3516" i="9" s="1"/>
  <c r="A3517" i="9" s="1"/>
  <c r="A3518" i="9" s="1"/>
  <c r="A3519" i="9" s="1"/>
  <c r="A3520" i="9" s="1"/>
  <c r="A3521" i="9" s="1"/>
  <c r="A3522" i="9" s="1"/>
  <c r="A3523" i="9" s="1"/>
  <c r="A3524" i="9" s="1"/>
  <c r="A3525" i="9" s="1"/>
  <c r="A3526" i="9" s="1"/>
  <c r="A3527" i="9" s="1"/>
  <c r="A3528" i="9" s="1"/>
  <c r="A3529" i="9" s="1"/>
  <c r="A3530" i="9" s="1"/>
  <c r="A3531" i="9" s="1"/>
  <c r="A3532" i="9" s="1"/>
  <c r="A3533" i="9" s="1"/>
  <c r="A3534" i="9" s="1"/>
  <c r="A3535" i="9" s="1"/>
  <c r="A3536" i="9" s="1"/>
  <c r="A3537" i="9" s="1"/>
  <c r="A3538" i="9" s="1"/>
  <c r="A3539" i="9" s="1"/>
  <c r="A3540" i="9" s="1"/>
  <c r="A3541" i="9" s="1"/>
  <c r="A3542" i="9" s="1"/>
  <c r="A3543" i="9" s="1"/>
  <c r="A3544" i="9" s="1"/>
  <c r="A3545" i="9" s="1"/>
  <c r="A3546" i="9" s="1"/>
  <c r="A3547" i="9" s="1"/>
  <c r="A3548" i="9" s="1"/>
  <c r="A3549" i="9" s="1"/>
  <c r="A3550" i="9" s="1"/>
  <c r="A3551" i="9" s="1"/>
  <c r="A3552" i="9" s="1"/>
  <c r="A3553" i="9" s="1"/>
  <c r="A3554" i="9" s="1"/>
  <c r="A3555" i="9" s="1"/>
  <c r="A3556" i="9" s="1"/>
  <c r="A3557" i="9" s="1"/>
  <c r="A3558" i="9" s="1"/>
  <c r="A3559" i="9" s="1"/>
  <c r="A3560" i="9" s="1"/>
  <c r="A3561" i="9" s="1"/>
  <c r="A3562" i="9" s="1"/>
  <c r="A3563" i="9" s="1"/>
  <c r="A3564" i="9" s="1"/>
  <c r="A3565" i="9" s="1"/>
  <c r="A3566" i="9" s="1"/>
  <c r="A3567" i="9" s="1"/>
  <c r="A3568" i="9" s="1"/>
  <c r="A3569" i="9" s="1"/>
  <c r="A3570" i="9" s="1"/>
  <c r="A3571" i="9" s="1"/>
  <c r="A3572" i="9" s="1"/>
  <c r="A3573" i="9" s="1"/>
  <c r="A3574" i="9" s="1"/>
  <c r="A3575" i="9" s="1"/>
  <c r="A3576" i="9" s="1"/>
  <c r="A3577" i="9" s="1"/>
  <c r="A3578" i="9" s="1"/>
  <c r="A3579" i="9" s="1"/>
  <c r="A3580" i="9" s="1"/>
  <c r="A3581" i="9" s="1"/>
  <c r="A3582" i="9" s="1"/>
  <c r="A3583" i="9" s="1"/>
  <c r="A3584" i="9" s="1"/>
  <c r="A3585" i="9" s="1"/>
  <c r="A3586" i="9" s="1"/>
  <c r="A3587" i="9" s="1"/>
  <c r="A3588" i="9" s="1"/>
  <c r="A3589" i="9" s="1"/>
  <c r="A3590" i="9" s="1"/>
  <c r="A3591" i="9" s="1"/>
  <c r="A3592" i="9" s="1"/>
  <c r="A3593" i="9" s="1"/>
  <c r="A3594" i="9" s="1"/>
  <c r="A3595" i="9" s="1"/>
  <c r="A3596" i="9" s="1"/>
  <c r="A3597" i="9" s="1"/>
  <c r="A3598" i="9" s="1"/>
  <c r="A3599" i="9" s="1"/>
  <c r="A3600" i="9" s="1"/>
  <c r="A3601" i="9" s="1"/>
  <c r="A3602" i="9" s="1"/>
  <c r="A3603" i="9" s="1"/>
  <c r="A3604" i="9" s="1"/>
  <c r="A3605" i="9" s="1"/>
  <c r="A3606" i="9" s="1"/>
  <c r="A3607" i="9" s="1"/>
  <c r="A3608" i="9" s="1"/>
  <c r="A3609" i="9" s="1"/>
  <c r="A3610" i="9" s="1"/>
  <c r="A3611" i="9" s="1"/>
  <c r="A3612" i="9" s="1"/>
  <c r="A3613" i="9" s="1"/>
  <c r="A3614" i="9" s="1"/>
  <c r="A3615" i="9" s="1"/>
  <c r="A3616" i="9" s="1"/>
  <c r="A3617" i="9" s="1"/>
  <c r="A3618" i="9" s="1"/>
  <c r="A3619" i="9" s="1"/>
  <c r="A3620" i="9" s="1"/>
  <c r="A3621" i="9" s="1"/>
  <c r="A3622" i="9" s="1"/>
  <c r="A3623" i="9" s="1"/>
  <c r="A3624" i="9" s="1"/>
  <c r="A3625" i="9" s="1"/>
  <c r="A3626" i="9" s="1"/>
  <c r="A3627" i="9" s="1"/>
  <c r="A3628" i="9" s="1"/>
  <c r="A3629" i="9" s="1"/>
  <c r="A3630" i="9" s="1"/>
  <c r="A3631" i="9" s="1"/>
  <c r="A3632" i="9" s="1"/>
  <c r="A3633" i="9" s="1"/>
  <c r="A3634" i="9" s="1"/>
  <c r="A3635" i="9" s="1"/>
  <c r="A3636" i="9" s="1"/>
  <c r="A3637" i="9" s="1"/>
  <c r="A3638" i="9" s="1"/>
  <c r="A3639" i="9" s="1"/>
  <c r="A3640" i="9" s="1"/>
  <c r="A3641" i="9" s="1"/>
  <c r="A3642" i="9" s="1"/>
  <c r="A3643" i="9" s="1"/>
  <c r="A3644" i="9" s="1"/>
  <c r="A3645" i="9" s="1"/>
  <c r="A3646" i="9" s="1"/>
  <c r="A3647" i="9" s="1"/>
  <c r="A3648" i="9" s="1"/>
  <c r="A3649" i="9" s="1"/>
  <c r="A3650" i="9" s="1"/>
  <c r="A3651" i="9" s="1"/>
  <c r="A3652" i="9" s="1"/>
  <c r="A3653" i="9" s="1"/>
  <c r="A3654" i="9" s="1"/>
  <c r="A3655" i="9" s="1"/>
  <c r="A3656" i="9" s="1"/>
  <c r="A3657" i="9" s="1"/>
  <c r="A3658" i="9" s="1"/>
  <c r="A3659" i="9" s="1"/>
  <c r="A3660" i="9" s="1"/>
  <c r="A3661" i="9" s="1"/>
  <c r="A3662" i="9" s="1"/>
  <c r="A3663" i="9" s="1"/>
  <c r="A3664" i="9" s="1"/>
  <c r="A3665" i="9" s="1"/>
  <c r="A3666" i="9" s="1"/>
  <c r="A3667" i="9" s="1"/>
  <c r="A3668" i="9" s="1"/>
  <c r="A3669" i="9" s="1"/>
  <c r="A3670" i="9" s="1"/>
  <c r="A3671" i="9" s="1"/>
  <c r="A3672" i="9" s="1"/>
  <c r="A3673" i="9" s="1"/>
  <c r="A3674" i="9" s="1"/>
  <c r="A3675" i="9" s="1"/>
  <c r="A3676" i="9" s="1"/>
  <c r="A3677" i="9" s="1"/>
  <c r="A3678" i="9" s="1"/>
  <c r="A3679" i="9" s="1"/>
  <c r="A3680" i="9" s="1"/>
  <c r="A3681" i="9" s="1"/>
  <c r="A3682" i="9" s="1"/>
  <c r="A3683" i="9" s="1"/>
  <c r="A3684" i="9" s="1"/>
  <c r="A3685" i="9" s="1"/>
  <c r="A3686" i="9" s="1"/>
  <c r="A3687" i="9" s="1"/>
  <c r="A3688" i="9" s="1"/>
  <c r="A3689" i="9" s="1"/>
  <c r="A3690" i="9" s="1"/>
  <c r="A3691" i="9" s="1"/>
  <c r="A3692" i="9" s="1"/>
  <c r="A3693" i="9" s="1"/>
  <c r="A3694" i="9" s="1"/>
  <c r="A3695" i="9" s="1"/>
  <c r="A3696" i="9" s="1"/>
  <c r="A3697" i="9" s="1"/>
  <c r="A3698" i="9" s="1"/>
  <c r="A3699" i="9" s="1"/>
  <c r="A3700" i="9" s="1"/>
  <c r="A3701" i="9" s="1"/>
  <c r="A3702" i="9" s="1"/>
  <c r="A3703" i="9" s="1"/>
  <c r="A3704" i="9" s="1"/>
  <c r="A3705" i="9" s="1"/>
  <c r="A3706" i="9" s="1"/>
  <c r="A3707" i="9" s="1"/>
  <c r="A3708" i="9" s="1"/>
  <c r="A3709" i="9" s="1"/>
  <c r="A3710" i="9" s="1"/>
  <c r="A3711" i="9" s="1"/>
  <c r="A3712" i="9" s="1"/>
  <c r="A3713" i="9" s="1"/>
  <c r="A3714" i="9" s="1"/>
  <c r="A3715" i="9" s="1"/>
  <c r="A3716" i="9" s="1"/>
  <c r="A3717" i="9" s="1"/>
  <c r="A3718" i="9" s="1"/>
  <c r="A3719" i="9" s="1"/>
  <c r="A3720" i="9" s="1"/>
  <c r="A3721" i="9" s="1"/>
  <c r="A3722" i="9" s="1"/>
  <c r="A3723" i="9" s="1"/>
  <c r="A3724" i="9" s="1"/>
  <c r="A3725" i="9" s="1"/>
  <c r="A3726" i="9" s="1"/>
  <c r="A3727" i="9" s="1"/>
  <c r="A3728" i="9" s="1"/>
  <c r="A3729" i="9" s="1"/>
  <c r="A3730" i="9" s="1"/>
  <c r="A3731" i="9" s="1"/>
  <c r="A3732" i="9" s="1"/>
  <c r="A3733" i="9" s="1"/>
  <c r="A3734" i="9" s="1"/>
  <c r="A3735" i="9" s="1"/>
  <c r="A3736" i="9" s="1"/>
  <c r="A3737" i="9" s="1"/>
  <c r="A3738" i="9" s="1"/>
  <c r="A3739" i="9" s="1"/>
  <c r="A3740" i="9" s="1"/>
  <c r="A3741" i="9" s="1"/>
  <c r="A3742" i="9" s="1"/>
  <c r="A3743" i="9" s="1"/>
  <c r="A3744" i="9" s="1"/>
  <c r="A3745" i="9" s="1"/>
  <c r="A3746" i="9" s="1"/>
  <c r="A3747" i="9" s="1"/>
  <c r="A3748" i="9" s="1"/>
  <c r="A3749" i="9" s="1"/>
  <c r="A3750" i="9" s="1"/>
  <c r="A3751" i="9" s="1"/>
  <c r="A3752" i="9" s="1"/>
  <c r="A3753" i="9" s="1"/>
  <c r="A3754" i="9" s="1"/>
  <c r="A3755" i="9" s="1"/>
  <c r="A3756" i="9" s="1"/>
  <c r="A3757" i="9" s="1"/>
  <c r="A3758" i="9" s="1"/>
  <c r="A3759" i="9" s="1"/>
  <c r="A3760" i="9" s="1"/>
  <c r="A3761" i="9" s="1"/>
  <c r="A3762" i="9" s="1"/>
  <c r="A3763" i="9" s="1"/>
  <c r="A3764" i="9" s="1"/>
  <c r="A3765" i="9" s="1"/>
  <c r="A3766" i="9" s="1"/>
  <c r="A3767" i="9" s="1"/>
  <c r="A3768" i="9" s="1"/>
  <c r="A3769" i="9" s="1"/>
  <c r="A3770" i="9" s="1"/>
  <c r="A3771" i="9" s="1"/>
  <c r="A3772" i="9" s="1"/>
  <c r="A3773" i="9" s="1"/>
  <c r="A3774" i="9" s="1"/>
  <c r="A3775" i="9" s="1"/>
  <c r="A3776" i="9" s="1"/>
  <c r="A3777" i="9" s="1"/>
  <c r="A3778" i="9" s="1"/>
  <c r="A3779" i="9" s="1"/>
  <c r="A3780" i="9" s="1"/>
  <c r="A3781" i="9" s="1"/>
  <c r="A3782" i="9" s="1"/>
  <c r="A3783" i="9" s="1"/>
  <c r="A3784" i="9" s="1"/>
  <c r="A3785" i="9" s="1"/>
  <c r="A3786" i="9" s="1"/>
  <c r="A3787" i="9" s="1"/>
  <c r="A3788" i="9" s="1"/>
  <c r="A3789" i="9" s="1"/>
  <c r="A3790" i="9" s="1"/>
  <c r="A3791" i="9" s="1"/>
  <c r="A3792" i="9" s="1"/>
  <c r="A3793" i="9" s="1"/>
  <c r="A3794" i="9" s="1"/>
  <c r="A3795" i="9" s="1"/>
  <c r="A3796" i="9" s="1"/>
  <c r="A3797" i="9" s="1"/>
  <c r="A3798" i="9" s="1"/>
  <c r="A3799" i="9" s="1"/>
  <c r="A3800" i="9" s="1"/>
  <c r="A3801" i="9" s="1"/>
  <c r="A3802" i="9" s="1"/>
  <c r="A3803" i="9" s="1"/>
  <c r="A3804" i="9" s="1"/>
  <c r="A3805" i="9" s="1"/>
  <c r="A3806" i="9" s="1"/>
  <c r="A3807" i="9" s="1"/>
  <c r="A3808" i="9" s="1"/>
  <c r="A3809" i="9" s="1"/>
  <c r="A3810" i="9" s="1"/>
  <c r="A3811" i="9" s="1"/>
  <c r="A3812" i="9" s="1"/>
  <c r="A3813" i="9" s="1"/>
  <c r="A3814" i="9" s="1"/>
  <c r="A3815" i="9" s="1"/>
  <c r="A3816" i="9" s="1"/>
  <c r="A3817" i="9" s="1"/>
  <c r="A3818" i="9" s="1"/>
  <c r="A3819" i="9" s="1"/>
  <c r="A3820" i="9" s="1"/>
  <c r="A3821" i="9" s="1"/>
  <c r="A3822" i="9" s="1"/>
  <c r="A3823" i="9" s="1"/>
  <c r="A3824" i="9" s="1"/>
  <c r="A3825" i="9" s="1"/>
  <c r="A3826" i="9" s="1"/>
  <c r="A3827" i="9" s="1"/>
  <c r="A3828" i="9" s="1"/>
  <c r="A3829" i="9" s="1"/>
  <c r="A3830" i="9" s="1"/>
  <c r="A3831" i="9" s="1"/>
  <c r="A3832" i="9" s="1"/>
  <c r="A3833" i="9" s="1"/>
  <c r="A3834" i="9" s="1"/>
  <c r="A3835" i="9" s="1"/>
  <c r="A3836" i="9" s="1"/>
  <c r="A3837" i="9" s="1"/>
  <c r="A3838" i="9" s="1"/>
  <c r="A3839" i="9" s="1"/>
  <c r="A3840" i="9" s="1"/>
  <c r="A3841" i="9" s="1"/>
  <c r="A3842" i="9" s="1"/>
  <c r="A3843" i="9" s="1"/>
  <c r="A3844" i="9" s="1"/>
  <c r="A3845" i="9" s="1"/>
  <c r="A3846" i="9" s="1"/>
  <c r="A3847" i="9" s="1"/>
  <c r="A3848" i="9" s="1"/>
  <c r="A3849" i="9" s="1"/>
  <c r="A3850" i="9" s="1"/>
  <c r="A3851" i="9" s="1"/>
  <c r="A3852" i="9" s="1"/>
  <c r="A3853" i="9" s="1"/>
  <c r="A3854" i="9" s="1"/>
  <c r="A3855" i="9" s="1"/>
  <c r="A3856" i="9" s="1"/>
  <c r="A3857" i="9" s="1"/>
  <c r="A3858" i="9" s="1"/>
  <c r="A3859" i="9" s="1"/>
  <c r="A3860" i="9" s="1"/>
  <c r="A3861" i="9" s="1"/>
  <c r="A3862" i="9" s="1"/>
  <c r="A3863" i="9" s="1"/>
  <c r="A3864" i="9" s="1"/>
  <c r="A3865" i="9" s="1"/>
  <c r="A3866" i="9" s="1"/>
  <c r="A3867" i="9" s="1"/>
  <c r="A3868" i="9" s="1"/>
  <c r="A3869" i="9" s="1"/>
  <c r="A3870" i="9" s="1"/>
  <c r="A3871" i="9" s="1"/>
  <c r="A3872" i="9" s="1"/>
  <c r="A3873" i="9" s="1"/>
  <c r="A3874" i="9" s="1"/>
  <c r="A3875" i="9" s="1"/>
  <c r="A3876" i="9" s="1"/>
  <c r="A3877" i="9" s="1"/>
  <c r="A3878" i="9" s="1"/>
  <c r="A3879" i="9" s="1"/>
  <c r="A3880" i="9" s="1"/>
  <c r="A3881" i="9" s="1"/>
  <c r="A3882" i="9" s="1"/>
  <c r="A3883" i="9" s="1"/>
  <c r="A3885" i="9" s="1"/>
  <c r="A3886" i="9" s="1"/>
  <c r="A3888" i="9" s="1"/>
  <c r="A3889" i="9" s="1"/>
  <c r="A3890" i="9" s="1"/>
  <c r="A3891" i="9" s="1"/>
  <c r="A3892" i="9" s="1"/>
  <c r="A3893" i="9" s="1"/>
  <c r="A3894" i="9" s="1"/>
  <c r="A3895" i="9" s="1"/>
  <c r="A3896" i="9" s="1"/>
  <c r="A3898" i="9" s="1"/>
  <c r="A33" i="7"/>
  <c r="A34" i="7" s="1"/>
  <c r="A36" i="7" s="1"/>
  <c r="I3920" i="9"/>
  <c r="C28" i="7"/>
  <c r="C30" i="7" s="1"/>
  <c r="G24" i="9"/>
  <c r="I24" i="9" s="1"/>
  <c r="G26" i="9"/>
  <c r="I26" i="9" s="1"/>
  <c r="G17" i="9"/>
  <c r="I17" i="9" s="1"/>
  <c r="G22" i="9"/>
  <c r="I22" i="9" s="1"/>
  <c r="A16" i="9"/>
  <c r="A17" i="9" s="1"/>
  <c r="A18" i="9"/>
  <c r="A19" i="9" s="1"/>
  <c r="A20" i="9" s="1"/>
  <c r="A21" i="9" s="1"/>
  <c r="A22" i="9" s="1"/>
  <c r="A23" i="9" s="1"/>
  <c r="A24" i="9" s="1"/>
  <c r="A25" i="9" s="1"/>
  <c r="A26" i="9" s="1"/>
  <c r="A28" i="9" s="1"/>
  <c r="G18" i="9"/>
  <c r="I18" i="9" s="1"/>
  <c r="G19" i="9"/>
  <c r="I19" i="9" s="1"/>
  <c r="G21" i="9"/>
  <c r="I21" i="9" s="1"/>
  <c r="A3534" i="8"/>
  <c r="A3535" i="8" s="1"/>
  <c r="A3536" i="8"/>
  <c r="A3537" i="8" s="1"/>
  <c r="A3538" i="8" s="1"/>
  <c r="A3539" i="8" s="1"/>
  <c r="A3540" i="8" s="1"/>
  <c r="A3541" i="8" s="1"/>
  <c r="A3542" i="8" s="1"/>
  <c r="A3543" i="8" s="1"/>
  <c r="A3544" i="8" s="1"/>
  <c r="A3545" i="8" s="1"/>
  <c r="A3546" i="8" s="1"/>
  <c r="A3547" i="8" s="1"/>
  <c r="A3548" i="8" s="1"/>
  <c r="A3549" i="8" s="1"/>
  <c r="A3550" i="8" s="1"/>
  <c r="A3551" i="8" s="1"/>
  <c r="A3552" i="8" s="1"/>
  <c r="A3553" i="8" s="1"/>
  <c r="A3554" i="8" s="1"/>
  <c r="A3555" i="8" s="1"/>
  <c r="A3556" i="8" s="1"/>
  <c r="A3557" i="8" s="1"/>
  <c r="A3558" i="8" s="1"/>
  <c r="A3560" i="8" s="1"/>
  <c r="A3561" i="8" s="1"/>
  <c r="A3562" i="8" s="1"/>
  <c r="A106" i="8"/>
  <c r="A107" i="8" s="1"/>
  <c r="A108" i="8" s="1"/>
  <c r="A109" i="8" s="1"/>
  <c r="A110" i="8" s="1"/>
  <c r="A111" i="8" s="1"/>
  <c r="A112" i="8" s="1"/>
  <c r="A113" i="8" s="1"/>
  <c r="A114" i="8" s="1"/>
  <c r="A115" i="8" s="1"/>
  <c r="A116" i="8" s="1"/>
  <c r="A117" i="8" s="1"/>
  <c r="A118" i="8" s="1"/>
  <c r="A119" i="8" s="1"/>
  <c r="A120" i="8" s="1"/>
  <c r="A121" i="8" s="1"/>
  <c r="A122" i="8" s="1"/>
  <c r="A123" i="8" s="1"/>
  <c r="A124" i="8" s="1"/>
  <c r="A125" i="8" s="1"/>
  <c r="A126" i="8" s="1"/>
  <c r="A127" i="8" s="1"/>
  <c r="A128" i="8" s="1"/>
  <c r="A129" i="8" s="1"/>
  <c r="A130" i="8"/>
  <c r="A131" i="8" s="1"/>
  <c r="A132" i="8" s="1"/>
  <c r="A133" i="8" s="1"/>
  <c r="A134" i="8" s="1"/>
  <c r="A135" i="8" s="1"/>
  <c r="A136" i="8" s="1"/>
  <c r="A137" i="8" s="1"/>
  <c r="A138" i="8" s="1"/>
  <c r="A139" i="8" s="1"/>
  <c r="A140" i="8" s="1"/>
  <c r="A141" i="8" s="1"/>
  <c r="A142" i="8" s="1"/>
  <c r="A143" i="8" s="1"/>
  <c r="A144" i="8" s="1"/>
  <c r="A145" i="8" s="1"/>
  <c r="A146" i="8" s="1"/>
  <c r="A147" i="8" s="1"/>
  <c r="A148" i="8" s="1"/>
  <c r="A149" i="8" s="1"/>
  <c r="A150" i="8" s="1"/>
  <c r="A151" i="8" s="1"/>
  <c r="A152" i="8" s="1"/>
  <c r="A153" i="8" s="1"/>
  <c r="A154" i="8" s="1"/>
  <c r="A155" i="8" s="1"/>
  <c r="A156" i="8" s="1"/>
  <c r="A157" i="8" s="1"/>
  <c r="A158" i="8" s="1"/>
  <c r="A159" i="8" s="1"/>
  <c r="A160" i="8" s="1"/>
  <c r="A161" i="8" s="1"/>
  <c r="A162" i="8" s="1"/>
  <c r="A163" i="8" s="1"/>
  <c r="A164" i="8" s="1"/>
  <c r="A165" i="8" s="1"/>
  <c r="A166" i="8"/>
  <c r="A167" i="8" s="1"/>
  <c r="A168" i="8" s="1"/>
  <c r="A169" i="8" s="1"/>
  <c r="A170" i="8" s="1"/>
  <c r="A171" i="8" s="1"/>
  <c r="A172" i="8" s="1"/>
  <c r="A173" i="8" s="1"/>
  <c r="A174" i="8" s="1"/>
  <c r="A175" i="8" s="1"/>
  <c r="A176" i="8" s="1"/>
  <c r="A177" i="8" s="1"/>
  <c r="A178" i="8" s="1"/>
  <c r="A179" i="8" s="1"/>
  <c r="A180" i="8" s="1"/>
  <c r="A181" i="8" s="1"/>
  <c r="A182" i="8" s="1"/>
  <c r="A183" i="8" s="1"/>
  <c r="A184" i="8" s="1"/>
  <c r="A185" i="8" s="1"/>
  <c r="A186" i="8" s="1"/>
  <c r="A187" i="8" s="1"/>
  <c r="A188" i="8" s="1"/>
  <c r="A189" i="8" s="1"/>
  <c r="A190" i="8" s="1"/>
  <c r="A191" i="8" s="1"/>
  <c r="A192" i="8" s="1"/>
  <c r="A193" i="8" s="1"/>
  <c r="A194" i="8" s="1"/>
  <c r="A195" i="8" s="1"/>
  <c r="A196" i="8" s="1"/>
  <c r="A197" i="8" s="1"/>
  <c r="A198" i="8" s="1"/>
  <c r="A199" i="8" s="1"/>
  <c r="A200" i="8" s="1"/>
  <c r="A201" i="8" s="1"/>
  <c r="A202" i="8"/>
  <c r="A203" i="8" s="1"/>
  <c r="A204" i="8" s="1"/>
  <c r="A205" i="8" s="1"/>
  <c r="A206" i="8" s="1"/>
  <c r="A207" i="8" s="1"/>
  <c r="A208" i="8" s="1"/>
  <c r="A209" i="8" s="1"/>
  <c r="A210" i="8" s="1"/>
  <c r="A211" i="8" s="1"/>
  <c r="A212" i="8" s="1"/>
  <c r="A213" i="8" s="1"/>
  <c r="A214" i="8" s="1"/>
  <c r="A215" i="8" s="1"/>
  <c r="A216" i="8" s="1"/>
  <c r="A217" i="8" s="1"/>
  <c r="A218" i="8" s="1"/>
  <c r="A219" i="8" s="1"/>
  <c r="A220" i="8" s="1"/>
  <c r="A221" i="8" s="1"/>
  <c r="A222" i="8" s="1"/>
  <c r="A223" i="8" s="1"/>
  <c r="A224" i="8" s="1"/>
  <c r="A225" i="8" s="1"/>
  <c r="A226" i="8" s="1"/>
  <c r="A227" i="8" s="1"/>
  <c r="A228" i="8" s="1"/>
  <c r="A229" i="8" s="1"/>
  <c r="A230" i="8" s="1"/>
  <c r="A231" i="8" s="1"/>
  <c r="A232" i="8" s="1"/>
  <c r="A233" i="8" s="1"/>
  <c r="A234" i="8" s="1"/>
  <c r="A235" i="8" s="1"/>
  <c r="A236" i="8" s="1"/>
  <c r="A237" i="8" s="1"/>
  <c r="A238" i="8" s="1"/>
  <c r="A239" i="8" s="1"/>
  <c r="A240" i="8" s="1"/>
  <c r="A241" i="8" s="1"/>
  <c r="A242" i="8" s="1"/>
  <c r="A243" i="8" s="1"/>
  <c r="A244" i="8" s="1"/>
  <c r="A245" i="8" s="1"/>
  <c r="A246" i="8" s="1"/>
  <c r="A247" i="8" s="1"/>
  <c r="A248" i="8" s="1"/>
  <c r="A249" i="8" s="1"/>
  <c r="A250" i="8" s="1"/>
  <c r="A251" i="8" s="1"/>
  <c r="A252" i="8" s="1"/>
  <c r="A253" i="8" s="1"/>
  <c r="A254" i="8" s="1"/>
  <c r="A255" i="8" s="1"/>
  <c r="A256" i="8" s="1"/>
  <c r="A257" i="8" s="1"/>
  <c r="A258" i="8" s="1"/>
  <c r="A259" i="8" s="1"/>
  <c r="A260" i="8" s="1"/>
  <c r="A261" i="8" s="1"/>
  <c r="A262" i="8" s="1"/>
  <c r="A263" i="8" s="1"/>
  <c r="A264" i="8" s="1"/>
  <c r="A265" i="8" s="1"/>
  <c r="A266" i="8" s="1"/>
  <c r="A267" i="8" s="1"/>
  <c r="A268" i="8" s="1"/>
  <c r="A269" i="8" s="1"/>
  <c r="A270" i="8" s="1"/>
  <c r="A271" i="8" s="1"/>
  <c r="A272" i="8" s="1"/>
  <c r="A273" i="8" s="1"/>
  <c r="A274" i="8" s="1"/>
  <c r="A275" i="8" s="1"/>
  <c r="A276" i="8" s="1"/>
  <c r="A277" i="8" s="1"/>
  <c r="A278" i="8" s="1"/>
  <c r="A279" i="8" s="1"/>
  <c r="A280" i="8" s="1"/>
  <c r="A281" i="8" s="1"/>
  <c r="A282" i="8" s="1"/>
  <c r="A283" i="8" s="1"/>
  <c r="A284" i="8" s="1"/>
  <c r="A285" i="8" s="1"/>
  <c r="A286" i="8" s="1"/>
  <c r="A287" i="8" s="1"/>
  <c r="A288" i="8" s="1"/>
  <c r="A289" i="8" s="1"/>
  <c r="A290" i="8" s="1"/>
  <c r="A291" i="8" s="1"/>
  <c r="A292" i="8" s="1"/>
  <c r="A293" i="8" s="1"/>
  <c r="A294" i="8" s="1"/>
  <c r="A295" i="8" s="1"/>
  <c r="A296" i="8" s="1"/>
  <c r="A297" i="8" s="1"/>
  <c r="A298" i="8" s="1"/>
  <c r="A299" i="8" s="1"/>
  <c r="A300" i="8" s="1"/>
  <c r="A301" i="8" s="1"/>
  <c r="A302" i="8" s="1"/>
  <c r="A303" i="8" s="1"/>
  <c r="A304" i="8" s="1"/>
  <c r="A305" i="8" s="1"/>
  <c r="A306" i="8" s="1"/>
  <c r="A307" i="8" s="1"/>
  <c r="A308" i="8" s="1"/>
  <c r="A309" i="8" s="1"/>
  <c r="A310" i="8" s="1"/>
  <c r="A311" i="8" s="1"/>
  <c r="A312" i="8" s="1"/>
  <c r="A313" i="8" s="1"/>
  <c r="A314" i="8" s="1"/>
  <c r="A315" i="8" s="1"/>
  <c r="A316" i="8" s="1"/>
  <c r="A317" i="8" s="1"/>
  <c r="A318" i="8" s="1"/>
  <c r="A319" i="8" s="1"/>
  <c r="A320" i="8" s="1"/>
  <c r="A321" i="8" s="1"/>
  <c r="A322" i="8" s="1"/>
  <c r="A323" i="8" s="1"/>
  <c r="A324" i="8" s="1"/>
  <c r="A325" i="8" s="1"/>
  <c r="A326" i="8" s="1"/>
  <c r="A327" i="8" s="1"/>
  <c r="A328" i="8" s="1"/>
  <c r="A329" i="8" s="1"/>
  <c r="A330" i="8" s="1"/>
  <c r="A331" i="8" s="1"/>
  <c r="A332" i="8" s="1"/>
  <c r="A333" i="8" s="1"/>
  <c r="A334" i="8" s="1"/>
  <c r="A335" i="8" s="1"/>
  <c r="A336" i="8" s="1"/>
  <c r="A337" i="8" s="1"/>
  <c r="A338" i="8" s="1"/>
  <c r="A339" i="8" s="1"/>
  <c r="A340" i="8" s="1"/>
  <c r="A341" i="8" s="1"/>
  <c r="A342" i="8" s="1"/>
  <c r="A343" i="8" s="1"/>
  <c r="A344" i="8" s="1"/>
  <c r="A345" i="8" s="1"/>
  <c r="A346" i="8" s="1"/>
  <c r="A347" i="8" s="1"/>
  <c r="A348" i="8" s="1"/>
  <c r="A349" i="8" s="1"/>
  <c r="A350" i="8" s="1"/>
  <c r="A351" i="8" s="1"/>
  <c r="A352" i="8" s="1"/>
  <c r="A353" i="8" s="1"/>
  <c r="A354" i="8" s="1"/>
  <c r="A355" i="8" s="1"/>
  <c r="A356" i="8" s="1"/>
  <c r="A357" i="8" s="1"/>
  <c r="A358" i="8" s="1"/>
  <c r="A359" i="8" s="1"/>
  <c r="A360" i="8" s="1"/>
  <c r="A361" i="8" s="1"/>
  <c r="A362" i="8" s="1"/>
  <c r="A363" i="8" s="1"/>
  <c r="A364" i="8" s="1"/>
  <c r="A365" i="8" s="1"/>
  <c r="A366" i="8" s="1"/>
  <c r="A367" i="8" s="1"/>
  <c r="A368" i="8" s="1"/>
  <c r="A369" i="8" s="1"/>
  <c r="A370" i="8" s="1"/>
  <c r="A371" i="8" s="1"/>
  <c r="A372" i="8" s="1"/>
  <c r="A373" i="8" s="1"/>
  <c r="A374" i="8" s="1"/>
  <c r="A375" i="8" s="1"/>
  <c r="A376" i="8" s="1"/>
  <c r="A377" i="8" s="1"/>
  <c r="A378" i="8" s="1"/>
  <c r="A379" i="8" s="1"/>
  <c r="A380" i="8" s="1"/>
  <c r="A381" i="8" s="1"/>
  <c r="A382" i="8" s="1"/>
  <c r="A383" i="8" s="1"/>
  <c r="A384" i="8" s="1"/>
  <c r="A385" i="8" s="1"/>
  <c r="A386" i="8" s="1"/>
  <c r="A387" i="8" s="1"/>
  <c r="A388" i="8" s="1"/>
  <c r="A389" i="8" s="1"/>
  <c r="A390" i="8" s="1"/>
  <c r="A391" i="8" s="1"/>
  <c r="A392" i="8" s="1"/>
  <c r="A393" i="8" s="1"/>
  <c r="A394" i="8" s="1"/>
  <c r="A395" i="8" s="1"/>
  <c r="A396" i="8" s="1"/>
  <c r="A397" i="8" s="1"/>
  <c r="A398" i="8" s="1"/>
  <c r="A399" i="8" s="1"/>
  <c r="A400" i="8" s="1"/>
  <c r="A401" i="8" s="1"/>
  <c r="A402" i="8" s="1"/>
  <c r="A403" i="8" s="1"/>
  <c r="A404" i="8" s="1"/>
  <c r="A405" i="8" s="1"/>
  <c r="A406" i="8" s="1"/>
  <c r="A407" i="8" s="1"/>
  <c r="A408" i="8" s="1"/>
  <c r="A409" i="8" s="1"/>
  <c r="A410" i="8" s="1"/>
  <c r="A411" i="8" s="1"/>
  <c r="A412" i="8" s="1"/>
  <c r="A413" i="8" s="1"/>
  <c r="A414" i="8" s="1"/>
  <c r="A415" i="8" s="1"/>
  <c r="A416" i="8" s="1"/>
  <c r="A417" i="8" s="1"/>
  <c r="A418" i="8" s="1"/>
  <c r="A419" i="8" s="1"/>
  <c r="A420" i="8" s="1"/>
  <c r="A421" i="8" s="1"/>
  <c r="A422" i="8" s="1"/>
  <c r="A423" i="8" s="1"/>
  <c r="A424" i="8" s="1"/>
  <c r="A425" i="8" s="1"/>
  <c r="A426" i="8" s="1"/>
  <c r="A427" i="8" s="1"/>
  <c r="A428" i="8" s="1"/>
  <c r="A429" i="8" s="1"/>
  <c r="A430" i="8" s="1"/>
  <c r="A431" i="8" s="1"/>
  <c r="A432" i="8" s="1"/>
  <c r="A433" i="8" s="1"/>
  <c r="A434" i="8" s="1"/>
  <c r="A435" i="8" s="1"/>
  <c r="A436" i="8" s="1"/>
  <c r="A437" i="8" s="1"/>
  <c r="A438" i="8" s="1"/>
  <c r="A439" i="8" s="1"/>
  <c r="A440" i="8" s="1"/>
  <c r="A441" i="8" s="1"/>
  <c r="A442" i="8" s="1"/>
  <c r="A443" i="8" s="1"/>
  <c r="A444" i="8" s="1"/>
  <c r="A445" i="8" s="1"/>
  <c r="A446" i="8" s="1"/>
  <c r="A447" i="8" s="1"/>
  <c r="A448" i="8" s="1"/>
  <c r="A449" i="8" s="1"/>
  <c r="A450" i="8" s="1"/>
  <c r="A451" i="8" s="1"/>
  <c r="A452" i="8" s="1"/>
  <c r="A453" i="8" s="1"/>
  <c r="A454" i="8" s="1"/>
  <c r="A455" i="8" s="1"/>
  <c r="A456" i="8" s="1"/>
  <c r="A457" i="8" s="1"/>
  <c r="A458" i="8" s="1"/>
  <c r="A459" i="8" s="1"/>
  <c r="A460" i="8" s="1"/>
  <c r="A461" i="8" s="1"/>
  <c r="A462" i="8" s="1"/>
  <c r="A463" i="8" s="1"/>
  <c r="A464" i="8" s="1"/>
  <c r="A465" i="8" s="1"/>
  <c r="A466" i="8" s="1"/>
  <c r="A467" i="8" s="1"/>
  <c r="A468" i="8" s="1"/>
  <c r="A469" i="8" s="1"/>
  <c r="A470" i="8" s="1"/>
  <c r="A471" i="8" s="1"/>
  <c r="A472" i="8" s="1"/>
  <c r="A473" i="8" s="1"/>
  <c r="A474" i="8" s="1"/>
  <c r="A475" i="8" s="1"/>
  <c r="A476" i="8" s="1"/>
  <c r="A477" i="8" s="1"/>
  <c r="A478" i="8" s="1"/>
  <c r="A479" i="8" s="1"/>
  <c r="A480" i="8" s="1"/>
  <c r="A481" i="8" s="1"/>
  <c r="A482" i="8" s="1"/>
  <c r="A483" i="8" s="1"/>
  <c r="A484" i="8" s="1"/>
  <c r="A485" i="8" s="1"/>
  <c r="A486" i="8" s="1"/>
  <c r="A487" i="8" s="1"/>
  <c r="A488" i="8" s="1"/>
  <c r="A489" i="8" s="1"/>
  <c r="A490" i="8" s="1"/>
  <c r="A491" i="8" s="1"/>
  <c r="A492" i="8" s="1"/>
  <c r="A493" i="8" s="1"/>
  <c r="A494" i="8" s="1"/>
  <c r="A495" i="8" s="1"/>
  <c r="A496" i="8" s="1"/>
  <c r="A497" i="8" s="1"/>
  <c r="A498" i="8" s="1"/>
  <c r="A499" i="8" s="1"/>
  <c r="A500" i="8" s="1"/>
  <c r="A501" i="8" s="1"/>
  <c r="A502" i="8" s="1"/>
  <c r="A503" i="8" s="1"/>
  <c r="A504" i="8" s="1"/>
  <c r="A505" i="8" s="1"/>
  <c r="A506" i="8" s="1"/>
  <c r="A507" i="8" s="1"/>
  <c r="A508" i="8" s="1"/>
  <c r="A509" i="8" s="1"/>
  <c r="A510" i="8" s="1"/>
  <c r="A511" i="8" s="1"/>
  <c r="A512" i="8" s="1"/>
  <c r="A513" i="8" s="1"/>
  <c r="A514" i="8" s="1"/>
  <c r="A515" i="8" s="1"/>
  <c r="A516" i="8" s="1"/>
  <c r="A517" i="8" s="1"/>
  <c r="A518" i="8" s="1"/>
  <c r="A519" i="8" s="1"/>
  <c r="A520" i="8" s="1"/>
  <c r="A521" i="8" s="1"/>
  <c r="A522" i="8" s="1"/>
  <c r="A523" i="8" s="1"/>
  <c r="A524" i="8" s="1"/>
  <c r="A525" i="8" s="1"/>
  <c r="A526" i="8" s="1"/>
  <c r="A527" i="8" s="1"/>
  <c r="A528" i="8" s="1"/>
  <c r="A529" i="8" s="1"/>
  <c r="A530" i="8" s="1"/>
  <c r="A531" i="8" s="1"/>
  <c r="A532" i="8" s="1"/>
  <c r="A533" i="8" s="1"/>
  <c r="A534" i="8" s="1"/>
  <c r="A535" i="8" s="1"/>
  <c r="A536" i="8" s="1"/>
  <c r="A537" i="8" s="1"/>
  <c r="A538" i="8" s="1"/>
  <c r="A539" i="8" s="1"/>
  <c r="A540" i="8" s="1"/>
  <c r="A541" i="8" s="1"/>
  <c r="A542" i="8" s="1"/>
  <c r="A543" i="8" s="1"/>
  <c r="A544" i="8" s="1"/>
  <c r="A545" i="8" s="1"/>
  <c r="A546" i="8" s="1"/>
  <c r="A547" i="8" s="1"/>
  <c r="A548" i="8" s="1"/>
  <c r="A549" i="8" s="1"/>
  <c r="A550" i="8" s="1"/>
  <c r="A551" i="8" s="1"/>
  <c r="A552" i="8" s="1"/>
  <c r="A553" i="8" s="1"/>
  <c r="A554" i="8" s="1"/>
  <c r="A555" i="8" s="1"/>
  <c r="A556" i="8" s="1"/>
  <c r="A557" i="8" s="1"/>
  <c r="A558" i="8" s="1"/>
  <c r="A559" i="8" s="1"/>
  <c r="A560" i="8" s="1"/>
  <c r="A561" i="8" s="1"/>
  <c r="A562" i="8" s="1"/>
  <c r="A563" i="8" s="1"/>
  <c r="A564" i="8" s="1"/>
  <c r="A565" i="8" s="1"/>
  <c r="A566" i="8" s="1"/>
  <c r="A567" i="8" s="1"/>
  <c r="A568" i="8" s="1"/>
  <c r="A569" i="8" s="1"/>
  <c r="A570" i="8" s="1"/>
  <c r="A571" i="8" s="1"/>
  <c r="A572" i="8" s="1"/>
  <c r="A573" i="8" s="1"/>
  <c r="A574" i="8" s="1"/>
  <c r="A575" i="8" s="1"/>
  <c r="A576" i="8" s="1"/>
  <c r="A577" i="8" s="1"/>
  <c r="A578" i="8" s="1"/>
  <c r="A579" i="8" s="1"/>
  <c r="A580" i="8" s="1"/>
  <c r="A581" i="8" s="1"/>
  <c r="A582" i="8" s="1"/>
  <c r="A583" i="8" s="1"/>
  <c r="A584" i="8" s="1"/>
  <c r="A585" i="8" s="1"/>
  <c r="A586" i="8" s="1"/>
  <c r="A587" i="8" s="1"/>
  <c r="A588" i="8" s="1"/>
  <c r="A589" i="8" s="1"/>
  <c r="A590" i="8" s="1"/>
  <c r="A591" i="8" s="1"/>
  <c r="A592" i="8" s="1"/>
  <c r="A593" i="8" s="1"/>
  <c r="A594" i="8" s="1"/>
  <c r="A595" i="8" s="1"/>
  <c r="A596" i="8" s="1"/>
  <c r="A597" i="8" s="1"/>
  <c r="A598" i="8" s="1"/>
  <c r="A599" i="8" s="1"/>
  <c r="A600" i="8" s="1"/>
  <c r="A601" i="8" s="1"/>
  <c r="A602" i="8" s="1"/>
  <c r="A603" i="8" s="1"/>
  <c r="A604" i="8" s="1"/>
  <c r="A605" i="8" s="1"/>
  <c r="A606" i="8" s="1"/>
  <c r="A607" i="8" s="1"/>
  <c r="A608" i="8" s="1"/>
  <c r="A609" i="8" s="1"/>
  <c r="A610" i="8" s="1"/>
  <c r="A611" i="8" s="1"/>
  <c r="A612" i="8" s="1"/>
  <c r="A613" i="8" s="1"/>
  <c r="A614" i="8" s="1"/>
  <c r="A615" i="8" s="1"/>
  <c r="A616" i="8" s="1"/>
  <c r="A617" i="8" s="1"/>
  <c r="A618" i="8" s="1"/>
  <c r="A619" i="8" s="1"/>
  <c r="A620" i="8" s="1"/>
  <c r="A621" i="8" s="1"/>
  <c r="A622" i="8" s="1"/>
  <c r="A623" i="8" s="1"/>
  <c r="A624" i="8" s="1"/>
  <c r="A625" i="8" s="1"/>
  <c r="A626" i="8" s="1"/>
  <c r="A627" i="8" s="1"/>
  <c r="A628" i="8" s="1"/>
  <c r="A629" i="8" s="1"/>
  <c r="A630" i="8" s="1"/>
  <c r="A631" i="8" s="1"/>
  <c r="A632" i="8" s="1"/>
  <c r="A633" i="8" s="1"/>
  <c r="A634" i="8" s="1"/>
  <c r="A635" i="8" s="1"/>
  <c r="A636" i="8" s="1"/>
  <c r="A637" i="8" s="1"/>
  <c r="A638" i="8" s="1"/>
  <c r="A639" i="8" s="1"/>
  <c r="A640" i="8" s="1"/>
  <c r="A641" i="8" s="1"/>
  <c r="A642" i="8" s="1"/>
  <c r="A643" i="8" s="1"/>
  <c r="A644" i="8" s="1"/>
  <c r="A645" i="8" s="1"/>
  <c r="A646" i="8" s="1"/>
  <c r="A647" i="8" s="1"/>
  <c r="A648" i="8" s="1"/>
  <c r="A649" i="8" s="1"/>
  <c r="A650" i="8" s="1"/>
  <c r="A651" i="8" s="1"/>
  <c r="A652" i="8" s="1"/>
  <c r="A653" i="8" s="1"/>
  <c r="A654" i="8" s="1"/>
  <c r="A655" i="8" s="1"/>
  <c r="A656" i="8" s="1"/>
  <c r="A657" i="8" s="1"/>
  <c r="A658" i="8" s="1"/>
  <c r="A659" i="8" s="1"/>
  <c r="A660" i="8" s="1"/>
  <c r="A661" i="8" s="1"/>
  <c r="A662" i="8" s="1"/>
  <c r="A663" i="8" s="1"/>
  <c r="A664" i="8" s="1"/>
  <c r="A665" i="8" s="1"/>
  <c r="A666" i="8" s="1"/>
  <c r="A667" i="8" s="1"/>
  <c r="A668" i="8" s="1"/>
  <c r="A669" i="8" s="1"/>
  <c r="A670" i="8" s="1"/>
  <c r="A671" i="8" s="1"/>
  <c r="A672" i="8" s="1"/>
  <c r="A673" i="8" s="1"/>
  <c r="A674" i="8" s="1"/>
  <c r="A675" i="8" s="1"/>
  <c r="A676" i="8" s="1"/>
  <c r="A677" i="8" s="1"/>
  <c r="A678" i="8" s="1"/>
  <c r="A679" i="8" s="1"/>
  <c r="A680" i="8" s="1"/>
  <c r="A681" i="8" s="1"/>
  <c r="A682" i="8" s="1"/>
  <c r="A683" i="8" s="1"/>
  <c r="A684" i="8" s="1"/>
  <c r="A685" i="8" s="1"/>
  <c r="A686" i="8" s="1"/>
  <c r="A687" i="8" s="1"/>
  <c r="A688" i="8" s="1"/>
  <c r="A689" i="8" s="1"/>
  <c r="A690" i="8" s="1"/>
  <c r="A691" i="8" s="1"/>
  <c r="A692" i="8" s="1"/>
  <c r="A693" i="8" s="1"/>
  <c r="A694" i="8" s="1"/>
  <c r="A695" i="8" s="1"/>
  <c r="A696" i="8" s="1"/>
  <c r="A697" i="8" s="1"/>
  <c r="A698" i="8" s="1"/>
  <c r="A699" i="8" s="1"/>
  <c r="A700" i="8" s="1"/>
  <c r="A701" i="8" s="1"/>
  <c r="A702" i="8" s="1"/>
  <c r="A703" i="8" s="1"/>
  <c r="A704" i="8" s="1"/>
  <c r="A705" i="8" s="1"/>
  <c r="A706" i="8" s="1"/>
  <c r="A707" i="8" s="1"/>
  <c r="A708" i="8" s="1"/>
  <c r="A709" i="8" s="1"/>
  <c r="A710" i="8" s="1"/>
  <c r="A711" i="8" s="1"/>
  <c r="A712" i="8" s="1"/>
  <c r="A713" i="8" s="1"/>
  <c r="A714" i="8" s="1"/>
  <c r="A715" i="8" s="1"/>
  <c r="A716" i="8" s="1"/>
  <c r="A717" i="8" s="1"/>
  <c r="A718" i="8" s="1"/>
  <c r="A719" i="8" s="1"/>
  <c r="A720" i="8" s="1"/>
  <c r="A721" i="8" s="1"/>
  <c r="A722" i="8" s="1"/>
  <c r="A723" i="8" s="1"/>
  <c r="A724" i="8" s="1"/>
  <c r="A725" i="8" s="1"/>
  <c r="A726" i="8" s="1"/>
  <c r="A727" i="8" s="1"/>
  <c r="A728" i="8" s="1"/>
  <c r="A729" i="8" s="1"/>
  <c r="A730" i="8" s="1"/>
  <c r="A731" i="8" s="1"/>
  <c r="A732" i="8" s="1"/>
  <c r="A733" i="8" s="1"/>
  <c r="A734" i="8" s="1"/>
  <c r="A735" i="8" s="1"/>
  <c r="A736" i="8" s="1"/>
  <c r="A737" i="8" s="1"/>
  <c r="A738" i="8" s="1"/>
  <c r="A739" i="8" s="1"/>
  <c r="A740" i="8" s="1"/>
  <c r="A741" i="8" s="1"/>
  <c r="A742" i="8" s="1"/>
  <c r="A743" i="8" s="1"/>
  <c r="A744" i="8" s="1"/>
  <c r="A745" i="8" s="1"/>
  <c r="A746" i="8" s="1"/>
  <c r="A747" i="8" s="1"/>
  <c r="A748" i="8" s="1"/>
  <c r="A749" i="8" s="1"/>
  <c r="A750" i="8" s="1"/>
  <c r="A751" i="8" s="1"/>
  <c r="A752" i="8" s="1"/>
  <c r="A753" i="8" s="1"/>
  <c r="A754" i="8" s="1"/>
  <c r="A755" i="8" s="1"/>
  <c r="A756" i="8" s="1"/>
  <c r="A757" i="8" s="1"/>
  <c r="A758" i="8" s="1"/>
  <c r="A759" i="8" s="1"/>
  <c r="A760" i="8" s="1"/>
  <c r="A761" i="8" s="1"/>
  <c r="A762" i="8" s="1"/>
  <c r="A763" i="8" s="1"/>
  <c r="A764" i="8" s="1"/>
  <c r="A765" i="8" s="1"/>
  <c r="A766" i="8" s="1"/>
  <c r="A767" i="8" s="1"/>
  <c r="A768" i="8" s="1"/>
  <c r="A769" i="8" s="1"/>
  <c r="A770" i="8" s="1"/>
  <c r="A771" i="8" s="1"/>
  <c r="A772" i="8" s="1"/>
  <c r="A773" i="8" s="1"/>
  <c r="A774" i="8" s="1"/>
  <c r="A775" i="8" s="1"/>
  <c r="A776" i="8" s="1"/>
  <c r="A777" i="8" s="1"/>
  <c r="A778" i="8" s="1"/>
  <c r="A779" i="8" s="1"/>
  <c r="A780" i="8" s="1"/>
  <c r="A781" i="8" s="1"/>
  <c r="A782" i="8" s="1"/>
  <c r="A783" i="8" s="1"/>
  <c r="A784" i="8" s="1"/>
  <c r="A785" i="8" s="1"/>
  <c r="A786" i="8" s="1"/>
  <c r="A787" i="8" s="1"/>
  <c r="A788" i="8" s="1"/>
  <c r="A789" i="8" s="1"/>
  <c r="A790" i="8" s="1"/>
  <c r="A791" i="8" s="1"/>
  <c r="A792" i="8" s="1"/>
  <c r="A793" i="8" s="1"/>
  <c r="A794" i="8" s="1"/>
  <c r="A795" i="8" s="1"/>
  <c r="A796" i="8" s="1"/>
  <c r="A797" i="8" s="1"/>
  <c r="A798" i="8" s="1"/>
  <c r="A799" i="8" s="1"/>
  <c r="A800" i="8" s="1"/>
  <c r="A801" i="8" s="1"/>
  <c r="A802" i="8" s="1"/>
  <c r="A803" i="8" s="1"/>
  <c r="A804" i="8" s="1"/>
  <c r="A805" i="8" s="1"/>
  <c r="A806" i="8" s="1"/>
  <c r="A807" i="8" s="1"/>
  <c r="A808" i="8" s="1"/>
  <c r="A809" i="8" s="1"/>
  <c r="A810" i="8" s="1"/>
  <c r="A811" i="8" s="1"/>
  <c r="A812" i="8" s="1"/>
  <c r="A813" i="8" s="1"/>
  <c r="A814" i="8" s="1"/>
  <c r="A815" i="8" s="1"/>
  <c r="A816" i="8" s="1"/>
  <c r="A817" i="8" s="1"/>
  <c r="A818" i="8" s="1"/>
  <c r="A819" i="8" s="1"/>
  <c r="A820" i="8" s="1"/>
  <c r="A821" i="8" s="1"/>
  <c r="A822" i="8" s="1"/>
  <c r="A823" i="8" s="1"/>
  <c r="A824" i="8" s="1"/>
  <c r="A825" i="8" s="1"/>
  <c r="A826" i="8" s="1"/>
  <c r="A827" i="8" s="1"/>
  <c r="A828" i="8" s="1"/>
  <c r="A829" i="8" s="1"/>
  <c r="A830" i="8" s="1"/>
  <c r="A831" i="8" s="1"/>
  <c r="A832" i="8" s="1"/>
  <c r="A833" i="8" s="1"/>
  <c r="A834" i="8" s="1"/>
  <c r="A835" i="8" s="1"/>
  <c r="A836" i="8" s="1"/>
  <c r="A837" i="8" s="1"/>
  <c r="A838" i="8" s="1"/>
  <c r="A839" i="8" s="1"/>
  <c r="A840" i="8" s="1"/>
  <c r="A841" i="8" s="1"/>
  <c r="A842" i="8" s="1"/>
  <c r="A843" i="8" s="1"/>
  <c r="A844" i="8" s="1"/>
  <c r="A845" i="8" s="1"/>
  <c r="A846" i="8" s="1"/>
  <c r="A847" i="8" s="1"/>
  <c r="A848" i="8" s="1"/>
  <c r="A849" i="8" s="1"/>
  <c r="A850" i="8" s="1"/>
  <c r="A851" i="8" s="1"/>
  <c r="A852" i="8" s="1"/>
  <c r="A853" i="8" s="1"/>
  <c r="A854" i="8" s="1"/>
  <c r="A855" i="8" s="1"/>
  <c r="A856" i="8" s="1"/>
  <c r="A857" i="8" s="1"/>
  <c r="A858" i="8" s="1"/>
  <c r="A859" i="8" s="1"/>
  <c r="A860" i="8" s="1"/>
  <c r="A861" i="8" s="1"/>
  <c r="A862" i="8" s="1"/>
  <c r="A863" i="8" s="1"/>
  <c r="A864" i="8" s="1"/>
  <c r="A865" i="8" s="1"/>
  <c r="A866" i="8" s="1"/>
  <c r="A867" i="8" s="1"/>
  <c r="A868" i="8" s="1"/>
  <c r="A869" i="8" s="1"/>
  <c r="A870" i="8" s="1"/>
  <c r="A871" i="8" s="1"/>
  <c r="A872" i="8" s="1"/>
  <c r="A873" i="8" s="1"/>
  <c r="A874" i="8" s="1"/>
  <c r="A875" i="8" s="1"/>
  <c r="A876" i="8" s="1"/>
  <c r="A877" i="8" s="1"/>
  <c r="A878" i="8" s="1"/>
  <c r="A879" i="8" s="1"/>
  <c r="A880" i="8" s="1"/>
  <c r="A881" i="8" s="1"/>
  <c r="A882" i="8" s="1"/>
  <c r="A883" i="8" s="1"/>
  <c r="A884" i="8" s="1"/>
  <c r="A885" i="8" s="1"/>
  <c r="A886" i="8" s="1"/>
  <c r="A887" i="8" s="1"/>
  <c r="A888" i="8" s="1"/>
  <c r="A889" i="8" s="1"/>
  <c r="A890" i="8" s="1"/>
  <c r="A891" i="8" s="1"/>
  <c r="A892" i="8" s="1"/>
  <c r="A893" i="8" s="1"/>
  <c r="A894" i="8" s="1"/>
  <c r="A895" i="8" s="1"/>
  <c r="A896" i="8" s="1"/>
  <c r="A897" i="8" s="1"/>
  <c r="A898" i="8" s="1"/>
  <c r="A899" i="8" s="1"/>
  <c r="A900" i="8" s="1"/>
  <c r="A901" i="8" s="1"/>
  <c r="A902" i="8" s="1"/>
  <c r="A903" i="8" s="1"/>
  <c r="A904" i="8" s="1"/>
  <c r="A905" i="8" s="1"/>
  <c r="A906" i="8" s="1"/>
  <c r="A907" i="8" s="1"/>
  <c r="A908" i="8" s="1"/>
  <c r="A909" i="8" s="1"/>
  <c r="A910" i="8" s="1"/>
  <c r="A911" i="8" s="1"/>
  <c r="A912" i="8" s="1"/>
  <c r="A913" i="8" s="1"/>
  <c r="A914" i="8" s="1"/>
  <c r="A915" i="8" s="1"/>
  <c r="A916" i="8" s="1"/>
  <c r="A917" i="8" s="1"/>
  <c r="A918" i="8" s="1"/>
  <c r="A919" i="8" s="1"/>
  <c r="A920" i="8" s="1"/>
  <c r="A921" i="8" s="1"/>
  <c r="A922" i="8" s="1"/>
  <c r="A923" i="8" s="1"/>
  <c r="A924" i="8" s="1"/>
  <c r="A925" i="8" s="1"/>
  <c r="A926" i="8" s="1"/>
  <c r="A927" i="8" s="1"/>
  <c r="A928" i="8" s="1"/>
  <c r="A929" i="8" s="1"/>
  <c r="A930" i="8" s="1"/>
  <c r="A931" i="8" s="1"/>
  <c r="A932" i="8" s="1"/>
  <c r="A933" i="8" s="1"/>
  <c r="A934" i="8" s="1"/>
  <c r="A935" i="8" s="1"/>
  <c r="A936" i="8" s="1"/>
  <c r="A937" i="8" s="1"/>
  <c r="A938" i="8" s="1"/>
  <c r="A939" i="8" s="1"/>
  <c r="A940" i="8" s="1"/>
  <c r="A941" i="8" s="1"/>
  <c r="A942" i="8" s="1"/>
  <c r="A943" i="8" s="1"/>
  <c r="A944" i="8" s="1"/>
  <c r="A945" i="8" s="1"/>
  <c r="A946" i="8" s="1"/>
  <c r="A947" i="8" s="1"/>
  <c r="A948" i="8" s="1"/>
  <c r="A949" i="8" s="1"/>
  <c r="A950" i="8" s="1"/>
  <c r="A951" i="8" s="1"/>
  <c r="A952" i="8" s="1"/>
  <c r="A953" i="8" s="1"/>
  <c r="A954" i="8" s="1"/>
  <c r="A955" i="8" s="1"/>
  <c r="A956" i="8" s="1"/>
  <c r="A957" i="8" s="1"/>
  <c r="A958" i="8" s="1"/>
  <c r="A959" i="8" s="1"/>
  <c r="A960" i="8" s="1"/>
  <c r="A961" i="8" s="1"/>
  <c r="A962" i="8" s="1"/>
  <c r="A963" i="8" s="1"/>
  <c r="A964" i="8" s="1"/>
  <c r="A965" i="8" s="1"/>
  <c r="A966" i="8" s="1"/>
  <c r="A967" i="8" s="1"/>
  <c r="A968" i="8" s="1"/>
  <c r="A969" i="8" s="1"/>
  <c r="A970" i="8" s="1"/>
  <c r="A971" i="8" s="1"/>
  <c r="A972" i="8" s="1"/>
  <c r="A973" i="8" s="1"/>
  <c r="A974" i="8" s="1"/>
  <c r="A975" i="8" s="1"/>
  <c r="A976" i="8" s="1"/>
  <c r="A977" i="8" s="1"/>
  <c r="A978" i="8" s="1"/>
  <c r="A979" i="8" s="1"/>
  <c r="A980" i="8" s="1"/>
  <c r="A981" i="8" s="1"/>
  <c r="A982" i="8" s="1"/>
  <c r="A983" i="8" s="1"/>
  <c r="A984" i="8" s="1"/>
  <c r="A985" i="8" s="1"/>
  <c r="A986" i="8" s="1"/>
  <c r="A987" i="8" s="1"/>
  <c r="A988" i="8" s="1"/>
  <c r="A989" i="8" s="1"/>
  <c r="A990" i="8" s="1"/>
  <c r="A991" i="8" s="1"/>
  <c r="A992" i="8" s="1"/>
  <c r="A993" i="8" s="1"/>
  <c r="A994" i="8" s="1"/>
  <c r="A995" i="8" s="1"/>
  <c r="A996" i="8" s="1"/>
  <c r="A997" i="8" s="1"/>
  <c r="A998" i="8" s="1"/>
  <c r="A999" i="8" s="1"/>
  <c r="A1000" i="8" s="1"/>
  <c r="A1001" i="8" s="1"/>
  <c r="A1002" i="8" s="1"/>
  <c r="A1003" i="8" s="1"/>
  <c r="A1004" i="8" s="1"/>
  <c r="A1005" i="8" s="1"/>
  <c r="A1006" i="8" s="1"/>
  <c r="A1007" i="8" s="1"/>
  <c r="A1008" i="8" s="1"/>
  <c r="A1009" i="8" s="1"/>
  <c r="A1010" i="8" s="1"/>
  <c r="A1011" i="8" s="1"/>
  <c r="A1012" i="8" s="1"/>
  <c r="A1013" i="8" s="1"/>
  <c r="A1014" i="8" s="1"/>
  <c r="A1015" i="8" s="1"/>
  <c r="A1016" i="8" s="1"/>
  <c r="A1017" i="8" s="1"/>
  <c r="A1018" i="8" s="1"/>
  <c r="A1019" i="8" s="1"/>
  <c r="A1020" i="8" s="1"/>
  <c r="A1021" i="8" s="1"/>
  <c r="A1022" i="8" s="1"/>
  <c r="A1023" i="8" s="1"/>
  <c r="A1024" i="8" s="1"/>
  <c r="A1025" i="8" s="1"/>
  <c r="A1026" i="8" s="1"/>
  <c r="A1027" i="8" s="1"/>
  <c r="A1028" i="8" s="1"/>
  <c r="A1029" i="8" s="1"/>
  <c r="A1030" i="8" s="1"/>
  <c r="A1031" i="8" s="1"/>
  <c r="A1032" i="8" s="1"/>
  <c r="A1033" i="8" s="1"/>
  <c r="A1034" i="8" s="1"/>
  <c r="A1035" i="8" s="1"/>
  <c r="A1036" i="8" s="1"/>
  <c r="A1037" i="8" s="1"/>
  <c r="A1038" i="8" s="1"/>
  <c r="A1039" i="8" s="1"/>
  <c r="A1040" i="8" s="1"/>
  <c r="A1041" i="8" s="1"/>
  <c r="A1042" i="8" s="1"/>
  <c r="A1043" i="8" s="1"/>
  <c r="A1044" i="8" s="1"/>
  <c r="A1045" i="8" s="1"/>
  <c r="A1046" i="8" s="1"/>
  <c r="A1047" i="8" s="1"/>
  <c r="A1048" i="8" s="1"/>
  <c r="A1049" i="8" s="1"/>
  <c r="A1050" i="8" s="1"/>
  <c r="A1051" i="8" s="1"/>
  <c r="A1052" i="8" s="1"/>
  <c r="A1053" i="8" s="1"/>
  <c r="A1054" i="8" s="1"/>
  <c r="A1055" i="8" s="1"/>
  <c r="A1056" i="8" s="1"/>
  <c r="A1057" i="8" s="1"/>
  <c r="A1058" i="8" s="1"/>
  <c r="A1059" i="8" s="1"/>
  <c r="A1060" i="8" s="1"/>
  <c r="A1061" i="8" s="1"/>
  <c r="A1062" i="8" s="1"/>
  <c r="A1063" i="8" s="1"/>
  <c r="A1064" i="8" s="1"/>
  <c r="A1065" i="8" s="1"/>
  <c r="A1066" i="8" s="1"/>
  <c r="A1067" i="8" s="1"/>
  <c r="A1068" i="8" s="1"/>
  <c r="A1069" i="8" s="1"/>
  <c r="A1070" i="8" s="1"/>
  <c r="A1071" i="8" s="1"/>
  <c r="A1072" i="8" s="1"/>
  <c r="A1073" i="8" s="1"/>
  <c r="A1074" i="8" s="1"/>
  <c r="A1075" i="8" s="1"/>
  <c r="A1076" i="8" s="1"/>
  <c r="A1077" i="8" s="1"/>
  <c r="A1078" i="8" s="1"/>
  <c r="A1079" i="8" s="1"/>
  <c r="A1080" i="8" s="1"/>
  <c r="A1081" i="8" s="1"/>
  <c r="A1082" i="8" s="1"/>
  <c r="A1083" i="8" s="1"/>
  <c r="A1084" i="8" s="1"/>
  <c r="A1085" i="8" s="1"/>
  <c r="A1086" i="8" s="1"/>
  <c r="A1087" i="8" s="1"/>
  <c r="A1088" i="8" s="1"/>
  <c r="A1089" i="8" s="1"/>
  <c r="A1090" i="8" s="1"/>
  <c r="A1091" i="8" s="1"/>
  <c r="A1092" i="8" s="1"/>
  <c r="A1093" i="8" s="1"/>
  <c r="A1094" i="8" s="1"/>
  <c r="A1095" i="8" s="1"/>
  <c r="A1096" i="8" s="1"/>
  <c r="A1097" i="8" s="1"/>
  <c r="A1098" i="8" s="1"/>
  <c r="A1099" i="8" s="1"/>
  <c r="A1100" i="8" s="1"/>
  <c r="A1101" i="8" s="1"/>
  <c r="A1102" i="8" s="1"/>
  <c r="A1103" i="8" s="1"/>
  <c r="A1104" i="8" s="1"/>
  <c r="A1105" i="8" s="1"/>
  <c r="A1106" i="8" s="1"/>
  <c r="A1107" i="8" s="1"/>
  <c r="A1108" i="8" s="1"/>
  <c r="A1109" i="8" s="1"/>
  <c r="A1110" i="8" s="1"/>
  <c r="A1111" i="8" s="1"/>
  <c r="A1112" i="8" s="1"/>
  <c r="A1113" i="8" s="1"/>
  <c r="A1114" i="8" s="1"/>
  <c r="A1115" i="8" s="1"/>
  <c r="A1116" i="8" s="1"/>
  <c r="A1117" i="8" s="1"/>
  <c r="A1118" i="8" s="1"/>
  <c r="A1119" i="8" s="1"/>
  <c r="A1120" i="8" s="1"/>
  <c r="A1121" i="8" s="1"/>
  <c r="A1122" i="8" s="1"/>
  <c r="A1123" i="8" s="1"/>
  <c r="A1124" i="8" s="1"/>
  <c r="A1125" i="8" s="1"/>
  <c r="A1126" i="8" s="1"/>
  <c r="A1127" i="8" s="1"/>
  <c r="A1128" i="8" s="1"/>
  <c r="A1129" i="8" s="1"/>
  <c r="A1130" i="8" s="1"/>
  <c r="A1131" i="8" s="1"/>
  <c r="A1132" i="8" s="1"/>
  <c r="A1133" i="8" s="1"/>
  <c r="A1134" i="8" s="1"/>
  <c r="A1135" i="8" s="1"/>
  <c r="A1136" i="8" s="1"/>
  <c r="A1137" i="8" s="1"/>
  <c r="A1138" i="8" s="1"/>
  <c r="A1139" i="8" s="1"/>
  <c r="A1140" i="8" s="1"/>
  <c r="A1141" i="8" s="1"/>
  <c r="A1142" i="8" s="1"/>
  <c r="A1143" i="8" s="1"/>
  <c r="A1144" i="8" s="1"/>
  <c r="A1145" i="8" s="1"/>
  <c r="A1146" i="8" s="1"/>
  <c r="A1147" i="8" s="1"/>
  <c r="A1148" i="8" s="1"/>
  <c r="A1149" i="8" s="1"/>
  <c r="A1150" i="8" s="1"/>
  <c r="A1151" i="8" s="1"/>
  <c r="A1152" i="8" s="1"/>
  <c r="A1153" i="8" s="1"/>
  <c r="A1154" i="8" s="1"/>
  <c r="A1155" i="8" s="1"/>
  <c r="A1156" i="8" s="1"/>
  <c r="A1157" i="8" s="1"/>
  <c r="A1158" i="8" s="1"/>
  <c r="A1159" i="8" s="1"/>
  <c r="A1160" i="8" s="1"/>
  <c r="A1161" i="8" s="1"/>
  <c r="A1162" i="8" s="1"/>
  <c r="A1163" i="8" s="1"/>
  <c r="A1164" i="8" s="1"/>
  <c r="A1165" i="8" s="1"/>
  <c r="A1166" i="8" s="1"/>
  <c r="A1167" i="8" s="1"/>
  <c r="A1168" i="8" s="1"/>
  <c r="A1169" i="8" s="1"/>
  <c r="A1170" i="8" s="1"/>
  <c r="A1171" i="8" s="1"/>
  <c r="A1172" i="8" s="1"/>
  <c r="A1173" i="8" s="1"/>
  <c r="A1174" i="8" s="1"/>
  <c r="A1175" i="8" s="1"/>
  <c r="A1176" i="8" s="1"/>
  <c r="A1177" i="8" s="1"/>
  <c r="A1178" i="8" s="1"/>
  <c r="A1179" i="8" s="1"/>
  <c r="A1180" i="8" s="1"/>
  <c r="A1181" i="8" s="1"/>
  <c r="A1182" i="8" s="1"/>
  <c r="A1183" i="8" s="1"/>
  <c r="A1184" i="8" s="1"/>
  <c r="A1185" i="8" s="1"/>
  <c r="A1186" i="8" s="1"/>
  <c r="A1187" i="8" s="1"/>
  <c r="A1188" i="8" s="1"/>
  <c r="A1189" i="8" s="1"/>
  <c r="A1190" i="8" s="1"/>
  <c r="A1191" i="8" s="1"/>
  <c r="A1192" i="8" s="1"/>
  <c r="A1193" i="8" s="1"/>
  <c r="A1194" i="8" s="1"/>
  <c r="A1195" i="8" s="1"/>
  <c r="A1196" i="8" s="1"/>
  <c r="A1197" i="8" s="1"/>
  <c r="A1198" i="8" s="1"/>
  <c r="A1199" i="8" s="1"/>
  <c r="A1200" i="8" s="1"/>
  <c r="A1201" i="8" s="1"/>
  <c r="A1202" i="8" s="1"/>
  <c r="A1203" i="8" s="1"/>
  <c r="A1204" i="8" s="1"/>
  <c r="A1205" i="8" s="1"/>
  <c r="A1206" i="8" s="1"/>
  <c r="A1207" i="8" s="1"/>
  <c r="A1208" i="8" s="1"/>
  <c r="A1209" i="8" s="1"/>
  <c r="A1210" i="8" s="1"/>
  <c r="A1211" i="8" s="1"/>
  <c r="A1212" i="8" s="1"/>
  <c r="A1213" i="8" s="1"/>
  <c r="A1214" i="8" s="1"/>
  <c r="A1215" i="8" s="1"/>
  <c r="A1216" i="8" s="1"/>
  <c r="A1217" i="8" s="1"/>
  <c r="A1218" i="8" s="1"/>
  <c r="A1219" i="8" s="1"/>
  <c r="A1220" i="8" s="1"/>
  <c r="A1221" i="8" s="1"/>
  <c r="A1222" i="8" s="1"/>
  <c r="A1223" i="8" s="1"/>
  <c r="A1224" i="8" s="1"/>
  <c r="A1225" i="8" s="1"/>
  <c r="A1226" i="8" s="1"/>
  <c r="A1227" i="8" s="1"/>
  <c r="A1228" i="8" s="1"/>
  <c r="A1229" i="8" s="1"/>
  <c r="A1230" i="8" s="1"/>
  <c r="A1231" i="8" s="1"/>
  <c r="A1232" i="8" s="1"/>
  <c r="A1233" i="8" s="1"/>
  <c r="A1234" i="8" s="1"/>
  <c r="A1235" i="8" s="1"/>
  <c r="A1236" i="8" s="1"/>
  <c r="A1237" i="8" s="1"/>
  <c r="A1238" i="8" s="1"/>
  <c r="A1239" i="8" s="1"/>
  <c r="A1240" i="8" s="1"/>
  <c r="A1241" i="8" s="1"/>
  <c r="A1242" i="8" s="1"/>
  <c r="A1243" i="8" s="1"/>
  <c r="A1244" i="8" s="1"/>
  <c r="A1245" i="8" s="1"/>
  <c r="A1246" i="8" s="1"/>
  <c r="A1247" i="8" s="1"/>
  <c r="A1248" i="8" s="1"/>
  <c r="A1249" i="8" s="1"/>
  <c r="A1250" i="8" s="1"/>
  <c r="A1251" i="8" s="1"/>
  <c r="A1252" i="8" s="1"/>
  <c r="A1253" i="8" s="1"/>
  <c r="A1254" i="8" s="1"/>
  <c r="A1255" i="8" s="1"/>
  <c r="A1256" i="8" s="1"/>
  <c r="A1257" i="8" s="1"/>
  <c r="A1258" i="8" s="1"/>
  <c r="A1259" i="8" s="1"/>
  <c r="A1260" i="8" s="1"/>
  <c r="A1261" i="8" s="1"/>
  <c r="A1262" i="8" s="1"/>
  <c r="A1263" i="8" s="1"/>
  <c r="A1264" i="8" s="1"/>
  <c r="A1265" i="8" s="1"/>
  <c r="A1266" i="8" s="1"/>
  <c r="A1267" i="8" s="1"/>
  <c r="A1268" i="8" s="1"/>
  <c r="A1269" i="8" s="1"/>
  <c r="A1270" i="8" s="1"/>
  <c r="A1271" i="8" s="1"/>
  <c r="A1272" i="8" s="1"/>
  <c r="A1273" i="8" s="1"/>
  <c r="A1274" i="8" s="1"/>
  <c r="A1275" i="8" s="1"/>
  <c r="A1276" i="8" s="1"/>
  <c r="A1277" i="8" s="1"/>
  <c r="A1278" i="8" s="1"/>
  <c r="A1279" i="8" s="1"/>
  <c r="A1280" i="8" s="1"/>
  <c r="A1281" i="8" s="1"/>
  <c r="A1282" i="8" s="1"/>
  <c r="A1283" i="8" s="1"/>
  <c r="A1284" i="8" s="1"/>
  <c r="A1285" i="8" s="1"/>
  <c r="A1286" i="8" s="1"/>
  <c r="A1287" i="8" s="1"/>
  <c r="A1288" i="8" s="1"/>
  <c r="A1289" i="8" s="1"/>
  <c r="A1290" i="8" s="1"/>
  <c r="A1291" i="8" s="1"/>
  <c r="A1292" i="8" s="1"/>
  <c r="A1293" i="8" s="1"/>
  <c r="A1294" i="8" s="1"/>
  <c r="A1295" i="8" s="1"/>
  <c r="A1296" i="8" s="1"/>
  <c r="A1297" i="8" s="1"/>
  <c r="A1298" i="8" s="1"/>
  <c r="A1299" i="8" s="1"/>
  <c r="A1300" i="8" s="1"/>
  <c r="A1301" i="8" s="1"/>
  <c r="A1302" i="8" s="1"/>
  <c r="A1303" i="8" s="1"/>
  <c r="A1304" i="8" s="1"/>
  <c r="A1305" i="8" s="1"/>
  <c r="A1306" i="8" s="1"/>
  <c r="A1307" i="8" s="1"/>
  <c r="A1308" i="8" s="1"/>
  <c r="A1309" i="8" s="1"/>
  <c r="A1310" i="8" s="1"/>
  <c r="A1311" i="8" s="1"/>
  <c r="A1312" i="8" s="1"/>
  <c r="A1313" i="8" s="1"/>
  <c r="A1314" i="8" s="1"/>
  <c r="A1315" i="8" s="1"/>
  <c r="A1316" i="8" s="1"/>
  <c r="A1317" i="8" s="1"/>
  <c r="A1318" i="8" s="1"/>
  <c r="A1319" i="8" s="1"/>
  <c r="A1320" i="8" s="1"/>
  <c r="A1321" i="8" s="1"/>
  <c r="A1322" i="8" s="1"/>
  <c r="A1323" i="8" s="1"/>
  <c r="A1324" i="8" s="1"/>
  <c r="A1325" i="8" s="1"/>
  <c r="A1326" i="8" s="1"/>
  <c r="A1327" i="8" s="1"/>
  <c r="A1328" i="8" s="1"/>
  <c r="A1329" i="8" s="1"/>
  <c r="A1330" i="8" s="1"/>
  <c r="A1331" i="8" s="1"/>
  <c r="A1332" i="8" s="1"/>
  <c r="A1333" i="8" s="1"/>
  <c r="A1334" i="8" s="1"/>
  <c r="A1335" i="8" s="1"/>
  <c r="A1336" i="8" s="1"/>
  <c r="A1337" i="8" s="1"/>
  <c r="A1338" i="8" s="1"/>
  <c r="A1339" i="8" s="1"/>
  <c r="A1340" i="8" s="1"/>
  <c r="A1341" i="8" s="1"/>
  <c r="A1342" i="8" s="1"/>
  <c r="A1343" i="8" s="1"/>
  <c r="A1344" i="8" s="1"/>
  <c r="A1345" i="8" s="1"/>
  <c r="A1346" i="8" s="1"/>
  <c r="A1347" i="8" s="1"/>
  <c r="A1348" i="8" s="1"/>
  <c r="A1349" i="8" s="1"/>
  <c r="A1350" i="8" s="1"/>
  <c r="A1351" i="8" s="1"/>
  <c r="A1352" i="8" s="1"/>
  <c r="A1353" i="8" s="1"/>
  <c r="A1354" i="8" s="1"/>
  <c r="A1355" i="8" s="1"/>
  <c r="A1356" i="8" s="1"/>
  <c r="A1357" i="8" s="1"/>
  <c r="A1358" i="8" s="1"/>
  <c r="A1359" i="8" s="1"/>
  <c r="A1360" i="8" s="1"/>
  <c r="A1361" i="8" s="1"/>
  <c r="A1362" i="8" s="1"/>
  <c r="A1363" i="8" s="1"/>
  <c r="A1364" i="8" s="1"/>
  <c r="A1365" i="8" s="1"/>
  <c r="A1366" i="8" s="1"/>
  <c r="A1367" i="8" s="1"/>
  <c r="A1368" i="8" s="1"/>
  <c r="A1369" i="8" s="1"/>
  <c r="A1370" i="8" s="1"/>
  <c r="A1371" i="8" s="1"/>
  <c r="A1372" i="8" s="1"/>
  <c r="A1373" i="8" s="1"/>
  <c r="A1374" i="8" s="1"/>
  <c r="A1375" i="8" s="1"/>
  <c r="A1376" i="8" s="1"/>
  <c r="A1377" i="8" s="1"/>
  <c r="A1378" i="8" s="1"/>
  <c r="A1379" i="8" s="1"/>
  <c r="A1380" i="8" s="1"/>
  <c r="A1381" i="8" s="1"/>
  <c r="A1382" i="8" s="1"/>
  <c r="A1383" i="8" s="1"/>
  <c r="A1384" i="8" s="1"/>
  <c r="A1385" i="8" s="1"/>
  <c r="A1386" i="8" s="1"/>
  <c r="A1387" i="8" s="1"/>
  <c r="A1388" i="8" s="1"/>
  <c r="A1389" i="8" s="1"/>
  <c r="A1390" i="8" s="1"/>
  <c r="A1391" i="8" s="1"/>
  <c r="A1392" i="8" s="1"/>
  <c r="A1393" i="8" s="1"/>
  <c r="A1394" i="8" s="1"/>
  <c r="A1395" i="8" s="1"/>
  <c r="A1396" i="8" s="1"/>
  <c r="A1397" i="8" s="1"/>
  <c r="A1398" i="8" s="1"/>
  <c r="A1399" i="8" s="1"/>
  <c r="A1400" i="8" s="1"/>
  <c r="A1401" i="8" s="1"/>
  <c r="A1402" i="8" s="1"/>
  <c r="A1403" i="8" s="1"/>
  <c r="A1404" i="8" s="1"/>
  <c r="A1405" i="8" s="1"/>
  <c r="A1406" i="8" s="1"/>
  <c r="A1407" i="8" s="1"/>
  <c r="A1408" i="8" s="1"/>
  <c r="A1409" i="8" s="1"/>
  <c r="A1410" i="8" s="1"/>
  <c r="A1411" i="8" s="1"/>
  <c r="A1412" i="8" s="1"/>
  <c r="A1413" i="8" s="1"/>
  <c r="A1414" i="8" s="1"/>
  <c r="A1415" i="8" s="1"/>
  <c r="A1416" i="8" s="1"/>
  <c r="A1417" i="8" s="1"/>
  <c r="A1418" i="8" s="1"/>
  <c r="A1419" i="8" s="1"/>
  <c r="A1420" i="8" s="1"/>
  <c r="A1421" i="8" s="1"/>
  <c r="A1422" i="8" s="1"/>
  <c r="A1423" i="8" s="1"/>
  <c r="A1424" i="8" s="1"/>
  <c r="A1425" i="8" s="1"/>
  <c r="A1426" i="8" s="1"/>
  <c r="A1427" i="8" s="1"/>
  <c r="A1428" i="8" s="1"/>
  <c r="A1429" i="8" s="1"/>
  <c r="A1430" i="8" s="1"/>
  <c r="A1431" i="8" s="1"/>
  <c r="A1432" i="8" s="1"/>
  <c r="A1433" i="8" s="1"/>
  <c r="A1434" i="8" s="1"/>
  <c r="A1435" i="8" s="1"/>
  <c r="A1436" i="8" s="1"/>
  <c r="A1437" i="8" s="1"/>
  <c r="A1438" i="8" s="1"/>
  <c r="A1439" i="8" s="1"/>
  <c r="A1440" i="8" s="1"/>
  <c r="A1441" i="8" s="1"/>
  <c r="A1442" i="8" s="1"/>
  <c r="A1443" i="8" s="1"/>
  <c r="A1444" i="8" s="1"/>
  <c r="A1445" i="8" s="1"/>
  <c r="A1446" i="8" s="1"/>
  <c r="A1447" i="8" s="1"/>
  <c r="A1448" i="8" s="1"/>
  <c r="A1449" i="8" s="1"/>
  <c r="A1450" i="8" s="1"/>
  <c r="A1451" i="8" s="1"/>
  <c r="A1452" i="8" s="1"/>
  <c r="A1453" i="8" s="1"/>
  <c r="A1454" i="8" s="1"/>
  <c r="A1455" i="8" s="1"/>
  <c r="A1456" i="8" s="1"/>
  <c r="A1457" i="8" s="1"/>
  <c r="A1458" i="8" s="1"/>
  <c r="A1459" i="8" s="1"/>
  <c r="A1460" i="8" s="1"/>
  <c r="A1461" i="8" s="1"/>
  <c r="A1462" i="8" s="1"/>
  <c r="A1463" i="8" s="1"/>
  <c r="A1464" i="8" s="1"/>
  <c r="A1465" i="8" s="1"/>
  <c r="A1466" i="8" s="1"/>
  <c r="A1467" i="8" s="1"/>
  <c r="A1468" i="8" s="1"/>
  <c r="A1469" i="8" s="1"/>
  <c r="A1470" i="8" s="1"/>
  <c r="A1471" i="8" s="1"/>
  <c r="A1472" i="8" s="1"/>
  <c r="A1473" i="8" s="1"/>
  <c r="A1474" i="8" s="1"/>
  <c r="A1475" i="8" s="1"/>
  <c r="A1476" i="8" s="1"/>
  <c r="A1477" i="8" s="1"/>
  <c r="A1478" i="8" s="1"/>
  <c r="A1479" i="8" s="1"/>
  <c r="A1480" i="8" s="1"/>
  <c r="A1481" i="8" s="1"/>
  <c r="A1482" i="8" s="1"/>
  <c r="A1483" i="8" s="1"/>
  <c r="A1484" i="8" s="1"/>
  <c r="A1485" i="8" s="1"/>
  <c r="A1486" i="8" s="1"/>
  <c r="A1487" i="8" s="1"/>
  <c r="A1488" i="8" s="1"/>
  <c r="A1489" i="8" s="1"/>
  <c r="A1490" i="8" s="1"/>
  <c r="A1491" i="8" s="1"/>
  <c r="A1492" i="8" s="1"/>
  <c r="A1493" i="8" s="1"/>
  <c r="A1494" i="8" s="1"/>
  <c r="A1495" i="8" s="1"/>
  <c r="A1496" i="8" s="1"/>
  <c r="A1497" i="8" s="1"/>
  <c r="A1498" i="8" s="1"/>
  <c r="A1499" i="8" s="1"/>
  <c r="A1500" i="8" s="1"/>
  <c r="A1501" i="8" s="1"/>
  <c r="A1502" i="8" s="1"/>
  <c r="A1503" i="8" s="1"/>
  <c r="A1504" i="8" s="1"/>
  <c r="A1505" i="8" s="1"/>
  <c r="A1506" i="8" s="1"/>
  <c r="A1507" i="8" s="1"/>
  <c r="A1508" i="8" s="1"/>
  <c r="A1509" i="8" s="1"/>
  <c r="A1510" i="8" s="1"/>
  <c r="A1511" i="8" s="1"/>
  <c r="A1512" i="8" s="1"/>
  <c r="A1513" i="8" s="1"/>
  <c r="A1514" i="8" s="1"/>
  <c r="A1515" i="8" s="1"/>
  <c r="A1516" i="8" s="1"/>
  <c r="A1517" i="8" s="1"/>
  <c r="A1518" i="8" s="1"/>
  <c r="A1519" i="8" s="1"/>
  <c r="A1520" i="8" s="1"/>
  <c r="A1521" i="8" s="1"/>
  <c r="A1522" i="8" s="1"/>
  <c r="A1523" i="8" s="1"/>
  <c r="A1524" i="8" s="1"/>
  <c r="A1525" i="8" s="1"/>
  <c r="A1526" i="8" s="1"/>
  <c r="A1527" i="8" s="1"/>
  <c r="A1528" i="8" s="1"/>
  <c r="A1529" i="8" s="1"/>
  <c r="A1530" i="8" s="1"/>
  <c r="A1531" i="8" s="1"/>
  <c r="A1532" i="8" s="1"/>
  <c r="A1533" i="8" s="1"/>
  <c r="A1534" i="8" s="1"/>
  <c r="A1535" i="8" s="1"/>
  <c r="A1536" i="8" s="1"/>
  <c r="A1537" i="8" s="1"/>
  <c r="A1538" i="8" s="1"/>
  <c r="A1539" i="8" s="1"/>
  <c r="A1540" i="8" s="1"/>
  <c r="A1541" i="8" s="1"/>
  <c r="A1542" i="8" s="1"/>
  <c r="A1543" i="8" s="1"/>
  <c r="A1544" i="8" s="1"/>
  <c r="A1545" i="8" s="1"/>
  <c r="A1546" i="8" s="1"/>
  <c r="A1547" i="8" s="1"/>
  <c r="A1548" i="8" s="1"/>
  <c r="A1549" i="8" s="1"/>
  <c r="A1550" i="8" s="1"/>
  <c r="A1551" i="8" s="1"/>
  <c r="A1552" i="8" s="1"/>
  <c r="A1553" i="8" s="1"/>
  <c r="A1554" i="8" s="1"/>
  <c r="A1555" i="8" s="1"/>
  <c r="A1556" i="8" s="1"/>
  <c r="A1557" i="8" s="1"/>
  <c r="A1558" i="8" s="1"/>
  <c r="A1559" i="8" s="1"/>
  <c r="A1560" i="8" s="1"/>
  <c r="A1561" i="8" s="1"/>
  <c r="A1562" i="8" s="1"/>
  <c r="A1563" i="8" s="1"/>
  <c r="A1564" i="8" s="1"/>
  <c r="A1565" i="8" s="1"/>
  <c r="A1566" i="8" s="1"/>
  <c r="A1567" i="8" s="1"/>
  <c r="A1568" i="8" s="1"/>
  <c r="A1569" i="8" s="1"/>
  <c r="A1570" i="8" s="1"/>
  <c r="A1571" i="8" s="1"/>
  <c r="A1572" i="8" s="1"/>
  <c r="A1573" i="8" s="1"/>
  <c r="A1574" i="8" s="1"/>
  <c r="A1575" i="8" s="1"/>
  <c r="A1576" i="8" s="1"/>
  <c r="A1577" i="8" s="1"/>
  <c r="A1578" i="8" s="1"/>
  <c r="A1579" i="8" s="1"/>
  <c r="A1580" i="8" s="1"/>
  <c r="A1581" i="8" s="1"/>
  <c r="A1582" i="8" s="1"/>
  <c r="A1583" i="8" s="1"/>
  <c r="A1584" i="8" s="1"/>
  <c r="A1585" i="8" s="1"/>
  <c r="A1586" i="8" s="1"/>
  <c r="A1587" i="8" s="1"/>
  <c r="A1588" i="8" s="1"/>
  <c r="A1589" i="8" s="1"/>
  <c r="A1590" i="8" s="1"/>
  <c r="A1591" i="8" s="1"/>
  <c r="A1592" i="8" s="1"/>
  <c r="A1593" i="8" s="1"/>
  <c r="A1594" i="8" s="1"/>
  <c r="A1595" i="8" s="1"/>
  <c r="A1596" i="8" s="1"/>
  <c r="A1597" i="8" s="1"/>
  <c r="A1598" i="8" s="1"/>
  <c r="A1599" i="8" s="1"/>
  <c r="A1600" i="8" s="1"/>
  <c r="A1601" i="8" s="1"/>
  <c r="A1602" i="8" s="1"/>
  <c r="A1603" i="8" s="1"/>
  <c r="A1604" i="8" s="1"/>
  <c r="A1605" i="8" s="1"/>
  <c r="A1606" i="8" s="1"/>
  <c r="A1607" i="8" s="1"/>
  <c r="A1608" i="8" s="1"/>
  <c r="A1609" i="8" s="1"/>
  <c r="A1610" i="8" s="1"/>
  <c r="A1611" i="8" s="1"/>
  <c r="A1612" i="8" s="1"/>
  <c r="A1613" i="8" s="1"/>
  <c r="A1614" i="8" s="1"/>
  <c r="A1615" i="8" s="1"/>
  <c r="A1616" i="8" s="1"/>
  <c r="A1617" i="8" s="1"/>
  <c r="A1618" i="8" s="1"/>
  <c r="A1619" i="8" s="1"/>
  <c r="A1620" i="8" s="1"/>
  <c r="A1621" i="8" s="1"/>
  <c r="A1622" i="8" s="1"/>
  <c r="A1623" i="8" s="1"/>
  <c r="A1624" i="8" s="1"/>
  <c r="A1625" i="8" s="1"/>
  <c r="A1626" i="8" s="1"/>
  <c r="A1627" i="8" s="1"/>
  <c r="A1628" i="8" s="1"/>
  <c r="A1629" i="8" s="1"/>
  <c r="A1630" i="8" s="1"/>
  <c r="A1631" i="8" s="1"/>
  <c r="A1632" i="8" s="1"/>
  <c r="A1633" i="8" s="1"/>
  <c r="A1634" i="8" s="1"/>
  <c r="A1635" i="8" s="1"/>
  <c r="A1636" i="8" s="1"/>
  <c r="A1637" i="8" s="1"/>
  <c r="A1638" i="8" s="1"/>
  <c r="A1639" i="8" s="1"/>
  <c r="A1640" i="8" s="1"/>
  <c r="A1641" i="8" s="1"/>
  <c r="A1642" i="8" s="1"/>
  <c r="A1643" i="8" s="1"/>
  <c r="A1644" i="8" s="1"/>
  <c r="A1645" i="8" s="1"/>
  <c r="A1646" i="8" s="1"/>
  <c r="A1647" i="8" s="1"/>
  <c r="A1648" i="8" s="1"/>
  <c r="A1649" i="8" s="1"/>
  <c r="A1650" i="8" s="1"/>
  <c r="A1651" i="8" s="1"/>
  <c r="A1652" i="8" s="1"/>
  <c r="A1653" i="8" s="1"/>
  <c r="A1654" i="8" s="1"/>
  <c r="A1655" i="8" s="1"/>
  <c r="A1656" i="8" s="1"/>
  <c r="A1657" i="8" s="1"/>
  <c r="A1658" i="8" s="1"/>
  <c r="A1659" i="8" s="1"/>
  <c r="A1660" i="8" s="1"/>
  <c r="A1661" i="8" s="1"/>
  <c r="A1662" i="8" s="1"/>
  <c r="A1663" i="8" s="1"/>
  <c r="A1664" i="8" s="1"/>
  <c r="A1665" i="8" s="1"/>
  <c r="A1666" i="8" s="1"/>
  <c r="A1667" i="8" s="1"/>
  <c r="A1668" i="8" s="1"/>
  <c r="A1669" i="8" s="1"/>
  <c r="A1670" i="8" s="1"/>
  <c r="A1671" i="8" s="1"/>
  <c r="A1672" i="8" s="1"/>
  <c r="A1673" i="8" s="1"/>
  <c r="A1674" i="8" s="1"/>
  <c r="A1675" i="8" s="1"/>
  <c r="A1676" i="8" s="1"/>
  <c r="A1677" i="8" s="1"/>
  <c r="A1678" i="8" s="1"/>
  <c r="A1679" i="8" s="1"/>
  <c r="A1680" i="8" s="1"/>
  <c r="A1681" i="8" s="1"/>
  <c r="A1682" i="8" s="1"/>
  <c r="A1683" i="8" s="1"/>
  <c r="A1684" i="8" s="1"/>
  <c r="A1685" i="8" s="1"/>
  <c r="A1686" i="8" s="1"/>
  <c r="A1687" i="8" s="1"/>
  <c r="A1688" i="8" s="1"/>
  <c r="A1689" i="8" s="1"/>
  <c r="A1690" i="8" s="1"/>
  <c r="A1691" i="8" s="1"/>
  <c r="A1692" i="8" s="1"/>
  <c r="A1693" i="8" s="1"/>
  <c r="A1694" i="8" s="1"/>
  <c r="A1695" i="8" s="1"/>
  <c r="A1696" i="8" s="1"/>
  <c r="A1697" i="8" s="1"/>
  <c r="A1698" i="8" s="1"/>
  <c r="A1699" i="8" s="1"/>
  <c r="A1700" i="8" s="1"/>
  <c r="A1701" i="8" s="1"/>
  <c r="A1702" i="8" s="1"/>
  <c r="A1703" i="8" s="1"/>
  <c r="A1704" i="8" s="1"/>
  <c r="A1705" i="8" s="1"/>
  <c r="A1706" i="8" s="1"/>
  <c r="A1707" i="8" s="1"/>
  <c r="A1708" i="8" s="1"/>
  <c r="A1709" i="8" s="1"/>
  <c r="A1710" i="8" s="1"/>
  <c r="A1711" i="8" s="1"/>
  <c r="A1712" i="8" s="1"/>
  <c r="A1713" i="8" s="1"/>
  <c r="A1714" i="8" s="1"/>
  <c r="A1715" i="8" s="1"/>
  <c r="A1716" i="8" s="1"/>
  <c r="A1717" i="8" s="1"/>
  <c r="A1718" i="8" s="1"/>
  <c r="A1719" i="8" s="1"/>
  <c r="A1720" i="8" s="1"/>
  <c r="A1721" i="8" s="1"/>
  <c r="A1722" i="8" s="1"/>
  <c r="A1723" i="8" s="1"/>
  <c r="A1724" i="8" s="1"/>
  <c r="A1725" i="8" s="1"/>
  <c r="A1726" i="8" s="1"/>
  <c r="A1727" i="8" s="1"/>
  <c r="A1728" i="8" s="1"/>
  <c r="A1729" i="8" s="1"/>
  <c r="A1730" i="8" s="1"/>
  <c r="A1731" i="8" s="1"/>
  <c r="A1732" i="8" s="1"/>
  <c r="A1733" i="8" s="1"/>
  <c r="A1734" i="8" s="1"/>
  <c r="A1735" i="8" s="1"/>
  <c r="A1736" i="8" s="1"/>
  <c r="A1737" i="8" s="1"/>
  <c r="A1738" i="8" s="1"/>
  <c r="A1739" i="8" s="1"/>
  <c r="A1740" i="8" s="1"/>
  <c r="A1741" i="8" s="1"/>
  <c r="A1742" i="8" s="1"/>
  <c r="A1743" i="8" s="1"/>
  <c r="A1744" i="8" s="1"/>
  <c r="A1745" i="8" s="1"/>
  <c r="A1746" i="8" s="1"/>
  <c r="A1747" i="8" s="1"/>
  <c r="A1748" i="8" s="1"/>
  <c r="A1749" i="8" s="1"/>
  <c r="A1750" i="8" s="1"/>
  <c r="A1751" i="8" s="1"/>
  <c r="A1752" i="8" s="1"/>
  <c r="A1753" i="8" s="1"/>
  <c r="A1754" i="8" s="1"/>
  <c r="A1755" i="8" s="1"/>
  <c r="A1756" i="8" s="1"/>
  <c r="A1757" i="8" s="1"/>
  <c r="A1758" i="8" s="1"/>
  <c r="A1759" i="8" s="1"/>
  <c r="A1760" i="8" s="1"/>
  <c r="A1761" i="8" s="1"/>
  <c r="A1762" i="8" s="1"/>
  <c r="A1763" i="8" s="1"/>
  <c r="A1764" i="8" s="1"/>
  <c r="A1765" i="8" s="1"/>
  <c r="A1766" i="8" s="1"/>
  <c r="A1767" i="8" s="1"/>
  <c r="A1768" i="8" s="1"/>
  <c r="A1769" i="8" s="1"/>
  <c r="A1770" i="8" s="1"/>
  <c r="A1771" i="8" s="1"/>
  <c r="A1772" i="8" s="1"/>
  <c r="A1773" i="8" s="1"/>
  <c r="A1774" i="8" s="1"/>
  <c r="A1775" i="8" s="1"/>
  <c r="A1776" i="8" s="1"/>
  <c r="A1777" i="8" s="1"/>
  <c r="A1778" i="8" s="1"/>
  <c r="A1779" i="8" s="1"/>
  <c r="A1780" i="8" s="1"/>
  <c r="A1781" i="8" s="1"/>
  <c r="A1782" i="8" s="1"/>
  <c r="A1783" i="8" s="1"/>
  <c r="A1784" i="8" s="1"/>
  <c r="A1785" i="8" s="1"/>
  <c r="A1786" i="8" s="1"/>
  <c r="A1787" i="8" s="1"/>
  <c r="A1788" i="8" s="1"/>
  <c r="A1789" i="8" s="1"/>
  <c r="A1790" i="8" s="1"/>
  <c r="A1791" i="8" s="1"/>
  <c r="A1792" i="8" s="1"/>
  <c r="A1793" i="8" s="1"/>
  <c r="A1794" i="8" s="1"/>
  <c r="A1795" i="8" s="1"/>
  <c r="A1796" i="8" s="1"/>
  <c r="A1797" i="8" s="1"/>
  <c r="A1798" i="8" s="1"/>
  <c r="A1799" i="8" s="1"/>
  <c r="A1800" i="8" s="1"/>
  <c r="A1801" i="8" s="1"/>
  <c r="A1802" i="8" s="1"/>
  <c r="A1803" i="8" s="1"/>
  <c r="A1804" i="8" s="1"/>
  <c r="A1805" i="8" s="1"/>
  <c r="A1806" i="8" s="1"/>
  <c r="A1807" i="8" s="1"/>
  <c r="A1808" i="8" s="1"/>
  <c r="A1809" i="8" s="1"/>
  <c r="A1810" i="8" s="1"/>
  <c r="A1811" i="8" s="1"/>
  <c r="A1812" i="8" s="1"/>
  <c r="A1813" i="8" s="1"/>
  <c r="A1814" i="8" s="1"/>
  <c r="A1815" i="8" s="1"/>
  <c r="A1816" i="8" s="1"/>
  <c r="A1817" i="8" s="1"/>
  <c r="A1818" i="8" s="1"/>
  <c r="A1819" i="8" s="1"/>
  <c r="A1820" i="8" s="1"/>
  <c r="A1821" i="8" s="1"/>
  <c r="A1822" i="8" s="1"/>
  <c r="A1823" i="8" s="1"/>
  <c r="A1824" i="8" s="1"/>
  <c r="A1825" i="8" s="1"/>
  <c r="A1826" i="8" s="1"/>
  <c r="A1827" i="8" s="1"/>
  <c r="A1828" i="8" s="1"/>
  <c r="A1829" i="8" s="1"/>
  <c r="A1830" i="8" s="1"/>
  <c r="A1831" i="8" s="1"/>
  <c r="A1832" i="8" s="1"/>
  <c r="A1833" i="8" s="1"/>
  <c r="A1834" i="8" s="1"/>
  <c r="A1835" i="8" s="1"/>
  <c r="A1836" i="8" s="1"/>
  <c r="A1837" i="8" s="1"/>
  <c r="A1838" i="8" s="1"/>
  <c r="A1839" i="8" s="1"/>
  <c r="A1840" i="8" s="1"/>
  <c r="A1841" i="8" s="1"/>
  <c r="A1842" i="8" s="1"/>
  <c r="A1843" i="8" s="1"/>
  <c r="A1844" i="8" s="1"/>
  <c r="A1845" i="8" s="1"/>
  <c r="A1846" i="8" s="1"/>
  <c r="A1847" i="8" s="1"/>
  <c r="A1848" i="8" s="1"/>
  <c r="A1849" i="8" s="1"/>
  <c r="A1850" i="8" s="1"/>
  <c r="A1851" i="8" s="1"/>
  <c r="A1852" i="8" s="1"/>
  <c r="A1853" i="8" s="1"/>
  <c r="A1854" i="8" s="1"/>
  <c r="A1855" i="8" s="1"/>
  <c r="A1856" i="8" s="1"/>
  <c r="A1857" i="8" s="1"/>
  <c r="A1858" i="8" s="1"/>
  <c r="A1859" i="8" s="1"/>
  <c r="A1860" i="8" s="1"/>
  <c r="A1861" i="8" s="1"/>
  <c r="A1862" i="8" s="1"/>
  <c r="A1863" i="8" s="1"/>
  <c r="A1864" i="8" s="1"/>
  <c r="A1865" i="8" s="1"/>
  <c r="A1866" i="8" s="1"/>
  <c r="A1867" i="8" s="1"/>
  <c r="A1868" i="8" s="1"/>
  <c r="A1869" i="8" s="1"/>
  <c r="A1870" i="8" s="1"/>
  <c r="A1871" i="8" s="1"/>
  <c r="A1872" i="8" s="1"/>
  <c r="A1873" i="8" s="1"/>
  <c r="A1874" i="8" s="1"/>
  <c r="A1875" i="8" s="1"/>
  <c r="A1876" i="8" s="1"/>
  <c r="A1877" i="8" s="1"/>
  <c r="A1878" i="8" s="1"/>
  <c r="A1879" i="8" s="1"/>
  <c r="A1880" i="8" s="1"/>
  <c r="A1881" i="8" s="1"/>
  <c r="A1882" i="8" s="1"/>
  <c r="A1883" i="8" s="1"/>
  <c r="A1884" i="8" s="1"/>
  <c r="A1885" i="8" s="1"/>
  <c r="A1886" i="8" s="1"/>
  <c r="A1887" i="8" s="1"/>
  <c r="A1888" i="8" s="1"/>
  <c r="A1889" i="8" s="1"/>
  <c r="A1890" i="8" s="1"/>
  <c r="A1891" i="8" s="1"/>
  <c r="A1892" i="8" s="1"/>
  <c r="A1893" i="8" s="1"/>
  <c r="A1894" i="8" s="1"/>
  <c r="A1895" i="8" s="1"/>
  <c r="A1896" i="8" s="1"/>
  <c r="A1897" i="8" s="1"/>
  <c r="A1898" i="8" s="1"/>
  <c r="A1899" i="8" s="1"/>
  <c r="A1900" i="8" s="1"/>
  <c r="A1901" i="8" s="1"/>
  <c r="A1902" i="8" s="1"/>
  <c r="A1903" i="8" s="1"/>
  <c r="A1904" i="8" s="1"/>
  <c r="A1905" i="8" s="1"/>
  <c r="A1906" i="8" s="1"/>
  <c r="A1907" i="8" s="1"/>
  <c r="A1908" i="8" s="1"/>
  <c r="A1909" i="8" s="1"/>
  <c r="A1910" i="8" s="1"/>
  <c r="A1911" i="8" s="1"/>
  <c r="A1912" i="8" s="1"/>
  <c r="A1913" i="8" s="1"/>
  <c r="A1914" i="8" s="1"/>
  <c r="A1915" i="8" s="1"/>
  <c r="A1916" i="8" s="1"/>
  <c r="A1917" i="8" s="1"/>
  <c r="A1918" i="8" s="1"/>
  <c r="A1919" i="8" s="1"/>
  <c r="A1920" i="8" s="1"/>
  <c r="A1921" i="8" s="1"/>
  <c r="A1922" i="8" s="1"/>
  <c r="A1923" i="8" s="1"/>
  <c r="A1924" i="8" s="1"/>
  <c r="A1925" i="8" s="1"/>
  <c r="A1926" i="8" s="1"/>
  <c r="A1927" i="8" s="1"/>
  <c r="A1928" i="8" s="1"/>
  <c r="A1929" i="8" s="1"/>
  <c r="A1930" i="8" s="1"/>
  <c r="A1931" i="8" s="1"/>
  <c r="A1932" i="8" s="1"/>
  <c r="A1933" i="8" s="1"/>
  <c r="A1934" i="8" s="1"/>
  <c r="A1935" i="8" s="1"/>
  <c r="A1936" i="8" s="1"/>
  <c r="A1937" i="8" s="1"/>
  <c r="A1938" i="8" s="1"/>
  <c r="A1939" i="8" s="1"/>
  <c r="A1940" i="8" s="1"/>
  <c r="A1941" i="8" s="1"/>
  <c r="A1942" i="8" s="1"/>
  <c r="A1943" i="8" s="1"/>
  <c r="A1944" i="8" s="1"/>
  <c r="A1945" i="8" s="1"/>
  <c r="A1946" i="8" s="1"/>
  <c r="A1947" i="8" s="1"/>
  <c r="A1948" i="8" s="1"/>
  <c r="A1949" i="8" s="1"/>
  <c r="A1950" i="8" s="1"/>
  <c r="A1951" i="8" s="1"/>
  <c r="A1952" i="8" s="1"/>
  <c r="A1953" i="8" s="1"/>
  <c r="A1954" i="8" s="1"/>
  <c r="A1955" i="8" s="1"/>
  <c r="A1956" i="8" s="1"/>
  <c r="A1957" i="8" s="1"/>
  <c r="A1958" i="8" s="1"/>
  <c r="A1959" i="8" s="1"/>
  <c r="A1960" i="8" s="1"/>
  <c r="A1961" i="8" s="1"/>
  <c r="A1962" i="8" s="1"/>
  <c r="A1963" i="8" s="1"/>
  <c r="A1964" i="8" s="1"/>
  <c r="A1965" i="8" s="1"/>
  <c r="A1966" i="8" s="1"/>
  <c r="A1967" i="8" s="1"/>
  <c r="A1968" i="8" s="1"/>
  <c r="A1969" i="8" s="1"/>
  <c r="A1970" i="8" s="1"/>
  <c r="A1971" i="8" s="1"/>
  <c r="A1972" i="8" s="1"/>
  <c r="A1973" i="8" s="1"/>
  <c r="A1974" i="8" s="1"/>
  <c r="A1975" i="8" s="1"/>
  <c r="A1976" i="8" s="1"/>
  <c r="A1977" i="8" s="1"/>
  <c r="A1978" i="8" s="1"/>
  <c r="A1979" i="8" s="1"/>
  <c r="A1980" i="8" s="1"/>
  <c r="A1981" i="8" s="1"/>
  <c r="A1982" i="8" s="1"/>
  <c r="A1983" i="8" s="1"/>
  <c r="A1984" i="8" s="1"/>
  <c r="A1985" i="8" s="1"/>
  <c r="A1986" i="8" s="1"/>
  <c r="A1987" i="8" s="1"/>
  <c r="A1988" i="8" s="1"/>
  <c r="A1989" i="8" s="1"/>
  <c r="A1990" i="8" s="1"/>
  <c r="A1991" i="8" s="1"/>
  <c r="A1992" i="8" s="1"/>
  <c r="A1993" i="8" s="1"/>
  <c r="A1994" i="8" s="1"/>
  <c r="A1995" i="8" s="1"/>
  <c r="A1996" i="8" s="1"/>
  <c r="A1997" i="8" s="1"/>
  <c r="A1998" i="8" s="1"/>
  <c r="A1999" i="8" s="1"/>
  <c r="A2000" i="8" s="1"/>
  <c r="A2001" i="8" s="1"/>
  <c r="A2002" i="8" s="1"/>
  <c r="A2003" i="8" s="1"/>
  <c r="A2004" i="8" s="1"/>
  <c r="A2005" i="8" s="1"/>
  <c r="A2006" i="8" s="1"/>
  <c r="A2007" i="8" s="1"/>
  <c r="A2008" i="8" s="1"/>
  <c r="A2009" i="8" s="1"/>
  <c r="A2010" i="8" s="1"/>
  <c r="A2011" i="8" s="1"/>
  <c r="A2012" i="8" s="1"/>
  <c r="A2013" i="8" s="1"/>
  <c r="A2014" i="8" s="1"/>
  <c r="A2015" i="8" s="1"/>
  <c r="A2016" i="8" s="1"/>
  <c r="A2017" i="8" s="1"/>
  <c r="A2018" i="8" s="1"/>
  <c r="A2019" i="8" s="1"/>
  <c r="A2020" i="8" s="1"/>
  <c r="A2021" i="8" s="1"/>
  <c r="A2022" i="8" s="1"/>
  <c r="A2023" i="8" s="1"/>
  <c r="A2024" i="8" s="1"/>
  <c r="A2025" i="8" s="1"/>
  <c r="A2026" i="8" s="1"/>
  <c r="A2027" i="8" s="1"/>
  <c r="A2028" i="8" s="1"/>
  <c r="A2029" i="8" s="1"/>
  <c r="A2030" i="8" s="1"/>
  <c r="A2031" i="8" s="1"/>
  <c r="A2032" i="8" s="1"/>
  <c r="A2033" i="8" s="1"/>
  <c r="A2034" i="8" s="1"/>
  <c r="A2035" i="8" s="1"/>
  <c r="A2036" i="8" s="1"/>
  <c r="A2037" i="8" s="1"/>
  <c r="A2038" i="8" s="1"/>
  <c r="A2039" i="8" s="1"/>
  <c r="A2040" i="8" s="1"/>
  <c r="A2041" i="8" s="1"/>
  <c r="A2042" i="8" s="1"/>
  <c r="A2043" i="8" s="1"/>
  <c r="A2044" i="8" s="1"/>
  <c r="A2045" i="8" s="1"/>
  <c r="A2046" i="8" s="1"/>
  <c r="A2047" i="8" s="1"/>
  <c r="A2048" i="8" s="1"/>
  <c r="A2049" i="8" s="1"/>
  <c r="A2050" i="8" s="1"/>
  <c r="A2051" i="8" s="1"/>
  <c r="A2052" i="8" s="1"/>
  <c r="A2053" i="8" s="1"/>
  <c r="A2054" i="8" s="1"/>
  <c r="A2055" i="8" s="1"/>
  <c r="A2056" i="8" s="1"/>
  <c r="A2057" i="8" s="1"/>
  <c r="A2058" i="8" s="1"/>
  <c r="A2059" i="8" s="1"/>
  <c r="A2060" i="8" s="1"/>
  <c r="A2061" i="8" s="1"/>
  <c r="A2062" i="8" s="1"/>
  <c r="A2063" i="8" s="1"/>
  <c r="A2064" i="8" s="1"/>
  <c r="A2065" i="8" s="1"/>
  <c r="A2066" i="8" s="1"/>
  <c r="A2067" i="8" s="1"/>
  <c r="A2068" i="8" s="1"/>
  <c r="A2069" i="8" s="1"/>
  <c r="A2070" i="8" s="1"/>
  <c r="A2071" i="8" s="1"/>
  <c r="A2072" i="8" s="1"/>
  <c r="A2073" i="8" s="1"/>
  <c r="A2074" i="8" s="1"/>
  <c r="A2075" i="8" s="1"/>
  <c r="A2076" i="8" s="1"/>
  <c r="A2077" i="8" s="1"/>
  <c r="A2078" i="8" s="1"/>
  <c r="A2079" i="8" s="1"/>
  <c r="A2080" i="8" s="1"/>
  <c r="A2081" i="8" s="1"/>
  <c r="A2082" i="8" s="1"/>
  <c r="A2083" i="8" s="1"/>
  <c r="A2084" i="8" s="1"/>
  <c r="A2085" i="8" s="1"/>
  <c r="A2086" i="8" s="1"/>
  <c r="A2087" i="8" s="1"/>
  <c r="A2088" i="8" s="1"/>
  <c r="A2089" i="8" s="1"/>
  <c r="A2090" i="8" s="1"/>
  <c r="A2091" i="8" s="1"/>
  <c r="A2092" i="8" s="1"/>
  <c r="A2093" i="8" s="1"/>
  <c r="A2094" i="8" s="1"/>
  <c r="A2095" i="8" s="1"/>
  <c r="A2096" i="8" s="1"/>
  <c r="A2097" i="8" s="1"/>
  <c r="A2098" i="8" s="1"/>
  <c r="A2099" i="8" s="1"/>
  <c r="A2100" i="8" s="1"/>
  <c r="A2101" i="8" s="1"/>
  <c r="A2102" i="8" s="1"/>
  <c r="A2103" i="8" s="1"/>
  <c r="A2104" i="8" s="1"/>
  <c r="A2105" i="8" s="1"/>
  <c r="A2106" i="8" s="1"/>
  <c r="A2107" i="8" s="1"/>
  <c r="A2108" i="8" s="1"/>
  <c r="A2109" i="8" s="1"/>
  <c r="A2110" i="8" s="1"/>
  <c r="A2111" i="8" s="1"/>
  <c r="A2112" i="8" s="1"/>
  <c r="A2113" i="8" s="1"/>
  <c r="A2114" i="8" s="1"/>
  <c r="A2115" i="8" s="1"/>
  <c r="A2116" i="8" s="1"/>
  <c r="A2117" i="8" s="1"/>
  <c r="A2118" i="8" s="1"/>
  <c r="A2119" i="8" s="1"/>
  <c r="A2120" i="8" s="1"/>
  <c r="A2121" i="8" s="1"/>
  <c r="A2122" i="8" s="1"/>
  <c r="A2123" i="8" s="1"/>
  <c r="A2124" i="8" s="1"/>
  <c r="A2125" i="8" s="1"/>
  <c r="A2126" i="8" s="1"/>
  <c r="A2127" i="8" s="1"/>
  <c r="A2128" i="8" s="1"/>
  <c r="A2129" i="8" s="1"/>
  <c r="A2130" i="8" s="1"/>
  <c r="A2131" i="8" s="1"/>
  <c r="A2132" i="8" s="1"/>
  <c r="A2133" i="8" s="1"/>
  <c r="A2134" i="8" s="1"/>
  <c r="A2135" i="8" s="1"/>
  <c r="A2136" i="8" s="1"/>
  <c r="A2137" i="8" s="1"/>
  <c r="A2138" i="8" s="1"/>
  <c r="A2139" i="8" s="1"/>
  <c r="A2140" i="8" s="1"/>
  <c r="A2141" i="8" s="1"/>
  <c r="A2142" i="8" s="1"/>
  <c r="A2143" i="8" s="1"/>
  <c r="A2144" i="8" s="1"/>
  <c r="A2145" i="8" s="1"/>
  <c r="A2146" i="8" s="1"/>
  <c r="A2147" i="8" s="1"/>
  <c r="A2148" i="8" s="1"/>
  <c r="A2149" i="8" s="1"/>
  <c r="A2150" i="8" s="1"/>
  <c r="A2151" i="8" s="1"/>
  <c r="A2152" i="8" s="1"/>
  <c r="A2153" i="8" s="1"/>
  <c r="A2154" i="8" s="1"/>
  <c r="A2155" i="8" s="1"/>
  <c r="A2156" i="8" s="1"/>
  <c r="A2157" i="8" s="1"/>
  <c r="A2158" i="8" s="1"/>
  <c r="A2159" i="8" s="1"/>
  <c r="A2160" i="8" s="1"/>
  <c r="A2161" i="8" s="1"/>
  <c r="A2162" i="8" s="1"/>
  <c r="A2163" i="8" s="1"/>
  <c r="A2164" i="8" s="1"/>
  <c r="A2165" i="8" s="1"/>
  <c r="A2166" i="8" s="1"/>
  <c r="A2167" i="8" s="1"/>
  <c r="A2168" i="8" s="1"/>
  <c r="A2169" i="8" s="1"/>
  <c r="A2170" i="8" s="1"/>
  <c r="A2171" i="8" s="1"/>
  <c r="A2172" i="8" s="1"/>
  <c r="A2173" i="8" s="1"/>
  <c r="A2174" i="8" s="1"/>
  <c r="A2175" i="8" s="1"/>
  <c r="A2176" i="8" s="1"/>
  <c r="A2177" i="8" s="1"/>
  <c r="A2178" i="8" s="1"/>
  <c r="A2179" i="8" s="1"/>
  <c r="A2180" i="8" s="1"/>
  <c r="A2181" i="8" s="1"/>
  <c r="A2182" i="8" s="1"/>
  <c r="A2183" i="8" s="1"/>
  <c r="A2184" i="8" s="1"/>
  <c r="A2185" i="8" s="1"/>
  <c r="A2186" i="8" s="1"/>
  <c r="A2187" i="8" s="1"/>
  <c r="A2188" i="8" s="1"/>
  <c r="A2189" i="8" s="1"/>
  <c r="A2190" i="8" s="1"/>
  <c r="A2191" i="8" s="1"/>
  <c r="A2192" i="8" s="1"/>
  <c r="A2193" i="8" s="1"/>
  <c r="A2194" i="8" s="1"/>
  <c r="A2195" i="8" s="1"/>
  <c r="A2196" i="8" s="1"/>
  <c r="A2197" i="8" s="1"/>
  <c r="A2198" i="8" s="1"/>
  <c r="A2199" i="8" s="1"/>
  <c r="A2200" i="8" s="1"/>
  <c r="A2201" i="8" s="1"/>
  <c r="A2202" i="8" s="1"/>
  <c r="A2203" i="8" s="1"/>
  <c r="A2204" i="8" s="1"/>
  <c r="A2205" i="8" s="1"/>
  <c r="A2206" i="8" s="1"/>
  <c r="A2207" i="8" s="1"/>
  <c r="A2208" i="8" s="1"/>
  <c r="A2209" i="8" s="1"/>
  <c r="A2210" i="8" s="1"/>
  <c r="A2211" i="8" s="1"/>
  <c r="A2212" i="8" s="1"/>
  <c r="A2213" i="8" s="1"/>
  <c r="A2214" i="8" s="1"/>
  <c r="A2215" i="8" s="1"/>
  <c r="A2216" i="8" s="1"/>
  <c r="A2217" i="8" s="1"/>
  <c r="A2218" i="8" s="1"/>
  <c r="A2219" i="8" s="1"/>
  <c r="A2220" i="8" s="1"/>
  <c r="A2221" i="8" s="1"/>
  <c r="A2222" i="8" s="1"/>
  <c r="A2223" i="8" s="1"/>
  <c r="A2224" i="8" s="1"/>
  <c r="A2225" i="8" s="1"/>
  <c r="A2226" i="8" s="1"/>
  <c r="A2227" i="8" s="1"/>
  <c r="A2228" i="8" s="1"/>
  <c r="A2229" i="8" s="1"/>
  <c r="A2230" i="8" s="1"/>
  <c r="A2231" i="8" s="1"/>
  <c r="A2232" i="8" s="1"/>
  <c r="A2233" i="8" s="1"/>
  <c r="A2234" i="8" s="1"/>
  <c r="A2235" i="8" s="1"/>
  <c r="A2236" i="8" s="1"/>
  <c r="A2237" i="8" s="1"/>
  <c r="A2238" i="8" s="1"/>
  <c r="A2239" i="8" s="1"/>
  <c r="A2240" i="8" s="1"/>
  <c r="A2241" i="8" s="1"/>
  <c r="A2242" i="8" s="1"/>
  <c r="A2243" i="8" s="1"/>
  <c r="A2244" i="8" s="1"/>
  <c r="A2245" i="8" s="1"/>
  <c r="A2246" i="8" s="1"/>
  <c r="A2247" i="8" s="1"/>
  <c r="A2248" i="8" s="1"/>
  <c r="A2249" i="8" s="1"/>
  <c r="A2250" i="8" s="1"/>
  <c r="A2251" i="8" s="1"/>
  <c r="A2252" i="8" s="1"/>
  <c r="A2253" i="8" s="1"/>
  <c r="A2254" i="8" s="1"/>
  <c r="A2255" i="8" s="1"/>
  <c r="A2256" i="8" s="1"/>
  <c r="A2257" i="8" s="1"/>
  <c r="A2258" i="8" s="1"/>
  <c r="A2259" i="8" s="1"/>
  <c r="A2260" i="8" s="1"/>
  <c r="A2261" i="8" s="1"/>
  <c r="A2262" i="8" s="1"/>
  <c r="A2263" i="8" s="1"/>
  <c r="A2264" i="8" s="1"/>
  <c r="A2265" i="8" s="1"/>
  <c r="A2266" i="8" s="1"/>
  <c r="A2267" i="8" s="1"/>
  <c r="A2268" i="8" s="1"/>
  <c r="A2269" i="8" s="1"/>
  <c r="A2270" i="8" s="1"/>
  <c r="A2271" i="8" s="1"/>
  <c r="A2272" i="8" s="1"/>
  <c r="A2273" i="8" s="1"/>
  <c r="A2274" i="8" s="1"/>
  <c r="A2275" i="8" s="1"/>
  <c r="A2276" i="8" s="1"/>
  <c r="A2277" i="8" s="1"/>
  <c r="A2278" i="8" s="1"/>
  <c r="A2279" i="8" s="1"/>
  <c r="A2280" i="8" s="1"/>
  <c r="A2281" i="8" s="1"/>
  <c r="A2282" i="8" s="1"/>
  <c r="A2283" i="8" s="1"/>
  <c r="A2284" i="8" s="1"/>
  <c r="A2285" i="8" s="1"/>
  <c r="A2286" i="8" s="1"/>
  <c r="A2287" i="8" s="1"/>
  <c r="A2288" i="8" s="1"/>
  <c r="A2289" i="8" s="1"/>
  <c r="A2290" i="8" s="1"/>
  <c r="A2291" i="8" s="1"/>
  <c r="A2292" i="8" s="1"/>
  <c r="A2293" i="8" s="1"/>
  <c r="A2294" i="8" s="1"/>
  <c r="A2295" i="8" s="1"/>
  <c r="A2296" i="8" s="1"/>
  <c r="A2297" i="8" s="1"/>
  <c r="A2298" i="8" s="1"/>
  <c r="A2299" i="8" s="1"/>
  <c r="A2300" i="8" s="1"/>
  <c r="A2301" i="8" s="1"/>
  <c r="A2302" i="8" s="1"/>
  <c r="A2303" i="8" s="1"/>
  <c r="A2304" i="8" s="1"/>
  <c r="A2305" i="8" s="1"/>
  <c r="A2306" i="8" s="1"/>
  <c r="A2307" i="8" s="1"/>
  <c r="A2308" i="8" s="1"/>
  <c r="A2309" i="8" s="1"/>
  <c r="A2310" i="8" s="1"/>
  <c r="A2311" i="8" s="1"/>
  <c r="A2312" i="8" s="1"/>
  <c r="A2313" i="8" s="1"/>
  <c r="A2314" i="8" s="1"/>
  <c r="A2315" i="8" s="1"/>
  <c r="A2316" i="8" s="1"/>
  <c r="A2317" i="8" s="1"/>
  <c r="A2318" i="8" s="1"/>
  <c r="A2319" i="8" s="1"/>
  <c r="A2320" i="8" s="1"/>
  <c r="A2321" i="8" s="1"/>
  <c r="A2322" i="8" s="1"/>
  <c r="A2323" i="8" s="1"/>
  <c r="A2324" i="8" s="1"/>
  <c r="A2325" i="8" s="1"/>
  <c r="A2326" i="8" s="1"/>
  <c r="A2327" i="8" s="1"/>
  <c r="A2328" i="8" s="1"/>
  <c r="A2329" i="8" s="1"/>
  <c r="A2330" i="8" s="1"/>
  <c r="A2331" i="8" s="1"/>
  <c r="A2332" i="8" s="1"/>
  <c r="A2333" i="8" s="1"/>
  <c r="A2334" i="8" s="1"/>
  <c r="A2335" i="8" s="1"/>
  <c r="A2336" i="8" s="1"/>
  <c r="A2337" i="8" s="1"/>
  <c r="A2338" i="8" s="1"/>
  <c r="A2339" i="8" s="1"/>
  <c r="A2340" i="8" s="1"/>
  <c r="A2341" i="8" s="1"/>
  <c r="A2342" i="8" s="1"/>
  <c r="A2343" i="8" s="1"/>
  <c r="A2344" i="8" s="1"/>
  <c r="A2345" i="8" s="1"/>
  <c r="A2346" i="8" s="1"/>
  <c r="A2347" i="8" s="1"/>
  <c r="A2348" i="8" s="1"/>
  <c r="A2349" i="8" s="1"/>
  <c r="A2350" i="8" s="1"/>
  <c r="A2351" i="8" s="1"/>
  <c r="A2352" i="8" s="1"/>
  <c r="A2353" i="8" s="1"/>
  <c r="A2354" i="8" s="1"/>
  <c r="A2355" i="8" s="1"/>
  <c r="A2356" i="8" s="1"/>
  <c r="A2357" i="8" s="1"/>
  <c r="A2358" i="8" s="1"/>
  <c r="A2359" i="8" s="1"/>
  <c r="A2360" i="8" s="1"/>
  <c r="A2361" i="8" s="1"/>
  <c r="A2362" i="8" s="1"/>
  <c r="A2363" i="8" s="1"/>
  <c r="A2364" i="8" s="1"/>
  <c r="A2365" i="8" s="1"/>
  <c r="A2366" i="8" s="1"/>
  <c r="A2367" i="8" s="1"/>
  <c r="A2368" i="8" s="1"/>
  <c r="A2369" i="8" s="1"/>
  <c r="A2370" i="8" s="1"/>
  <c r="A2371" i="8" s="1"/>
  <c r="A2372" i="8" s="1"/>
  <c r="A2373" i="8" s="1"/>
  <c r="A2374" i="8" s="1"/>
  <c r="A2375" i="8" s="1"/>
  <c r="A2376" i="8" s="1"/>
  <c r="A2377" i="8" s="1"/>
  <c r="A2378" i="8" s="1"/>
  <c r="A2379" i="8" s="1"/>
  <c r="A2380" i="8" s="1"/>
  <c r="A2381" i="8" s="1"/>
  <c r="A2382" i="8" s="1"/>
  <c r="A2383" i="8" s="1"/>
  <c r="A2384" i="8" s="1"/>
  <c r="A2385" i="8" s="1"/>
  <c r="A2386" i="8" s="1"/>
  <c r="A2387" i="8" s="1"/>
  <c r="A2388" i="8" s="1"/>
  <c r="A2389" i="8" s="1"/>
  <c r="A2390" i="8" s="1"/>
  <c r="A2391" i="8" s="1"/>
  <c r="A2392" i="8" s="1"/>
  <c r="A2393" i="8" s="1"/>
  <c r="A2394" i="8" s="1"/>
  <c r="A2395" i="8" s="1"/>
  <c r="A2396" i="8" s="1"/>
  <c r="A2397" i="8" s="1"/>
  <c r="A2398" i="8" s="1"/>
  <c r="A2399" i="8" s="1"/>
  <c r="A2400" i="8" s="1"/>
  <c r="A2401" i="8" s="1"/>
  <c r="A2402" i="8" s="1"/>
  <c r="A2403" i="8" s="1"/>
  <c r="A2404" i="8" s="1"/>
  <c r="A2405" i="8" s="1"/>
  <c r="A2406" i="8" s="1"/>
  <c r="A2407" i="8" s="1"/>
  <c r="A2408" i="8" s="1"/>
  <c r="A2409" i="8" s="1"/>
  <c r="A2410" i="8" s="1"/>
  <c r="A2411" i="8" s="1"/>
  <c r="A2412" i="8" s="1"/>
  <c r="A2413" i="8" s="1"/>
  <c r="A2414" i="8" s="1"/>
  <c r="A2415" i="8" s="1"/>
  <c r="A2416" i="8" s="1"/>
  <c r="A2417" i="8" s="1"/>
  <c r="A2418" i="8" s="1"/>
  <c r="A2419" i="8" s="1"/>
  <c r="A2420" i="8" s="1"/>
  <c r="A2421" i="8" s="1"/>
  <c r="A2422" i="8" s="1"/>
  <c r="A2423" i="8" s="1"/>
  <c r="A2424" i="8" s="1"/>
  <c r="A2425" i="8" s="1"/>
  <c r="A2426" i="8" s="1"/>
  <c r="A2427" i="8" s="1"/>
  <c r="A2428" i="8" s="1"/>
  <c r="A2429" i="8" s="1"/>
  <c r="A2430" i="8" s="1"/>
  <c r="A2431" i="8" s="1"/>
  <c r="A2432" i="8" s="1"/>
  <c r="A2433" i="8" s="1"/>
  <c r="A2434" i="8" s="1"/>
  <c r="A2435" i="8" s="1"/>
  <c r="A2436" i="8" s="1"/>
  <c r="A2437" i="8" s="1"/>
  <c r="A2438" i="8" s="1"/>
  <c r="A2439" i="8" s="1"/>
  <c r="A2440" i="8" s="1"/>
  <c r="A2441" i="8" s="1"/>
  <c r="A2442" i="8" s="1"/>
  <c r="A2443" i="8" s="1"/>
  <c r="A2444" i="8" s="1"/>
  <c r="A2445" i="8" s="1"/>
  <c r="A2446" i="8" s="1"/>
  <c r="A2447" i="8" s="1"/>
  <c r="A2448" i="8" s="1"/>
  <c r="A2449" i="8" s="1"/>
  <c r="A2450" i="8" s="1"/>
  <c r="A2451" i="8" s="1"/>
  <c r="A2452" i="8" s="1"/>
  <c r="A2453" i="8" s="1"/>
  <c r="A2454" i="8" s="1"/>
  <c r="A2455" i="8" s="1"/>
  <c r="A2456" i="8" s="1"/>
  <c r="A2457" i="8" s="1"/>
  <c r="A2458" i="8" s="1"/>
  <c r="A2459" i="8" s="1"/>
  <c r="A2460" i="8" s="1"/>
  <c r="A2461" i="8" s="1"/>
  <c r="A2462" i="8" s="1"/>
  <c r="A2463" i="8" s="1"/>
  <c r="A2464" i="8" s="1"/>
  <c r="A2465" i="8" s="1"/>
  <c r="A2466" i="8" s="1"/>
  <c r="A2467" i="8" s="1"/>
  <c r="A2468" i="8" s="1"/>
  <c r="A2469" i="8" s="1"/>
  <c r="A2470" i="8" s="1"/>
  <c r="A2471" i="8" s="1"/>
  <c r="A2472" i="8" s="1"/>
  <c r="A2473" i="8" s="1"/>
  <c r="A2474" i="8" s="1"/>
  <c r="A2475" i="8" s="1"/>
  <c r="A2476" i="8" s="1"/>
  <c r="A2477" i="8" s="1"/>
  <c r="A2478" i="8" s="1"/>
  <c r="A2479" i="8" s="1"/>
  <c r="A2480" i="8" s="1"/>
  <c r="A2481" i="8" s="1"/>
  <c r="A2482" i="8" s="1"/>
  <c r="A2483" i="8" s="1"/>
  <c r="A2484" i="8" s="1"/>
  <c r="A2485" i="8" s="1"/>
  <c r="A2486" i="8" s="1"/>
  <c r="A2487" i="8" s="1"/>
  <c r="A2488" i="8" s="1"/>
  <c r="A2489" i="8" s="1"/>
  <c r="A2490" i="8" s="1"/>
  <c r="A2491" i="8" s="1"/>
  <c r="A2492" i="8" s="1"/>
  <c r="A2493" i="8" s="1"/>
  <c r="A2494" i="8" s="1"/>
  <c r="A2495" i="8" s="1"/>
  <c r="A2496" i="8" s="1"/>
  <c r="A2497" i="8" s="1"/>
  <c r="A2498" i="8" s="1"/>
  <c r="A2499" i="8" s="1"/>
  <c r="A2500" i="8" s="1"/>
  <c r="A2501" i="8" s="1"/>
  <c r="A2502" i="8" s="1"/>
  <c r="A2503" i="8" s="1"/>
  <c r="A2504" i="8" s="1"/>
  <c r="A2505" i="8" s="1"/>
  <c r="A2506" i="8" s="1"/>
  <c r="A2507" i="8" s="1"/>
  <c r="A2508" i="8" s="1"/>
  <c r="A2509" i="8" s="1"/>
  <c r="A2510" i="8" s="1"/>
  <c r="A2511" i="8" s="1"/>
  <c r="A2512" i="8" s="1"/>
  <c r="A2513" i="8" s="1"/>
  <c r="A2514" i="8" s="1"/>
  <c r="A2515" i="8" s="1"/>
  <c r="A2516" i="8" s="1"/>
  <c r="A2517" i="8" s="1"/>
  <c r="A2518" i="8" s="1"/>
  <c r="A2519" i="8" s="1"/>
  <c r="A2520" i="8" s="1"/>
  <c r="A2521" i="8" s="1"/>
  <c r="A2522" i="8" s="1"/>
  <c r="A2523" i="8" s="1"/>
  <c r="A2524" i="8" s="1"/>
  <c r="A2525" i="8" s="1"/>
  <c r="A2526" i="8" s="1"/>
  <c r="A2527" i="8" s="1"/>
  <c r="A2528" i="8" s="1"/>
  <c r="A2529" i="8" s="1"/>
  <c r="A2530" i="8" s="1"/>
  <c r="A2531" i="8" s="1"/>
  <c r="A2532" i="8" s="1"/>
  <c r="A2533" i="8" s="1"/>
  <c r="A2534" i="8" s="1"/>
  <c r="A2535" i="8" s="1"/>
  <c r="A2536" i="8" s="1"/>
  <c r="A2537" i="8" s="1"/>
  <c r="A2538" i="8" s="1"/>
  <c r="A2539" i="8" s="1"/>
  <c r="A2540" i="8" s="1"/>
  <c r="A2541" i="8" s="1"/>
  <c r="A2542" i="8" s="1"/>
  <c r="A2543" i="8" s="1"/>
  <c r="A2544" i="8" s="1"/>
  <c r="A2545" i="8" s="1"/>
  <c r="A2546" i="8" s="1"/>
  <c r="A2547" i="8" s="1"/>
  <c r="A2548" i="8" s="1"/>
  <c r="A2549" i="8" s="1"/>
  <c r="A2550" i="8" s="1"/>
  <c r="A2551" i="8" s="1"/>
  <c r="A2552" i="8" s="1"/>
  <c r="A2553" i="8" s="1"/>
  <c r="A2554" i="8" s="1"/>
  <c r="A2555" i="8" s="1"/>
  <c r="A2556" i="8" s="1"/>
  <c r="A2557" i="8" s="1"/>
  <c r="A2558" i="8" s="1"/>
  <c r="A2559" i="8" s="1"/>
  <c r="A2560" i="8" s="1"/>
  <c r="A2561" i="8" s="1"/>
  <c r="A2562" i="8" s="1"/>
  <c r="A2563" i="8" s="1"/>
  <c r="A2564" i="8" s="1"/>
  <c r="A2565" i="8" s="1"/>
  <c r="A2566" i="8" s="1"/>
  <c r="A2567" i="8" s="1"/>
  <c r="A2568" i="8" s="1"/>
  <c r="A2569" i="8" s="1"/>
  <c r="A2570" i="8" s="1"/>
  <c r="A2571" i="8" s="1"/>
  <c r="A2572" i="8" s="1"/>
  <c r="A2573" i="8" s="1"/>
  <c r="A2574" i="8" s="1"/>
  <c r="A2575" i="8" s="1"/>
  <c r="A2576" i="8" s="1"/>
  <c r="A2577" i="8" s="1"/>
  <c r="A2578" i="8" s="1"/>
  <c r="A2579" i="8" s="1"/>
  <c r="A2580" i="8" s="1"/>
  <c r="A2581" i="8" s="1"/>
  <c r="A2582" i="8" s="1"/>
  <c r="A2583" i="8" s="1"/>
  <c r="A2584" i="8" s="1"/>
  <c r="A2585" i="8" s="1"/>
  <c r="A2586" i="8" s="1"/>
  <c r="A2587" i="8" s="1"/>
  <c r="A2588" i="8" s="1"/>
  <c r="A2589" i="8" s="1"/>
  <c r="A2590" i="8" s="1"/>
  <c r="A2591" i="8" s="1"/>
  <c r="A2592" i="8" s="1"/>
  <c r="A2593" i="8" s="1"/>
  <c r="A2594" i="8" s="1"/>
  <c r="A2595" i="8" s="1"/>
  <c r="A2596" i="8" s="1"/>
  <c r="A2597" i="8" s="1"/>
  <c r="A2598" i="8" s="1"/>
  <c r="A2599" i="8" s="1"/>
  <c r="A2600" i="8" s="1"/>
  <c r="A2601" i="8" s="1"/>
  <c r="A2602" i="8" s="1"/>
  <c r="A2603" i="8" s="1"/>
  <c r="A2604" i="8" s="1"/>
  <c r="A2605" i="8" s="1"/>
  <c r="A2606" i="8" s="1"/>
  <c r="A2607" i="8" s="1"/>
  <c r="A2608" i="8" s="1"/>
  <c r="A2609" i="8" s="1"/>
  <c r="A2610" i="8" s="1"/>
  <c r="A2611" i="8" s="1"/>
  <c r="A2612" i="8" s="1"/>
  <c r="A2613" i="8" s="1"/>
  <c r="A2614" i="8" s="1"/>
  <c r="A2615" i="8" s="1"/>
  <c r="A2616" i="8" s="1"/>
  <c r="A2617" i="8" s="1"/>
  <c r="A2618" i="8" s="1"/>
  <c r="A2619" i="8" s="1"/>
  <c r="A2620" i="8" s="1"/>
  <c r="A2621" i="8" s="1"/>
  <c r="A2622" i="8" s="1"/>
  <c r="A2623" i="8" s="1"/>
  <c r="A2624" i="8" s="1"/>
  <c r="A2625" i="8" s="1"/>
  <c r="A2626" i="8" s="1"/>
  <c r="A2627" i="8" s="1"/>
  <c r="A2628" i="8" s="1"/>
  <c r="A2629" i="8" s="1"/>
  <c r="A2630" i="8" s="1"/>
  <c r="A2631" i="8" s="1"/>
  <c r="A2632" i="8" s="1"/>
  <c r="A2633" i="8" s="1"/>
  <c r="A2634" i="8" s="1"/>
  <c r="A2635" i="8" s="1"/>
  <c r="A2636" i="8" s="1"/>
  <c r="A2637" i="8" s="1"/>
  <c r="A2638" i="8" s="1"/>
  <c r="A2639" i="8" s="1"/>
  <c r="A2640" i="8" s="1"/>
  <c r="A2641" i="8" s="1"/>
  <c r="A2642" i="8" s="1"/>
  <c r="A2643" i="8" s="1"/>
  <c r="A2644" i="8" s="1"/>
  <c r="A2645" i="8" s="1"/>
  <c r="A2646" i="8" s="1"/>
  <c r="A2647" i="8" s="1"/>
  <c r="A2648" i="8" s="1"/>
  <c r="A2649" i="8" s="1"/>
  <c r="A2650" i="8" s="1"/>
  <c r="A2651" i="8" s="1"/>
  <c r="A2652" i="8" s="1"/>
  <c r="A2653" i="8" s="1"/>
  <c r="A2654" i="8" s="1"/>
  <c r="A2655" i="8" s="1"/>
  <c r="A2656" i="8" s="1"/>
  <c r="A2657" i="8" s="1"/>
  <c r="A2658" i="8" s="1"/>
  <c r="A2659" i="8" s="1"/>
  <c r="A2660" i="8" s="1"/>
  <c r="A2661" i="8" s="1"/>
  <c r="A2662" i="8" s="1"/>
  <c r="A2663" i="8" s="1"/>
  <c r="A2664" i="8" s="1"/>
  <c r="A2665" i="8" s="1"/>
  <c r="A2666" i="8" s="1"/>
  <c r="A2667" i="8" s="1"/>
  <c r="A2668" i="8" s="1"/>
  <c r="A2669" i="8" s="1"/>
  <c r="A2670" i="8" s="1"/>
  <c r="A2671" i="8" s="1"/>
  <c r="A2672" i="8" s="1"/>
  <c r="A2673" i="8" s="1"/>
  <c r="A2674" i="8" s="1"/>
  <c r="A2675" i="8" s="1"/>
  <c r="A2676" i="8" s="1"/>
  <c r="A2677" i="8" s="1"/>
  <c r="A2678" i="8" s="1"/>
  <c r="A2679" i="8" s="1"/>
  <c r="A2680" i="8" s="1"/>
  <c r="A2681" i="8" s="1"/>
  <c r="A2682" i="8" s="1"/>
  <c r="A2683" i="8" s="1"/>
  <c r="A2684" i="8" s="1"/>
  <c r="A2685" i="8" s="1"/>
  <c r="A2686" i="8" s="1"/>
  <c r="A2687" i="8" s="1"/>
  <c r="A2688" i="8" s="1"/>
  <c r="A2689" i="8" s="1"/>
  <c r="A2690" i="8" s="1"/>
  <c r="A2691" i="8" s="1"/>
  <c r="A2692" i="8" s="1"/>
  <c r="A2693" i="8" s="1"/>
  <c r="A2694" i="8" s="1"/>
  <c r="A2695" i="8" s="1"/>
  <c r="A2696" i="8" s="1"/>
  <c r="A2697" i="8" s="1"/>
  <c r="A2698" i="8" s="1"/>
  <c r="A2699" i="8" s="1"/>
  <c r="A2700" i="8" s="1"/>
  <c r="A2701" i="8" s="1"/>
  <c r="A2702" i="8" s="1"/>
  <c r="A2703" i="8" s="1"/>
  <c r="A2704" i="8" s="1"/>
  <c r="A2705" i="8" s="1"/>
  <c r="A2706" i="8" s="1"/>
  <c r="A2707" i="8" s="1"/>
  <c r="A2708" i="8" s="1"/>
  <c r="A2709" i="8" s="1"/>
  <c r="A2710" i="8" s="1"/>
  <c r="A2711" i="8" s="1"/>
  <c r="A2712" i="8" s="1"/>
  <c r="A2713" i="8" s="1"/>
  <c r="A2714" i="8" s="1"/>
  <c r="A2715" i="8" s="1"/>
  <c r="A2716" i="8" s="1"/>
  <c r="A2717" i="8" s="1"/>
  <c r="A2718" i="8" s="1"/>
  <c r="A2719" i="8" s="1"/>
  <c r="A2720" i="8" s="1"/>
  <c r="A2721" i="8" s="1"/>
  <c r="A2722" i="8" s="1"/>
  <c r="A2723" i="8" s="1"/>
  <c r="A2724" i="8" s="1"/>
  <c r="A2725" i="8" s="1"/>
  <c r="A2726" i="8" s="1"/>
  <c r="A2727" i="8" s="1"/>
  <c r="A2728" i="8" s="1"/>
  <c r="A2729" i="8" s="1"/>
  <c r="A2730" i="8" s="1"/>
  <c r="A2731" i="8" s="1"/>
  <c r="A2732" i="8" s="1"/>
  <c r="A2733" i="8" s="1"/>
  <c r="A2734" i="8" s="1"/>
  <c r="A2735" i="8" s="1"/>
  <c r="A2736" i="8" s="1"/>
  <c r="A2737" i="8" s="1"/>
  <c r="A2738" i="8" s="1"/>
  <c r="A2739" i="8" s="1"/>
  <c r="A2740" i="8" s="1"/>
  <c r="A2741" i="8" s="1"/>
  <c r="A2742" i="8" s="1"/>
  <c r="A2743" i="8" s="1"/>
  <c r="A2744" i="8" s="1"/>
  <c r="A2745" i="8" s="1"/>
  <c r="A2746" i="8" s="1"/>
  <c r="A2747" i="8" s="1"/>
  <c r="A2748" i="8" s="1"/>
  <c r="A2749" i="8" s="1"/>
  <c r="A2750" i="8" s="1"/>
  <c r="A2751" i="8" s="1"/>
  <c r="A2752" i="8" s="1"/>
  <c r="A2753" i="8" s="1"/>
  <c r="A2754" i="8" s="1"/>
  <c r="A2755" i="8" s="1"/>
  <c r="A2756" i="8" s="1"/>
  <c r="A2757" i="8" s="1"/>
  <c r="A2758" i="8" s="1"/>
  <c r="A2759" i="8" s="1"/>
  <c r="A2760" i="8" s="1"/>
  <c r="A2761" i="8" s="1"/>
  <c r="A2762" i="8" s="1"/>
  <c r="A2763" i="8" s="1"/>
  <c r="A2764" i="8" s="1"/>
  <c r="A2765" i="8" s="1"/>
  <c r="A2766" i="8" s="1"/>
  <c r="A2767" i="8" s="1"/>
  <c r="A2768" i="8" s="1"/>
  <c r="A2769" i="8" s="1"/>
  <c r="A2770" i="8" s="1"/>
  <c r="A2771" i="8" s="1"/>
  <c r="A2772" i="8" s="1"/>
  <c r="A2773" i="8" s="1"/>
  <c r="A2774" i="8" s="1"/>
  <c r="A2775" i="8" s="1"/>
  <c r="A2776" i="8" s="1"/>
  <c r="A2777" i="8" s="1"/>
  <c r="A2778" i="8" s="1"/>
  <c r="A2779" i="8" s="1"/>
  <c r="A2780" i="8" s="1"/>
  <c r="A2781" i="8" s="1"/>
  <c r="A2782" i="8" s="1"/>
  <c r="A2783" i="8" s="1"/>
  <c r="A2784" i="8" s="1"/>
  <c r="A2785" i="8" s="1"/>
  <c r="A2786" i="8" s="1"/>
  <c r="A2787" i="8" s="1"/>
  <c r="A2788" i="8" s="1"/>
  <c r="A2789" i="8" s="1"/>
  <c r="A2790" i="8" s="1"/>
  <c r="A2791" i="8" s="1"/>
  <c r="A2792" i="8" s="1"/>
  <c r="A2793" i="8" s="1"/>
  <c r="A2794" i="8" s="1"/>
  <c r="A2795" i="8" s="1"/>
  <c r="A2796" i="8" s="1"/>
  <c r="A2797" i="8" s="1"/>
  <c r="A2798" i="8" s="1"/>
  <c r="A2799" i="8" s="1"/>
  <c r="A2800" i="8" s="1"/>
  <c r="A2801" i="8" s="1"/>
  <c r="A2802" i="8" s="1"/>
  <c r="A2803" i="8" s="1"/>
  <c r="A2804" i="8" s="1"/>
  <c r="A2805" i="8" s="1"/>
  <c r="A2806" i="8" s="1"/>
  <c r="A2807" i="8" s="1"/>
  <c r="A2808" i="8" s="1"/>
  <c r="A2809" i="8" s="1"/>
  <c r="A2810" i="8" s="1"/>
  <c r="A2811" i="8" s="1"/>
  <c r="A2812" i="8" s="1"/>
  <c r="A2813" i="8" s="1"/>
  <c r="A2814" i="8" s="1"/>
  <c r="A2815" i="8" s="1"/>
  <c r="A2816" i="8" s="1"/>
  <c r="A2817" i="8" s="1"/>
  <c r="A2818" i="8" s="1"/>
  <c r="A2819" i="8" s="1"/>
  <c r="A2820" i="8" s="1"/>
  <c r="A2821" i="8" s="1"/>
  <c r="A2822" i="8" s="1"/>
  <c r="A2823" i="8" s="1"/>
  <c r="A2824" i="8" s="1"/>
  <c r="A2825" i="8" s="1"/>
  <c r="A2826" i="8" s="1"/>
  <c r="A2827" i="8" s="1"/>
  <c r="A2828" i="8" s="1"/>
  <c r="A2829" i="8" s="1"/>
  <c r="A2830" i="8" s="1"/>
  <c r="A2831" i="8" s="1"/>
  <c r="A2832" i="8" s="1"/>
  <c r="A2833" i="8" s="1"/>
  <c r="A2834" i="8" s="1"/>
  <c r="A2835" i="8" s="1"/>
  <c r="A2836" i="8" s="1"/>
  <c r="A2837" i="8" s="1"/>
  <c r="A2838" i="8" s="1"/>
  <c r="A2839" i="8" s="1"/>
  <c r="A2840" i="8" s="1"/>
  <c r="A2841" i="8" s="1"/>
  <c r="A2842" i="8" s="1"/>
  <c r="A2843" i="8" s="1"/>
  <c r="A2844" i="8" s="1"/>
  <c r="A2845" i="8" s="1"/>
  <c r="A2846" i="8" s="1"/>
  <c r="A2847" i="8" s="1"/>
  <c r="A2848" i="8" s="1"/>
  <c r="A2849" i="8" s="1"/>
  <c r="A2850" i="8" s="1"/>
  <c r="A2851" i="8" s="1"/>
  <c r="A2852" i="8" s="1"/>
  <c r="A2853" i="8" s="1"/>
  <c r="A2854" i="8" s="1"/>
  <c r="A2855" i="8" s="1"/>
  <c r="A2856" i="8" s="1"/>
  <c r="A2857" i="8" s="1"/>
  <c r="A2858" i="8" s="1"/>
  <c r="A2859" i="8" s="1"/>
  <c r="A2860" i="8" s="1"/>
  <c r="A2861" i="8" s="1"/>
  <c r="A2862" i="8" s="1"/>
  <c r="A2863" i="8" s="1"/>
  <c r="A2864" i="8" s="1"/>
  <c r="A2865" i="8" s="1"/>
  <c r="A2866" i="8" s="1"/>
  <c r="A2867" i="8" s="1"/>
  <c r="A2868" i="8" s="1"/>
  <c r="A2869" i="8" s="1"/>
  <c r="A2870" i="8" s="1"/>
  <c r="A2871" i="8" s="1"/>
  <c r="A2872" i="8" s="1"/>
  <c r="A2873" i="8" s="1"/>
  <c r="A2874" i="8" s="1"/>
  <c r="A2875" i="8" s="1"/>
  <c r="A2876" i="8" s="1"/>
  <c r="A2877" i="8" s="1"/>
  <c r="A2878" i="8" s="1"/>
  <c r="A2879" i="8" s="1"/>
  <c r="A2880" i="8" s="1"/>
  <c r="A2881" i="8" s="1"/>
  <c r="A2882" i="8" s="1"/>
  <c r="A2883" i="8" s="1"/>
  <c r="A2884" i="8" s="1"/>
  <c r="A2885" i="8" s="1"/>
  <c r="A2886" i="8" s="1"/>
  <c r="A2887" i="8" s="1"/>
  <c r="A2888" i="8" s="1"/>
  <c r="A2889" i="8" s="1"/>
  <c r="A2890" i="8" s="1"/>
  <c r="A2891" i="8" s="1"/>
  <c r="A2892" i="8" s="1"/>
  <c r="A2893" i="8" s="1"/>
  <c r="A2894" i="8" s="1"/>
  <c r="A2895" i="8" s="1"/>
  <c r="A2896" i="8" s="1"/>
  <c r="A2897" i="8" s="1"/>
  <c r="A2898" i="8" s="1"/>
  <c r="A2899" i="8" s="1"/>
  <c r="A2900" i="8" s="1"/>
  <c r="A2901" i="8" s="1"/>
  <c r="A2902" i="8" s="1"/>
  <c r="A2903" i="8" s="1"/>
  <c r="A2904" i="8" s="1"/>
  <c r="A2905" i="8" s="1"/>
  <c r="A2906" i="8" s="1"/>
  <c r="A2907" i="8" s="1"/>
  <c r="A2908" i="8" s="1"/>
  <c r="A2909" i="8" s="1"/>
  <c r="A2910" i="8" s="1"/>
  <c r="A2911" i="8" s="1"/>
  <c r="A2912" i="8" s="1"/>
  <c r="A2913" i="8" s="1"/>
  <c r="A2914" i="8" s="1"/>
  <c r="A2915" i="8" s="1"/>
  <c r="A2916" i="8" s="1"/>
  <c r="A2917" i="8" s="1"/>
  <c r="A2918" i="8" s="1"/>
  <c r="A2919" i="8" s="1"/>
  <c r="A2920" i="8" s="1"/>
  <c r="A2921" i="8" s="1"/>
  <c r="A2922" i="8" s="1"/>
  <c r="A2923" i="8" s="1"/>
  <c r="A2924" i="8" s="1"/>
  <c r="A2925" i="8" s="1"/>
  <c r="A2926" i="8" s="1"/>
  <c r="A2927" i="8" s="1"/>
  <c r="A2928" i="8" s="1"/>
  <c r="A2929" i="8" s="1"/>
  <c r="A2930" i="8" s="1"/>
  <c r="A2931" i="8" s="1"/>
  <c r="A2932" i="8" s="1"/>
  <c r="A2933" i="8" s="1"/>
  <c r="A2934" i="8" s="1"/>
  <c r="A2935" i="8" s="1"/>
  <c r="A2936" i="8" s="1"/>
  <c r="A2937" i="8" s="1"/>
  <c r="A2938" i="8" s="1"/>
  <c r="A2939" i="8" s="1"/>
  <c r="A2940" i="8" s="1"/>
  <c r="A2941" i="8" s="1"/>
  <c r="A2942" i="8" s="1"/>
  <c r="A2943" i="8" s="1"/>
  <c r="A2944" i="8" s="1"/>
  <c r="A2945" i="8" s="1"/>
  <c r="A2946" i="8" s="1"/>
  <c r="A2947" i="8" s="1"/>
  <c r="A2948" i="8" s="1"/>
  <c r="A2949" i="8" s="1"/>
  <c r="A2950" i="8" s="1"/>
  <c r="A2951" i="8" s="1"/>
  <c r="A2952" i="8" s="1"/>
  <c r="A2953" i="8" s="1"/>
  <c r="A2954" i="8" s="1"/>
  <c r="A2955" i="8" s="1"/>
  <c r="A2956" i="8" s="1"/>
  <c r="A2957" i="8" s="1"/>
  <c r="A2958" i="8" s="1"/>
  <c r="A2959" i="8" s="1"/>
  <c r="A2960" i="8" s="1"/>
  <c r="A2961" i="8" s="1"/>
  <c r="A2962" i="8" s="1"/>
  <c r="A2963" i="8" s="1"/>
  <c r="A2964" i="8" s="1"/>
  <c r="A2965" i="8" s="1"/>
  <c r="A2966" i="8" s="1"/>
  <c r="A2967" i="8" s="1"/>
  <c r="A2968" i="8" s="1"/>
  <c r="A2969" i="8" s="1"/>
  <c r="A2970" i="8" s="1"/>
  <c r="A2971" i="8" s="1"/>
  <c r="A2972" i="8" s="1"/>
  <c r="A2973" i="8" s="1"/>
  <c r="A2974" i="8" s="1"/>
  <c r="A2975" i="8" s="1"/>
  <c r="A2976" i="8" s="1"/>
  <c r="A2977" i="8" s="1"/>
  <c r="A2978" i="8" s="1"/>
  <c r="A2979" i="8" s="1"/>
  <c r="A2980" i="8" s="1"/>
  <c r="A2981" i="8" s="1"/>
  <c r="A2982" i="8" s="1"/>
  <c r="A2983" i="8" s="1"/>
  <c r="A2984" i="8" s="1"/>
  <c r="A2985" i="8" s="1"/>
  <c r="A2986" i="8" s="1"/>
  <c r="A2987" i="8" s="1"/>
  <c r="A2988" i="8" s="1"/>
  <c r="A2989" i="8" s="1"/>
  <c r="A2990" i="8" s="1"/>
  <c r="A2991" i="8" s="1"/>
  <c r="A2992" i="8" s="1"/>
  <c r="A2993" i="8" s="1"/>
  <c r="A2994" i="8" s="1"/>
  <c r="A2995" i="8" s="1"/>
  <c r="A2996" i="8" s="1"/>
  <c r="A2997" i="8" s="1"/>
  <c r="A2998" i="8" s="1"/>
  <c r="A2999" i="8" s="1"/>
  <c r="A3000" i="8" s="1"/>
  <c r="A3001" i="8" s="1"/>
  <c r="A3002" i="8" s="1"/>
  <c r="A3003" i="8" s="1"/>
  <c r="A3004" i="8" s="1"/>
  <c r="A3005" i="8" s="1"/>
  <c r="A3006" i="8" s="1"/>
  <c r="A3007" i="8" s="1"/>
  <c r="A3008" i="8" s="1"/>
  <c r="A3009" i="8" s="1"/>
  <c r="A3010" i="8" s="1"/>
  <c r="A3011" i="8" s="1"/>
  <c r="A3012" i="8" s="1"/>
  <c r="A3013" i="8" s="1"/>
  <c r="A3014" i="8" s="1"/>
  <c r="A3015" i="8" s="1"/>
  <c r="A3016" i="8" s="1"/>
  <c r="A3017" i="8" s="1"/>
  <c r="A3018" i="8" s="1"/>
  <c r="A3019" i="8" s="1"/>
  <c r="A3020" i="8" s="1"/>
  <c r="A3021" i="8" s="1"/>
  <c r="A3022" i="8" s="1"/>
  <c r="A3023" i="8" s="1"/>
  <c r="A3024" i="8" s="1"/>
  <c r="A3025" i="8" s="1"/>
  <c r="A3026" i="8" s="1"/>
  <c r="A3027" i="8" s="1"/>
  <c r="A3028" i="8" s="1"/>
  <c r="A3029" i="8" s="1"/>
  <c r="A3030" i="8" s="1"/>
  <c r="A3031" i="8" s="1"/>
  <c r="A3032" i="8" s="1"/>
  <c r="A3033" i="8" s="1"/>
  <c r="A3034" i="8" s="1"/>
  <c r="A3035" i="8" s="1"/>
  <c r="A3036" i="8" s="1"/>
  <c r="A3037" i="8" s="1"/>
  <c r="A3038" i="8" s="1"/>
  <c r="A3039" i="8" s="1"/>
  <c r="A3040" i="8" s="1"/>
  <c r="A3041" i="8" s="1"/>
  <c r="A3042" i="8" s="1"/>
  <c r="A3043" i="8" s="1"/>
  <c r="A3044" i="8" s="1"/>
  <c r="A3045" i="8" s="1"/>
  <c r="A3046" i="8" s="1"/>
  <c r="A3047" i="8" s="1"/>
  <c r="A3048" i="8" s="1"/>
  <c r="A3049" i="8" s="1"/>
  <c r="A3050" i="8" s="1"/>
  <c r="A3051" i="8" s="1"/>
  <c r="A3052" i="8" s="1"/>
  <c r="A3053" i="8" s="1"/>
  <c r="A3054" i="8" s="1"/>
  <c r="A3055" i="8" s="1"/>
  <c r="A3056" i="8" s="1"/>
  <c r="A3057" i="8" s="1"/>
  <c r="A3058" i="8" s="1"/>
  <c r="A3059" i="8" s="1"/>
  <c r="A3060" i="8" s="1"/>
  <c r="A3061" i="8" s="1"/>
  <c r="A3062" i="8" s="1"/>
  <c r="A3063" i="8" s="1"/>
  <c r="A3064" i="8" s="1"/>
  <c r="A3065" i="8" s="1"/>
  <c r="A3066" i="8" s="1"/>
  <c r="A3067" i="8" s="1"/>
  <c r="A3068" i="8" s="1"/>
  <c r="A3069" i="8" s="1"/>
  <c r="A3070" i="8" s="1"/>
  <c r="A3071" i="8" s="1"/>
  <c r="A3072" i="8" s="1"/>
  <c r="A3073" i="8" s="1"/>
  <c r="A3074" i="8" s="1"/>
  <c r="A3075" i="8" s="1"/>
  <c r="A3076" i="8" s="1"/>
  <c r="A3077" i="8" s="1"/>
  <c r="A3078" i="8" s="1"/>
  <c r="A3079" i="8" s="1"/>
  <c r="A3080" i="8" s="1"/>
  <c r="A3081" i="8" s="1"/>
  <c r="A3082" i="8" s="1"/>
  <c r="A3083" i="8" s="1"/>
  <c r="A3084" i="8" s="1"/>
  <c r="A3085" i="8" s="1"/>
  <c r="A3086" i="8" s="1"/>
  <c r="A3087" i="8" s="1"/>
  <c r="A3088" i="8" s="1"/>
  <c r="A3089" i="8" s="1"/>
  <c r="A3090" i="8" s="1"/>
  <c r="A3091" i="8" s="1"/>
  <c r="A3092" i="8" s="1"/>
  <c r="A3093" i="8" s="1"/>
  <c r="A3094" i="8" s="1"/>
  <c r="A3095" i="8" s="1"/>
  <c r="A3096" i="8" s="1"/>
  <c r="A3097" i="8" s="1"/>
  <c r="A3098" i="8" s="1"/>
  <c r="A3099" i="8" s="1"/>
  <c r="A3100" i="8" s="1"/>
  <c r="A3101" i="8" s="1"/>
  <c r="A3102" i="8" s="1"/>
  <c r="A3103" i="8" s="1"/>
  <c r="A3104" i="8" s="1"/>
  <c r="A3105" i="8" s="1"/>
  <c r="A3106" i="8" s="1"/>
  <c r="A3107" i="8" s="1"/>
  <c r="A3108" i="8" s="1"/>
  <c r="A3109" i="8" s="1"/>
  <c r="A3110" i="8" s="1"/>
  <c r="A3111" i="8" s="1"/>
  <c r="A3112" i="8" s="1"/>
  <c r="A3113" i="8" s="1"/>
  <c r="A3114" i="8" s="1"/>
  <c r="A3115" i="8" s="1"/>
  <c r="A3116" i="8" s="1"/>
  <c r="A3117" i="8" s="1"/>
  <c r="A3118" i="8" s="1"/>
  <c r="A3119" i="8" s="1"/>
  <c r="A3120" i="8" s="1"/>
  <c r="A3121" i="8" s="1"/>
  <c r="A3122" i="8" s="1"/>
  <c r="A3123" i="8" s="1"/>
  <c r="A3124" i="8" s="1"/>
  <c r="A3125" i="8" s="1"/>
  <c r="A3126" i="8" s="1"/>
  <c r="A3127" i="8" s="1"/>
  <c r="A3128" i="8" s="1"/>
  <c r="A3129" i="8" s="1"/>
  <c r="A3130" i="8" s="1"/>
  <c r="A3131" i="8" s="1"/>
  <c r="A3132" i="8" s="1"/>
  <c r="A3133" i="8" s="1"/>
  <c r="A3134" i="8" s="1"/>
  <c r="A3135" i="8" s="1"/>
  <c r="A3136" i="8" s="1"/>
  <c r="A3137" i="8" s="1"/>
  <c r="A3138" i="8" s="1"/>
  <c r="A3139" i="8" s="1"/>
  <c r="A3140" i="8" s="1"/>
  <c r="A3141" i="8" s="1"/>
  <c r="A3142" i="8" s="1"/>
  <c r="A3143" i="8" s="1"/>
  <c r="A3144" i="8" s="1"/>
  <c r="A3145" i="8" s="1"/>
  <c r="A3146" i="8" s="1"/>
  <c r="A3147" i="8" s="1"/>
  <c r="A3148" i="8" s="1"/>
  <c r="A3149" i="8" s="1"/>
  <c r="A3150" i="8" s="1"/>
  <c r="A3151" i="8" s="1"/>
  <c r="A3152" i="8" s="1"/>
  <c r="A3153" i="8" s="1"/>
  <c r="A3154" i="8" s="1"/>
  <c r="A3155" i="8" s="1"/>
  <c r="A3156" i="8" s="1"/>
  <c r="A3157" i="8" s="1"/>
  <c r="A3158" i="8" s="1"/>
  <c r="A3159" i="8" s="1"/>
  <c r="A3160" i="8" s="1"/>
  <c r="A3161" i="8" s="1"/>
  <c r="A3162" i="8" s="1"/>
  <c r="A3163" i="8" s="1"/>
  <c r="A3164" i="8" s="1"/>
  <c r="A3165" i="8" s="1"/>
  <c r="A3166" i="8" s="1"/>
  <c r="A3167" i="8" s="1"/>
  <c r="A3168" i="8" s="1"/>
  <c r="A3169" i="8" s="1"/>
  <c r="A3170" i="8" s="1"/>
  <c r="A3171" i="8" s="1"/>
  <c r="A3172" i="8" s="1"/>
  <c r="A3173" i="8" s="1"/>
  <c r="A3174" i="8" s="1"/>
  <c r="A3175" i="8" s="1"/>
  <c r="A3176" i="8" s="1"/>
  <c r="A3177" i="8" s="1"/>
  <c r="A3178" i="8" s="1"/>
  <c r="A3179" i="8" s="1"/>
  <c r="A3180" i="8" s="1"/>
  <c r="A3181" i="8" s="1"/>
  <c r="A3182" i="8" s="1"/>
  <c r="A3183" i="8" s="1"/>
  <c r="A3184" i="8" s="1"/>
  <c r="A3185" i="8" s="1"/>
  <c r="A3186" i="8" s="1"/>
  <c r="A3187" i="8" s="1"/>
  <c r="A3188" i="8" s="1"/>
  <c r="A3189" i="8" s="1"/>
  <c r="A3190" i="8" s="1"/>
  <c r="A3191" i="8" s="1"/>
  <c r="A3192" i="8" s="1"/>
  <c r="A3193" i="8" s="1"/>
  <c r="A3194" i="8" s="1"/>
  <c r="A3195" i="8" s="1"/>
  <c r="A3196" i="8" s="1"/>
  <c r="A3197" i="8" s="1"/>
  <c r="A3198" i="8" s="1"/>
  <c r="A3199" i="8" s="1"/>
  <c r="A3200" i="8" s="1"/>
  <c r="A3201" i="8" s="1"/>
  <c r="A3202" i="8" s="1"/>
  <c r="A3203" i="8" s="1"/>
  <c r="A3204" i="8" s="1"/>
  <c r="A3205" i="8" s="1"/>
  <c r="A3206" i="8" s="1"/>
  <c r="A3207" i="8" s="1"/>
  <c r="A3208" i="8" s="1"/>
  <c r="A3209" i="8" s="1"/>
  <c r="A3210" i="8" s="1"/>
  <c r="A3211" i="8" s="1"/>
  <c r="A3212" i="8" s="1"/>
  <c r="A3213" i="8" s="1"/>
  <c r="A3214" i="8" s="1"/>
  <c r="A3215" i="8" s="1"/>
  <c r="A3216" i="8" s="1"/>
  <c r="A3217" i="8" s="1"/>
  <c r="A3218" i="8" s="1"/>
  <c r="A3219" i="8" s="1"/>
  <c r="A3220" i="8" s="1"/>
  <c r="A3221" i="8" s="1"/>
  <c r="A3222" i="8" s="1"/>
  <c r="A3223" i="8" s="1"/>
  <c r="A3224" i="8" s="1"/>
  <c r="A3225" i="8" s="1"/>
  <c r="A3226" i="8" s="1"/>
  <c r="A3227" i="8" s="1"/>
  <c r="A3228" i="8" s="1"/>
  <c r="A3229" i="8" s="1"/>
  <c r="A3230" i="8" s="1"/>
  <c r="A3231" i="8" s="1"/>
  <c r="A3232" i="8" s="1"/>
  <c r="A3233" i="8" s="1"/>
  <c r="A3234" i="8" s="1"/>
  <c r="A3235" i="8" s="1"/>
  <c r="A3236" i="8" s="1"/>
  <c r="A3237" i="8" s="1"/>
  <c r="A3238" i="8" s="1"/>
  <c r="A3239" i="8" s="1"/>
  <c r="A3240" i="8" s="1"/>
  <c r="A3241" i="8" s="1"/>
  <c r="A3242" i="8" s="1"/>
  <c r="A3243" i="8" s="1"/>
  <c r="A3244" i="8" s="1"/>
  <c r="A3245" i="8" s="1"/>
  <c r="A3246" i="8" s="1"/>
  <c r="A3247" i="8" s="1"/>
  <c r="A3248" i="8" s="1"/>
  <c r="A3249" i="8" s="1"/>
  <c r="A3250" i="8" s="1"/>
  <c r="A3251" i="8" s="1"/>
  <c r="A3252" i="8" s="1"/>
  <c r="A3253" i="8" s="1"/>
  <c r="A3254" i="8" s="1"/>
  <c r="A3255" i="8" s="1"/>
  <c r="A3256" i="8" s="1"/>
  <c r="A3257" i="8" s="1"/>
  <c r="A3258" i="8" s="1"/>
  <c r="A3259" i="8" s="1"/>
  <c r="A3260" i="8" s="1"/>
  <c r="A3261" i="8" s="1"/>
  <c r="A3262" i="8" s="1"/>
  <c r="A3263" i="8" s="1"/>
  <c r="A3264" i="8" s="1"/>
  <c r="A3265" i="8" s="1"/>
  <c r="A3266" i="8" s="1"/>
  <c r="A3267" i="8" s="1"/>
  <c r="A3268" i="8" s="1"/>
  <c r="A3269" i="8" s="1"/>
  <c r="A3270" i="8" s="1"/>
  <c r="A3271" i="8" s="1"/>
  <c r="A3272" i="8" s="1"/>
  <c r="A3273" i="8" s="1"/>
  <c r="A3274" i="8" s="1"/>
  <c r="A3275" i="8" s="1"/>
  <c r="A3276" i="8" s="1"/>
  <c r="A3277" i="8" s="1"/>
  <c r="A3278" i="8" s="1"/>
  <c r="A3279" i="8" s="1"/>
  <c r="A3280" i="8" s="1"/>
  <c r="A3281" i="8" s="1"/>
  <c r="A3282" i="8" s="1"/>
  <c r="A3283" i="8" s="1"/>
  <c r="A3284" i="8" s="1"/>
  <c r="A3285" i="8" s="1"/>
  <c r="A3286" i="8" s="1"/>
  <c r="A3287" i="8" s="1"/>
  <c r="A3288" i="8" s="1"/>
  <c r="A3289" i="8" s="1"/>
  <c r="A3290" i="8" s="1"/>
  <c r="A3291" i="8" s="1"/>
  <c r="A3292" i="8" s="1"/>
  <c r="A3293" i="8" s="1"/>
  <c r="A3294" i="8" s="1"/>
  <c r="A3295" i="8" s="1"/>
  <c r="A3296" i="8" s="1"/>
  <c r="A3297" i="8" s="1"/>
  <c r="A3298" i="8" s="1"/>
  <c r="A3299" i="8" s="1"/>
  <c r="A3300" i="8" s="1"/>
  <c r="A3301" i="8" s="1"/>
  <c r="A3302" i="8" s="1"/>
  <c r="A3303" i="8" s="1"/>
  <c r="A3304" i="8" s="1"/>
  <c r="A3305" i="8" s="1"/>
  <c r="A3306" i="8" s="1"/>
  <c r="A3307" i="8" s="1"/>
  <c r="A3308" i="8" s="1"/>
  <c r="A3309" i="8" s="1"/>
  <c r="A3310" i="8" s="1"/>
  <c r="A3311" i="8" s="1"/>
  <c r="A3312" i="8" s="1"/>
  <c r="A3313" i="8" s="1"/>
  <c r="A3314" i="8" s="1"/>
  <c r="A3315" i="8" s="1"/>
  <c r="A3316" i="8" s="1"/>
  <c r="A3317" i="8" s="1"/>
  <c r="A3318" i="8" s="1"/>
  <c r="A3319" i="8" s="1"/>
  <c r="A3320" i="8" s="1"/>
  <c r="A3321" i="8" s="1"/>
  <c r="A3322" i="8" s="1"/>
  <c r="A3323" i="8" s="1"/>
  <c r="A3324" i="8" s="1"/>
  <c r="A3325" i="8" s="1"/>
  <c r="A3326" i="8" s="1"/>
  <c r="A3327" i="8" s="1"/>
  <c r="A3328" i="8" s="1"/>
  <c r="A3329" i="8" s="1"/>
  <c r="A3330" i="8" s="1"/>
  <c r="A3331" i="8" s="1"/>
  <c r="A3332" i="8" s="1"/>
  <c r="A3333" i="8" s="1"/>
  <c r="A3334" i="8" s="1"/>
  <c r="A3335" i="8" s="1"/>
  <c r="A3336" i="8" s="1"/>
  <c r="A3337" i="8" s="1"/>
  <c r="A3338" i="8" s="1"/>
  <c r="A3339" i="8" s="1"/>
  <c r="A3340" i="8" s="1"/>
  <c r="A3341" i="8" s="1"/>
  <c r="A3342" i="8" s="1"/>
  <c r="A3343" i="8" s="1"/>
  <c r="A3344" i="8" s="1"/>
  <c r="A3345" i="8" s="1"/>
  <c r="A3346" i="8" s="1"/>
  <c r="A3347" i="8" s="1"/>
  <c r="A3348" i="8" s="1"/>
  <c r="A3349" i="8" s="1"/>
  <c r="A3350" i="8" s="1"/>
  <c r="A3351" i="8" s="1"/>
  <c r="A3352" i="8" s="1"/>
  <c r="A3353" i="8" s="1"/>
  <c r="A3354" i="8" s="1"/>
  <c r="A3355" i="8" s="1"/>
  <c r="A3356" i="8" s="1"/>
  <c r="A3357" i="8" s="1"/>
  <c r="A3358" i="8" s="1"/>
  <c r="A3359" i="8" s="1"/>
  <c r="A3360" i="8" s="1"/>
  <c r="A3361" i="8" s="1"/>
  <c r="A3362" i="8" s="1"/>
  <c r="A3363" i="8" s="1"/>
  <c r="A3364" i="8" s="1"/>
  <c r="A3365" i="8" s="1"/>
  <c r="A3366" i="8" s="1"/>
  <c r="A3367" i="8" s="1"/>
  <c r="A3368" i="8" s="1"/>
  <c r="A3369" i="8" s="1"/>
  <c r="A3370" i="8" s="1"/>
  <c r="A3371" i="8" s="1"/>
  <c r="A3372" i="8" s="1"/>
  <c r="A3373" i="8" s="1"/>
  <c r="A3374" i="8" s="1"/>
  <c r="A3375" i="8" s="1"/>
  <c r="A3376" i="8" s="1"/>
  <c r="A3377" i="8" s="1"/>
  <c r="A3378" i="8" s="1"/>
  <c r="A3379" i="8" s="1"/>
  <c r="A3380" i="8" s="1"/>
  <c r="A3381" i="8" s="1"/>
  <c r="A3382" i="8" s="1"/>
  <c r="A3383" i="8" s="1"/>
  <c r="A3384" i="8" s="1"/>
  <c r="A3385" i="8" s="1"/>
  <c r="A3386" i="8" s="1"/>
  <c r="A3387" i="8" s="1"/>
  <c r="A3388" i="8" s="1"/>
  <c r="A3389" i="8" s="1"/>
  <c r="A3390" i="8" s="1"/>
  <c r="A3391" i="8" s="1"/>
  <c r="A3392" i="8" s="1"/>
  <c r="A3393" i="8" s="1"/>
  <c r="A3394" i="8" s="1"/>
  <c r="A3395" i="8" s="1"/>
  <c r="A3396" i="8" s="1"/>
  <c r="A3397" i="8" s="1"/>
  <c r="A3398" i="8" s="1"/>
  <c r="A3399" i="8" s="1"/>
  <c r="A3400" i="8" s="1"/>
  <c r="A3401" i="8" s="1"/>
  <c r="A3402" i="8" s="1"/>
  <c r="A3403" i="8" s="1"/>
  <c r="A3404" i="8" s="1"/>
  <c r="A3405" i="8" s="1"/>
  <c r="A3406" i="8" s="1"/>
  <c r="A3407" i="8" s="1"/>
  <c r="A3408" i="8" s="1"/>
  <c r="A3409" i="8" s="1"/>
  <c r="A3410" i="8" s="1"/>
  <c r="A3411" i="8" s="1"/>
  <c r="A3412" i="8" s="1"/>
  <c r="A3413" i="8" s="1"/>
  <c r="A3414" i="8" s="1"/>
  <c r="A3415" i="8" s="1"/>
  <c r="A3416" i="8" s="1"/>
  <c r="A3417" i="8" s="1"/>
  <c r="A3418" i="8" s="1"/>
  <c r="A3419" i="8" s="1"/>
  <c r="A3420" i="8" s="1"/>
  <c r="A3421" i="8" s="1"/>
  <c r="A3422" i="8" s="1"/>
  <c r="A3423" i="8" s="1"/>
  <c r="A3424" i="8" s="1"/>
  <c r="A3425" i="8" s="1"/>
  <c r="A3426" i="8" s="1"/>
  <c r="A3427" i="8" s="1"/>
  <c r="A3428" i="8" s="1"/>
  <c r="A3429" i="8" s="1"/>
  <c r="A3430" i="8" s="1"/>
  <c r="A3431" i="8" s="1"/>
  <c r="A3432" i="8" s="1"/>
  <c r="A3433" i="8" s="1"/>
  <c r="A3434" i="8" s="1"/>
  <c r="A3435" i="8" s="1"/>
  <c r="A3436" i="8" s="1"/>
  <c r="A3437" i="8" s="1"/>
  <c r="A3438" i="8" s="1"/>
  <c r="A3439" i="8" s="1"/>
  <c r="A3440" i="8" s="1"/>
  <c r="A3441" i="8" s="1"/>
  <c r="A3442" i="8" s="1"/>
  <c r="A3443" i="8" s="1"/>
  <c r="A3444" i="8" s="1"/>
  <c r="A3445" i="8" s="1"/>
  <c r="A3446" i="8" s="1"/>
  <c r="A3447" i="8" s="1"/>
  <c r="A3448" i="8" s="1"/>
  <c r="A3449" i="8" s="1"/>
  <c r="A3450" i="8" s="1"/>
  <c r="A3451" i="8" s="1"/>
  <c r="A3452" i="8" s="1"/>
  <c r="A3453" i="8" s="1"/>
  <c r="A3454" i="8" s="1"/>
  <c r="A3455" i="8" s="1"/>
  <c r="A3456" i="8" s="1"/>
  <c r="A3457" i="8" s="1"/>
  <c r="A3458" i="8" s="1"/>
  <c r="A3459" i="8" s="1"/>
  <c r="A3460" i="8" s="1"/>
  <c r="A3461" i="8" s="1"/>
  <c r="A3462" i="8" s="1"/>
  <c r="A3463" i="8" s="1"/>
  <c r="A3464" i="8" s="1"/>
  <c r="A3465" i="8" s="1"/>
  <c r="A3466" i="8" s="1"/>
  <c r="A3467" i="8" s="1"/>
  <c r="A3468" i="8" s="1"/>
  <c r="A3469" i="8" s="1"/>
  <c r="A3470" i="8" s="1"/>
  <c r="A3471" i="8" s="1"/>
  <c r="A3472" i="8" s="1"/>
  <c r="A3473" i="8" s="1"/>
  <c r="A3474" i="8" s="1"/>
  <c r="A3475" i="8" s="1"/>
  <c r="A3476" i="8" s="1"/>
  <c r="A3477" i="8" s="1"/>
  <c r="A3478" i="8" s="1"/>
  <c r="A3479" i="8" s="1"/>
  <c r="A3480" i="8" s="1"/>
  <c r="A3481" i="8" s="1"/>
  <c r="A3482" i="8" s="1"/>
  <c r="A3483" i="8" s="1"/>
  <c r="A3484" i="8" s="1"/>
  <c r="A3486" i="8" s="1"/>
  <c r="J90" i="8"/>
  <c r="A90" i="8"/>
  <c r="A91" i="8" s="1"/>
  <c r="A3502" i="8"/>
  <c r="A3503" i="8" s="1"/>
  <c r="A3504" i="8" s="1"/>
  <c r="A3505" i="8" s="1"/>
  <c r="A3506" i="8" s="1"/>
  <c r="A3507" i="8" s="1"/>
  <c r="A3508" i="8" s="1"/>
  <c r="A3509" i="8" s="1"/>
  <c r="A3510" i="8" s="1"/>
  <c r="A3511" i="8" s="1"/>
  <c r="A3512" i="8" s="1"/>
  <c r="A3513" i="8" s="1"/>
  <c r="A3514" i="8" s="1"/>
  <c r="A3516" i="8" s="1"/>
  <c r="A3563" i="8"/>
  <c r="A3564" i="8" s="1"/>
  <c r="A3565" i="8" s="1"/>
  <c r="A3566" i="8" s="1"/>
  <c r="A3567" i="8" s="1"/>
  <c r="A3568" i="8" s="1"/>
  <c r="A3569" i="8"/>
  <c r="A3570" i="8" s="1"/>
  <c r="A3571" i="8" s="1"/>
  <c r="A3572" i="8" s="1"/>
  <c r="A3573" i="8" s="1"/>
  <c r="A3574" i="8" s="1"/>
  <c r="A3575" i="8" s="1"/>
  <c r="A3576" i="8" s="1"/>
  <c r="A3577" i="8" s="1"/>
  <c r="A3578" i="8" s="1"/>
  <c r="A3579" i="8" s="1"/>
  <c r="A3580" i="8" s="1"/>
  <c r="A3581" i="8" s="1"/>
  <c r="A3582" i="8" s="1"/>
  <c r="A3583" i="8" s="1"/>
  <c r="A3584" i="8" s="1"/>
  <c r="A3585" i="8" s="1"/>
  <c r="A3586" i="8" s="1"/>
  <c r="A3587" i="8" s="1"/>
  <c r="A3588" i="8" s="1"/>
  <c r="A3589" i="8" s="1"/>
  <c r="A3590" i="8" s="1"/>
  <c r="A3591" i="8" s="1"/>
  <c r="A3592" i="8" s="1"/>
  <c r="A3593" i="8" s="1"/>
  <c r="A3594" i="8" s="1"/>
  <c r="A3595" i="8" s="1"/>
  <c r="A3596" i="8" s="1"/>
  <c r="A3597" i="8" s="1"/>
  <c r="A3598" i="8" s="1"/>
  <c r="A3599" i="8" s="1"/>
  <c r="A3600" i="8" s="1"/>
  <c r="A3601" i="8" s="1"/>
  <c r="A3602" i="8" s="1"/>
  <c r="A3603" i="8" s="1"/>
  <c r="A3604" i="8" s="1"/>
  <c r="A3605" i="8" s="1"/>
  <c r="A3606" i="8" s="1"/>
  <c r="A3607" i="8" s="1"/>
  <c r="A3608" i="8" s="1"/>
  <c r="A3609" i="8" s="1"/>
  <c r="A3610" i="8" s="1"/>
  <c r="A3611" i="8" s="1"/>
  <c r="A3612" i="8" s="1"/>
  <c r="A3613" i="8" s="1"/>
  <c r="A3614" i="8" s="1"/>
  <c r="A3615" i="8" s="1"/>
  <c r="A3616" i="8" s="1"/>
  <c r="A3617" i="8" s="1"/>
  <c r="A3618" i="8" s="1"/>
  <c r="A3619" i="8" s="1"/>
  <c r="A3620" i="8" s="1"/>
  <c r="A3621" i="8" s="1"/>
  <c r="A3622" i="8" s="1"/>
  <c r="A3623" i="8" s="1"/>
  <c r="A3624" i="8" s="1"/>
  <c r="A3625" i="8" s="1"/>
  <c r="A3626" i="8" s="1"/>
  <c r="A3627" i="8" s="1"/>
  <c r="A3628" i="8" s="1"/>
  <c r="A3629" i="8" s="1"/>
  <c r="A3630" i="8" s="1"/>
  <c r="A3631" i="8" s="1"/>
  <c r="A3632" i="8" s="1"/>
  <c r="A3633" i="8" s="1"/>
  <c r="A3634" i="8" s="1"/>
  <c r="A3635" i="8" s="1"/>
  <c r="A3636" i="8" s="1"/>
  <c r="A3637" i="8" s="1"/>
  <c r="A3638" i="8" s="1"/>
  <c r="A3639" i="8" s="1"/>
  <c r="A3640" i="8" s="1"/>
  <c r="A3641" i="8" s="1"/>
  <c r="A3642" i="8" s="1"/>
  <c r="A3643" i="8" s="1"/>
  <c r="A3644" i="8" s="1"/>
  <c r="A3645" i="8" s="1"/>
  <c r="A3646" i="8" s="1"/>
  <c r="A3647" i="8" s="1"/>
  <c r="A3648" i="8" s="1"/>
  <c r="A3649" i="8" s="1"/>
  <c r="A3650" i="8" s="1"/>
  <c r="A3651" i="8" s="1"/>
  <c r="A3653" i="8" s="1"/>
  <c r="A3654" i="8" s="1"/>
  <c r="A3655" i="8" s="1"/>
  <c r="A3656" i="8" s="1"/>
  <c r="A3657" i="8" s="1"/>
  <c r="A3658" i="8" s="1"/>
  <c r="A3659" i="8" s="1"/>
  <c r="A3660" i="8" s="1"/>
  <c r="A3661" i="8" s="1"/>
  <c r="A3662" i="8" s="1"/>
  <c r="A3663" i="8" s="1"/>
  <c r="A3664" i="8" s="1"/>
  <c r="A3665" i="8" s="1"/>
  <c r="A3666" i="8" s="1"/>
  <c r="A3667" i="8" s="1"/>
  <c r="A3668" i="8" s="1"/>
  <c r="A3669" i="8" s="1"/>
  <c r="A3670" i="8" s="1"/>
  <c r="A3671" i="8" s="1"/>
  <c r="A3672" i="8" s="1"/>
  <c r="A3673" i="8" s="1"/>
  <c r="A3674" i="8" s="1"/>
  <c r="A3675" i="8" s="1"/>
  <c r="A3676" i="8" s="1"/>
  <c r="A3677" i="8" s="1"/>
  <c r="A3678" i="8" s="1"/>
  <c r="A3679" i="8" s="1"/>
  <c r="A3680" i="8" s="1"/>
  <c r="A3681" i="8" s="1"/>
  <c r="A3682" i="8" s="1"/>
  <c r="A3683" i="8" s="1"/>
  <c r="A3684" i="8" s="1"/>
  <c r="A3685" i="8" s="1"/>
  <c r="A3686" i="8" s="1"/>
  <c r="A3687" i="8" s="1"/>
  <c r="A3688" i="8" s="1"/>
  <c r="A3689" i="8" s="1"/>
  <c r="A3690" i="8" s="1"/>
  <c r="A3691" i="8" s="1"/>
  <c r="A3692" i="8" s="1"/>
  <c r="A3693" i="8" s="1"/>
  <c r="A3694" i="8" s="1"/>
  <c r="A3695" i="8" s="1"/>
  <c r="A3696" i="8" s="1"/>
  <c r="A3697" i="8" s="1"/>
  <c r="A3698" i="8" s="1"/>
  <c r="A3699" i="8" s="1"/>
  <c r="A3700" i="8" s="1"/>
  <c r="A3701" i="8" s="1"/>
  <c r="A3702" i="8" s="1"/>
  <c r="A3703" i="8" s="1"/>
  <c r="A3704" i="8" s="1"/>
  <c r="A3705" i="8" s="1"/>
  <c r="A3706" i="8" s="1"/>
  <c r="A3708" i="8" s="1"/>
  <c r="A3709" i="8" s="1"/>
  <c r="A3710" i="8" s="1"/>
  <c r="A3711" i="8" s="1"/>
  <c r="A3712" i="8" s="1"/>
  <c r="A3713" i="8" s="1"/>
  <c r="A3714" i="8" s="1"/>
  <c r="A3715" i="8" s="1"/>
  <c r="A3716" i="8" s="1"/>
  <c r="A3717" i="8" s="1"/>
  <c r="A3718" i="8" s="1"/>
  <c r="A3719" i="8" s="1"/>
  <c r="A3720" i="8" s="1"/>
  <c r="A3721" i="8" s="1"/>
  <c r="A3722" i="8" s="1"/>
  <c r="A3723" i="8" s="1"/>
  <c r="A3724" i="8" s="1"/>
  <c r="A3725" i="8" s="1"/>
  <c r="A3726" i="8" s="1"/>
  <c r="A3727" i="8" s="1"/>
  <c r="A3728" i="8" s="1"/>
  <c r="A3729" i="8" s="1"/>
  <c r="A3730" i="8" s="1"/>
  <c r="A3731" i="8" s="1"/>
  <c r="A3732" i="8" s="1"/>
  <c r="A3733" i="8" s="1"/>
  <c r="A3734" i="8" s="1"/>
  <c r="A3735" i="8" s="1"/>
  <c r="A3736" i="8" s="1"/>
  <c r="A3737" i="8" s="1"/>
  <c r="A3738" i="8" s="1"/>
  <c r="A3739" i="8" s="1"/>
  <c r="A3740" i="8" s="1"/>
  <c r="A3741" i="8" s="1"/>
  <c r="A3742" i="8" s="1"/>
  <c r="A3743" i="8" s="1"/>
  <c r="A3744" i="8" s="1"/>
  <c r="A3745" i="8" s="1"/>
  <c r="A3746" i="8" s="1"/>
  <c r="A3748" i="8" s="1"/>
  <c r="A11" i="33"/>
  <c r="A12" i="33" s="1"/>
  <c r="A13" i="33" s="1"/>
  <c r="A14" i="33" s="1"/>
  <c r="A15" i="33" s="1"/>
  <c r="A16" i="33" s="1"/>
  <c r="A17" i="33" s="1"/>
  <c r="A18" i="33" s="1"/>
  <c r="A19" i="33" s="1"/>
  <c r="A20" i="33" s="1"/>
  <c r="A21" i="33" s="1"/>
  <c r="A22" i="33" s="1"/>
  <c r="A23" i="33" s="1"/>
  <c r="A24" i="33" s="1"/>
  <c r="A25" i="33" s="1"/>
  <c r="A26" i="33" s="1"/>
  <c r="A27" i="33" s="1"/>
  <c r="A28" i="33" s="1"/>
  <c r="A29" i="33" s="1"/>
  <c r="A30" i="33" s="1"/>
  <c r="A31" i="33" s="1"/>
  <c r="A32" i="33" s="1"/>
  <c r="A33" i="33" s="1"/>
  <c r="A34" i="33" s="1"/>
  <c r="A35" i="33" s="1"/>
  <c r="A36" i="33" s="1"/>
  <c r="A37" i="33" s="1"/>
  <c r="A38" i="33" s="1"/>
  <c r="A39" i="33" s="1"/>
  <c r="A40" i="33" s="1"/>
  <c r="A41" i="33" s="1"/>
  <c r="A42" i="33" s="1"/>
  <c r="A43" i="33" s="1"/>
  <c r="A44" i="33" s="1"/>
  <c r="A45" i="33" s="1"/>
  <c r="A46" i="33" s="1"/>
  <c r="A47" i="33" s="1"/>
  <c r="A48" i="33" s="1"/>
  <c r="A49" i="33" s="1"/>
  <c r="A50" i="33" s="1"/>
  <c r="A51" i="33" s="1"/>
  <c r="A52" i="33" s="1"/>
  <c r="A53" i="33" s="1"/>
  <c r="A54" i="33" s="1"/>
  <c r="A55" i="33" s="1"/>
  <c r="A56" i="33" s="1"/>
  <c r="A57" i="33" s="1"/>
  <c r="A58" i="33" s="1"/>
  <c r="A59" i="33" s="1"/>
  <c r="A60" i="33" s="1"/>
  <c r="A61" i="33" s="1"/>
  <c r="A62" i="33" s="1"/>
  <c r="A63" i="33" s="1"/>
  <c r="A64" i="33" s="1"/>
  <c r="A65" i="33" s="1"/>
  <c r="A66" i="33" s="1"/>
  <c r="A67" i="33" s="1"/>
  <c r="A68" i="33" s="1"/>
  <c r="A69" i="33" s="1"/>
  <c r="A70" i="33" s="1"/>
  <c r="A71" i="33" s="1"/>
  <c r="A72" i="33" s="1"/>
  <c r="A73" i="33" s="1"/>
  <c r="A74" i="33" s="1"/>
  <c r="A75" i="33" s="1"/>
  <c r="A76" i="33" s="1"/>
  <c r="A77" i="33" s="1"/>
  <c r="A78" i="33" s="1"/>
  <c r="A79" i="33" s="1"/>
  <c r="A80" i="33" s="1"/>
  <c r="A81" i="33" s="1"/>
  <c r="A82" i="33" s="1"/>
  <c r="A83" i="33" s="1"/>
  <c r="A84" i="33" s="1"/>
  <c r="A85" i="33" s="1"/>
  <c r="A86" i="33" s="1"/>
  <c r="A87" i="33" s="1"/>
  <c r="A88" i="33" s="1"/>
  <c r="A89" i="33" s="1"/>
  <c r="A90" i="33" s="1"/>
  <c r="A91" i="33" s="1"/>
  <c r="A92" i="33" s="1"/>
  <c r="A93" i="33" s="1"/>
  <c r="A94" i="33" s="1"/>
  <c r="A95" i="33" s="1"/>
  <c r="A96" i="33" s="1"/>
  <c r="A97" i="33" s="1"/>
  <c r="A98" i="33" s="1"/>
  <c r="A99" i="33" s="1"/>
  <c r="A100" i="33" s="1"/>
  <c r="A101" i="33" s="1"/>
  <c r="A102" i="33" s="1"/>
  <c r="A103" i="33" s="1"/>
  <c r="A104" i="33" s="1"/>
  <c r="A105" i="33" s="1"/>
  <c r="A106" i="33" s="1"/>
  <c r="A107" i="33" s="1"/>
  <c r="A108" i="33" s="1"/>
  <c r="A109" i="33" s="1"/>
  <c r="A110" i="33" s="1"/>
  <c r="A111" i="33" s="1"/>
  <c r="A112" i="33" s="1"/>
  <c r="A113" i="33" s="1"/>
  <c r="A114" i="33" s="1"/>
  <c r="A115" i="33" s="1"/>
  <c r="A116" i="33" s="1"/>
  <c r="A117" i="33" s="1"/>
  <c r="A118" i="33" s="1"/>
  <c r="A119" i="33" s="1"/>
  <c r="A120" i="33" s="1"/>
  <c r="A121" i="33" s="1"/>
  <c r="A122" i="33" s="1"/>
  <c r="A123" i="33" s="1"/>
  <c r="A124" i="33" s="1"/>
  <c r="A125" i="33" s="1"/>
  <c r="A126" i="33" s="1"/>
  <c r="A127" i="33" s="1"/>
  <c r="A128" i="33" s="1"/>
  <c r="A129" i="33" s="1"/>
  <c r="A130" i="33" s="1"/>
  <c r="A131" i="33" s="1"/>
  <c r="A132" i="33" s="1"/>
  <c r="A133" i="33" s="1"/>
  <c r="A134" i="33" s="1"/>
  <c r="A135" i="33" s="1"/>
  <c r="A136" i="33" s="1"/>
  <c r="A138" i="33" s="1"/>
  <c r="A140" i="33" s="1"/>
  <c r="B98" i="15"/>
  <c r="B95" i="15"/>
  <c r="C93" i="15"/>
  <c r="B93" i="15"/>
  <c r="C92" i="15"/>
  <c r="B92" i="15"/>
  <c r="C91" i="15"/>
  <c r="B91" i="15"/>
  <c r="C90" i="15"/>
  <c r="B90" i="15"/>
  <c r="G95" i="15"/>
  <c r="G17" i="15"/>
  <c r="H93" i="15"/>
  <c r="H92" i="15"/>
  <c r="F91" i="15"/>
  <c r="H91" i="15"/>
  <c r="F90" i="15"/>
  <c r="H90" i="15"/>
  <c r="H95" i="15" s="1"/>
  <c r="F95" i="15" s="1"/>
  <c r="E17" i="15" s="1"/>
  <c r="F17" i="15" s="1"/>
  <c r="H17" i="15" s="1"/>
  <c r="C86" i="15"/>
  <c r="C85" i="15"/>
  <c r="C84" i="15"/>
  <c r="C83" i="15"/>
  <c r="B88" i="15"/>
  <c r="B86" i="15"/>
  <c r="B85" i="15"/>
  <c r="B84" i="15"/>
  <c r="B83" i="15"/>
  <c r="G88" i="15"/>
  <c r="G16" i="15"/>
  <c r="F86" i="15"/>
  <c r="H86" i="15" s="1"/>
  <c r="F85" i="15"/>
  <c r="H85" i="15" s="1"/>
  <c r="F84" i="15"/>
  <c r="H84" i="15"/>
  <c r="F83" i="15"/>
  <c r="H83" i="15" s="1"/>
  <c r="H88" i="15" s="1"/>
  <c r="F88" i="15" s="1"/>
  <c r="E16" i="15" s="1"/>
  <c r="F16" i="15" s="1"/>
  <c r="H16" i="15" s="1"/>
  <c r="D17" i="15"/>
  <c r="D16" i="15"/>
  <c r="D15" i="15"/>
  <c r="B74" i="15"/>
  <c r="B81" i="15"/>
  <c r="F79" i="15"/>
  <c r="H79" i="15" s="1"/>
  <c r="F78" i="15"/>
  <c r="H78" i="15"/>
  <c r="F77" i="15"/>
  <c r="H77" i="15"/>
  <c r="H76" i="15"/>
  <c r="G81" i="15"/>
  <c r="G15" i="15" s="1"/>
  <c r="A15" i="15"/>
  <c r="A16" i="15"/>
  <c r="A17" i="15"/>
  <c r="A20" i="15" s="1"/>
  <c r="A21" i="15" s="1"/>
  <c r="A22" i="15" s="1"/>
  <c r="A23" i="15" s="1"/>
  <c r="A25" i="15" s="1"/>
  <c r="A34" i="15"/>
  <c r="A35" i="15" s="1"/>
  <c r="A36" i="15" s="1"/>
  <c r="A37" i="15" s="1"/>
  <c r="A38" i="15" s="1"/>
  <c r="A39" i="15" s="1"/>
  <c r="A40" i="15" s="1"/>
  <c r="A41" i="15" s="1"/>
  <c r="A42" i="15" s="1"/>
  <c r="A43" i="15" s="1"/>
  <c r="A44" i="15" s="1"/>
  <c r="A45" i="15" s="1"/>
  <c r="A46" i="15" s="1"/>
  <c r="A47" i="15" s="1"/>
  <c r="A48" i="15" s="1"/>
  <c r="A49" i="15" s="1"/>
  <c r="A50" i="15" s="1"/>
  <c r="A51" i="15" s="1"/>
  <c r="A52" i="15" s="1"/>
  <c r="A53" i="15" s="1"/>
  <c r="A54" i="15" s="1"/>
  <c r="A55" i="15" s="1"/>
  <c r="A56" i="15" s="1"/>
  <c r="A57" i="15" s="1"/>
  <c r="A58" i="15" s="1"/>
  <c r="A59" i="15" s="1"/>
  <c r="A60" i="15" s="1"/>
  <c r="A61" i="15" s="1"/>
  <c r="A62" i="15" s="1"/>
  <c r="A63" i="15" s="1"/>
  <c r="A64" i="15" s="1"/>
  <c r="A65" i="15" s="1"/>
  <c r="A66" i="15" s="1"/>
  <c r="A67" i="15" s="1"/>
  <c r="A68" i="15" s="1"/>
  <c r="A69" i="15" s="1"/>
  <c r="A70" i="15" s="1"/>
  <c r="A71" i="15" s="1"/>
  <c r="A72" i="15" s="1"/>
  <c r="A74" i="15" s="1"/>
  <c r="A76" i="15" s="1"/>
  <c r="A77" i="15" s="1"/>
  <c r="A78" i="15" s="1"/>
  <c r="A79" i="15" s="1"/>
  <c r="A81" i="15" s="1"/>
  <c r="A83" i="15" s="1"/>
  <c r="A84" i="15" s="1"/>
  <c r="A85" i="15" s="1"/>
  <c r="A86" i="15" s="1"/>
  <c r="A88" i="15" s="1"/>
  <c r="A90" i="15" s="1"/>
  <c r="A91" i="15" s="1"/>
  <c r="A92" i="15" s="1"/>
  <c r="A93" i="15" s="1"/>
  <c r="A95" i="15" s="1"/>
  <c r="A98" i="15" s="1"/>
  <c r="A100" i="15" s="1"/>
  <c r="A102" i="15" s="1"/>
  <c r="A104" i="15" s="1"/>
  <c r="B77" i="15"/>
  <c r="C77" i="15"/>
  <c r="B78" i="15"/>
  <c r="C78" i="15"/>
  <c r="B79" i="15"/>
  <c r="C79" i="15"/>
  <c r="C76" i="15"/>
  <c r="B76" i="15"/>
  <c r="G20" i="15"/>
  <c r="F98" i="15"/>
  <c r="H98" i="15"/>
  <c r="C98" i="15"/>
  <c r="G74" i="15"/>
  <c r="G14" i="15" s="1"/>
  <c r="G25" i="15" s="1"/>
  <c r="F35" i="15"/>
  <c r="H35" i="15"/>
  <c r="F36" i="15"/>
  <c r="H36" i="15"/>
  <c r="F37" i="15"/>
  <c r="H37" i="15" s="1"/>
  <c r="F38" i="15"/>
  <c r="H38" i="15"/>
  <c r="F39" i="15"/>
  <c r="H39" i="15"/>
  <c r="F40" i="15"/>
  <c r="H40" i="15" s="1"/>
  <c r="F41" i="15"/>
  <c r="H41" i="15"/>
  <c r="F42" i="15"/>
  <c r="H42" i="15"/>
  <c r="F43" i="15"/>
  <c r="H43" i="15" s="1"/>
  <c r="F44" i="15"/>
  <c r="H44" i="15"/>
  <c r="F45" i="15"/>
  <c r="H45" i="15"/>
  <c r="F46" i="15"/>
  <c r="H46" i="15" s="1"/>
  <c r="F47" i="15"/>
  <c r="H47" i="15"/>
  <c r="F48" i="15"/>
  <c r="H48" i="15"/>
  <c r="F49" i="15"/>
  <c r="H49" i="15" s="1"/>
  <c r="F50" i="15"/>
  <c r="H50" i="15"/>
  <c r="F51" i="15"/>
  <c r="H51" i="15"/>
  <c r="F52" i="15"/>
  <c r="H52" i="15" s="1"/>
  <c r="F53" i="15"/>
  <c r="H53" i="15"/>
  <c r="F54" i="15"/>
  <c r="H54" i="15"/>
  <c r="F55" i="15"/>
  <c r="H55" i="15" s="1"/>
  <c r="F56" i="15"/>
  <c r="H56" i="15"/>
  <c r="F57" i="15"/>
  <c r="H57" i="15"/>
  <c r="F58" i="15"/>
  <c r="H58" i="15" s="1"/>
  <c r="C35" i="15"/>
  <c r="C36" i="15"/>
  <c r="C37" i="15"/>
  <c r="C38" i="15"/>
  <c r="C39" i="15"/>
  <c r="C40" i="15"/>
  <c r="C41" i="15"/>
  <c r="C42" i="15"/>
  <c r="C43" i="15"/>
  <c r="C44" i="15"/>
  <c r="C45" i="15"/>
  <c r="C46" i="15"/>
  <c r="C47" i="15"/>
  <c r="C48" i="15"/>
  <c r="C49" i="15"/>
  <c r="C50" i="15"/>
  <c r="C51" i="15"/>
  <c r="C52" i="15"/>
  <c r="C53" i="15"/>
  <c r="C54" i="15"/>
  <c r="C55" i="15"/>
  <c r="C56" i="15"/>
  <c r="C57" i="15"/>
  <c r="C58" i="15"/>
  <c r="B35" i="15"/>
  <c r="B36" i="15"/>
  <c r="B37" i="15"/>
  <c r="B38" i="15"/>
  <c r="B39" i="15"/>
  <c r="B40" i="15"/>
  <c r="B41" i="15"/>
  <c r="B42" i="15"/>
  <c r="B43" i="15"/>
  <c r="B44" i="15"/>
  <c r="B45" i="15"/>
  <c r="B46" i="15"/>
  <c r="B47" i="15"/>
  <c r="B48" i="15"/>
  <c r="B49" i="15"/>
  <c r="B50" i="15"/>
  <c r="B51" i="15"/>
  <c r="B52" i="15"/>
  <c r="B53" i="15"/>
  <c r="B54" i="15"/>
  <c r="B55" i="15"/>
  <c r="B56" i="15"/>
  <c r="B57" i="15"/>
  <c r="B58" i="15"/>
  <c r="C34" i="15"/>
  <c r="B34" i="15"/>
  <c r="D16" i="10"/>
  <c r="D14" i="15" s="1"/>
  <c r="E20" i="15"/>
  <c r="E31" i="32"/>
  <c r="E32" i="32"/>
  <c r="E33" i="32"/>
  <c r="E34" i="32"/>
  <c r="E35" i="32"/>
  <c r="E36" i="32"/>
  <c r="E37" i="32"/>
  <c r="E38" i="32"/>
  <c r="E39" i="32"/>
  <c r="E40" i="32"/>
  <c r="E41" i="32"/>
  <c r="E42" i="32"/>
  <c r="E43" i="32"/>
  <c r="E44" i="32"/>
  <c r="E45" i="32"/>
  <c r="E46" i="32"/>
  <c r="E47" i="32"/>
  <c r="E48" i="32"/>
  <c r="E49" i="32"/>
  <c r="E50" i="32"/>
  <c r="E51" i="32"/>
  <c r="E52" i="32"/>
  <c r="E53" i="32"/>
  <c r="E54" i="32"/>
  <c r="E55" i="32"/>
  <c r="E56" i="32"/>
  <c r="E57" i="32"/>
  <c r="E58" i="32"/>
  <c r="E59" i="32"/>
  <c r="E60" i="32"/>
  <c r="E61" i="32"/>
  <c r="E26" i="32"/>
  <c r="E27" i="32"/>
  <c r="E28" i="32"/>
  <c r="E29" i="32"/>
  <c r="E30" i="32"/>
  <c r="A65" i="32"/>
  <c r="A67" i="32"/>
  <c r="A69" i="32"/>
  <c r="E25" i="32"/>
  <c r="E24" i="32"/>
  <c r="E23" i="32"/>
  <c r="H13" i="32"/>
  <c r="E13" i="32"/>
  <c r="I13" i="32"/>
  <c r="E31" i="58" s="1"/>
  <c r="A17" i="10"/>
  <c r="A18" i="10" s="1"/>
  <c r="A19" i="10" s="1"/>
  <c r="A20" i="10" s="1"/>
  <c r="A21" i="10" s="1"/>
  <c r="A22" i="10" s="1"/>
  <c r="A23" i="10" s="1"/>
  <c r="A24" i="10" s="1"/>
  <c r="A25" i="10" s="1"/>
  <c r="A26" i="10"/>
  <c r="A27" i="10" s="1"/>
  <c r="A28" i="10" s="1"/>
  <c r="A29" i="10" s="1"/>
  <c r="A30" i="10" s="1"/>
  <c r="A31" i="10" s="1"/>
  <c r="A32" i="10" s="1"/>
  <c r="A33" i="10" s="1"/>
  <c r="A34" i="10" s="1"/>
  <c r="A35" i="10" s="1"/>
  <c r="A36" i="10" s="1"/>
  <c r="A37" i="10" s="1"/>
  <c r="A38" i="10" s="1"/>
  <c r="A39" i="10" s="1"/>
  <c r="A40" i="10" s="1"/>
  <c r="A41" i="10" s="1"/>
  <c r="A42" i="10" s="1"/>
  <c r="A43" i="10" s="1"/>
  <c r="A44" i="10" s="1"/>
  <c r="A46" i="10" s="1"/>
  <c r="A58" i="10" s="1"/>
  <c r="A59" i="10" s="1"/>
  <c r="A60" i="10" s="1"/>
  <c r="A61" i="10" s="1"/>
  <c r="A62" i="10" s="1"/>
  <c r="A63" i="10" s="1"/>
  <c r="A64" i="10" s="1"/>
  <c r="A65" i="10" s="1"/>
  <c r="A66" i="10" s="1"/>
  <c r="A67" i="10" s="1"/>
  <c r="A68" i="10" s="1"/>
  <c r="A69" i="10" s="1"/>
  <c r="A70" i="10" s="1"/>
  <c r="A71" i="10" s="1"/>
  <c r="A72" i="10" s="1"/>
  <c r="A73" i="10" s="1"/>
  <c r="A74" i="10" s="1"/>
  <c r="A75" i="10" s="1"/>
  <c r="A76" i="10" s="1"/>
  <c r="A77" i="10" s="1"/>
  <c r="A78" i="10" s="1"/>
  <c r="A79" i="10" s="1"/>
  <c r="A80" i="10" s="1"/>
  <c r="A81" i="10" s="1"/>
  <c r="A82" i="10" s="1"/>
  <c r="A83" i="10" s="1"/>
  <c r="A84" i="10" s="1"/>
  <c r="A85" i="10" s="1"/>
  <c r="A86" i="10" s="1"/>
  <c r="A87" i="10" s="1"/>
  <c r="A89" i="10" s="1"/>
  <c r="A91" i="10" s="1"/>
  <c r="A93" i="10" s="1"/>
  <c r="A95" i="10" s="1"/>
  <c r="A13" i="16"/>
  <c r="A14" i="16"/>
  <c r="A15" i="16" s="1"/>
  <c r="A16" i="16" s="1"/>
  <c r="A17" i="16" s="1"/>
  <c r="A18" i="16" s="1"/>
  <c r="A19" i="16" s="1"/>
  <c r="A20" i="16" s="1"/>
  <c r="A21" i="16" s="1"/>
  <c r="A22" i="16" s="1"/>
  <c r="A23" i="16" s="1"/>
  <c r="A24" i="16" s="1"/>
  <c r="A25" i="16" s="1"/>
  <c r="A26" i="16" s="1"/>
  <c r="A27" i="16" s="1"/>
  <c r="A28" i="16" s="1"/>
  <c r="A29" i="16" s="1"/>
  <c r="A30" i="16" s="1"/>
  <c r="A31" i="16" s="1"/>
  <c r="A32" i="16" s="1"/>
  <c r="A33" i="16" s="1"/>
  <c r="A34" i="16" s="1"/>
  <c r="A35" i="16" s="1"/>
  <c r="A36" i="16" s="1"/>
  <c r="A37" i="16" s="1"/>
  <c r="A38" i="16" s="1"/>
  <c r="A39" i="16" s="1"/>
  <c r="A40" i="16" s="1"/>
  <c r="A41" i="16" s="1"/>
  <c r="A42" i="16" s="1"/>
  <c r="A43" i="16" s="1"/>
  <c r="A44" i="16" s="1"/>
  <c r="A45" i="16" s="1"/>
  <c r="A46" i="16" s="1"/>
  <c r="A47" i="16" s="1"/>
  <c r="A48" i="16" s="1"/>
  <c r="A49" i="16" s="1"/>
  <c r="A50" i="16" s="1"/>
  <c r="A51" i="16" s="1"/>
  <c r="A52" i="16" s="1"/>
  <c r="A53" i="16" s="1"/>
  <c r="A54" i="16" s="1"/>
  <c r="A55" i="16" s="1"/>
  <c r="A56" i="16" s="1"/>
  <c r="A57" i="16" s="1"/>
  <c r="A58" i="16" s="1"/>
  <c r="A59" i="16" s="1"/>
  <c r="A60" i="16" s="1"/>
  <c r="A61" i="16" s="1"/>
  <c r="A62" i="16" s="1"/>
  <c r="A63" i="16" s="1"/>
  <c r="A64" i="16" s="1"/>
  <c r="A65" i="16" s="1"/>
  <c r="A66" i="16" s="1"/>
  <c r="A67" i="16" s="1"/>
  <c r="A68" i="16" s="1"/>
  <c r="A69" i="16" s="1"/>
  <c r="A70" i="16" s="1"/>
  <c r="A71" i="16" s="1"/>
  <c r="A72" i="16" s="1"/>
  <c r="A73" i="16" s="1"/>
  <c r="A74" i="16" s="1"/>
  <c r="A75" i="16" s="1"/>
  <c r="A76" i="16" s="1"/>
  <c r="A77" i="16" s="1"/>
  <c r="A78" i="16" s="1"/>
  <c r="A79" i="16" s="1"/>
  <c r="A80" i="16" s="1"/>
  <c r="A81" i="16" s="1"/>
  <c r="A82" i="16" s="1"/>
  <c r="A83" i="16" s="1"/>
  <c r="A84" i="16" s="1"/>
  <c r="A85" i="16" s="1"/>
  <c r="A86" i="16" s="1"/>
  <c r="A87" i="16" s="1"/>
  <c r="A88" i="16" s="1"/>
  <c r="A89" i="16" s="1"/>
  <c r="A90" i="16" s="1"/>
  <c r="A91" i="16" s="1"/>
  <c r="A92" i="16" s="1"/>
  <c r="A93" i="16" s="1"/>
  <c r="A94" i="16" s="1"/>
  <c r="A95" i="16" s="1"/>
  <c r="A96" i="16" s="1"/>
  <c r="A97" i="16" s="1"/>
  <c r="A98" i="16" s="1"/>
  <c r="A99" i="16" s="1"/>
  <c r="A100" i="16" s="1"/>
  <c r="A101" i="16" s="1"/>
  <c r="A102" i="16" s="1"/>
  <c r="A103" i="16" s="1"/>
  <c r="A104" i="16" s="1"/>
  <c r="A105" i="16" s="1"/>
  <c r="A106" i="16" s="1"/>
  <c r="A107" i="16" s="1"/>
  <c r="A108" i="16" s="1"/>
  <c r="A109" i="16" s="1"/>
  <c r="A110" i="16" s="1"/>
  <c r="A111" i="16" s="1"/>
  <c r="A112" i="16" s="1"/>
  <c r="A113" i="16" s="1"/>
  <c r="A114" i="16" s="1"/>
  <c r="A115" i="16" s="1"/>
  <c r="A116" i="16" s="1"/>
  <c r="A117" i="16" s="1"/>
  <c r="A118" i="16" s="1"/>
  <c r="A119" i="16" s="1"/>
  <c r="A120" i="16" s="1"/>
  <c r="A121" i="16" s="1"/>
  <c r="A122" i="16" s="1"/>
  <c r="A123" i="16" s="1"/>
  <c r="A124" i="16" s="1"/>
  <c r="A125" i="16" s="1"/>
  <c r="A126" i="16" s="1"/>
  <c r="A127" i="16" s="1"/>
  <c r="A128" i="16" s="1"/>
  <c r="A129" i="16" s="1"/>
  <c r="A130" i="16" s="1"/>
  <c r="A131" i="16" s="1"/>
  <c r="A132" i="16" s="1"/>
  <c r="A133" i="16" s="1"/>
  <c r="A134" i="16" s="1"/>
  <c r="A135" i="16" s="1"/>
  <c r="A136" i="16" s="1"/>
  <c r="A137" i="16" s="1"/>
  <c r="A138" i="16" s="1"/>
  <c r="A139" i="16" s="1"/>
  <c r="A140" i="16" s="1"/>
  <c r="A141" i="16" s="1"/>
  <c r="A142" i="16" s="1"/>
  <c r="A143" i="16" s="1"/>
  <c r="A144" i="16" s="1"/>
  <c r="A145" i="16" s="1"/>
  <c r="A146" i="16" s="1"/>
  <c r="A147" i="16" s="1"/>
  <c r="A148" i="16" s="1"/>
  <c r="A149" i="16" s="1"/>
  <c r="A150" i="16" s="1"/>
  <c r="A151" i="16" s="1"/>
  <c r="A152" i="16" s="1"/>
  <c r="A153" i="16" s="1"/>
  <c r="A154" i="16" s="1"/>
  <c r="A155" i="16" s="1"/>
  <c r="A156" i="16" s="1"/>
  <c r="A157" i="16" s="1"/>
  <c r="A158" i="16" s="1"/>
  <c r="A159" i="16" s="1"/>
  <c r="A160" i="16" s="1"/>
  <c r="A161" i="16" s="1"/>
  <c r="A163" i="16" s="1"/>
  <c r="A14" i="17"/>
  <c r="A15" i="17" s="1"/>
  <c r="A16" i="17"/>
  <c r="A17" i="17" s="1"/>
  <c r="A18" i="17" s="1"/>
  <c r="A19" i="17" s="1"/>
  <c r="A20" i="17" s="1"/>
  <c r="A21" i="17" s="1"/>
  <c r="A22" i="17" s="1"/>
  <c r="A23" i="17" s="1"/>
  <c r="A24" i="17" s="1"/>
  <c r="A26" i="17" s="1"/>
  <c r="D86" i="34"/>
  <c r="D85" i="34"/>
  <c r="D84" i="34"/>
  <c r="D46" i="34"/>
  <c r="D36" i="34"/>
  <c r="D51" i="34"/>
  <c r="D35" i="34"/>
  <c r="D71" i="34"/>
  <c r="D56" i="34"/>
  <c r="D45" i="34"/>
  <c r="D26" i="34"/>
  <c r="D61" i="34"/>
  <c r="D55" i="34"/>
  <c r="D31" i="34"/>
  <c r="D16" i="34"/>
  <c r="D81" i="34"/>
  <c r="D50" i="34"/>
  <c r="D40" i="34"/>
  <c r="D21" i="34"/>
  <c r="D15" i="34"/>
  <c r="D80" i="34"/>
  <c r="D76" i="34"/>
  <c r="D54" i="34"/>
  <c r="D20" i="34"/>
  <c r="D14" i="34"/>
  <c r="E14" i="34"/>
  <c r="G14" i="34"/>
  <c r="D70" i="34"/>
  <c r="D66" i="34"/>
  <c r="D60" i="34"/>
  <c r="D25" i="34"/>
  <c r="D39" i="34"/>
  <c r="D75" i="34"/>
  <c r="D65" i="34"/>
  <c r="D59" i="34"/>
  <c r="D44" i="34"/>
  <c r="D24" i="34"/>
  <c r="D74" i="34"/>
  <c r="D19" i="34"/>
  <c r="D30" i="34"/>
  <c r="E30" i="34"/>
  <c r="G30" i="34" s="1"/>
  <c r="D79" i="34"/>
  <c r="D69" i="34"/>
  <c r="D64" i="34"/>
  <c r="D49" i="34"/>
  <c r="D34" i="34"/>
  <c r="D29" i="34"/>
  <c r="E80" i="34"/>
  <c r="G80" i="34" s="1"/>
  <c r="E76" i="34"/>
  <c r="G76" i="34" s="1"/>
  <c r="E55" i="34"/>
  <c r="G55" i="34" s="1"/>
  <c r="E20" i="34"/>
  <c r="G20" i="34" s="1"/>
  <c r="A15" i="34"/>
  <c r="A16" i="34" s="1"/>
  <c r="A19" i="34" s="1"/>
  <c r="A20" i="34" s="1"/>
  <c r="A21" i="34"/>
  <c r="A24" i="34" s="1"/>
  <c r="A25" i="34" s="1"/>
  <c r="A26" i="34" s="1"/>
  <c r="A29" i="34" s="1"/>
  <c r="A30" i="34" s="1"/>
  <c r="A31" i="34"/>
  <c r="A34" i="34" s="1"/>
  <c r="A35" i="34" s="1"/>
  <c r="A36" i="34" s="1"/>
  <c r="A39" i="34" s="1"/>
  <c r="A40" i="34" s="1"/>
  <c r="A41" i="34" s="1"/>
  <c r="A44" i="34" s="1"/>
  <c r="A45" i="34" s="1"/>
  <c r="A46" i="34" s="1"/>
  <c r="A49" i="34" s="1"/>
  <c r="A50" i="34" s="1"/>
  <c r="A51" i="34" s="1"/>
  <c r="A54" i="34" s="1"/>
  <c r="A55" i="34" s="1"/>
  <c r="A56" i="34" s="1"/>
  <c r="A59" i="34" s="1"/>
  <c r="A60" i="34" s="1"/>
  <c r="A61" i="34" s="1"/>
  <c r="A64" i="34" s="1"/>
  <c r="A65" i="34" s="1"/>
  <c r="A66" i="34" s="1"/>
  <c r="A69" i="34" s="1"/>
  <c r="A70" i="34" s="1"/>
  <c r="A71" i="34" s="1"/>
  <c r="A74" i="34" s="1"/>
  <c r="A75" i="34" s="1"/>
  <c r="A76" i="34" s="1"/>
  <c r="A79" i="34" s="1"/>
  <c r="A80" i="34" s="1"/>
  <c r="A81" i="34" s="1"/>
  <c r="A84" i="34" s="1"/>
  <c r="A85" i="34" s="1"/>
  <c r="A86" i="34" s="1"/>
  <c r="A88" i="34" s="1"/>
  <c r="A3" i="34"/>
  <c r="A2" i="34"/>
  <c r="F83" i="21"/>
  <c r="D76" i="21"/>
  <c r="D61" i="21"/>
  <c r="D71" i="21"/>
  <c r="D51" i="21"/>
  <c r="D46" i="21"/>
  <c r="D56" i="21"/>
  <c r="D41" i="21"/>
  <c r="D31" i="21"/>
  <c r="D75" i="21"/>
  <c r="D60" i="21"/>
  <c r="D55" i="21"/>
  <c r="D45" i="21"/>
  <c r="D70" i="21"/>
  <c r="D74" i="21"/>
  <c r="D66" i="21"/>
  <c r="D50" i="21"/>
  <c r="D81" i="21"/>
  <c r="D65" i="21"/>
  <c r="D69" i="21"/>
  <c r="D64" i="21"/>
  <c r="D35" i="21"/>
  <c r="D25" i="21"/>
  <c r="D29" i="21"/>
  <c r="D80" i="21"/>
  <c r="D79" i="21"/>
  <c r="D54" i="21"/>
  <c r="D49" i="21"/>
  <c r="D39" i="21"/>
  <c r="D34" i="21"/>
  <c r="D59" i="21"/>
  <c r="D44" i="21"/>
  <c r="D36" i="21"/>
  <c r="D30" i="21"/>
  <c r="D26" i="21"/>
  <c r="D24" i="21"/>
  <c r="D20" i="21"/>
  <c r="D19" i="21"/>
  <c r="D16" i="21"/>
  <c r="D15" i="21"/>
  <c r="A15" i="21"/>
  <c r="A16" i="21"/>
  <c r="A19" i="21" s="1"/>
  <c r="A20" i="21" s="1"/>
  <c r="A21" i="21" s="1"/>
  <c r="A24" i="21"/>
  <c r="A25" i="21" s="1"/>
  <c r="A26" i="21" s="1"/>
  <c r="A29" i="21" s="1"/>
  <c r="A30" i="21" s="1"/>
  <c r="A31" i="21" s="1"/>
  <c r="A34" i="21" s="1"/>
  <c r="A35" i="21" s="1"/>
  <c r="A36" i="21" s="1"/>
  <c r="A39" i="21" s="1"/>
  <c r="A40" i="21" s="1"/>
  <c r="A41" i="21" s="1"/>
  <c r="A44" i="21" s="1"/>
  <c r="A45" i="21" s="1"/>
  <c r="A46" i="21" s="1"/>
  <c r="A49" i="21" s="1"/>
  <c r="A50" i="21" s="1"/>
  <c r="A51" i="21" s="1"/>
  <c r="A54" i="21" s="1"/>
  <c r="A55" i="21" s="1"/>
  <c r="A56" i="21" s="1"/>
  <c r="A59" i="21" s="1"/>
  <c r="A60" i="21" s="1"/>
  <c r="A61" i="21" s="1"/>
  <c r="A64" i="21" s="1"/>
  <c r="A65" i="21" s="1"/>
  <c r="A66" i="21" s="1"/>
  <c r="A69" i="21" s="1"/>
  <c r="A70" i="21" s="1"/>
  <c r="A71" i="21" s="1"/>
  <c r="A74" i="21" s="1"/>
  <c r="A75" i="21" s="1"/>
  <c r="A76" i="21" s="1"/>
  <c r="A79" i="21" s="1"/>
  <c r="A80" i="21" s="1"/>
  <c r="A81" i="21" s="1"/>
  <c r="A83" i="21" s="1"/>
  <c r="D40" i="21"/>
  <c r="E36" i="34"/>
  <c r="G36" i="34" s="1"/>
  <c r="E59" i="34"/>
  <c r="G59" i="34" s="1"/>
  <c r="E19" i="34"/>
  <c r="G19" i="34" s="1"/>
  <c r="E50" i="34"/>
  <c r="G50" i="34" s="1"/>
  <c r="E25" i="34"/>
  <c r="G25" i="34" s="1"/>
  <c r="E56" i="34"/>
  <c r="G56" i="34" s="1"/>
  <c r="E54" i="34"/>
  <c r="G54" i="34" s="1"/>
  <c r="E46" i="34"/>
  <c r="G46" i="34" s="1"/>
  <c r="E85" i="34"/>
  <c r="G85" i="34" s="1"/>
  <c r="E40" i="34"/>
  <c r="G40" i="34" s="1"/>
  <c r="E64" i="34"/>
  <c r="G64" i="34" s="1"/>
  <c r="E31" i="34"/>
  <c r="G31" i="34" s="1"/>
  <c r="E44" i="34"/>
  <c r="G44" i="34" s="1"/>
  <c r="E51" i="34"/>
  <c r="G51" i="34" s="1"/>
  <c r="E45" i="34"/>
  <c r="G45" i="34" s="1"/>
  <c r="E39" i="34"/>
  <c r="G39" i="34" s="1"/>
  <c r="E70" i="34"/>
  <c r="G70" i="34" s="1"/>
  <c r="E49" i="34"/>
  <c r="G49" i="34" s="1"/>
  <c r="E70" i="21"/>
  <c r="G70" i="21" s="1"/>
  <c r="E35" i="21"/>
  <c r="G35" i="21" s="1"/>
  <c r="E50" i="21"/>
  <c r="G50" i="21" s="1"/>
  <c r="E16" i="34"/>
  <c r="G16" i="34" s="1"/>
  <c r="E24" i="34"/>
  <c r="G24" i="34" s="1"/>
  <c r="E75" i="34"/>
  <c r="G75" i="34" s="1"/>
  <c r="E15" i="34"/>
  <c r="G15" i="34" s="1"/>
  <c r="E26" i="34"/>
  <c r="G26" i="34" s="1"/>
  <c r="E34" i="34"/>
  <c r="G34" i="34" s="1"/>
  <c r="E66" i="34"/>
  <c r="G66" i="34" s="1"/>
  <c r="E79" i="34"/>
  <c r="G79" i="34" s="1"/>
  <c r="E84" i="34"/>
  <c r="G84" i="34" s="1"/>
  <c r="E21" i="34"/>
  <c r="G21" i="34" s="1"/>
  <c r="E35" i="34"/>
  <c r="G35" i="34" s="1"/>
  <c r="E86" i="34"/>
  <c r="G86" i="34" s="1"/>
  <c r="E31" i="21"/>
  <c r="E45" i="21"/>
  <c r="G45" i="21"/>
  <c r="E64" i="21"/>
  <c r="G64" i="21"/>
  <c r="E81" i="21"/>
  <c r="G81" i="21"/>
  <c r="E36" i="21"/>
  <c r="G36" i="21"/>
  <c r="E51" i="21"/>
  <c r="G51" i="21"/>
  <c r="E75" i="21"/>
  <c r="G75" i="21"/>
  <c r="E30" i="21"/>
  <c r="E39" i="21"/>
  <c r="G39" i="21" s="1"/>
  <c r="E61" i="21"/>
  <c r="G61" i="21" s="1"/>
  <c r="E76" i="21"/>
  <c r="G76" i="21" s="1"/>
  <c r="E29" i="34"/>
  <c r="G29" i="34" s="1"/>
  <c r="E65" i="34"/>
  <c r="G65" i="34" s="1"/>
  <c r="E71" i="34"/>
  <c r="G71" i="34" s="1"/>
  <c r="D41" i="34"/>
  <c r="E41" i="34"/>
  <c r="G41" i="34"/>
  <c r="E60" i="34"/>
  <c r="G60" i="34"/>
  <c r="E74" i="34"/>
  <c r="G74" i="34"/>
  <c r="E61" i="34"/>
  <c r="G61" i="34"/>
  <c r="E69" i="34"/>
  <c r="G69" i="34"/>
  <c r="E81" i="34"/>
  <c r="G81" i="34"/>
  <c r="E15" i="21"/>
  <c r="G15" i="21"/>
  <c r="E29" i="21"/>
  <c r="E41" i="21"/>
  <c r="G41" i="21" s="1"/>
  <c r="E49" i="21"/>
  <c r="G49" i="21" s="1"/>
  <c r="E55" i="21"/>
  <c r="G55" i="21" s="1"/>
  <c r="E69" i="21"/>
  <c r="G69" i="21" s="1"/>
  <c r="E16" i="21"/>
  <c r="G16" i="21" s="1"/>
  <c r="E24" i="21"/>
  <c r="G24" i="21" s="1"/>
  <c r="E44" i="21"/>
  <c r="G44" i="21"/>
  <c r="E56" i="21"/>
  <c r="G56" i="21"/>
  <c r="E19" i="21"/>
  <c r="E25" i="21"/>
  <c r="G25" i="21" s="1"/>
  <c r="E59" i="21"/>
  <c r="G59" i="21"/>
  <c r="E65" i="21"/>
  <c r="G65" i="21"/>
  <c r="E71" i="21"/>
  <c r="G71" i="21"/>
  <c r="E79" i="21"/>
  <c r="G79" i="21"/>
  <c r="D14" i="21"/>
  <c r="E14" i="21"/>
  <c r="G14" i="21" s="1"/>
  <c r="E20" i="21"/>
  <c r="G20" i="21" s="1"/>
  <c r="E26" i="21"/>
  <c r="E34" i="21"/>
  <c r="G34" i="21" s="1"/>
  <c r="E40" i="21"/>
  <c r="G40" i="21" s="1"/>
  <c r="E46" i="21"/>
  <c r="G46" i="21" s="1"/>
  <c r="E54" i="21"/>
  <c r="G54" i="21" s="1"/>
  <c r="E60" i="21"/>
  <c r="G60" i="21" s="1"/>
  <c r="E66" i="21"/>
  <c r="G66" i="21" s="1"/>
  <c r="E74" i="21"/>
  <c r="G74" i="21" s="1"/>
  <c r="E80" i="21"/>
  <c r="G80" i="21" s="1"/>
  <c r="E88" i="34"/>
  <c r="E79" i="58"/>
  <c r="D21" i="21"/>
  <c r="E21" i="21"/>
  <c r="A3" i="33"/>
  <c r="C29" i="13"/>
  <c r="C23" i="13"/>
  <c r="C25" i="13"/>
  <c r="C31" i="13" s="1"/>
  <c r="E32" i="58" s="1"/>
  <c r="C25" i="5"/>
  <c r="C27" i="5"/>
  <c r="C54" i="20"/>
  <c r="C53" i="20"/>
  <c r="C52" i="20"/>
  <c r="C51" i="20"/>
  <c r="B54" i="20"/>
  <c r="B53" i="20"/>
  <c r="B52" i="20"/>
  <c r="B51" i="20"/>
  <c r="H15" i="32"/>
  <c r="A3" i="32"/>
  <c r="A2" i="32"/>
  <c r="E15" i="32"/>
  <c r="C15" i="39" s="1"/>
  <c r="I15" i="32"/>
  <c r="B23" i="5"/>
  <c r="B22" i="5"/>
  <c r="B21" i="5"/>
  <c r="B20" i="5"/>
  <c r="B19" i="5"/>
  <c r="B18" i="5"/>
  <c r="B17" i="5"/>
  <c r="B16" i="5"/>
  <c r="B15" i="5"/>
  <c r="B14" i="5"/>
  <c r="B13" i="5"/>
  <c r="B12" i="5"/>
  <c r="D17" i="10"/>
  <c r="G17" i="10" s="1"/>
  <c r="I17" i="10" s="1"/>
  <c r="D18" i="10"/>
  <c r="D19" i="10"/>
  <c r="D20" i="10"/>
  <c r="D21" i="10"/>
  <c r="G21" i="10" s="1"/>
  <c r="I21" i="10" s="1"/>
  <c r="D22" i="10"/>
  <c r="D23" i="10"/>
  <c r="G23" i="10" s="1"/>
  <c r="I23" i="10" s="1"/>
  <c r="D24" i="10"/>
  <c r="D25" i="10"/>
  <c r="D26" i="10"/>
  <c r="D27" i="10"/>
  <c r="G27" i="10" s="1"/>
  <c r="I27" i="10" s="1"/>
  <c r="D28" i="10"/>
  <c r="D29" i="10"/>
  <c r="G29" i="10" s="1"/>
  <c r="I29" i="10" s="1"/>
  <c r="D30" i="10"/>
  <c r="D31" i="10"/>
  <c r="D32" i="10"/>
  <c r="D33" i="10"/>
  <c r="G33" i="10" s="1"/>
  <c r="I33" i="10" s="1"/>
  <c r="D34" i="10"/>
  <c r="D35" i="10"/>
  <c r="G35" i="10" s="1"/>
  <c r="I35" i="10" s="1"/>
  <c r="D36" i="10"/>
  <c r="D37" i="10"/>
  <c r="D38" i="10"/>
  <c r="F17" i="10"/>
  <c r="A3" i="7"/>
  <c r="A3" i="8"/>
  <c r="A3" i="9"/>
  <c r="A3" i="10"/>
  <c r="A3" i="13"/>
  <c r="A2" i="2"/>
  <c r="A2" i="4"/>
  <c r="A2" i="5"/>
  <c r="A2" i="6"/>
  <c r="A2" i="7"/>
  <c r="A2" i="8"/>
  <c r="A2" i="9"/>
  <c r="A2" i="10"/>
  <c r="A2" i="13"/>
  <c r="B22" i="13"/>
  <c r="B21" i="13"/>
  <c r="B20" i="13"/>
  <c r="B19" i="13"/>
  <c r="B18" i="13"/>
  <c r="B17" i="13"/>
  <c r="B16" i="13"/>
  <c r="B15" i="13"/>
  <c r="B14" i="13"/>
  <c r="B13" i="13"/>
  <c r="B12" i="13"/>
  <c r="B11" i="13"/>
  <c r="A3" i="15"/>
  <c r="A2" i="15"/>
  <c r="A3" i="16"/>
  <c r="A2" i="16"/>
  <c r="A3" i="17"/>
  <c r="A2" i="17"/>
  <c r="A3" i="19"/>
  <c r="A2" i="19"/>
  <c r="A3" i="20"/>
  <c r="A3" i="21"/>
  <c r="A2" i="20"/>
  <c r="G31" i="21"/>
  <c r="G30" i="21"/>
  <c r="G29" i="21"/>
  <c r="G26" i="21"/>
  <c r="G21" i="21"/>
  <c r="G19" i="21"/>
  <c r="A2" i="21"/>
  <c r="E83" i="21"/>
  <c r="E77" i="58"/>
  <c r="F12" i="16"/>
  <c r="H12" i="16"/>
  <c r="H163" i="16" s="1"/>
  <c r="F163" i="16" s="1"/>
  <c r="E49" i="58" s="1"/>
  <c r="F34" i="16"/>
  <c r="H34" i="16"/>
  <c r="F27" i="16"/>
  <c r="H27" i="16"/>
  <c r="F30" i="16"/>
  <c r="H30" i="16"/>
  <c r="F25" i="16"/>
  <c r="H25" i="16"/>
  <c r="F28" i="16"/>
  <c r="H28" i="16"/>
  <c r="F26" i="16"/>
  <c r="H26" i="16"/>
  <c r="F23" i="16"/>
  <c r="H23" i="16"/>
  <c r="F18" i="16"/>
  <c r="H18" i="16"/>
  <c r="F21" i="16"/>
  <c r="H21" i="16"/>
  <c r="F22" i="16"/>
  <c r="H22" i="16"/>
  <c r="F24" i="16"/>
  <c r="H24" i="16"/>
  <c r="F19" i="16"/>
  <c r="H19" i="16"/>
  <c r="F33" i="16"/>
  <c r="H33" i="16"/>
  <c r="F17" i="16"/>
  <c r="H17" i="16"/>
  <c r="F14" i="16"/>
  <c r="H14" i="16"/>
  <c r="F20" i="16"/>
  <c r="H20" i="16"/>
  <c r="F31" i="16"/>
  <c r="H31" i="16"/>
  <c r="F15" i="16"/>
  <c r="H15" i="16"/>
  <c r="F29" i="16"/>
  <c r="H29" i="16"/>
  <c r="F13" i="16"/>
  <c r="F32" i="16"/>
  <c r="H32" i="16" s="1"/>
  <c r="F16" i="16"/>
  <c r="H16" i="16" s="1"/>
  <c r="H13" i="16"/>
  <c r="F18" i="10"/>
  <c r="G18" i="10"/>
  <c r="I18" i="10" s="1"/>
  <c r="F19" i="10"/>
  <c r="G19" i="10" s="1"/>
  <c r="I19" i="10" s="1"/>
  <c r="F20" i="10"/>
  <c r="G20" i="10"/>
  <c r="I20" i="10" s="1"/>
  <c r="F21" i="10"/>
  <c r="F22" i="10"/>
  <c r="G22" i="10"/>
  <c r="I22" i="10" s="1"/>
  <c r="F23" i="10"/>
  <c r="F24" i="10"/>
  <c r="G24" i="10"/>
  <c r="I24" i="10" s="1"/>
  <c r="F25" i="10"/>
  <c r="G25" i="10" s="1"/>
  <c r="I25" i="10" s="1"/>
  <c r="F26" i="10"/>
  <c r="G26" i="10"/>
  <c r="I26" i="10" s="1"/>
  <c r="F27" i="10"/>
  <c r="F28" i="10"/>
  <c r="G28" i="10"/>
  <c r="I28" i="10" s="1"/>
  <c r="F29" i="10"/>
  <c r="F30" i="10"/>
  <c r="G30" i="10"/>
  <c r="I30" i="10" s="1"/>
  <c r="F31" i="10"/>
  <c r="G31" i="10" s="1"/>
  <c r="I31" i="10" s="1"/>
  <c r="F32" i="10"/>
  <c r="G32" i="10"/>
  <c r="I32" i="10" s="1"/>
  <c r="F33" i="10"/>
  <c r="F34" i="10"/>
  <c r="G34" i="10"/>
  <c r="I34" i="10" s="1"/>
  <c r="F35" i="10"/>
  <c r="F36" i="10"/>
  <c r="G36" i="10"/>
  <c r="I36" i="10" s="1"/>
  <c r="F37" i="10"/>
  <c r="G37" i="10" s="1"/>
  <c r="I37" i="10" s="1"/>
  <c r="F38" i="10"/>
  <c r="G38" i="10"/>
  <c r="I38" i="10" s="1"/>
  <c r="F39" i="10"/>
  <c r="G39" i="10" s="1"/>
  <c r="I39" i="10" s="1"/>
  <c r="F40" i="10"/>
  <c r="G40" i="10"/>
  <c r="I40" i="10" s="1"/>
  <c r="F16" i="10"/>
  <c r="G16" i="10" s="1"/>
  <c r="I16" i="10" s="1"/>
  <c r="I46" i="10" s="1"/>
  <c r="G46" i="10" s="1"/>
  <c r="K89" i="33"/>
  <c r="L89" i="33" s="1"/>
  <c r="K81" i="33"/>
  <c r="L81" i="33" s="1"/>
  <c r="K32" i="33"/>
  <c r="L32" i="33" s="1"/>
  <c r="K28" i="33"/>
  <c r="L28" i="33" s="1"/>
  <c r="K62" i="33"/>
  <c r="L62" i="33" s="1"/>
  <c r="K58" i="33"/>
  <c r="L58" i="33" s="1"/>
  <c r="K53" i="33"/>
  <c r="L53" i="33" s="1"/>
  <c r="K24" i="33"/>
  <c r="L24" i="33" s="1"/>
  <c r="K20" i="33"/>
  <c r="L20" i="33" s="1"/>
  <c r="K16" i="33"/>
  <c r="L16" i="33" s="1"/>
  <c r="K12" i="33"/>
  <c r="L12" i="33" s="1"/>
  <c r="K134" i="33"/>
  <c r="L134" i="33" s="1"/>
  <c r="K88" i="33"/>
  <c r="L88" i="33" s="1"/>
  <c r="K72" i="33"/>
  <c r="L72" i="33" s="1"/>
  <c r="K65" i="33"/>
  <c r="L65" i="33" s="1"/>
  <c r="K48" i="33"/>
  <c r="L48" i="33" s="1"/>
  <c r="K40" i="33"/>
  <c r="L40" i="33" s="1"/>
  <c r="K31" i="33"/>
  <c r="L31" i="33" s="1"/>
  <c r="K23" i="33"/>
  <c r="L23" i="33" s="1"/>
  <c r="K90" i="33"/>
  <c r="L90" i="33" s="1"/>
  <c r="K82" i="33"/>
  <c r="L82" i="33" s="1"/>
  <c r="K78" i="33"/>
  <c r="L78" i="33" s="1"/>
  <c r="K74" i="33"/>
  <c r="L74" i="33" s="1"/>
  <c r="K70" i="33"/>
  <c r="L70" i="33" s="1"/>
  <c r="K99" i="33"/>
  <c r="L99" i="33" s="1"/>
  <c r="K94" i="33"/>
  <c r="L94" i="33" s="1"/>
  <c r="K51" i="33"/>
  <c r="L51" i="33" s="1"/>
  <c r="K43" i="33"/>
  <c r="L43" i="33" s="1"/>
  <c r="K34" i="33"/>
  <c r="L34" i="33" s="1"/>
  <c r="K19" i="33"/>
  <c r="L19" i="33" s="1"/>
  <c r="K11" i="33"/>
  <c r="L11" i="33" s="1"/>
  <c r="K36" i="33"/>
  <c r="L36" i="33" s="1"/>
  <c r="K136" i="33"/>
  <c r="L136" i="33" s="1"/>
  <c r="K130" i="33"/>
  <c r="L130" i="33" s="1"/>
  <c r="K126" i="33"/>
  <c r="L126" i="33" s="1"/>
  <c r="K122" i="33"/>
  <c r="L122" i="33" s="1"/>
  <c r="K118" i="33"/>
  <c r="L118" i="33" s="1"/>
  <c r="K114" i="33"/>
  <c r="L114" i="33" s="1"/>
  <c r="K110" i="33"/>
  <c r="L110" i="33" s="1"/>
  <c r="K108" i="33"/>
  <c r="L108" i="33" s="1"/>
  <c r="K106" i="33"/>
  <c r="L106" i="33" s="1"/>
  <c r="K104" i="33"/>
  <c r="L104" i="33" s="1"/>
  <c r="K131" i="33"/>
  <c r="L131" i="33" s="1"/>
  <c r="K115" i="33"/>
  <c r="L115" i="33" s="1"/>
  <c r="K102" i="33"/>
  <c r="L102" i="33" s="1"/>
  <c r="K98" i="33"/>
  <c r="L98" i="33" s="1"/>
  <c r="K86" i="33"/>
  <c r="L86" i="33" s="1"/>
  <c r="K117" i="33"/>
  <c r="L117" i="33" s="1"/>
  <c r="K59" i="33"/>
  <c r="L59" i="33" s="1"/>
  <c r="K29" i="33"/>
  <c r="L29" i="33" s="1"/>
  <c r="K111" i="33"/>
  <c r="L111" i="33" s="1"/>
  <c r="K56" i="33"/>
  <c r="L56" i="33" s="1"/>
  <c r="K45" i="33"/>
  <c r="L45" i="33" s="1"/>
  <c r="K41" i="33"/>
  <c r="L41" i="33" s="1"/>
  <c r="K21" i="33"/>
  <c r="L21" i="33" s="1"/>
  <c r="K49" i="33"/>
  <c r="L49" i="33" s="1"/>
  <c r="G13" i="60"/>
  <c r="I13" i="60" s="1"/>
  <c r="A22" i="60"/>
  <c r="A23" i="60" s="1"/>
  <c r="A24" i="60" s="1"/>
  <c r="A26" i="60"/>
  <c r="B16" i="60"/>
  <c r="C15" i="60"/>
  <c r="D14" i="60"/>
  <c r="G14" i="60" s="1"/>
  <c r="I14" i="60" s="1"/>
  <c r="G20" i="9"/>
  <c r="I20" i="9"/>
  <c r="G16" i="9"/>
  <c r="I16" i="9"/>
  <c r="G15" i="9"/>
  <c r="I15" i="9"/>
  <c r="I28" i="9" s="1"/>
  <c r="G23" i="9"/>
  <c r="I23" i="9"/>
  <c r="G25" i="9"/>
  <c r="I25" i="9"/>
  <c r="E28" i="7"/>
  <c r="K314" i="36"/>
  <c r="L314" i="36"/>
  <c r="K177" i="36"/>
  <c r="L177" i="36"/>
  <c r="K161" i="36"/>
  <c r="L161" i="36"/>
  <c r="K145" i="36"/>
  <c r="L145" i="36"/>
  <c r="K137" i="36"/>
  <c r="L137" i="36"/>
  <c r="K105" i="36"/>
  <c r="L105" i="36"/>
  <c r="K312" i="36"/>
  <c r="L312" i="36"/>
  <c r="K308" i="36"/>
  <c r="L308" i="36"/>
  <c r="K310" i="36"/>
  <c r="L310" i="36"/>
  <c r="K296" i="36"/>
  <c r="L296" i="36"/>
  <c r="K283" i="36"/>
  <c r="L283" i="36"/>
  <c r="K250" i="36"/>
  <c r="L250" i="36"/>
  <c r="K313" i="36"/>
  <c r="L313" i="36"/>
  <c r="K282" i="36"/>
  <c r="L282" i="36"/>
  <c r="K279" i="36"/>
  <c r="L279" i="36"/>
  <c r="K265" i="36"/>
  <c r="L265" i="36"/>
  <c r="K171" i="36"/>
  <c r="L171" i="36"/>
  <c r="K139" i="36"/>
  <c r="L139" i="36"/>
  <c r="K127" i="36"/>
  <c r="L127" i="36"/>
  <c r="K123" i="36"/>
  <c r="L123" i="36"/>
  <c r="K115" i="36"/>
  <c r="L115" i="36"/>
  <c r="K111" i="36"/>
  <c r="L111" i="36"/>
  <c r="K99" i="36"/>
  <c r="L99" i="36"/>
  <c r="K95" i="36"/>
  <c r="L95" i="36"/>
  <c r="K91" i="36"/>
  <c r="L91" i="36"/>
  <c r="K87" i="36"/>
  <c r="L87" i="36"/>
  <c r="K83" i="36"/>
  <c r="L83" i="36"/>
  <c r="K75" i="36"/>
  <c r="L75" i="36"/>
  <c r="K71" i="36"/>
  <c r="L71" i="36"/>
  <c r="K67" i="36"/>
  <c r="L67" i="36"/>
  <c r="K60" i="36"/>
  <c r="L60" i="36"/>
  <c r="K52" i="36"/>
  <c r="L52" i="36"/>
  <c r="K48" i="36"/>
  <c r="L48" i="36"/>
  <c r="K40" i="36"/>
  <c r="L40" i="36"/>
  <c r="K31" i="36"/>
  <c r="L31" i="36"/>
  <c r="K220" i="36"/>
  <c r="L220" i="36"/>
  <c r="K223" i="36"/>
  <c r="L223" i="36"/>
  <c r="K227" i="36"/>
  <c r="L227" i="36"/>
  <c r="K229" i="36"/>
  <c r="L229" i="36"/>
  <c r="K231" i="36"/>
  <c r="L231" i="36"/>
  <c r="K234" i="36"/>
  <c r="L234" i="36"/>
  <c r="K236" i="36"/>
  <c r="L236" i="36"/>
  <c r="K238" i="36"/>
  <c r="L238" i="36"/>
  <c r="K245" i="36"/>
  <c r="L245" i="36"/>
  <c r="K249" i="36"/>
  <c r="L249" i="36"/>
  <c r="K251" i="36"/>
  <c r="L251" i="36"/>
  <c r="K253" i="36"/>
  <c r="L253" i="36"/>
  <c r="K255" i="36"/>
  <c r="L255" i="36"/>
  <c r="K263" i="36"/>
  <c r="L263" i="36"/>
  <c r="K286" i="36"/>
  <c r="L286" i="36"/>
  <c r="K288" i="36"/>
  <c r="L288" i="36"/>
  <c r="K292" i="36"/>
  <c r="L292" i="36"/>
  <c r="K297" i="36"/>
  <c r="L297" i="36"/>
  <c r="K299" i="36"/>
  <c r="L299" i="36"/>
  <c r="K301" i="36"/>
  <c r="L301" i="36"/>
  <c r="K303" i="36"/>
  <c r="L303" i="36"/>
  <c r="K305" i="36"/>
  <c r="L305" i="36"/>
  <c r="K316" i="36"/>
  <c r="L316" i="36"/>
  <c r="K275" i="36"/>
  <c r="L275" i="36"/>
  <c r="K271" i="36"/>
  <c r="L271" i="36"/>
  <c r="K267" i="36"/>
  <c r="L267" i="36"/>
  <c r="K262" i="36"/>
  <c r="L262" i="36"/>
  <c r="K258" i="36"/>
  <c r="L258" i="36"/>
  <c r="K243" i="36"/>
  <c r="L243" i="36"/>
  <c r="K239" i="36"/>
  <c r="L239" i="36"/>
  <c r="K217" i="36"/>
  <c r="L217" i="36"/>
  <c r="K213" i="36"/>
  <c r="L213" i="36"/>
  <c r="K209" i="36"/>
  <c r="L209" i="36"/>
  <c r="K205" i="36"/>
  <c r="L205" i="36"/>
  <c r="K201" i="36"/>
  <c r="L201" i="36"/>
  <c r="K197" i="36"/>
  <c r="L197" i="36"/>
  <c r="K193" i="36"/>
  <c r="L193" i="36"/>
  <c r="K189" i="36"/>
  <c r="L189" i="36"/>
  <c r="K185" i="36"/>
  <c r="L185" i="36"/>
  <c r="K181" i="36"/>
  <c r="L181" i="36"/>
  <c r="K169" i="36"/>
  <c r="L169" i="36"/>
  <c r="K165" i="36"/>
  <c r="L165" i="36"/>
  <c r="K149" i="36"/>
  <c r="L149" i="36"/>
  <c r="K133" i="36"/>
  <c r="L133" i="36"/>
  <c r="K129" i="36"/>
  <c r="L129" i="36"/>
  <c r="K117" i="36"/>
  <c r="L117" i="36"/>
  <c r="K113" i="36"/>
  <c r="L113" i="36"/>
  <c r="K109" i="36"/>
  <c r="L109" i="36"/>
  <c r="K101" i="36"/>
  <c r="L101" i="36"/>
  <c r="K221" i="36"/>
  <c r="L221" i="36"/>
  <c r="K167" i="36"/>
  <c r="L167" i="36"/>
  <c r="K159" i="36"/>
  <c r="L159" i="36"/>
  <c r="K151" i="36"/>
  <c r="L151" i="36"/>
  <c r="K290" i="36"/>
  <c r="L290" i="36"/>
  <c r="K10" i="36"/>
  <c r="L10" i="36"/>
  <c r="K294" i="36"/>
  <c r="L294" i="36"/>
  <c r="K281" i="36"/>
  <c r="L281" i="36"/>
  <c r="K155" i="36"/>
  <c r="L155" i="36"/>
  <c r="K131" i="36"/>
  <c r="L131" i="36"/>
  <c r="K103" i="36"/>
  <c r="L103" i="36"/>
  <c r="K32" i="36"/>
  <c r="L32" i="36"/>
  <c r="K315" i="36"/>
  <c r="L315" i="36"/>
  <c r="K307" i="36"/>
  <c r="L307" i="36"/>
  <c r="K284" i="36"/>
  <c r="L284" i="36"/>
  <c r="K276" i="36"/>
  <c r="L276" i="36"/>
  <c r="K272" i="36"/>
  <c r="L272" i="36"/>
  <c r="K264" i="36"/>
  <c r="L264" i="36"/>
  <c r="K246" i="36"/>
  <c r="L246" i="36"/>
  <c r="K218" i="36"/>
  <c r="L218" i="36"/>
  <c r="K214" i="36"/>
  <c r="L214" i="36"/>
  <c r="K210" i="36"/>
  <c r="L210" i="36"/>
  <c r="K206" i="36"/>
  <c r="L206" i="36"/>
  <c r="K202" i="36"/>
  <c r="L202" i="36"/>
  <c r="K198" i="36"/>
  <c r="L198" i="36"/>
  <c r="K194" i="36"/>
  <c r="L194" i="36"/>
  <c r="K190" i="36"/>
  <c r="L190" i="36"/>
  <c r="K186" i="36"/>
  <c r="L186" i="36"/>
  <c r="K182" i="36"/>
  <c r="L182" i="36"/>
  <c r="K178" i="36"/>
  <c r="L178" i="36"/>
  <c r="K166" i="36"/>
  <c r="L166" i="36"/>
  <c r="K162" i="36"/>
  <c r="L162" i="36"/>
  <c r="K158" i="36"/>
  <c r="L158" i="36"/>
  <c r="K154" i="36"/>
  <c r="L154" i="36"/>
  <c r="K150" i="36"/>
  <c r="L150" i="36"/>
  <c r="K138" i="36"/>
  <c r="L138" i="36"/>
  <c r="K134" i="36"/>
  <c r="L134" i="36"/>
  <c r="K130" i="36"/>
  <c r="L130" i="36"/>
  <c r="K118" i="36"/>
  <c r="L118" i="36"/>
  <c r="K98" i="36"/>
  <c r="L98" i="36"/>
  <c r="K86" i="36"/>
  <c r="L86" i="36"/>
  <c r="K66" i="36"/>
  <c r="L66" i="36"/>
  <c r="K55" i="36"/>
  <c r="L55" i="36"/>
  <c r="K51" i="36"/>
  <c r="L51" i="36"/>
  <c r="K29" i="36"/>
  <c r="L29" i="36"/>
  <c r="K17" i="36"/>
  <c r="L17" i="36"/>
  <c r="K147" i="36"/>
  <c r="L147" i="36"/>
  <c r="K143" i="36"/>
  <c r="L143" i="36"/>
  <c r="K26" i="36"/>
  <c r="L26" i="36"/>
  <c r="K309" i="36"/>
  <c r="L309" i="36"/>
  <c r="K295" i="36"/>
  <c r="L295" i="36"/>
  <c r="K278" i="36"/>
  <c r="L278" i="36"/>
  <c r="K270" i="36"/>
  <c r="L270" i="36"/>
  <c r="K261" i="36"/>
  <c r="L261" i="36"/>
  <c r="K242" i="36"/>
  <c r="L242" i="36"/>
  <c r="K233" i="36"/>
  <c r="L233" i="36"/>
  <c r="K216" i="36"/>
  <c r="L216" i="36"/>
  <c r="K212" i="36"/>
  <c r="L212" i="36"/>
  <c r="K208" i="36"/>
  <c r="L208" i="36"/>
  <c r="K204" i="36"/>
  <c r="L204" i="36"/>
  <c r="K200" i="36"/>
  <c r="L200" i="36"/>
  <c r="K196" i="36"/>
  <c r="L196" i="36"/>
  <c r="K192" i="36"/>
  <c r="L192" i="36"/>
  <c r="K188" i="36"/>
  <c r="L188" i="36"/>
  <c r="K184" i="36"/>
  <c r="L184" i="36"/>
  <c r="K172" i="36"/>
  <c r="L172" i="36"/>
  <c r="K160" i="36"/>
  <c r="L160" i="36"/>
  <c r="K156" i="36"/>
  <c r="L156" i="36"/>
  <c r="K148" i="36"/>
  <c r="L148" i="36"/>
  <c r="K132" i="36"/>
  <c r="L132" i="36"/>
  <c r="K128" i="36"/>
  <c r="L128" i="36"/>
  <c r="K116" i="36"/>
  <c r="L116" i="36"/>
  <c r="K108" i="36"/>
  <c r="L108" i="36"/>
  <c r="K84" i="36"/>
  <c r="L84" i="36"/>
  <c r="K76" i="36"/>
  <c r="L76" i="36"/>
  <c r="K68" i="36"/>
  <c r="L68" i="36"/>
  <c r="K49" i="36"/>
  <c r="L49" i="36"/>
  <c r="K41" i="36"/>
  <c r="L41" i="36"/>
  <c r="K15" i="36"/>
  <c r="L15" i="36"/>
  <c r="K120" i="36"/>
  <c r="L120" i="36"/>
  <c r="K57" i="36"/>
  <c r="L57" i="36"/>
  <c r="K53" i="36"/>
  <c r="L53" i="36"/>
  <c r="K215" i="36"/>
  <c r="L215" i="36"/>
  <c r="K211" i="36"/>
  <c r="L211" i="36"/>
  <c r="K207" i="36"/>
  <c r="L207" i="36"/>
  <c r="K203" i="36"/>
  <c r="L203" i="36"/>
  <c r="K199" i="36"/>
  <c r="L199" i="36"/>
  <c r="K195" i="36"/>
  <c r="L195" i="36"/>
  <c r="K191" i="36"/>
  <c r="L191" i="36"/>
  <c r="K187" i="36"/>
  <c r="L187" i="36"/>
  <c r="K183" i="36"/>
  <c r="L183" i="36"/>
  <c r="K179" i="36"/>
  <c r="L179" i="36"/>
  <c r="K144" i="36"/>
  <c r="L144" i="36"/>
  <c r="K112" i="36"/>
  <c r="L112" i="36"/>
  <c r="K92" i="36"/>
  <c r="L92" i="36"/>
  <c r="K56" i="36"/>
  <c r="L56" i="36"/>
  <c r="K45" i="36"/>
  <c r="L45" i="36"/>
  <c r="K23" i="36"/>
  <c r="L23" i="36"/>
  <c r="K277" i="36"/>
  <c r="L277" i="36"/>
  <c r="K241" i="36"/>
  <c r="L241" i="36"/>
  <c r="K175" i="36"/>
  <c r="L175" i="36"/>
  <c r="K163" i="36"/>
  <c r="L163" i="36"/>
  <c r="K135" i="36"/>
  <c r="L135" i="36"/>
  <c r="K88" i="36"/>
  <c r="L88" i="36"/>
  <c r="K19" i="36"/>
  <c r="L19" i="36"/>
  <c r="K164" i="36"/>
  <c r="L164" i="36"/>
  <c r="K136" i="36"/>
  <c r="L136" i="36"/>
  <c r="K96" i="36"/>
  <c r="L96" i="36"/>
  <c r="K64" i="36"/>
  <c r="L64" i="36"/>
  <c r="K27" i="36"/>
  <c r="L27" i="36"/>
  <c r="K311" i="36"/>
  <c r="L311" i="36"/>
  <c r="K280" i="36"/>
  <c r="L280" i="36"/>
  <c r="K268" i="36"/>
  <c r="L268" i="36"/>
  <c r="K259" i="36"/>
  <c r="L259" i="36"/>
  <c r="K240" i="36"/>
  <c r="L240" i="36"/>
  <c r="K174" i="36"/>
  <c r="L174" i="36"/>
  <c r="K170" i="36"/>
  <c r="L170" i="36"/>
  <c r="K146" i="36"/>
  <c r="L146" i="36"/>
  <c r="K142" i="36"/>
  <c r="L142" i="36"/>
  <c r="K126" i="36"/>
  <c r="L126" i="36"/>
  <c r="K122" i="36"/>
  <c r="L122" i="36"/>
  <c r="K114" i="36"/>
  <c r="L114" i="36"/>
  <c r="K110" i="36"/>
  <c r="L110" i="36"/>
  <c r="K106" i="36"/>
  <c r="L106" i="36"/>
  <c r="K102" i="36"/>
  <c r="L102" i="36"/>
  <c r="K94" i="36"/>
  <c r="L94" i="36"/>
  <c r="K90" i="36"/>
  <c r="L90" i="36"/>
  <c r="K82" i="36"/>
  <c r="L82" i="36"/>
  <c r="K78" i="36"/>
  <c r="L78" i="36"/>
  <c r="K74" i="36"/>
  <c r="L74" i="36"/>
  <c r="K70" i="36"/>
  <c r="L70" i="36"/>
  <c r="K63" i="36"/>
  <c r="L63" i="36"/>
  <c r="K59" i="36"/>
  <c r="L59" i="36"/>
  <c r="K47" i="36"/>
  <c r="L47" i="36"/>
  <c r="K43" i="36"/>
  <c r="L43" i="36"/>
  <c r="K39" i="36"/>
  <c r="L39" i="36"/>
  <c r="K35" i="36"/>
  <c r="L35" i="36"/>
  <c r="K25" i="36"/>
  <c r="L25" i="36"/>
  <c r="K21" i="36"/>
  <c r="L21" i="36"/>
  <c r="K13" i="36"/>
  <c r="L13" i="36"/>
  <c r="K168" i="36"/>
  <c r="L168" i="36"/>
  <c r="K140" i="36"/>
  <c r="L140" i="36"/>
  <c r="K104" i="36"/>
  <c r="L104" i="36"/>
  <c r="K72" i="36"/>
  <c r="L72" i="36"/>
  <c r="K37" i="36"/>
  <c r="L37" i="36"/>
  <c r="K16" i="36"/>
  <c r="L16" i="36"/>
  <c r="K133" i="33"/>
  <c r="L133" i="33"/>
  <c r="K132" i="33"/>
  <c r="L132" i="33"/>
  <c r="K129" i="33"/>
  <c r="L129" i="33"/>
  <c r="K127" i="33"/>
  <c r="L127" i="33"/>
  <c r="K125" i="33"/>
  <c r="L125" i="33"/>
  <c r="K124" i="33"/>
  <c r="L124" i="33"/>
  <c r="K121" i="33"/>
  <c r="L121" i="33"/>
  <c r="K123" i="33"/>
  <c r="L123" i="33"/>
  <c r="K113" i="33"/>
  <c r="L113" i="33"/>
  <c r="K112" i="33"/>
  <c r="L112" i="33"/>
  <c r="K109" i="33"/>
  <c r="L109" i="33"/>
  <c r="K107" i="33"/>
  <c r="L107" i="33"/>
  <c r="K105" i="33"/>
  <c r="L105" i="33"/>
  <c r="K103" i="33"/>
  <c r="L103" i="33"/>
  <c r="K101" i="33"/>
  <c r="L101" i="33"/>
  <c r="K97" i="33"/>
  <c r="L97" i="33"/>
  <c r="K96" i="33"/>
  <c r="L96" i="33"/>
  <c r="K92" i="33"/>
  <c r="L92" i="33"/>
  <c r="K87" i="33"/>
  <c r="L87" i="33"/>
  <c r="K84" i="33"/>
  <c r="L84" i="33"/>
  <c r="K83" i="33"/>
  <c r="L83" i="33"/>
  <c r="K76" i="33"/>
  <c r="L76" i="33"/>
  <c r="K75" i="33"/>
  <c r="L75" i="33"/>
  <c r="K71" i="33"/>
  <c r="L71" i="33"/>
  <c r="K68" i="33"/>
  <c r="L68" i="33"/>
  <c r="K64" i="33"/>
  <c r="L64" i="33"/>
  <c r="K63" i="33"/>
  <c r="L63" i="33"/>
  <c r="K60" i="33"/>
  <c r="L60" i="33"/>
  <c r="K55" i="33"/>
  <c r="L55" i="33"/>
  <c r="K50" i="33"/>
  <c r="L50" i="33"/>
  <c r="K47" i="33"/>
  <c r="L47" i="33"/>
  <c r="K46" i="33"/>
  <c r="L46" i="33"/>
  <c r="K39" i="33"/>
  <c r="L39" i="33"/>
  <c r="K38" i="33"/>
  <c r="L38" i="33"/>
  <c r="K33" i="33"/>
  <c r="L33" i="33"/>
  <c r="K30" i="33"/>
  <c r="L30" i="33"/>
  <c r="K26" i="33"/>
  <c r="L26" i="33"/>
  <c r="K25" i="33"/>
  <c r="L25" i="33"/>
  <c r="K22" i="33"/>
  <c r="L22" i="33"/>
  <c r="K18" i="33"/>
  <c r="L18" i="33"/>
  <c r="K14" i="33"/>
  <c r="L14" i="33"/>
  <c r="K135" i="33"/>
  <c r="L135" i="33"/>
  <c r="K10" i="33"/>
  <c r="L10" i="33"/>
  <c r="K95" i="33"/>
  <c r="L95" i="33"/>
  <c r="G1662" i="37"/>
  <c r="I1662" i="37" s="1"/>
  <c r="G1658" i="37"/>
  <c r="I1658" i="37" s="1"/>
  <c r="G1654" i="37"/>
  <c r="I1654" i="37" s="1"/>
  <c r="G1650" i="37"/>
  <c r="I1650" i="37" s="1"/>
  <c r="G1646" i="37"/>
  <c r="I1646" i="37" s="1"/>
  <c r="G1642" i="37"/>
  <c r="I1642" i="37" s="1"/>
  <c r="G1638" i="37"/>
  <c r="I1638" i="37" s="1"/>
  <c r="G1634" i="37"/>
  <c r="I1634" i="37" s="1"/>
  <c r="G1633" i="37"/>
  <c r="I1633" i="37" s="1"/>
  <c r="A98" i="37"/>
  <c r="A99" i="37" s="1"/>
  <c r="A100" i="37" s="1"/>
  <c r="A101" i="37" s="1"/>
  <c r="A102" i="37"/>
  <c r="A103" i="37" s="1"/>
  <c r="A104" i="37" s="1"/>
  <c r="A105" i="37" s="1"/>
  <c r="A106" i="37" s="1"/>
  <c r="A107" i="37" s="1"/>
  <c r="A108" i="37" s="1"/>
  <c r="A109" i="37" s="1"/>
  <c r="A110" i="37" s="1"/>
  <c r="A111" i="37" s="1"/>
  <c r="A112" i="37" s="1"/>
  <c r="A113" i="37" s="1"/>
  <c r="A114" i="37" s="1"/>
  <c r="A115" i="37" s="1"/>
  <c r="A116" i="37" s="1"/>
  <c r="A117" i="37" s="1"/>
  <c r="A118" i="37" s="1"/>
  <c r="A119" i="37" s="1"/>
  <c r="A120" i="37" s="1"/>
  <c r="A121" i="37" s="1"/>
  <c r="A122" i="37" s="1"/>
  <c r="A123" i="37" s="1"/>
  <c r="A124" i="37" s="1"/>
  <c r="A125" i="37" s="1"/>
  <c r="A126" i="37" s="1"/>
  <c r="A127" i="37" s="1"/>
  <c r="A128" i="37" s="1"/>
  <c r="A129" i="37" s="1"/>
  <c r="A130" i="37" s="1"/>
  <c r="A131" i="37" s="1"/>
  <c r="A132" i="37" s="1"/>
  <c r="A133" i="37" s="1"/>
  <c r="A134" i="37" s="1"/>
  <c r="A135" i="37" s="1"/>
  <c r="A136" i="37" s="1"/>
  <c r="A137" i="37" s="1"/>
  <c r="A138" i="37" s="1"/>
  <c r="A139" i="37" s="1"/>
  <c r="A140" i="37" s="1"/>
  <c r="A141" i="37" s="1"/>
  <c r="A142" i="37" s="1"/>
  <c r="A143" i="37" s="1"/>
  <c r="A144" i="37" s="1"/>
  <c r="A145" i="37" s="1"/>
  <c r="A146" i="37" s="1"/>
  <c r="A147" i="37" s="1"/>
  <c r="A148" i="37" s="1"/>
  <c r="A149" i="37" s="1"/>
  <c r="A150" i="37" s="1"/>
  <c r="A151" i="37" s="1"/>
  <c r="A152" i="37" s="1"/>
  <c r="A153" i="37" s="1"/>
  <c r="A154" i="37" s="1"/>
  <c r="A155" i="37" s="1"/>
  <c r="A156" i="37" s="1"/>
  <c r="A157" i="37" s="1"/>
  <c r="A158" i="37" s="1"/>
  <c r="A159" i="37" s="1"/>
  <c r="A160" i="37" s="1"/>
  <c r="A161" i="37" s="1"/>
  <c r="A162" i="37" s="1"/>
  <c r="A163" i="37" s="1"/>
  <c r="A164" i="37" s="1"/>
  <c r="A165" i="37" s="1"/>
  <c r="A166" i="37" s="1"/>
  <c r="A167" i="37" s="1"/>
  <c r="A168" i="37" s="1"/>
  <c r="A169" i="37" s="1"/>
  <c r="A170" i="37" s="1"/>
  <c r="A171" i="37" s="1"/>
  <c r="A172" i="37" s="1"/>
  <c r="A173" i="37" s="1"/>
  <c r="A174" i="37" s="1"/>
  <c r="A175" i="37" s="1"/>
  <c r="A176" i="37" s="1"/>
  <c r="A177" i="37" s="1"/>
  <c r="A178" i="37" s="1"/>
  <c r="A179" i="37" s="1"/>
  <c r="A180" i="37" s="1"/>
  <c r="A181" i="37" s="1"/>
  <c r="A182" i="37" s="1"/>
  <c r="A183" i="37" s="1"/>
  <c r="A184" i="37" s="1"/>
  <c r="A185" i="37" s="1"/>
  <c r="A186" i="37" s="1"/>
  <c r="A187" i="37" s="1"/>
  <c r="A188" i="37" s="1"/>
  <c r="A189" i="37" s="1"/>
  <c r="A190" i="37" s="1"/>
  <c r="A191" i="37" s="1"/>
  <c r="A192" i="37" s="1"/>
  <c r="A193" i="37" s="1"/>
  <c r="A194" i="37" s="1"/>
  <c r="A195" i="37" s="1"/>
  <c r="A196" i="37" s="1"/>
  <c r="A197" i="37" s="1"/>
  <c r="A198" i="37" s="1"/>
  <c r="A199" i="37" s="1"/>
  <c r="A200" i="37" s="1"/>
  <c r="A201" i="37" s="1"/>
  <c r="A202" i="37" s="1"/>
  <c r="A203" i="37" s="1"/>
  <c r="A204" i="37" s="1"/>
  <c r="A205" i="37" s="1"/>
  <c r="A206" i="37" s="1"/>
  <c r="A207" i="37" s="1"/>
  <c r="A208" i="37" s="1"/>
  <c r="A209" i="37" s="1"/>
  <c r="A210" i="37" s="1"/>
  <c r="A211" i="37" s="1"/>
  <c r="A212" i="37" s="1"/>
  <c r="A213" i="37" s="1"/>
  <c r="A214" i="37" s="1"/>
  <c r="A215" i="37" s="1"/>
  <c r="A216" i="37" s="1"/>
  <c r="A217" i="37" s="1"/>
  <c r="A218" i="37" s="1"/>
  <c r="A219" i="37" s="1"/>
  <c r="A220" i="37" s="1"/>
  <c r="A221" i="37" s="1"/>
  <c r="A222" i="37" s="1"/>
  <c r="A223" i="37" s="1"/>
  <c r="A224" i="37" s="1"/>
  <c r="A225" i="37" s="1"/>
  <c r="A226" i="37" s="1"/>
  <c r="A227" i="37" s="1"/>
  <c r="A228" i="37" s="1"/>
  <c r="A229" i="37" s="1"/>
  <c r="A230" i="37" s="1"/>
  <c r="A231" i="37" s="1"/>
  <c r="A232" i="37" s="1"/>
  <c r="A233" i="37" s="1"/>
  <c r="A234" i="37" s="1"/>
  <c r="A235" i="37" s="1"/>
  <c r="A236" i="37" s="1"/>
  <c r="A237" i="37" s="1"/>
  <c r="A238" i="37" s="1"/>
  <c r="A239" i="37" s="1"/>
  <c r="A240" i="37" s="1"/>
  <c r="A241" i="37" s="1"/>
  <c r="A242" i="37" s="1"/>
  <c r="A243" i="37" s="1"/>
  <c r="A244" i="37" s="1"/>
  <c r="A245" i="37" s="1"/>
  <c r="A246" i="37" s="1"/>
  <c r="A247" i="37" s="1"/>
  <c r="A248" i="37" s="1"/>
  <c r="A249" i="37" s="1"/>
  <c r="A250" i="37" s="1"/>
  <c r="A251" i="37" s="1"/>
  <c r="A252" i="37" s="1"/>
  <c r="A253" i="37" s="1"/>
  <c r="A254" i="37" s="1"/>
  <c r="A255" i="37" s="1"/>
  <c r="A256" i="37" s="1"/>
  <c r="A257" i="37" s="1"/>
  <c r="A258" i="37" s="1"/>
  <c r="A259" i="37" s="1"/>
  <c r="A260" i="37" s="1"/>
  <c r="A261" i="37" s="1"/>
  <c r="A262" i="37" s="1"/>
  <c r="A263" i="37" s="1"/>
  <c r="A264" i="37" s="1"/>
  <c r="A265" i="37" s="1"/>
  <c r="A266" i="37" s="1"/>
  <c r="A267" i="37" s="1"/>
  <c r="A268" i="37" s="1"/>
  <c r="A269" i="37" s="1"/>
  <c r="A270" i="37" s="1"/>
  <c r="A271" i="37" s="1"/>
  <c r="A272" i="37" s="1"/>
  <c r="A273" i="37" s="1"/>
  <c r="A274" i="37" s="1"/>
  <c r="A275" i="37" s="1"/>
  <c r="A276" i="37" s="1"/>
  <c r="A277" i="37" s="1"/>
  <c r="A278" i="37" s="1"/>
  <c r="A279" i="37" s="1"/>
  <c r="A280" i="37" s="1"/>
  <c r="A281" i="37" s="1"/>
  <c r="A282" i="37" s="1"/>
  <c r="A283" i="37" s="1"/>
  <c r="A284" i="37" s="1"/>
  <c r="A285" i="37" s="1"/>
  <c r="A286" i="37" s="1"/>
  <c r="A287" i="37" s="1"/>
  <c r="A288" i="37" s="1"/>
  <c r="A289" i="37" s="1"/>
  <c r="A290" i="37" s="1"/>
  <c r="A291" i="37" s="1"/>
  <c r="A292" i="37" s="1"/>
  <c r="A293" i="37" s="1"/>
  <c r="A294" i="37" s="1"/>
  <c r="A295" i="37" s="1"/>
  <c r="A296" i="37" s="1"/>
  <c r="A297" i="37" s="1"/>
  <c r="A298" i="37" s="1"/>
  <c r="A299" i="37" s="1"/>
  <c r="A300" i="37" s="1"/>
  <c r="A301" i="37" s="1"/>
  <c r="A302" i="37" s="1"/>
  <c r="A303" i="37" s="1"/>
  <c r="A304" i="37" s="1"/>
  <c r="A305" i="37" s="1"/>
  <c r="A306" i="37" s="1"/>
  <c r="A307" i="37" s="1"/>
  <c r="A308" i="37" s="1"/>
  <c r="A309" i="37" s="1"/>
  <c r="A310" i="37" s="1"/>
  <c r="A311" i="37" s="1"/>
  <c r="A312" i="37" s="1"/>
  <c r="A313" i="37" s="1"/>
  <c r="A314" i="37" s="1"/>
  <c r="A315" i="37" s="1"/>
  <c r="A316" i="37" s="1"/>
  <c r="A317" i="37" s="1"/>
  <c r="A318" i="37" s="1"/>
  <c r="A319" i="37" s="1"/>
  <c r="A320" i="37" s="1"/>
  <c r="A321" i="37" s="1"/>
  <c r="A322" i="37" s="1"/>
  <c r="A323" i="37" s="1"/>
  <c r="A324" i="37" s="1"/>
  <c r="A325" i="37" s="1"/>
  <c r="A326" i="37" s="1"/>
  <c r="A327" i="37" s="1"/>
  <c r="A328" i="37" s="1"/>
  <c r="A329" i="37" s="1"/>
  <c r="A330" i="37" s="1"/>
  <c r="A331" i="37" s="1"/>
  <c r="A332" i="37" s="1"/>
  <c r="A333" i="37" s="1"/>
  <c r="A334" i="37" s="1"/>
  <c r="A335" i="37" s="1"/>
  <c r="A336" i="37" s="1"/>
  <c r="A337" i="37" s="1"/>
  <c r="A338" i="37" s="1"/>
  <c r="A339" i="37" s="1"/>
  <c r="A340" i="37" s="1"/>
  <c r="A341" i="37" s="1"/>
  <c r="A342" i="37" s="1"/>
  <c r="A343" i="37" s="1"/>
  <c r="A344" i="37" s="1"/>
  <c r="A345" i="37" s="1"/>
  <c r="A346" i="37" s="1"/>
  <c r="A347" i="37" s="1"/>
  <c r="A348" i="37" s="1"/>
  <c r="A349" i="37" s="1"/>
  <c r="A350" i="37" s="1"/>
  <c r="A351" i="37" s="1"/>
  <c r="A352" i="37" s="1"/>
  <c r="A353" i="37" s="1"/>
  <c r="A354" i="37" s="1"/>
  <c r="A355" i="37" s="1"/>
  <c r="A356" i="37" s="1"/>
  <c r="A357" i="37" s="1"/>
  <c r="A358" i="37" s="1"/>
  <c r="A359" i="37" s="1"/>
  <c r="A360" i="37" s="1"/>
  <c r="A361" i="37" s="1"/>
  <c r="A362" i="37" s="1"/>
  <c r="A363" i="37" s="1"/>
  <c r="A364" i="37" s="1"/>
  <c r="A365" i="37" s="1"/>
  <c r="A366" i="37" s="1"/>
  <c r="A367" i="37" s="1"/>
  <c r="A368" i="37" s="1"/>
  <c r="A369" i="37" s="1"/>
  <c r="A370" i="37" s="1"/>
  <c r="A371" i="37" s="1"/>
  <c r="A372" i="37" s="1"/>
  <c r="A373" i="37" s="1"/>
  <c r="A374" i="37" s="1"/>
  <c r="A375" i="37" s="1"/>
  <c r="A376" i="37" s="1"/>
  <c r="A377" i="37" s="1"/>
  <c r="A378" i="37" s="1"/>
  <c r="A379" i="37" s="1"/>
  <c r="A380" i="37" s="1"/>
  <c r="A381" i="37" s="1"/>
  <c r="A382" i="37" s="1"/>
  <c r="A383" i="37" s="1"/>
  <c r="A384" i="37" s="1"/>
  <c r="A385" i="37" s="1"/>
  <c r="A386" i="37" s="1"/>
  <c r="A387" i="37" s="1"/>
  <c r="A388" i="37" s="1"/>
  <c r="A389" i="37" s="1"/>
  <c r="A390" i="37" s="1"/>
  <c r="A391" i="37" s="1"/>
  <c r="A392" i="37" s="1"/>
  <c r="A393" i="37" s="1"/>
  <c r="A394" i="37" s="1"/>
  <c r="A395" i="37" s="1"/>
  <c r="A396" i="37" s="1"/>
  <c r="A397" i="37" s="1"/>
  <c r="A398" i="37" s="1"/>
  <c r="A399" i="37" s="1"/>
  <c r="A400" i="37" s="1"/>
  <c r="A401" i="37" s="1"/>
  <c r="A402" i="37" s="1"/>
  <c r="A403" i="37" s="1"/>
  <c r="A404" i="37" s="1"/>
  <c r="A405" i="37" s="1"/>
  <c r="A406" i="37" s="1"/>
  <c r="A407" i="37" s="1"/>
  <c r="A408" i="37" s="1"/>
  <c r="A409" i="37" s="1"/>
  <c r="A410" i="37" s="1"/>
  <c r="A411" i="37" s="1"/>
  <c r="A412" i="37" s="1"/>
  <c r="A413" i="37" s="1"/>
  <c r="A414" i="37" s="1"/>
  <c r="A415" i="37" s="1"/>
  <c r="A416" i="37" s="1"/>
  <c r="A417" i="37" s="1"/>
  <c r="A418" i="37" s="1"/>
  <c r="A419" i="37" s="1"/>
  <c r="A420" i="37" s="1"/>
  <c r="A421" i="37" s="1"/>
  <c r="A422" i="37" s="1"/>
  <c r="A423" i="37" s="1"/>
  <c r="A424" i="37" s="1"/>
  <c r="A425" i="37" s="1"/>
  <c r="A426" i="37" s="1"/>
  <c r="A427" i="37" s="1"/>
  <c r="A428" i="37" s="1"/>
  <c r="A429" i="37" s="1"/>
  <c r="A430" i="37" s="1"/>
  <c r="A431" i="37" s="1"/>
  <c r="A432" i="37" s="1"/>
  <c r="A433" i="37" s="1"/>
  <c r="A434" i="37" s="1"/>
  <c r="A435" i="37" s="1"/>
  <c r="A436" i="37" s="1"/>
  <c r="A437" i="37" s="1"/>
  <c r="A438" i="37" s="1"/>
  <c r="A439" i="37" s="1"/>
  <c r="A440" i="37" s="1"/>
  <c r="A441" i="37" s="1"/>
  <c r="A442" i="37" s="1"/>
  <c r="A443" i="37" s="1"/>
  <c r="A444" i="37" s="1"/>
  <c r="A445" i="37" s="1"/>
  <c r="A446" i="37" s="1"/>
  <c r="A447" i="37" s="1"/>
  <c r="A448" i="37" s="1"/>
  <c r="A449" i="37" s="1"/>
  <c r="A450" i="37" s="1"/>
  <c r="A451" i="37" s="1"/>
  <c r="A452" i="37" s="1"/>
  <c r="A453" i="37" s="1"/>
  <c r="A454" i="37" s="1"/>
  <c r="A455" i="37" s="1"/>
  <c r="A456" i="37" s="1"/>
  <c r="A457" i="37" s="1"/>
  <c r="A458" i="37" s="1"/>
  <c r="A459" i="37" s="1"/>
  <c r="A460" i="37" s="1"/>
  <c r="A461" i="37" s="1"/>
  <c r="A462" i="37" s="1"/>
  <c r="A463" i="37" s="1"/>
  <c r="A464" i="37" s="1"/>
  <c r="A465" i="37" s="1"/>
  <c r="A466" i="37" s="1"/>
  <c r="A467" i="37" s="1"/>
  <c r="A468" i="37" s="1"/>
  <c r="A469" i="37" s="1"/>
  <c r="A470" i="37" s="1"/>
  <c r="A471" i="37" s="1"/>
  <c r="A472" i="37" s="1"/>
  <c r="A473" i="37" s="1"/>
  <c r="A474" i="37" s="1"/>
  <c r="A475" i="37" s="1"/>
  <c r="A476" i="37" s="1"/>
  <c r="A477" i="37" s="1"/>
  <c r="A478" i="37" s="1"/>
  <c r="A479" i="37" s="1"/>
  <c r="A480" i="37" s="1"/>
  <c r="A481" i="37" s="1"/>
  <c r="A482" i="37" s="1"/>
  <c r="A483" i="37" s="1"/>
  <c r="A484" i="37" s="1"/>
  <c r="A485" i="37" s="1"/>
  <c r="A486" i="37" s="1"/>
  <c r="A487" i="37" s="1"/>
  <c r="A488" i="37" s="1"/>
  <c r="A489" i="37" s="1"/>
  <c r="A490" i="37" s="1"/>
  <c r="A491" i="37" s="1"/>
  <c r="A492" i="37" s="1"/>
  <c r="A493" i="37" s="1"/>
  <c r="A494" i="37" s="1"/>
  <c r="A495" i="37" s="1"/>
  <c r="A496" i="37" s="1"/>
  <c r="A497" i="37" s="1"/>
  <c r="A498" i="37" s="1"/>
  <c r="A499" i="37" s="1"/>
  <c r="A500" i="37" s="1"/>
  <c r="A501" i="37" s="1"/>
  <c r="A502" i="37" s="1"/>
  <c r="A503" i="37" s="1"/>
  <c r="A504" i="37" s="1"/>
  <c r="A505" i="37" s="1"/>
  <c r="A506" i="37" s="1"/>
  <c r="A507" i="37" s="1"/>
  <c r="A508" i="37" s="1"/>
  <c r="A509" i="37" s="1"/>
  <c r="A510" i="37" s="1"/>
  <c r="A511" i="37" s="1"/>
  <c r="A512" i="37" s="1"/>
  <c r="A513" i="37" s="1"/>
  <c r="A514" i="37" s="1"/>
  <c r="A515" i="37" s="1"/>
  <c r="A516" i="37" s="1"/>
  <c r="A517" i="37" s="1"/>
  <c r="A518" i="37" s="1"/>
  <c r="A519" i="37" s="1"/>
  <c r="A520" i="37" s="1"/>
  <c r="A521" i="37" s="1"/>
  <c r="A522" i="37" s="1"/>
  <c r="A523" i="37" s="1"/>
  <c r="A524" i="37" s="1"/>
  <c r="A525" i="37" s="1"/>
  <c r="A526" i="37" s="1"/>
  <c r="A527" i="37" s="1"/>
  <c r="A528" i="37" s="1"/>
  <c r="A529" i="37" s="1"/>
  <c r="A530" i="37" s="1"/>
  <c r="A531" i="37" s="1"/>
  <c r="A532" i="37" s="1"/>
  <c r="A533" i="37" s="1"/>
  <c r="A534" i="37" s="1"/>
  <c r="A535" i="37" s="1"/>
  <c r="A536" i="37" s="1"/>
  <c r="A537" i="37" s="1"/>
  <c r="A538" i="37" s="1"/>
  <c r="A539" i="37" s="1"/>
  <c r="A540" i="37" s="1"/>
  <c r="A541" i="37" s="1"/>
  <c r="A542" i="37" s="1"/>
  <c r="A543" i="37" s="1"/>
  <c r="A544" i="37" s="1"/>
  <c r="A545" i="37" s="1"/>
  <c r="A546" i="37" s="1"/>
  <c r="A547" i="37" s="1"/>
  <c r="A548" i="37" s="1"/>
  <c r="A549" i="37" s="1"/>
  <c r="A550" i="37" s="1"/>
  <c r="A551" i="37" s="1"/>
  <c r="A552" i="37" s="1"/>
  <c r="A553" i="37" s="1"/>
  <c r="A554" i="37" s="1"/>
  <c r="A555" i="37" s="1"/>
  <c r="A556" i="37" s="1"/>
  <c r="A557" i="37" s="1"/>
  <c r="A558" i="37" s="1"/>
  <c r="A559" i="37" s="1"/>
  <c r="A560" i="37" s="1"/>
  <c r="A561" i="37" s="1"/>
  <c r="A562" i="37" s="1"/>
  <c r="A563" i="37" s="1"/>
  <c r="A564" i="37" s="1"/>
  <c r="A565" i="37" s="1"/>
  <c r="A566" i="37" s="1"/>
  <c r="A567" i="37" s="1"/>
  <c r="A568" i="37" s="1"/>
  <c r="A569" i="37" s="1"/>
  <c r="A570" i="37" s="1"/>
  <c r="A571" i="37" s="1"/>
  <c r="A572" i="37" s="1"/>
  <c r="A573" i="37" s="1"/>
  <c r="A574" i="37" s="1"/>
  <c r="A575" i="37" s="1"/>
  <c r="A576" i="37" s="1"/>
  <c r="A577" i="37" s="1"/>
  <c r="A578" i="37" s="1"/>
  <c r="A579" i="37" s="1"/>
  <c r="A580" i="37" s="1"/>
  <c r="A581" i="37" s="1"/>
  <c r="A582" i="37" s="1"/>
  <c r="A583" i="37" s="1"/>
  <c r="A584" i="37" s="1"/>
  <c r="A585" i="37" s="1"/>
  <c r="A586" i="37" s="1"/>
  <c r="A587" i="37" s="1"/>
  <c r="A588" i="37" s="1"/>
  <c r="A589" i="37" s="1"/>
  <c r="A590" i="37" s="1"/>
  <c r="A591" i="37" s="1"/>
  <c r="A592" i="37" s="1"/>
  <c r="A593" i="37" s="1"/>
  <c r="A594" i="37" s="1"/>
  <c r="A595" i="37" s="1"/>
  <c r="A596" i="37" s="1"/>
  <c r="A597" i="37" s="1"/>
  <c r="A598" i="37" s="1"/>
  <c r="A599" i="37" s="1"/>
  <c r="A600" i="37" s="1"/>
  <c r="A601" i="37" s="1"/>
  <c r="A602" i="37" s="1"/>
  <c r="A603" i="37" s="1"/>
  <c r="A604" i="37" s="1"/>
  <c r="A605" i="37" s="1"/>
  <c r="A606" i="37" s="1"/>
  <c r="A607" i="37" s="1"/>
  <c r="A608" i="37" s="1"/>
  <c r="A609" i="37" s="1"/>
  <c r="A610" i="37" s="1"/>
  <c r="A611" i="37" s="1"/>
  <c r="A612" i="37" s="1"/>
  <c r="A613" i="37" s="1"/>
  <c r="A614" i="37" s="1"/>
  <c r="A615" i="37" s="1"/>
  <c r="A616" i="37" s="1"/>
  <c r="A617" i="37" s="1"/>
  <c r="A618" i="37" s="1"/>
  <c r="A619" i="37" s="1"/>
  <c r="A620" i="37" s="1"/>
  <c r="A621" i="37" s="1"/>
  <c r="A622" i="37" s="1"/>
  <c r="A623" i="37" s="1"/>
  <c r="A624" i="37" s="1"/>
  <c r="A625" i="37" s="1"/>
  <c r="A626" i="37" s="1"/>
  <c r="A627" i="37" s="1"/>
  <c r="A628" i="37" s="1"/>
  <c r="A629" i="37" s="1"/>
  <c r="A630" i="37" s="1"/>
  <c r="A631" i="37" s="1"/>
  <c r="A632" i="37" s="1"/>
  <c r="A633" i="37" s="1"/>
  <c r="A634" i="37" s="1"/>
  <c r="A635" i="37" s="1"/>
  <c r="A636" i="37" s="1"/>
  <c r="A637" i="37" s="1"/>
  <c r="A638" i="37" s="1"/>
  <c r="A639" i="37" s="1"/>
  <c r="A640" i="37" s="1"/>
  <c r="A641" i="37" s="1"/>
  <c r="A642" i="37" s="1"/>
  <c r="A643" i="37" s="1"/>
  <c r="A644" i="37" s="1"/>
  <c r="A645" i="37" s="1"/>
  <c r="A646" i="37" s="1"/>
  <c r="A647" i="37" s="1"/>
  <c r="A648" i="37" s="1"/>
  <c r="A649" i="37" s="1"/>
  <c r="A650" i="37" s="1"/>
  <c r="A651" i="37" s="1"/>
  <c r="A652" i="37" s="1"/>
  <c r="A653" i="37" s="1"/>
  <c r="A654" i="37" s="1"/>
  <c r="A655" i="37" s="1"/>
  <c r="A656" i="37" s="1"/>
  <c r="A657" i="37" s="1"/>
  <c r="A658" i="37" s="1"/>
  <c r="A659" i="37" s="1"/>
  <c r="A660" i="37" s="1"/>
  <c r="A661" i="37" s="1"/>
  <c r="A662" i="37" s="1"/>
  <c r="A663" i="37" s="1"/>
  <c r="A664" i="37" s="1"/>
  <c r="A665" i="37" s="1"/>
  <c r="A666" i="37" s="1"/>
  <c r="A667" i="37" s="1"/>
  <c r="A668" i="37" s="1"/>
  <c r="A669" i="37" s="1"/>
  <c r="A670" i="37" s="1"/>
  <c r="A671" i="37" s="1"/>
  <c r="A672" i="37" s="1"/>
  <c r="A673" i="37" s="1"/>
  <c r="A674" i="37" s="1"/>
  <c r="A675" i="37" s="1"/>
  <c r="A676" i="37" s="1"/>
  <c r="A677" i="37" s="1"/>
  <c r="A678" i="37" s="1"/>
  <c r="A679" i="37" s="1"/>
  <c r="A680" i="37" s="1"/>
  <c r="A681" i="37" s="1"/>
  <c r="A682" i="37" s="1"/>
  <c r="A683" i="37" s="1"/>
  <c r="A684" i="37" s="1"/>
  <c r="A685" i="37" s="1"/>
  <c r="A686" i="37" s="1"/>
  <c r="A687" i="37" s="1"/>
  <c r="A688" i="37" s="1"/>
  <c r="A689" i="37" s="1"/>
  <c r="A690" i="37" s="1"/>
  <c r="A691" i="37" s="1"/>
  <c r="A692" i="37" s="1"/>
  <c r="A693" i="37" s="1"/>
  <c r="A694" i="37" s="1"/>
  <c r="A695" i="37" s="1"/>
  <c r="A696" i="37" s="1"/>
  <c r="A697" i="37" s="1"/>
  <c r="A698" i="37" s="1"/>
  <c r="A699" i="37" s="1"/>
  <c r="A700" i="37" s="1"/>
  <c r="A701" i="37" s="1"/>
  <c r="A702" i="37" s="1"/>
  <c r="A703" i="37" s="1"/>
  <c r="A704" i="37" s="1"/>
  <c r="A705" i="37" s="1"/>
  <c r="A706" i="37" s="1"/>
  <c r="A707" i="37" s="1"/>
  <c r="A708" i="37" s="1"/>
  <c r="A709" i="37" s="1"/>
  <c r="A710" i="37" s="1"/>
  <c r="A711" i="37" s="1"/>
  <c r="A712" i="37" s="1"/>
  <c r="A713" i="37" s="1"/>
  <c r="A714" i="37" s="1"/>
  <c r="A715" i="37" s="1"/>
  <c r="A716" i="37" s="1"/>
  <c r="A717" i="37" s="1"/>
  <c r="A718" i="37" s="1"/>
  <c r="A719" i="37" s="1"/>
  <c r="A720" i="37" s="1"/>
  <c r="A721" i="37" s="1"/>
  <c r="A722" i="37" s="1"/>
  <c r="A723" i="37" s="1"/>
  <c r="A724" i="37" s="1"/>
  <c r="A725" i="37" s="1"/>
  <c r="A726" i="37" s="1"/>
  <c r="A727" i="37" s="1"/>
  <c r="A728" i="37" s="1"/>
  <c r="A729" i="37" s="1"/>
  <c r="A730" i="37" s="1"/>
  <c r="A731" i="37" s="1"/>
  <c r="A732" i="37" s="1"/>
  <c r="A733" i="37" s="1"/>
  <c r="A734" i="37" s="1"/>
  <c r="A735" i="37" s="1"/>
  <c r="A736" i="37" s="1"/>
  <c r="A737" i="37" s="1"/>
  <c r="A738" i="37" s="1"/>
  <c r="A739" i="37" s="1"/>
  <c r="A740" i="37" s="1"/>
  <c r="A741" i="37" s="1"/>
  <c r="A742" i="37" s="1"/>
  <c r="A743" i="37" s="1"/>
  <c r="A744" i="37" s="1"/>
  <c r="A745" i="37" s="1"/>
  <c r="A746" i="37" s="1"/>
  <c r="A747" i="37" s="1"/>
  <c r="A748" i="37" s="1"/>
  <c r="A749" i="37" s="1"/>
  <c r="A750" i="37" s="1"/>
  <c r="A751" i="37" s="1"/>
  <c r="A752" i="37" s="1"/>
  <c r="A753" i="37" s="1"/>
  <c r="A754" i="37" s="1"/>
  <c r="A755" i="37" s="1"/>
  <c r="A756" i="37" s="1"/>
  <c r="A757" i="37" s="1"/>
  <c r="A758" i="37" s="1"/>
  <c r="A759" i="37" s="1"/>
  <c r="A760" i="37" s="1"/>
  <c r="A761" i="37" s="1"/>
  <c r="A762" i="37" s="1"/>
  <c r="A763" i="37" s="1"/>
  <c r="A764" i="37" s="1"/>
  <c r="A765" i="37" s="1"/>
  <c r="A766" i="37" s="1"/>
  <c r="A767" i="37" s="1"/>
  <c r="A768" i="37" s="1"/>
  <c r="A769" i="37" s="1"/>
  <c r="A770" i="37" s="1"/>
  <c r="A771" i="37" s="1"/>
  <c r="A772" i="37" s="1"/>
  <c r="A773" i="37" s="1"/>
  <c r="A774" i="37" s="1"/>
  <c r="A775" i="37" s="1"/>
  <c r="A776" i="37" s="1"/>
  <c r="A777" i="37" s="1"/>
  <c r="A778" i="37" s="1"/>
  <c r="A779" i="37" s="1"/>
  <c r="A780" i="37" s="1"/>
  <c r="A781" i="37" s="1"/>
  <c r="A782" i="37" s="1"/>
  <c r="A783" i="37" s="1"/>
  <c r="A784" i="37" s="1"/>
  <c r="A785" i="37" s="1"/>
  <c r="A786" i="37" s="1"/>
  <c r="A787" i="37" s="1"/>
  <c r="A788" i="37" s="1"/>
  <c r="A789" i="37" s="1"/>
  <c r="A790" i="37" s="1"/>
  <c r="A791" i="37" s="1"/>
  <c r="A792" i="37" s="1"/>
  <c r="A793" i="37" s="1"/>
  <c r="A794" i="37" s="1"/>
  <c r="A795" i="37" s="1"/>
  <c r="A796" i="37" s="1"/>
  <c r="A797" i="37" s="1"/>
  <c r="A798" i="37" s="1"/>
  <c r="A799" i="37" s="1"/>
  <c r="A800" i="37" s="1"/>
  <c r="A801" i="37" s="1"/>
  <c r="A802" i="37" s="1"/>
  <c r="A803" i="37" s="1"/>
  <c r="A804" i="37" s="1"/>
  <c r="A805" i="37" s="1"/>
  <c r="A806" i="37" s="1"/>
  <c r="A807" i="37" s="1"/>
  <c r="A808" i="37" s="1"/>
  <c r="A809" i="37" s="1"/>
  <c r="A810" i="37" s="1"/>
  <c r="A811" i="37" s="1"/>
  <c r="A812" i="37" s="1"/>
  <c r="A813" i="37" s="1"/>
  <c r="A814" i="37" s="1"/>
  <c r="A815" i="37" s="1"/>
  <c r="A816" i="37" s="1"/>
  <c r="A817" i="37" s="1"/>
  <c r="A818" i="37" s="1"/>
  <c r="A819" i="37" s="1"/>
  <c r="A820" i="37" s="1"/>
  <c r="A821" i="37" s="1"/>
  <c r="A822" i="37" s="1"/>
  <c r="A823" i="37" s="1"/>
  <c r="A824" i="37" s="1"/>
  <c r="A825" i="37" s="1"/>
  <c r="A826" i="37" s="1"/>
  <c r="A827" i="37" s="1"/>
  <c r="A828" i="37" s="1"/>
  <c r="A829" i="37" s="1"/>
  <c r="A830" i="37" s="1"/>
  <c r="A831" i="37" s="1"/>
  <c r="A832" i="37" s="1"/>
  <c r="A833" i="37" s="1"/>
  <c r="A834" i="37" s="1"/>
  <c r="A835" i="37" s="1"/>
  <c r="A836" i="37" s="1"/>
  <c r="A837" i="37" s="1"/>
  <c r="A838" i="37" s="1"/>
  <c r="A839" i="37" s="1"/>
  <c r="A840" i="37" s="1"/>
  <c r="A841" i="37" s="1"/>
  <c r="A842" i="37" s="1"/>
  <c r="A843" i="37" s="1"/>
  <c r="A844" i="37" s="1"/>
  <c r="A845" i="37" s="1"/>
  <c r="A846" i="37" s="1"/>
  <c r="A847" i="37" s="1"/>
  <c r="A848" i="37" s="1"/>
  <c r="A849" i="37" s="1"/>
  <c r="A850" i="37" s="1"/>
  <c r="A851" i="37" s="1"/>
  <c r="A852" i="37" s="1"/>
  <c r="A853" i="37" s="1"/>
  <c r="A854" i="37" s="1"/>
  <c r="A855" i="37" s="1"/>
  <c r="A856" i="37" s="1"/>
  <c r="A857" i="37" s="1"/>
  <c r="A858" i="37" s="1"/>
  <c r="A859" i="37" s="1"/>
  <c r="A860" i="37" s="1"/>
  <c r="A861" i="37" s="1"/>
  <c r="A862" i="37" s="1"/>
  <c r="A863" i="37" s="1"/>
  <c r="A864" i="37" s="1"/>
  <c r="A865" i="37" s="1"/>
  <c r="A866" i="37" s="1"/>
  <c r="A867" i="37" s="1"/>
  <c r="A868" i="37" s="1"/>
  <c r="A869" i="37" s="1"/>
  <c r="A870" i="37" s="1"/>
  <c r="A871" i="37" s="1"/>
  <c r="A872" i="37" s="1"/>
  <c r="A873" i="37" s="1"/>
  <c r="A874" i="37" s="1"/>
  <c r="A875" i="37" s="1"/>
  <c r="A876" i="37" s="1"/>
  <c r="A877" i="37" s="1"/>
  <c r="A878" i="37" s="1"/>
  <c r="A879" i="37" s="1"/>
  <c r="A880" i="37" s="1"/>
  <c r="A881" i="37" s="1"/>
  <c r="A882" i="37" s="1"/>
  <c r="A883" i="37" s="1"/>
  <c r="A884" i="37" s="1"/>
  <c r="A885" i="37" s="1"/>
  <c r="A886" i="37" s="1"/>
  <c r="A887" i="37" s="1"/>
  <c r="A888" i="37" s="1"/>
  <c r="A889" i="37" s="1"/>
  <c r="A890" i="37" s="1"/>
  <c r="A891" i="37" s="1"/>
  <c r="A892" i="37" s="1"/>
  <c r="A893" i="37" s="1"/>
  <c r="A894" i="37" s="1"/>
  <c r="A895" i="37" s="1"/>
  <c r="A896" i="37" s="1"/>
  <c r="A897" i="37" s="1"/>
  <c r="A898" i="37" s="1"/>
  <c r="A899" i="37" s="1"/>
  <c r="A900" i="37" s="1"/>
  <c r="A901" i="37" s="1"/>
  <c r="A902" i="37" s="1"/>
  <c r="A903" i="37" s="1"/>
  <c r="A904" i="37" s="1"/>
  <c r="A905" i="37" s="1"/>
  <c r="A906" i="37" s="1"/>
  <c r="A907" i="37" s="1"/>
  <c r="A908" i="37" s="1"/>
  <c r="A909" i="37" s="1"/>
  <c r="A910" i="37" s="1"/>
  <c r="A911" i="37" s="1"/>
  <c r="A912" i="37" s="1"/>
  <c r="A913" i="37" s="1"/>
  <c r="A914" i="37" s="1"/>
  <c r="A915" i="37" s="1"/>
  <c r="A916" i="37" s="1"/>
  <c r="A917" i="37" s="1"/>
  <c r="A918" i="37" s="1"/>
  <c r="A919" i="37" s="1"/>
  <c r="A920" i="37" s="1"/>
  <c r="A921" i="37" s="1"/>
  <c r="A922" i="37" s="1"/>
  <c r="A923" i="37" s="1"/>
  <c r="A924" i="37" s="1"/>
  <c r="A925" i="37" s="1"/>
  <c r="A926" i="37" s="1"/>
  <c r="A927" i="37" s="1"/>
  <c r="A928" i="37" s="1"/>
  <c r="A929" i="37" s="1"/>
  <c r="A930" i="37" s="1"/>
  <c r="A931" i="37" s="1"/>
  <c r="A932" i="37" s="1"/>
  <c r="A933" i="37" s="1"/>
  <c r="A934" i="37" s="1"/>
  <c r="A935" i="37" s="1"/>
  <c r="A936" i="37" s="1"/>
  <c r="A937" i="37" s="1"/>
  <c r="A938" i="37" s="1"/>
  <c r="A939" i="37" s="1"/>
  <c r="A940" i="37" s="1"/>
  <c r="A941" i="37" s="1"/>
  <c r="A942" i="37" s="1"/>
  <c r="A943" i="37" s="1"/>
  <c r="A944" i="37" s="1"/>
  <c r="A945" i="37" s="1"/>
  <c r="A946" i="37" s="1"/>
  <c r="A947" i="37" s="1"/>
  <c r="A948" i="37" s="1"/>
  <c r="A949" i="37" s="1"/>
  <c r="A950" i="37" s="1"/>
  <c r="A951" i="37" s="1"/>
  <c r="A952" i="37" s="1"/>
  <c r="A953" i="37" s="1"/>
  <c r="A954" i="37" s="1"/>
  <c r="A955" i="37" s="1"/>
  <c r="A956" i="37" s="1"/>
  <c r="A957" i="37" s="1"/>
  <c r="A958" i="37" s="1"/>
  <c r="A959" i="37" s="1"/>
  <c r="A960" i="37" s="1"/>
  <c r="A961" i="37" s="1"/>
  <c r="A962" i="37" s="1"/>
  <c r="A963" i="37" s="1"/>
  <c r="A964" i="37" s="1"/>
  <c r="A965" i="37" s="1"/>
  <c r="A966" i="37" s="1"/>
  <c r="A967" i="37" s="1"/>
  <c r="A968" i="37" s="1"/>
  <c r="A969" i="37" s="1"/>
  <c r="A970" i="37" s="1"/>
  <c r="A971" i="37" s="1"/>
  <c r="A972" i="37" s="1"/>
  <c r="A973" i="37" s="1"/>
  <c r="A974" i="37" s="1"/>
  <c r="A975" i="37" s="1"/>
  <c r="A976" i="37" s="1"/>
  <c r="A977" i="37" s="1"/>
  <c r="A978" i="37" s="1"/>
  <c r="A979" i="37" s="1"/>
  <c r="A980" i="37" s="1"/>
  <c r="A981" i="37" s="1"/>
  <c r="A982" i="37" s="1"/>
  <c r="A983" i="37" s="1"/>
  <c r="A984" i="37" s="1"/>
  <c r="A985" i="37" s="1"/>
  <c r="A986" i="37" s="1"/>
  <c r="A987" i="37" s="1"/>
  <c r="A988" i="37" s="1"/>
  <c r="A989" i="37" s="1"/>
  <c r="A990" i="37" s="1"/>
  <c r="A991" i="37" s="1"/>
  <c r="A992" i="37" s="1"/>
  <c r="A993" i="37" s="1"/>
  <c r="A994" i="37" s="1"/>
  <c r="A995" i="37" s="1"/>
  <c r="A996" i="37" s="1"/>
  <c r="A997" i="37" s="1"/>
  <c r="A998" i="37" s="1"/>
  <c r="A999" i="37" s="1"/>
  <c r="A1000" i="37" s="1"/>
  <c r="A1001" i="37" s="1"/>
  <c r="A1002" i="37" s="1"/>
  <c r="A1003" i="37" s="1"/>
  <c r="A1004" i="37" s="1"/>
  <c r="A1005" i="37" s="1"/>
  <c r="A1006" i="37" s="1"/>
  <c r="A1007" i="37" s="1"/>
  <c r="A1008" i="37" s="1"/>
  <c r="A1009" i="37" s="1"/>
  <c r="A1010" i="37" s="1"/>
  <c r="A1011" i="37" s="1"/>
  <c r="A1012" i="37" s="1"/>
  <c r="A1013" i="37" s="1"/>
  <c r="A1014" i="37" s="1"/>
  <c r="A1015" i="37" s="1"/>
  <c r="A1016" i="37" s="1"/>
  <c r="A1017" i="37" s="1"/>
  <c r="A1018" i="37" s="1"/>
  <c r="A1019" i="37" s="1"/>
  <c r="A1020" i="37" s="1"/>
  <c r="A1021" i="37" s="1"/>
  <c r="A1022" i="37" s="1"/>
  <c r="A1023" i="37" s="1"/>
  <c r="A1024" i="37" s="1"/>
  <c r="A1025" i="37" s="1"/>
  <c r="A1026" i="37" s="1"/>
  <c r="A1027" i="37" s="1"/>
  <c r="A1028" i="37" s="1"/>
  <c r="A1029" i="37" s="1"/>
  <c r="A1030" i="37" s="1"/>
  <c r="A1031" i="37" s="1"/>
  <c r="A1032" i="37" s="1"/>
  <c r="A1033" i="37" s="1"/>
  <c r="A1034" i="37" s="1"/>
  <c r="A1035" i="37" s="1"/>
  <c r="A1036" i="37" s="1"/>
  <c r="A1037" i="37" s="1"/>
  <c r="A1038" i="37" s="1"/>
  <c r="A1039" i="37" s="1"/>
  <c r="A1040" i="37" s="1"/>
  <c r="A1041" i="37" s="1"/>
  <c r="A1042" i="37" s="1"/>
  <c r="A1043" i="37" s="1"/>
  <c r="A1044" i="37" s="1"/>
  <c r="A1045" i="37" s="1"/>
  <c r="A1046" i="37" s="1"/>
  <c r="A1047" i="37" s="1"/>
  <c r="A1048" i="37" s="1"/>
  <c r="A1049" i="37" s="1"/>
  <c r="A1050" i="37" s="1"/>
  <c r="A1051" i="37" s="1"/>
  <c r="A1052" i="37" s="1"/>
  <c r="A1053" i="37" s="1"/>
  <c r="A1054" i="37" s="1"/>
  <c r="A1055" i="37" s="1"/>
  <c r="A1056" i="37" s="1"/>
  <c r="A1057" i="37" s="1"/>
  <c r="A1058" i="37" s="1"/>
  <c r="A1059" i="37" s="1"/>
  <c r="A1060" i="37" s="1"/>
  <c r="A1061" i="37" s="1"/>
  <c r="A1062" i="37" s="1"/>
  <c r="A1063" i="37" s="1"/>
  <c r="A1064" i="37" s="1"/>
  <c r="A1065" i="37" s="1"/>
  <c r="A1066" i="37" s="1"/>
  <c r="A1067" i="37" s="1"/>
  <c r="A1068" i="37" s="1"/>
  <c r="A1069" i="37" s="1"/>
  <c r="A1070" i="37" s="1"/>
  <c r="A1071" i="37" s="1"/>
  <c r="A1072" i="37" s="1"/>
  <c r="A1073" i="37" s="1"/>
  <c r="A1074" i="37" s="1"/>
  <c r="A1075" i="37" s="1"/>
  <c r="A1076" i="37" s="1"/>
  <c r="A1077" i="37" s="1"/>
  <c r="A1078" i="37" s="1"/>
  <c r="A1079" i="37" s="1"/>
  <c r="A1080" i="37" s="1"/>
  <c r="A1081" i="37" s="1"/>
  <c r="A1082" i="37" s="1"/>
  <c r="A1083" i="37" s="1"/>
  <c r="A1084" i="37" s="1"/>
  <c r="A1085" i="37" s="1"/>
  <c r="A1086" i="37" s="1"/>
  <c r="A1087" i="37" s="1"/>
  <c r="A1088" i="37" s="1"/>
  <c r="A1089" i="37" s="1"/>
  <c r="A1090" i="37" s="1"/>
  <c r="A1091" i="37" s="1"/>
  <c r="A1092" i="37" s="1"/>
  <c r="A1093" i="37" s="1"/>
  <c r="A1094" i="37" s="1"/>
  <c r="A1095" i="37" s="1"/>
  <c r="A1096" i="37" s="1"/>
  <c r="A1097" i="37" s="1"/>
  <c r="A1098" i="37" s="1"/>
  <c r="A1099" i="37" s="1"/>
  <c r="A1100" i="37" s="1"/>
  <c r="A1101" i="37" s="1"/>
  <c r="A1102" i="37" s="1"/>
  <c r="A1103" i="37" s="1"/>
  <c r="A1104" i="37" s="1"/>
  <c r="A1105" i="37" s="1"/>
  <c r="A1106" i="37" s="1"/>
  <c r="A1107" i="37" s="1"/>
  <c r="A1108" i="37" s="1"/>
  <c r="A1109" i="37" s="1"/>
  <c r="A1110" i="37" s="1"/>
  <c r="A1111" i="37" s="1"/>
  <c r="A1112" i="37" s="1"/>
  <c r="A1113" i="37" s="1"/>
  <c r="A1114" i="37" s="1"/>
  <c r="A1115" i="37" s="1"/>
  <c r="A1116" i="37" s="1"/>
  <c r="A1117" i="37" s="1"/>
  <c r="A1118" i="37" s="1"/>
  <c r="A1119" i="37" s="1"/>
  <c r="A1120" i="37" s="1"/>
  <c r="A1121" i="37" s="1"/>
  <c r="A1122" i="37" s="1"/>
  <c r="A1123" i="37" s="1"/>
  <c r="A1124" i="37" s="1"/>
  <c r="A1125" i="37" s="1"/>
  <c r="A1126" i="37" s="1"/>
  <c r="A1127" i="37" s="1"/>
  <c r="A1128" i="37" s="1"/>
  <c r="A1129" i="37" s="1"/>
  <c r="A1130" i="37" s="1"/>
  <c r="A1131" i="37" s="1"/>
  <c r="A1132" i="37" s="1"/>
  <c r="A1133" i="37" s="1"/>
  <c r="A1134" i="37" s="1"/>
  <c r="A1135" i="37" s="1"/>
  <c r="A1136" i="37" s="1"/>
  <c r="A1137" i="37" s="1"/>
  <c r="A1138" i="37" s="1"/>
  <c r="A1139" i="37" s="1"/>
  <c r="A1140" i="37" s="1"/>
  <c r="A1141" i="37" s="1"/>
  <c r="A1142" i="37" s="1"/>
  <c r="A1143" i="37" s="1"/>
  <c r="A1144" i="37" s="1"/>
  <c r="A1145" i="37" s="1"/>
  <c r="A1146" i="37" s="1"/>
  <c r="A1147" i="37" s="1"/>
  <c r="A1148" i="37" s="1"/>
  <c r="A1149" i="37" s="1"/>
  <c r="A1150" i="37" s="1"/>
  <c r="A1151" i="37" s="1"/>
  <c r="A1152" i="37" s="1"/>
  <c r="A1153" i="37" s="1"/>
  <c r="A1154" i="37" s="1"/>
  <c r="A1155" i="37" s="1"/>
  <c r="A1156" i="37" s="1"/>
  <c r="A1157" i="37" s="1"/>
  <c r="A1158" i="37" s="1"/>
  <c r="A1159" i="37" s="1"/>
  <c r="A1160" i="37" s="1"/>
  <c r="A1161" i="37" s="1"/>
  <c r="A1162" i="37" s="1"/>
  <c r="A1163" i="37" s="1"/>
  <c r="A1164" i="37" s="1"/>
  <c r="A1165" i="37" s="1"/>
  <c r="A1166" i="37" s="1"/>
  <c r="A1167" i="37" s="1"/>
  <c r="A1168" i="37" s="1"/>
  <c r="A1169" i="37" s="1"/>
  <c r="A1170" i="37" s="1"/>
  <c r="A1171" i="37" s="1"/>
  <c r="A1172" i="37" s="1"/>
  <c r="A1173" i="37" s="1"/>
  <c r="A1174" i="37" s="1"/>
  <c r="A1175" i="37" s="1"/>
  <c r="A1176" i="37" s="1"/>
  <c r="A1177" i="37" s="1"/>
  <c r="A1178" i="37" s="1"/>
  <c r="A1179" i="37" s="1"/>
  <c r="A1180" i="37" s="1"/>
  <c r="A1181" i="37" s="1"/>
  <c r="A1182" i="37" s="1"/>
  <c r="A1183" i="37" s="1"/>
  <c r="A1184" i="37" s="1"/>
  <c r="A1185" i="37" s="1"/>
  <c r="A1186" i="37" s="1"/>
  <c r="A1187" i="37" s="1"/>
  <c r="A1188" i="37" s="1"/>
  <c r="A1189" i="37" s="1"/>
  <c r="A1190" i="37" s="1"/>
  <c r="A1191" i="37" s="1"/>
  <c r="A1192" i="37" s="1"/>
  <c r="A1193" i="37" s="1"/>
  <c r="A1194" i="37" s="1"/>
  <c r="A1195" i="37" s="1"/>
  <c r="A1196" i="37" s="1"/>
  <c r="A1197" i="37" s="1"/>
  <c r="A1198" i="37" s="1"/>
  <c r="A1199" i="37" s="1"/>
  <c r="A1200" i="37" s="1"/>
  <c r="A1201" i="37" s="1"/>
  <c r="A1202" i="37" s="1"/>
  <c r="A1203" i="37" s="1"/>
  <c r="A1204" i="37" s="1"/>
  <c r="A1205" i="37" s="1"/>
  <c r="A1206" i="37" s="1"/>
  <c r="A1207" i="37" s="1"/>
  <c r="A1208" i="37" s="1"/>
  <c r="A1209" i="37" s="1"/>
  <c r="A1210" i="37" s="1"/>
  <c r="A1211" i="37" s="1"/>
  <c r="A1212" i="37" s="1"/>
  <c r="A1213" i="37" s="1"/>
  <c r="A1214" i="37" s="1"/>
  <c r="A1215" i="37" s="1"/>
  <c r="A1216" i="37" s="1"/>
  <c r="A1217" i="37" s="1"/>
  <c r="A1218" i="37" s="1"/>
  <c r="A1219" i="37" s="1"/>
  <c r="A1220" i="37" s="1"/>
  <c r="A1221" i="37" s="1"/>
  <c r="A1222" i="37" s="1"/>
  <c r="A1223" i="37" s="1"/>
  <c r="A1224" i="37" s="1"/>
  <c r="A1225" i="37" s="1"/>
  <c r="A1226" i="37" s="1"/>
  <c r="A1227" i="37" s="1"/>
  <c r="A1228" i="37" s="1"/>
  <c r="A1229" i="37" s="1"/>
  <c r="A1230" i="37" s="1"/>
  <c r="A1231" i="37" s="1"/>
  <c r="A1232" i="37" s="1"/>
  <c r="A1233" i="37" s="1"/>
  <c r="A1234" i="37" s="1"/>
  <c r="A1235" i="37" s="1"/>
  <c r="A1236" i="37" s="1"/>
  <c r="A1237" i="37" s="1"/>
  <c r="A1238" i="37" s="1"/>
  <c r="A1239" i="37" s="1"/>
  <c r="A1240" i="37" s="1"/>
  <c r="A1241" i="37" s="1"/>
  <c r="A1242" i="37" s="1"/>
  <c r="A1243" i="37" s="1"/>
  <c r="A1244" i="37" s="1"/>
  <c r="A1245" i="37" s="1"/>
  <c r="A1246" i="37" s="1"/>
  <c r="A1247" i="37" s="1"/>
  <c r="A1248" i="37" s="1"/>
  <c r="A1249" i="37" s="1"/>
  <c r="A1250" i="37" s="1"/>
  <c r="A1251" i="37" s="1"/>
  <c r="A1252" i="37" s="1"/>
  <c r="A1253" i="37" s="1"/>
  <c r="A1254" i="37" s="1"/>
  <c r="A1255" i="37" s="1"/>
  <c r="A1256" i="37" s="1"/>
  <c r="A1257" i="37" s="1"/>
  <c r="A1258" i="37" s="1"/>
  <c r="A1259" i="37" s="1"/>
  <c r="A1260" i="37" s="1"/>
  <c r="A1261" i="37" s="1"/>
  <c r="A1262" i="37" s="1"/>
  <c r="A1263" i="37" s="1"/>
  <c r="A1264" i="37" s="1"/>
  <c r="A1265" i="37" s="1"/>
  <c r="A1266" i="37" s="1"/>
  <c r="A1267" i="37" s="1"/>
  <c r="A1268" i="37" s="1"/>
  <c r="A1269" i="37" s="1"/>
  <c r="A1270" i="37" s="1"/>
  <c r="A1271" i="37" s="1"/>
  <c r="A1272" i="37" s="1"/>
  <c r="A1273" i="37" s="1"/>
  <c r="A1274" i="37" s="1"/>
  <c r="A1275" i="37" s="1"/>
  <c r="A1276" i="37" s="1"/>
  <c r="A1277" i="37" s="1"/>
  <c r="A1278" i="37" s="1"/>
  <c r="A1279" i="37" s="1"/>
  <c r="A1280" i="37" s="1"/>
  <c r="A1281" i="37" s="1"/>
  <c r="A1282" i="37" s="1"/>
  <c r="A1283" i="37" s="1"/>
  <c r="A1284" i="37" s="1"/>
  <c r="A1285" i="37" s="1"/>
  <c r="A1286" i="37" s="1"/>
  <c r="A1287" i="37" s="1"/>
  <c r="A1288" i="37" s="1"/>
  <c r="A1289" i="37" s="1"/>
  <c r="A1290" i="37" s="1"/>
  <c r="A1291" i="37" s="1"/>
  <c r="A1292" i="37" s="1"/>
  <c r="A1293" i="37" s="1"/>
  <c r="A1294" i="37" s="1"/>
  <c r="A1295" i="37" s="1"/>
  <c r="A1296" i="37" s="1"/>
  <c r="A1297" i="37" s="1"/>
  <c r="A1298" i="37" s="1"/>
  <c r="A1299" i="37" s="1"/>
  <c r="A1300" i="37" s="1"/>
  <c r="A1301" i="37" s="1"/>
  <c r="A1302" i="37" s="1"/>
  <c r="A1303" i="37" s="1"/>
  <c r="A1304" i="37" s="1"/>
  <c r="A1305" i="37" s="1"/>
  <c r="A1306" i="37" s="1"/>
  <c r="A1307" i="37" s="1"/>
  <c r="A1308" i="37" s="1"/>
  <c r="A1309" i="37" s="1"/>
  <c r="A1310" i="37" s="1"/>
  <c r="A1311" i="37" s="1"/>
  <c r="A1312" i="37" s="1"/>
  <c r="A1313" i="37" s="1"/>
  <c r="A1314" i="37" s="1"/>
  <c r="A1315" i="37" s="1"/>
  <c r="A1316" i="37" s="1"/>
  <c r="A1317" i="37" s="1"/>
  <c r="A1318" i="37" s="1"/>
  <c r="A1319" i="37" s="1"/>
  <c r="A1320" i="37" s="1"/>
  <c r="A1321" i="37" s="1"/>
  <c r="A1322" i="37" s="1"/>
  <c r="A1323" i="37" s="1"/>
  <c r="A1324" i="37" s="1"/>
  <c r="A1325" i="37" s="1"/>
  <c r="A1326" i="37" s="1"/>
  <c r="A1327" i="37" s="1"/>
  <c r="A1328" i="37" s="1"/>
  <c r="A1329" i="37" s="1"/>
  <c r="A1330" i="37" s="1"/>
  <c r="A1331" i="37" s="1"/>
  <c r="A1332" i="37" s="1"/>
  <c r="A1333" i="37" s="1"/>
  <c r="A1334" i="37" s="1"/>
  <c r="A1335" i="37" s="1"/>
  <c r="A1336" i="37" s="1"/>
  <c r="A1337" i="37" s="1"/>
  <c r="A1338" i="37" s="1"/>
  <c r="A1339" i="37" s="1"/>
  <c r="A1340" i="37" s="1"/>
  <c r="A1341" i="37" s="1"/>
  <c r="A1342" i="37" s="1"/>
  <c r="A1343" i="37" s="1"/>
  <c r="A1344" i="37" s="1"/>
  <c r="A1345" i="37" s="1"/>
  <c r="A1346" i="37" s="1"/>
  <c r="A1347" i="37" s="1"/>
  <c r="A1348" i="37" s="1"/>
  <c r="A1349" i="37" s="1"/>
  <c r="A1350" i="37" s="1"/>
  <c r="A1351" i="37" s="1"/>
  <c r="A1352" i="37" s="1"/>
  <c r="A1353" i="37" s="1"/>
  <c r="A1354" i="37" s="1"/>
  <c r="A1355" i="37" s="1"/>
  <c r="A1356" i="37" s="1"/>
  <c r="A1357" i="37" s="1"/>
  <c r="A1358" i="37" s="1"/>
  <c r="A1359" i="37" s="1"/>
  <c r="A1360" i="37" s="1"/>
  <c r="A1361" i="37" s="1"/>
  <c r="A1362" i="37" s="1"/>
  <c r="A1363" i="37" s="1"/>
  <c r="A1364" i="37" s="1"/>
  <c r="A1365" i="37" s="1"/>
  <c r="A1366" i="37" s="1"/>
  <c r="A1367" i="37" s="1"/>
  <c r="A1368" i="37" s="1"/>
  <c r="A1369" i="37" s="1"/>
  <c r="A1370" i="37" s="1"/>
  <c r="A1371" i="37" s="1"/>
  <c r="A1372" i="37" s="1"/>
  <c r="A1373" i="37" s="1"/>
  <c r="A1374" i="37" s="1"/>
  <c r="A1375" i="37" s="1"/>
  <c r="A1376" i="37" s="1"/>
  <c r="A1377" i="37" s="1"/>
  <c r="A1378" i="37" s="1"/>
  <c r="A1379" i="37" s="1"/>
  <c r="A1380" i="37" s="1"/>
  <c r="A1381" i="37" s="1"/>
  <c r="A1382" i="37" s="1"/>
  <c r="A1383" i="37" s="1"/>
  <c r="A1384" i="37" s="1"/>
  <c r="A1385" i="37" s="1"/>
  <c r="A1386" i="37" s="1"/>
  <c r="A1387" i="37" s="1"/>
  <c r="A1388" i="37" s="1"/>
  <c r="A1389" i="37" s="1"/>
  <c r="A1390" i="37" s="1"/>
  <c r="A1391" i="37" s="1"/>
  <c r="A1392" i="37" s="1"/>
  <c r="A1393" i="37" s="1"/>
  <c r="A1394" i="37" s="1"/>
  <c r="A1395" i="37" s="1"/>
  <c r="A1396" i="37" s="1"/>
  <c r="A1397" i="37" s="1"/>
  <c r="A1398" i="37" s="1"/>
  <c r="A1399" i="37" s="1"/>
  <c r="A1400" i="37" s="1"/>
  <c r="A1401" i="37" s="1"/>
  <c r="A1402" i="37" s="1"/>
  <c r="A1403" i="37" s="1"/>
  <c r="A1404" i="37" s="1"/>
  <c r="A1405" i="37" s="1"/>
  <c r="A1406" i="37" s="1"/>
  <c r="A1407" i="37" s="1"/>
  <c r="A1408" i="37" s="1"/>
  <c r="A1409" i="37" s="1"/>
  <c r="A1410" i="37" s="1"/>
  <c r="A1411" i="37" s="1"/>
  <c r="A1412" i="37" s="1"/>
  <c r="A1413" i="37" s="1"/>
  <c r="A1414" i="37" s="1"/>
  <c r="A1415" i="37" s="1"/>
  <c r="A1416" i="37" s="1"/>
  <c r="A1417" i="37" s="1"/>
  <c r="A1418" i="37" s="1"/>
  <c r="A1419" i="37" s="1"/>
  <c r="A1420" i="37" s="1"/>
  <c r="A1421" i="37" s="1"/>
  <c r="A1422" i="37" s="1"/>
  <c r="A1423" i="37" s="1"/>
  <c r="A1424" i="37" s="1"/>
  <c r="A1425" i="37" s="1"/>
  <c r="A1426" i="37" s="1"/>
  <c r="A1427" i="37" s="1"/>
  <c r="A1428" i="37" s="1"/>
  <c r="A1429" i="37" s="1"/>
  <c r="A1430" i="37" s="1"/>
  <c r="A1431" i="37" s="1"/>
  <c r="A1432" i="37" s="1"/>
  <c r="A1433" i="37" s="1"/>
  <c r="A1434" i="37" s="1"/>
  <c r="A1435" i="37" s="1"/>
  <c r="A1436" i="37" s="1"/>
  <c r="A1437" i="37" s="1"/>
  <c r="A1438" i="37" s="1"/>
  <c r="A1439" i="37" s="1"/>
  <c r="A1440" i="37" s="1"/>
  <c r="A1441" i="37" s="1"/>
  <c r="A1442" i="37" s="1"/>
  <c r="A1443" i="37" s="1"/>
  <c r="A1444" i="37" s="1"/>
  <c r="A1445" i="37" s="1"/>
  <c r="A1446" i="37" s="1"/>
  <c r="A1447" i="37" s="1"/>
  <c r="A1448" i="37" s="1"/>
  <c r="A1449" i="37" s="1"/>
  <c r="A1450" i="37" s="1"/>
  <c r="A1451" i="37" s="1"/>
  <c r="A1452" i="37" s="1"/>
  <c r="A1453" i="37" s="1"/>
  <c r="A1454" i="37" s="1"/>
  <c r="A1455" i="37" s="1"/>
  <c r="A1456" i="37" s="1"/>
  <c r="A1457" i="37" s="1"/>
  <c r="A1458" i="37" s="1"/>
  <c r="A1459" i="37" s="1"/>
  <c r="A1460" i="37" s="1"/>
  <c r="A1461" i="37" s="1"/>
  <c r="A1462" i="37" s="1"/>
  <c r="A1463" i="37" s="1"/>
  <c r="A1464" i="37" s="1"/>
  <c r="A1465" i="37" s="1"/>
  <c r="A1466" i="37" s="1"/>
  <c r="A1467" i="37" s="1"/>
  <c r="A1468" i="37" s="1"/>
  <c r="A1469" i="37" s="1"/>
  <c r="A1470" i="37" s="1"/>
  <c r="A1471" i="37" s="1"/>
  <c r="A1472" i="37" s="1"/>
  <c r="A1473" i="37" s="1"/>
  <c r="A1474" i="37" s="1"/>
  <c r="A1475" i="37" s="1"/>
  <c r="A1476" i="37" s="1"/>
  <c r="A1477" i="37" s="1"/>
  <c r="A1478" i="37" s="1"/>
  <c r="A1479" i="37" s="1"/>
  <c r="A1480" i="37" s="1"/>
  <c r="A1481" i="37" s="1"/>
  <c r="A1482" i="37" s="1"/>
  <c r="A1483" i="37" s="1"/>
  <c r="A1484" i="37" s="1"/>
  <c r="A1485" i="37" s="1"/>
  <c r="A1486" i="37" s="1"/>
  <c r="A1487" i="37" s="1"/>
  <c r="A1488" i="37" s="1"/>
  <c r="A1489" i="37" s="1"/>
  <c r="A1490" i="37" s="1"/>
  <c r="A1491" i="37" s="1"/>
  <c r="A1492" i="37" s="1"/>
  <c r="A1493" i="37" s="1"/>
  <c r="A1494" i="37" s="1"/>
  <c r="A1495" i="37" s="1"/>
  <c r="A1496" i="37" s="1"/>
  <c r="A1497" i="37" s="1"/>
  <c r="A1498" i="37" s="1"/>
  <c r="A1499" i="37" s="1"/>
  <c r="A1500" i="37" s="1"/>
  <c r="A1501" i="37" s="1"/>
  <c r="A1502" i="37" s="1"/>
  <c r="A1503" i="37" s="1"/>
  <c r="A1504" i="37" s="1"/>
  <c r="A1505" i="37" s="1"/>
  <c r="A1506" i="37" s="1"/>
  <c r="A1507" i="37" s="1"/>
  <c r="A1508" i="37" s="1"/>
  <c r="A1509" i="37" s="1"/>
  <c r="A1510" i="37" s="1"/>
  <c r="A1511" i="37" s="1"/>
  <c r="A1512" i="37" s="1"/>
  <c r="A1513" i="37" s="1"/>
  <c r="A1514" i="37" s="1"/>
  <c r="A1515" i="37" s="1"/>
  <c r="A1516" i="37" s="1"/>
  <c r="A1517" i="37" s="1"/>
  <c r="A1518" i="37" s="1"/>
  <c r="A1519" i="37" s="1"/>
  <c r="A1520" i="37" s="1"/>
  <c r="A1521" i="37" s="1"/>
  <c r="A1522" i="37" s="1"/>
  <c r="A1523" i="37" s="1"/>
  <c r="A1524" i="37" s="1"/>
  <c r="A1525" i="37" s="1"/>
  <c r="A1526" i="37" s="1"/>
  <c r="A1527" i="37" s="1"/>
  <c r="A1528" i="37" s="1"/>
  <c r="A1529" i="37" s="1"/>
  <c r="A1530" i="37" s="1"/>
  <c r="A1531" i="37" s="1"/>
  <c r="A1532" i="37" s="1"/>
  <c r="A1533" i="37" s="1"/>
  <c r="A1534" i="37" s="1"/>
  <c r="A1535" i="37" s="1"/>
  <c r="A1536" i="37" s="1"/>
  <c r="A1537" i="37" s="1"/>
  <c r="A1538" i="37" s="1"/>
  <c r="A1539" i="37" s="1"/>
  <c r="A1540" i="37" s="1"/>
  <c r="A1541" i="37" s="1"/>
  <c r="A1542" i="37" s="1"/>
  <c r="A1543" i="37" s="1"/>
  <c r="A1544" i="37" s="1"/>
  <c r="A1545" i="37" s="1"/>
  <c r="A1546" i="37" s="1"/>
  <c r="A1547" i="37" s="1"/>
  <c r="A1548" i="37" s="1"/>
  <c r="A1549" i="37" s="1"/>
  <c r="A1550" i="37" s="1"/>
  <c r="A1551" i="37" s="1"/>
  <c r="A1552" i="37" s="1"/>
  <c r="A1553" i="37" s="1"/>
  <c r="A1554" i="37" s="1"/>
  <c r="A1555" i="37" s="1"/>
  <c r="A1556" i="37" s="1"/>
  <c r="A1557" i="37" s="1"/>
  <c r="A1558" i="37" s="1"/>
  <c r="A1559" i="37" s="1"/>
  <c r="A1560" i="37" s="1"/>
  <c r="A1561" i="37" s="1"/>
  <c r="A1562" i="37" s="1"/>
  <c r="A1563" i="37" s="1"/>
  <c r="A1564" i="37" s="1"/>
  <c r="A1565" i="37" s="1"/>
  <c r="A1566" i="37" s="1"/>
  <c r="A1567" i="37" s="1"/>
  <c r="A1568" i="37" s="1"/>
  <c r="A1569" i="37" s="1"/>
  <c r="A1570" i="37" s="1"/>
  <c r="A1571" i="37" s="1"/>
  <c r="A1572" i="37" s="1"/>
  <c r="A1573" i="37" s="1"/>
  <c r="A1574" i="37" s="1"/>
  <c r="A1575" i="37" s="1"/>
  <c r="A1576" i="37" s="1"/>
  <c r="A1577" i="37" s="1"/>
  <c r="A1578" i="37" s="1"/>
  <c r="A1579" i="37" s="1"/>
  <c r="A1580" i="37" s="1"/>
  <c r="A1581" i="37" s="1"/>
  <c r="A1582" i="37" s="1"/>
  <c r="A1583" i="37" s="1"/>
  <c r="A1584" i="37" s="1"/>
  <c r="A1585" i="37" s="1"/>
  <c r="A1586" i="37" s="1"/>
  <c r="A1587" i="37" s="1"/>
  <c r="A1588" i="37" s="1"/>
  <c r="A1589" i="37" s="1"/>
  <c r="A1590" i="37" s="1"/>
  <c r="A1591" i="37" s="1"/>
  <c r="A1592" i="37" s="1"/>
  <c r="A1593" i="37" s="1"/>
  <c r="A1594" i="37" s="1"/>
  <c r="A1595" i="37" s="1"/>
  <c r="A1596" i="37" s="1"/>
  <c r="A1597" i="37" s="1"/>
  <c r="A1598" i="37" s="1"/>
  <c r="A1599" i="37" s="1"/>
  <c r="A1600" i="37" s="1"/>
  <c r="A1601" i="37" s="1"/>
  <c r="A1602" i="37" s="1"/>
  <c r="A1603" i="37" s="1"/>
  <c r="A1604" i="37" s="1"/>
  <c r="A1605" i="37" s="1"/>
  <c r="A1606" i="37" s="1"/>
  <c r="A1607" i="37" s="1"/>
  <c r="A1608" i="37" s="1"/>
  <c r="A1609" i="37" s="1"/>
  <c r="A1610" i="37" s="1"/>
  <c r="A1611" i="37" s="1"/>
  <c r="A1619" i="37" s="1"/>
  <c r="A1620" i="37" s="1"/>
  <c r="A1621" i="37" s="1"/>
  <c r="A1623" i="37" s="1"/>
  <c r="A1631" i="37" s="1"/>
  <c r="A1632" i="37" s="1"/>
  <c r="A1633" i="37" s="1"/>
  <c r="A1634" i="37" s="1"/>
  <c r="A1635" i="37" s="1"/>
  <c r="A1636" i="37" s="1"/>
  <c r="A1637" i="37" s="1"/>
  <c r="A1638" i="37" s="1"/>
  <c r="A1639" i="37" s="1"/>
  <c r="A1640" i="37" s="1"/>
  <c r="A1641" i="37" s="1"/>
  <c r="A1642" i="37" s="1"/>
  <c r="A1643" i="37" s="1"/>
  <c r="A1644" i="37" s="1"/>
  <c r="A1645" i="37" s="1"/>
  <c r="A1646" i="37" s="1"/>
  <c r="A1647" i="37" s="1"/>
  <c r="A1648" i="37" s="1"/>
  <c r="A1649" i="37" s="1"/>
  <c r="A1650" i="37" s="1"/>
  <c r="A1651" i="37" s="1"/>
  <c r="A1652" i="37" s="1"/>
  <c r="A1653" i="37" s="1"/>
  <c r="A1654" i="37" s="1"/>
  <c r="A1655" i="37" s="1"/>
  <c r="A1656" i="37" s="1"/>
  <c r="A1657" i="37" s="1"/>
  <c r="A1658" i="37" s="1"/>
  <c r="A1659" i="37" s="1"/>
  <c r="A1660" i="37" s="1"/>
  <c r="A1661" i="37" s="1"/>
  <c r="A1662" i="37" s="1"/>
  <c r="A1663" i="37" s="1"/>
  <c r="A1665" i="37" s="1"/>
  <c r="A1667" i="37" s="1"/>
  <c r="G1656" i="37"/>
  <c r="I1656" i="37" s="1"/>
  <c r="G1644" i="37"/>
  <c r="I1644" i="37" s="1"/>
  <c r="G1640" i="37"/>
  <c r="I1640" i="37" s="1"/>
  <c r="I1632" i="37"/>
  <c r="G1655" i="37"/>
  <c r="I1655" i="37"/>
  <c r="G1657" i="37"/>
  <c r="I1657" i="37"/>
  <c r="G1653" i="37"/>
  <c r="I1653" i="37"/>
  <c r="G1649" i="37"/>
  <c r="I1649" i="37"/>
  <c r="G1660" i="37"/>
  <c r="I1660" i="37"/>
  <c r="G1641" i="37"/>
  <c r="I1641" i="37"/>
  <c r="G1661" i="37"/>
  <c r="I1661" i="37"/>
  <c r="G1647" i="37"/>
  <c r="I1647" i="37"/>
  <c r="G1639" i="37"/>
  <c r="I1639" i="37"/>
  <c r="G1635" i="37"/>
  <c r="I1635" i="37"/>
  <c r="G1659" i="37"/>
  <c r="I1659" i="37"/>
  <c r="G1645" i="37"/>
  <c r="I1645" i="37"/>
  <c r="G1637" i="37"/>
  <c r="I1637" i="37"/>
  <c r="G1663" i="37"/>
  <c r="I1663" i="37"/>
  <c r="G1651" i="37"/>
  <c r="I1651" i="37"/>
  <c r="G1643" i="37"/>
  <c r="I1643" i="37"/>
  <c r="I1631" i="37"/>
  <c r="G1648" i="37"/>
  <c r="I1648" i="37" s="1"/>
  <c r="G1636" i="37"/>
  <c r="I1636" i="37" s="1"/>
  <c r="G1652" i="37"/>
  <c r="I1652" i="37"/>
  <c r="F31" i="50"/>
  <c r="C16" i="50"/>
  <c r="D15" i="50"/>
  <c r="G15" i="50" s="1"/>
  <c r="I15" i="50"/>
  <c r="D31" i="50"/>
  <c r="G31" i="50"/>
  <c r="I31" i="50" s="1"/>
  <c r="E46" i="50"/>
  <c r="F46" i="50" s="1"/>
  <c r="G46" i="50" s="1"/>
  <c r="I46" i="50" s="1"/>
  <c r="F30" i="50"/>
  <c r="G30" i="50" s="1"/>
  <c r="I30" i="50" s="1"/>
  <c r="E52" i="50"/>
  <c r="E57" i="50"/>
  <c r="E50" i="50"/>
  <c r="E56" i="50"/>
  <c r="F15" i="60"/>
  <c r="G15" i="60" s="1"/>
  <c r="I15" i="60" s="1"/>
  <c r="D15" i="60"/>
  <c r="B17" i="60"/>
  <c r="C16" i="60"/>
  <c r="D16" i="60" s="1"/>
  <c r="G16" i="60" s="1"/>
  <c r="I16" i="60" s="1"/>
  <c r="L390" i="36"/>
  <c r="L392" i="36" s="1"/>
  <c r="E35" i="58" s="1"/>
  <c r="F16" i="50"/>
  <c r="C32" i="50"/>
  <c r="C48" i="50" s="1"/>
  <c r="F48" i="50" s="1"/>
  <c r="D16" i="50"/>
  <c r="G16" i="50" s="1"/>
  <c r="I16" i="50" s="1"/>
  <c r="C17" i="50"/>
  <c r="F17" i="50" s="1"/>
  <c r="C17" i="60"/>
  <c r="B18" i="60"/>
  <c r="F16" i="60"/>
  <c r="D32" i="50"/>
  <c r="C18" i="50"/>
  <c r="D18" i="50" s="1"/>
  <c r="C18" i="60"/>
  <c r="B19" i="60"/>
  <c r="B20" i="60" s="1"/>
  <c r="B21" i="60" s="1"/>
  <c r="C21" i="60" s="1"/>
  <c r="F21" i="60" s="1"/>
  <c r="G21" i="60" s="1"/>
  <c r="I21" i="60" s="1"/>
  <c r="F17" i="60"/>
  <c r="D17" i="60"/>
  <c r="G17" i="60" s="1"/>
  <c r="I17" i="60" s="1"/>
  <c r="D48" i="50"/>
  <c r="G48" i="50" s="1"/>
  <c r="I48" i="50" s="1"/>
  <c r="D18" i="60"/>
  <c r="G18" i="60" s="1"/>
  <c r="I18" i="60" s="1"/>
  <c r="F18" i="60"/>
  <c r="C20" i="60"/>
  <c r="F20" i="60" s="1"/>
  <c r="D20" i="60"/>
  <c r="B22" i="60"/>
  <c r="C22" i="60" s="1"/>
  <c r="D21" i="60"/>
  <c r="B23" i="60"/>
  <c r="B24" i="60" s="1"/>
  <c r="C24" i="60" s="1"/>
  <c r="C23" i="60"/>
  <c r="D23" i="60" s="1"/>
  <c r="C29" i="4" l="1"/>
  <c r="C37" i="4" s="1"/>
  <c r="C41" i="4" s="1"/>
  <c r="C14" i="2" s="1"/>
  <c r="A4" i="7"/>
  <c r="A4" i="16"/>
  <c r="A4" i="8"/>
  <c r="A4" i="17"/>
  <c r="A4" i="9"/>
  <c r="A4" i="60"/>
  <c r="A4" i="33"/>
  <c r="A4" i="63"/>
  <c r="A4" i="39"/>
  <c r="D22" i="60"/>
  <c r="F22" i="60"/>
  <c r="G83" i="21"/>
  <c r="D24" i="60"/>
  <c r="G24" i="60" s="1"/>
  <c r="I24" i="60" s="1"/>
  <c r="F24" i="60"/>
  <c r="G32" i="50"/>
  <c r="I32" i="50" s="1"/>
  <c r="C34" i="50"/>
  <c r="F23" i="60"/>
  <c r="G23" i="60" s="1"/>
  <c r="I23" i="60" s="1"/>
  <c r="C19" i="50"/>
  <c r="C33" i="50"/>
  <c r="I1665" i="37"/>
  <c r="G1665" i="37" s="1"/>
  <c r="G88" i="34"/>
  <c r="C19" i="60"/>
  <c r="F18" i="50"/>
  <c r="G18" i="50" s="1"/>
  <c r="I18" i="50" s="1"/>
  <c r="D17" i="50"/>
  <c r="G17" i="50" s="1"/>
  <c r="I17" i="50" s="1"/>
  <c r="G20" i="60"/>
  <c r="I20" i="60" s="1"/>
  <c r="D15" i="39"/>
  <c r="F32" i="50"/>
  <c r="L138" i="33"/>
  <c r="L140" i="33" s="1"/>
  <c r="E33" i="58" s="1"/>
  <c r="E15" i="39"/>
  <c r="G15" i="39" s="1"/>
  <c r="F14" i="15"/>
  <c r="H14" i="15" s="1"/>
  <c r="E63" i="32"/>
  <c r="E67" i="32" s="1"/>
  <c r="E69" i="32" s="1"/>
  <c r="E29" i="58" s="1"/>
  <c r="H74" i="15"/>
  <c r="D20" i="15"/>
  <c r="H81" i="15"/>
  <c r="F81" i="15" s="1"/>
  <c r="E15" i="15" s="1"/>
  <c r="F15" i="15" s="1"/>
  <c r="H15" i="15" s="1"/>
  <c r="F74" i="15"/>
  <c r="E14" i="15" s="1"/>
  <c r="C13" i="39"/>
  <c r="T51" i="20"/>
  <c r="Q43" i="20"/>
  <c r="T39" i="20"/>
  <c r="S18" i="20"/>
  <c r="S24" i="20"/>
  <c r="S39" i="20"/>
  <c r="S54" i="20"/>
  <c r="S66" i="20"/>
  <c r="S19" i="20"/>
  <c r="T19" i="20" s="1"/>
  <c r="S25" i="20"/>
  <c r="T25" i="20" s="1"/>
  <c r="S67" i="20"/>
  <c r="T67" i="20" s="1"/>
  <c r="S20" i="20"/>
  <c r="S26" i="20"/>
  <c r="S59" i="20"/>
  <c r="S68" i="20"/>
  <c r="T68" i="20" s="1"/>
  <c r="S15" i="20"/>
  <c r="S21" i="20"/>
  <c r="T21" i="20" s="1"/>
  <c r="S51" i="20"/>
  <c r="S60" i="20"/>
  <c r="T60" i="20" s="1"/>
  <c r="S16" i="20"/>
  <c r="T16" i="20" s="1"/>
  <c r="S22" i="20"/>
  <c r="T22" i="20" s="1"/>
  <c r="S52" i="20"/>
  <c r="T52" i="20" s="1"/>
  <c r="S61" i="20"/>
  <c r="T61" i="20" s="1"/>
  <c r="S17" i="20"/>
  <c r="S23" i="20"/>
  <c r="S35" i="20"/>
  <c r="T35" i="20" s="1"/>
  <c r="S53" i="20"/>
  <c r="T53" i="20" s="1"/>
  <c r="E44" i="58"/>
  <c r="E45" i="58"/>
  <c r="T26" i="20"/>
  <c r="T20" i="20"/>
  <c r="T24" i="20"/>
  <c r="T18" i="20"/>
  <c r="A32" i="20"/>
  <c r="A35" i="20"/>
  <c r="T23" i="20"/>
  <c r="T17" i="20"/>
  <c r="S43" i="20"/>
  <c r="T54" i="20"/>
  <c r="G89" i="10"/>
  <c r="E89" i="10" s="1"/>
  <c r="E93" i="10" s="1"/>
  <c r="Q31" i="20"/>
  <c r="T31" i="20" s="1"/>
  <c r="T15" i="20"/>
  <c r="F24" i="17"/>
  <c r="D24" i="17"/>
  <c r="G24" i="17" s="1"/>
  <c r="I24" i="17" s="1"/>
  <c r="S31" i="20"/>
  <c r="D14" i="17"/>
  <c r="G14" i="17" s="1"/>
  <c r="I14" i="17" s="1"/>
  <c r="F14" i="17"/>
  <c r="D22" i="17"/>
  <c r="G22" i="17" s="1"/>
  <c r="I22" i="17" s="1"/>
  <c r="G23" i="17"/>
  <c r="I23" i="17" s="1"/>
  <c r="D16" i="17"/>
  <c r="G16" i="17" s="1"/>
  <c r="I16" i="17" s="1"/>
  <c r="H204" i="63"/>
  <c r="J204" i="63" s="1"/>
  <c r="H150" i="63"/>
  <c r="J150" i="63" s="1"/>
  <c r="D20" i="17"/>
  <c r="G20" i="17" s="1"/>
  <c r="I20" i="17" s="1"/>
  <c r="F20" i="17"/>
  <c r="G17" i="17"/>
  <c r="I17" i="17" s="1"/>
  <c r="H231" i="63"/>
  <c r="J231" i="63" s="1"/>
  <c r="H114" i="63"/>
  <c r="J114" i="63" s="1"/>
  <c r="J243" i="63" s="1"/>
  <c r="H243" i="63" s="1"/>
  <c r="E75" i="58" s="1"/>
  <c r="G13" i="17"/>
  <c r="I13" i="17" s="1"/>
  <c r="H228" i="63"/>
  <c r="J228" i="63" s="1"/>
  <c r="H147" i="63"/>
  <c r="J147" i="63" s="1"/>
  <c r="K88" i="8"/>
  <c r="H61" i="50"/>
  <c r="C15" i="59"/>
  <c r="C21" i="59" s="1"/>
  <c r="C26" i="59"/>
  <c r="H219" i="63"/>
  <c r="J219" i="63" s="1"/>
  <c r="H192" i="63"/>
  <c r="J192" i="63" s="1"/>
  <c r="H165" i="63"/>
  <c r="J165" i="63" s="1"/>
  <c r="H138" i="63"/>
  <c r="J138" i="63" s="1"/>
  <c r="A4" i="61"/>
  <c r="A4" i="10"/>
  <c r="A4" i="59"/>
  <c r="A4" i="20"/>
  <c r="A4" i="45"/>
  <c r="A4" i="36"/>
  <c r="A4" i="37"/>
  <c r="K91" i="8"/>
  <c r="I91" i="8" s="1"/>
  <c r="H1621" i="37"/>
  <c r="J1621" i="37" s="1"/>
  <c r="J1623" i="37" s="1"/>
  <c r="I3748" i="8"/>
  <c r="G3748" i="8" s="1"/>
  <c r="D33" i="7" s="1"/>
  <c r="E33" i="7" s="1"/>
  <c r="E36" i="7" s="1"/>
  <c r="C18" i="7"/>
  <c r="C24" i="7"/>
  <c r="I3898" i="9"/>
  <c r="G3898" i="9" s="1"/>
  <c r="D16" i="7" s="1"/>
  <c r="E16" i="7" s="1"/>
  <c r="I3486" i="8"/>
  <c r="G3486" i="8" s="1"/>
  <c r="D15" i="7" s="1"/>
  <c r="E15" i="7" s="1"/>
  <c r="E18" i="7" s="1"/>
  <c r="I3516" i="8"/>
  <c r="G3516" i="8" s="1"/>
  <c r="D27" i="7" s="1"/>
  <c r="E27" i="7" s="1"/>
  <c r="E30" i="7" s="1"/>
  <c r="D30" i="7" s="1"/>
  <c r="C56" i="59" s="1"/>
  <c r="C57" i="59" s="1"/>
  <c r="C59" i="59" s="1"/>
  <c r="C61" i="59" s="1"/>
  <c r="E23" i="58" s="1"/>
  <c r="C36" i="7"/>
  <c r="H27" i="61"/>
  <c r="J27" i="61" s="1"/>
  <c r="H25" i="61"/>
  <c r="J25" i="61" s="1"/>
  <c r="H14" i="61"/>
  <c r="J14" i="61" s="1"/>
  <c r="J33" i="61" s="1"/>
  <c r="H33" i="61" s="1"/>
  <c r="E51" i="58" s="1"/>
  <c r="H22" i="61"/>
  <c r="J22" i="61" s="1"/>
  <c r="H20" i="61"/>
  <c r="J20" i="61" s="1"/>
  <c r="H28" i="61"/>
  <c r="J28" i="61" s="1"/>
  <c r="H19" i="61"/>
  <c r="J19" i="61" s="1"/>
  <c r="H15" i="61"/>
  <c r="J15" i="61" s="1"/>
  <c r="D13" i="39" l="1"/>
  <c r="E95" i="10"/>
  <c r="E26" i="58" s="1"/>
  <c r="I26" i="17"/>
  <c r="G26" i="17" s="1"/>
  <c r="E71" i="58" s="1"/>
  <c r="C17" i="2"/>
  <c r="E15" i="58"/>
  <c r="E17" i="58" s="1"/>
  <c r="T28" i="20"/>
  <c r="E13" i="39"/>
  <c r="G13" i="39" s="1"/>
  <c r="G17" i="39" s="1"/>
  <c r="E17" i="39" s="1"/>
  <c r="E30" i="58" s="1"/>
  <c r="D36" i="7"/>
  <c r="C73" i="59" s="1"/>
  <c r="C74" i="59" s="1"/>
  <c r="C76" i="59" s="1"/>
  <c r="C78" i="59" s="1"/>
  <c r="E24" i="58" s="1"/>
  <c r="S28" i="20"/>
  <c r="C49" i="50"/>
  <c r="D33" i="50"/>
  <c r="G33" i="50" s="1"/>
  <c r="I33" i="50" s="1"/>
  <c r="F33" i="50"/>
  <c r="D18" i="7"/>
  <c r="C22" i="59" s="1"/>
  <c r="C23" i="59" s="1"/>
  <c r="C25" i="59" s="1"/>
  <c r="C27" i="59" s="1"/>
  <c r="E21" i="58" s="1"/>
  <c r="I88" i="8"/>
  <c r="D21" i="7" s="1"/>
  <c r="E21" i="7" s="1"/>
  <c r="E24" i="7" s="1"/>
  <c r="K90" i="8"/>
  <c r="I90" i="8" s="1"/>
  <c r="T48" i="20"/>
  <c r="F19" i="50"/>
  <c r="C35" i="50"/>
  <c r="C20" i="50"/>
  <c r="D19" i="50"/>
  <c r="G19" i="50" s="1"/>
  <c r="I19" i="50" s="1"/>
  <c r="S48" i="20"/>
  <c r="T59" i="20"/>
  <c r="T63" i="20" s="1"/>
  <c r="S63" i="20"/>
  <c r="S70" i="20"/>
  <c r="T66" i="20"/>
  <c r="T70" i="20" s="1"/>
  <c r="T43" i="20"/>
  <c r="D23" i="15"/>
  <c r="F23" i="15" s="1"/>
  <c r="H23" i="15" s="1"/>
  <c r="F20" i="15"/>
  <c r="H20" i="15" s="1"/>
  <c r="H25" i="15" s="1"/>
  <c r="F25" i="15" s="1"/>
  <c r="E50" i="58" s="1"/>
  <c r="D22" i="15"/>
  <c r="F22" i="15" s="1"/>
  <c r="H22" i="15" s="1"/>
  <c r="D21" i="15"/>
  <c r="F21" i="15" s="1"/>
  <c r="H21" i="15" s="1"/>
  <c r="F19" i="60"/>
  <c r="D19" i="60"/>
  <c r="I1667" i="37"/>
  <c r="G1667" i="37" s="1"/>
  <c r="E25" i="58" s="1"/>
  <c r="H1623" i="37"/>
  <c r="T56" i="20"/>
  <c r="D34" i="50"/>
  <c r="C50" i="50"/>
  <c r="F34" i="50"/>
  <c r="D24" i="7"/>
  <c r="C39" i="59" s="1"/>
  <c r="C40" i="59" s="1"/>
  <c r="C42" i="59" s="1"/>
  <c r="C44" i="59" s="1"/>
  <c r="E22" i="58" s="1"/>
  <c r="A39" i="20"/>
  <c r="A38" i="20"/>
  <c r="A36" i="20"/>
  <c r="A37" i="20"/>
  <c r="S56" i="20"/>
  <c r="G22" i="60"/>
  <c r="I22" i="60" s="1"/>
  <c r="G19" i="60" l="1"/>
  <c r="I19" i="60" s="1"/>
  <c r="I26" i="60" s="1"/>
  <c r="G26" i="60" s="1"/>
  <c r="E73" i="58" s="1"/>
  <c r="D50" i="50"/>
  <c r="F50" i="50"/>
  <c r="F20" i="50"/>
  <c r="D20" i="50"/>
  <c r="G20" i="50" s="1"/>
  <c r="I20" i="50" s="1"/>
  <c r="C36" i="50"/>
  <c r="C21" i="50"/>
  <c r="G34" i="50"/>
  <c r="I34" i="50" s="1"/>
  <c r="F35" i="50"/>
  <c r="D35" i="50"/>
  <c r="C51" i="50"/>
  <c r="T72" i="20"/>
  <c r="E67" i="58" s="1"/>
  <c r="A43" i="20"/>
  <c r="A42" i="20"/>
  <c r="A41" i="20"/>
  <c r="A40" i="20"/>
  <c r="D49" i="50"/>
  <c r="F49" i="50"/>
  <c r="E59" i="58"/>
  <c r="E69" i="58"/>
  <c r="E65" i="58"/>
  <c r="E63" i="58"/>
  <c r="E53" i="58"/>
  <c r="E57" i="58"/>
  <c r="E55" i="58"/>
  <c r="S72" i="20"/>
  <c r="G35" i="50" l="1"/>
  <c r="I35" i="50" s="1"/>
  <c r="G50" i="50"/>
  <c r="I50" i="50" s="1"/>
  <c r="A46" i="20"/>
  <c r="A45" i="20"/>
  <c r="A48" i="20"/>
  <c r="A51" i="20" s="1"/>
  <c r="A52" i="20" s="1"/>
  <c r="A53" i="20" s="1"/>
  <c r="A54" i="20" s="1"/>
  <c r="A56" i="20" s="1"/>
  <c r="A59" i="20" s="1"/>
  <c r="A60" i="20" s="1"/>
  <c r="A61" i="20" s="1"/>
  <c r="A63" i="20" s="1"/>
  <c r="A66" i="20" s="1"/>
  <c r="A67" i="20" s="1"/>
  <c r="A68" i="20" s="1"/>
  <c r="A70" i="20" s="1"/>
  <c r="A72" i="20" s="1"/>
  <c r="A44" i="20"/>
  <c r="C37" i="50"/>
  <c r="C22" i="50"/>
  <c r="F21" i="50"/>
  <c r="D21" i="50"/>
  <c r="G21" i="50" s="1"/>
  <c r="I21" i="50" s="1"/>
  <c r="D36" i="50"/>
  <c r="F36" i="50"/>
  <c r="C52" i="50"/>
  <c r="G49" i="50"/>
  <c r="I49" i="50" s="1"/>
  <c r="F51" i="50"/>
  <c r="D51" i="50"/>
  <c r="G51" i="50" s="1"/>
  <c r="I51" i="50" s="1"/>
  <c r="G36" i="50" l="1"/>
  <c r="I36" i="50" s="1"/>
  <c r="D22" i="50"/>
  <c r="G22" i="50" s="1"/>
  <c r="I22" i="50" s="1"/>
  <c r="F22" i="50"/>
  <c r="C23" i="50"/>
  <c r="C38" i="50"/>
  <c r="D52" i="50"/>
  <c r="F52" i="50"/>
  <c r="F37" i="50"/>
  <c r="D37" i="50"/>
  <c r="C53" i="50"/>
  <c r="F38" i="50" l="1"/>
  <c r="C54" i="50"/>
  <c r="D38" i="50"/>
  <c r="G38" i="50" s="1"/>
  <c r="I38" i="50" s="1"/>
  <c r="G37" i="50"/>
  <c r="I37" i="50" s="1"/>
  <c r="C24" i="50"/>
  <c r="D23" i="50"/>
  <c r="G23" i="50" s="1"/>
  <c r="I23" i="50" s="1"/>
  <c r="C39" i="50"/>
  <c r="F23" i="50"/>
  <c r="D53" i="50"/>
  <c r="G53" i="50" s="1"/>
  <c r="I53" i="50" s="1"/>
  <c r="F53" i="50"/>
  <c r="G52" i="50"/>
  <c r="I52" i="50" s="1"/>
  <c r="F24" i="50" l="1"/>
  <c r="C40" i="50"/>
  <c r="D24" i="50"/>
  <c r="G24" i="50" s="1"/>
  <c r="I24" i="50" s="1"/>
  <c r="C25" i="50"/>
  <c r="F54" i="50"/>
  <c r="D54" i="50"/>
  <c r="G54" i="50" s="1"/>
  <c r="I54" i="50" s="1"/>
  <c r="F39" i="50"/>
  <c r="D39" i="50"/>
  <c r="G39" i="50" s="1"/>
  <c r="I39" i="50" s="1"/>
  <c r="C55" i="50"/>
  <c r="D25" i="50" l="1"/>
  <c r="F25" i="50"/>
  <c r="C41" i="50"/>
  <c r="D55" i="50"/>
  <c r="F55" i="50"/>
  <c r="C56" i="50"/>
  <c r="D40" i="50"/>
  <c r="F40" i="50"/>
  <c r="D56" i="50" l="1"/>
  <c r="F56" i="50"/>
  <c r="C57" i="50"/>
  <c r="F41" i="50"/>
  <c r="D41" i="50"/>
  <c r="G41" i="50" s="1"/>
  <c r="I41" i="50" s="1"/>
  <c r="I43" i="50" s="1"/>
  <c r="G43" i="50" s="1"/>
  <c r="G55" i="50"/>
  <c r="I55" i="50" s="1"/>
  <c r="G40" i="50"/>
  <c r="I40" i="50" s="1"/>
  <c r="G25" i="50"/>
  <c r="I25" i="50" s="1"/>
  <c r="I27" i="50" s="1"/>
  <c r="D57" i="50" l="1"/>
  <c r="G57" i="50" s="1"/>
  <c r="I57" i="50" s="1"/>
  <c r="F57" i="50"/>
  <c r="G27" i="50"/>
  <c r="G56" i="50"/>
  <c r="I56" i="50" s="1"/>
  <c r="I59" i="50" l="1"/>
  <c r="G59" i="50" l="1"/>
  <c r="I61" i="50"/>
  <c r="G61" i="50" s="1"/>
  <c r="E34" i="58" s="1"/>
</calcChain>
</file>

<file path=xl/sharedStrings.xml><?xml version="1.0" encoding="utf-8"?>
<sst xmlns="http://schemas.openxmlformats.org/spreadsheetml/2006/main" count="5810" uniqueCount="1402">
  <si>
    <t>Line No.</t>
  </si>
  <si>
    <t>Description</t>
  </si>
  <si>
    <t>Depreciation and Amortization Expense</t>
  </si>
  <si>
    <t>Taxes Other Than Income</t>
  </si>
  <si>
    <t>Payroll Tax Expense</t>
  </si>
  <si>
    <t>Property Tax Expense</t>
  </si>
  <si>
    <t>Other Taxes</t>
  </si>
  <si>
    <t>Cash Working Capital - Revenue Lag</t>
  </si>
  <si>
    <t>Lag Component</t>
  </si>
  <si>
    <t>Number of Days</t>
  </si>
  <si>
    <t>Meter Reading</t>
  </si>
  <si>
    <t>Collection</t>
  </si>
  <si>
    <t>Billing</t>
  </si>
  <si>
    <t>Bank Lag</t>
  </si>
  <si>
    <t>Cash Working Capital - Collection Lag</t>
  </si>
  <si>
    <t>Average Daily Revenue</t>
  </si>
  <si>
    <t>Amount</t>
  </si>
  <si>
    <t>Forfeited Discounts</t>
  </si>
  <si>
    <t>Tariff Revenues:</t>
  </si>
  <si>
    <t>Additional Revenues:</t>
  </si>
  <si>
    <t>Cash Working Capital - Average Daily A/R Balance</t>
  </si>
  <si>
    <t>Total</t>
  </si>
  <si>
    <t>12-month Average</t>
  </si>
  <si>
    <t xml:space="preserve">Average Daily A/R Balance </t>
  </si>
  <si>
    <t>Cash Working Capital - Billing Lag</t>
  </si>
  <si>
    <t xml:space="preserve">Line </t>
  </si>
  <si>
    <t>No.</t>
  </si>
  <si>
    <t>Month</t>
  </si>
  <si>
    <t>Total Revenue Lag</t>
  </si>
  <si>
    <t>Lag from Meter</t>
  </si>
  <si>
    <t>Weighted</t>
  </si>
  <si>
    <t>Dollar</t>
  </si>
  <si>
    <t>Line</t>
  </si>
  <si>
    <t>Average</t>
  </si>
  <si>
    <t>Lead</t>
  </si>
  <si>
    <t>Paid</t>
  </si>
  <si>
    <t>Lead Days</t>
  </si>
  <si>
    <t>Days</t>
  </si>
  <si>
    <t>Commodity Costs</t>
  </si>
  <si>
    <t>Transportation Costs</t>
  </si>
  <si>
    <t>(1)</t>
  </si>
  <si>
    <t>(2)</t>
  </si>
  <si>
    <t>(3)</t>
  </si>
  <si>
    <t>(4)</t>
  </si>
  <si>
    <t>Service</t>
  </si>
  <si>
    <t>Payment</t>
  </si>
  <si>
    <t>Date</t>
  </si>
  <si>
    <t>Period</t>
  </si>
  <si>
    <t>(4)=(2-1+3)</t>
  </si>
  <si>
    <t>(5)</t>
  </si>
  <si>
    <t>(6)=(4*5)</t>
  </si>
  <si>
    <t>Start</t>
  </si>
  <si>
    <t>End</t>
  </si>
  <si>
    <t xml:space="preserve">Morning </t>
  </si>
  <si>
    <t>Evening</t>
  </si>
  <si>
    <t>of 1st day</t>
  </si>
  <si>
    <t>of Last Day</t>
  </si>
  <si>
    <t>Payroll</t>
  </si>
  <si>
    <t>of Pay Period</t>
  </si>
  <si>
    <t>Total Payroll Direct Deposited Check Lead</t>
  </si>
  <si>
    <t>% of Payroll Checks</t>
  </si>
  <si>
    <t>Total Payroll Lead</t>
  </si>
  <si>
    <t>Midpoint of</t>
  </si>
  <si>
    <t>Service Period</t>
  </si>
  <si>
    <t>(6)</t>
  </si>
  <si>
    <t>(7)</t>
  </si>
  <si>
    <t>Account 904 Per Books Uncollectible Expense</t>
  </si>
  <si>
    <t>Vendor Name</t>
  </si>
  <si>
    <t>Invoice Date</t>
  </si>
  <si>
    <t>To</t>
  </si>
  <si>
    <t>Payment Lead</t>
  </si>
  <si>
    <t>(8)</t>
  </si>
  <si>
    <t>Type</t>
  </si>
  <si>
    <t>Total Lead</t>
  </si>
  <si>
    <t>Federal Unemployment</t>
  </si>
  <si>
    <t xml:space="preserve">Midpoint </t>
  </si>
  <si>
    <t>Taxing Authority</t>
  </si>
  <si>
    <t>of Tax Year</t>
  </si>
  <si>
    <t>End of Service</t>
  </si>
  <si>
    <t>Tax Dollars</t>
  </si>
  <si>
    <t xml:space="preserve"> </t>
  </si>
  <si>
    <t>Lead/Lag</t>
  </si>
  <si>
    <t>Annual</t>
  </si>
  <si>
    <t>Maturity</t>
  </si>
  <si>
    <t>Type of Payment</t>
  </si>
  <si>
    <t>Interest</t>
  </si>
  <si>
    <t>(9)</t>
  </si>
  <si>
    <t>End of</t>
  </si>
  <si>
    <t>Cash Working Capital - Payroll</t>
  </si>
  <si>
    <t>Cash Working Capital - Uncollectibles</t>
  </si>
  <si>
    <t>Cash Working Capital - Other O&amp;M</t>
  </si>
  <si>
    <t>Cash Working Capital - Payroll Taxes</t>
  </si>
  <si>
    <t>Cash Working Capital - Property Taxes</t>
  </si>
  <si>
    <t>Cash Working Capital - Interest on Customer Deposits</t>
  </si>
  <si>
    <t>Cash Working Capital - Customer Utility Tax</t>
  </si>
  <si>
    <t>Cash Working Capital - Consumption Tax</t>
  </si>
  <si>
    <t>Charitable Donations</t>
  </si>
  <si>
    <t>Interest on Customer Deposits</t>
  </si>
  <si>
    <t>Interest Expense</t>
  </si>
  <si>
    <t>Average Number of Lead Days (Line 14/Line 16)</t>
  </si>
  <si>
    <t>Other O&amp;M Expense Lead</t>
  </si>
  <si>
    <t>Payment 1</t>
  </si>
  <si>
    <t>Payment 2</t>
  </si>
  <si>
    <t>Percent of</t>
  </si>
  <si>
    <t>Payroll Expense</t>
  </si>
  <si>
    <t>(4=2*3)</t>
  </si>
  <si>
    <t>Kentucky Utilities Company</t>
  </si>
  <si>
    <t>1st Month of Period</t>
  </si>
  <si>
    <t>Last Month of Period</t>
  </si>
  <si>
    <t>Data Being Reported Based On</t>
  </si>
  <si>
    <t>12 Mo. Actual</t>
  </si>
  <si>
    <t>Version Description</t>
  </si>
  <si>
    <t>Cash Working Capital Analysis</t>
  </si>
  <si>
    <t>Case No.</t>
  </si>
  <si>
    <t>Kentucky Utilities Company Consolidated Balances</t>
  </si>
  <si>
    <t>(7)=(5*6)</t>
  </si>
  <si>
    <t>Average Monthly Provision for Uncollectible Accounts (Line 13/12 mos.)</t>
  </si>
  <si>
    <t>Average Daily Balance Uncollectible Expense (Line 15/365 days)</t>
  </si>
  <si>
    <t>(3)=(2-1)/2</t>
  </si>
  <si>
    <t>(3)=((2-1)+1 day)/2</t>
  </si>
  <si>
    <t>Rent from Electric Property</t>
  </si>
  <si>
    <t>Address</t>
  </si>
  <si>
    <t>ValueType</t>
  </si>
  <si>
    <t>Value</t>
  </si>
  <si>
    <t>Carroll Co 2007 Series A PCB 5.75%</t>
  </si>
  <si>
    <t>Trimble Co 2007 Series A PCB 6.00%</t>
  </si>
  <si>
    <t>Carroll Co 2016 Series A PCB 1.05%</t>
  </si>
  <si>
    <t>FMB 3.25%</t>
  </si>
  <si>
    <t>FMB 5.125%</t>
  </si>
  <si>
    <t>FMB 4.65%</t>
  </si>
  <si>
    <t>FMB 3.30%</t>
  </si>
  <si>
    <t>FMB 4.375%</t>
  </si>
  <si>
    <t>Mercer Co 2000 Series A PCB Var Rate</t>
  </si>
  <si>
    <t>Carroll Co 2002 Series A PCB Var Rate</t>
  </si>
  <si>
    <t>Carroll Co 2002 Series B PCB Var Rate</t>
  </si>
  <si>
    <t>Mercer Co 2002 Series A PCB Var Rate</t>
  </si>
  <si>
    <t>Muhlenberg Co 2002 A PCB Var Rate</t>
  </si>
  <si>
    <t>Carroll Co 2004 Series A PCB Var Rate</t>
  </si>
  <si>
    <t>Carroll Co 2006 Series B PCB Var Rate</t>
  </si>
  <si>
    <t>Carroll Co 2008 Series A PCB Var Rate</t>
  </si>
  <si>
    <t>Semi Annual</t>
  </si>
  <si>
    <t>Quarter</t>
  </si>
  <si>
    <t>(a)</t>
  </si>
  <si>
    <t>Cash Working Capital - Interest on Debt (Incl. Letter of Credit Fees)</t>
  </si>
  <si>
    <t>Payment 3</t>
  </si>
  <si>
    <t>Payment 4</t>
  </si>
  <si>
    <t>Payment 5</t>
  </si>
  <si>
    <t>Payment 6</t>
  </si>
  <si>
    <t>Payment 7</t>
  </si>
  <si>
    <t>Payment 8</t>
  </si>
  <si>
    <t>Payment 9</t>
  </si>
  <si>
    <t>Payment 10</t>
  </si>
  <si>
    <t>Payment 11</t>
  </si>
  <si>
    <t>Payment 12</t>
  </si>
  <si>
    <t>(b)</t>
  </si>
  <si>
    <t>(c)</t>
  </si>
  <si>
    <t>SHORT-TERM DEBT</t>
  </si>
  <si>
    <t>Weighted Average Lead Days of Short-Term Debt Expense</t>
  </si>
  <si>
    <t>Commercial Paper</t>
  </si>
  <si>
    <t>Revolving Credit Facility - Wells Fargo</t>
  </si>
  <si>
    <t>Money Pool</t>
  </si>
  <si>
    <t>Weighted Average Lead Days of Total Debt Expense</t>
  </si>
  <si>
    <t>Total Expense</t>
  </si>
  <si>
    <t>Daily</t>
  </si>
  <si>
    <t>Total Company</t>
  </si>
  <si>
    <t>Kentucky</t>
  </si>
  <si>
    <t>KU</t>
  </si>
  <si>
    <t>%</t>
  </si>
  <si>
    <t>Kentucky Allocation</t>
  </si>
  <si>
    <t>Varies</t>
  </si>
  <si>
    <t># of days between payments</t>
  </si>
  <si>
    <r>
      <rPr>
        <b/>
        <sz val="12"/>
        <rFont val="Arial"/>
        <family val="2"/>
      </rPr>
      <t>Notes:</t>
    </r>
    <r>
      <rPr>
        <sz val="12"/>
        <rFont val="Arial"/>
        <family val="2"/>
      </rPr>
      <t xml:space="preserve"> </t>
    </r>
  </si>
  <si>
    <t>1) All payments, except commercial paper, are made at the end of the accrual period.  Therefore, the midpoint of each period is compared to the date payment cleared to determine the lead days.</t>
  </si>
  <si>
    <t>2) Auction rate debt had varied interest accrual periods.  Therefore, the number of days between each payment was calculated and averaged to determine the average accrual period.  See also Note 1.</t>
  </si>
  <si>
    <t>LKS Funding</t>
  </si>
  <si>
    <t>TIA</t>
  </si>
  <si>
    <t>RIA</t>
  </si>
  <si>
    <t>Cash Working Capital - Major Storm Damage</t>
  </si>
  <si>
    <t>Town of Appalachia</t>
  </si>
  <si>
    <t>Town of Big Stone Gap</t>
  </si>
  <si>
    <t>Town of Coeburn</t>
  </si>
  <si>
    <t>Town of Jonesville</t>
  </si>
  <si>
    <t>City of Norton</t>
  </si>
  <si>
    <t>Town of Pennington Gap</t>
  </si>
  <si>
    <t>Treasurer of Russell County</t>
  </si>
  <si>
    <t>Scott County Treasurer</t>
  </si>
  <si>
    <t>Town of St. Charles</t>
  </si>
  <si>
    <t>Town of St. Paul</t>
  </si>
  <si>
    <t>Wise Co. Treasurer</t>
  </si>
  <si>
    <t>Lee Co.</t>
  </si>
  <si>
    <t>Town of Wise</t>
  </si>
  <si>
    <t>Dickenson Co.</t>
  </si>
  <si>
    <t>of Service</t>
  </si>
  <si>
    <t>(3)=(1)/2</t>
  </si>
  <si>
    <t>Treasurer of Virginia, Public Service Taxation Division, State Corporation Commission</t>
  </si>
  <si>
    <t>Start of Service</t>
  </si>
  <si>
    <t>N/A</t>
  </si>
  <si>
    <t>KU Payment/</t>
  </si>
  <si>
    <t>Reimb. Date</t>
  </si>
  <si>
    <t>Funded</t>
  </si>
  <si>
    <t>Cash Clearing Date</t>
  </si>
  <si>
    <t>Check Date</t>
  </si>
  <si>
    <t>Check Number</t>
  </si>
  <si>
    <t>Cash Working Capital - RIA &amp; TIA Fundings</t>
  </si>
  <si>
    <t xml:space="preserve">Note:  Since payment is only made once a year, and each check is to a different employee, sampling size is </t>
  </si>
  <si>
    <t>considered reasonable.</t>
  </si>
  <si>
    <t>Total TIA Lead</t>
  </si>
  <si>
    <t>Average TIA Check Lead</t>
  </si>
  <si>
    <t>% of TIA Checks</t>
  </si>
  <si>
    <t>Weighted Average of TIA Checks</t>
  </si>
  <si>
    <t>Average Payroll Check Lead</t>
  </si>
  <si>
    <t>Weighted Average of Payroll Checks</t>
  </si>
  <si>
    <t>FICA - Employer</t>
  </si>
  <si>
    <t>State Unemployment: KY</t>
  </si>
  <si>
    <t>State Unemployment: VA</t>
  </si>
  <si>
    <t>End Date</t>
  </si>
  <si>
    <t>Cleared</t>
  </si>
  <si>
    <t>Date Pymt.</t>
  </si>
  <si>
    <t>(8)=(6*7)</t>
  </si>
  <si>
    <t>Service Lead</t>
  </si>
  <si>
    <t>Tax Year</t>
  </si>
  <si>
    <t>(5)=(4-2)</t>
  </si>
  <si>
    <t xml:space="preserve">2) KU commercial customer’s deposit is retained as long as the customer remains on service.  </t>
  </si>
  <si>
    <t xml:space="preserve">provided customer has met satisfactory payment and credit criteria.  </t>
  </si>
  <si>
    <t xml:space="preserve">3) ODP commercial customer’s deposit is retained for a period not to exceed 2 years, provided </t>
  </si>
  <si>
    <t xml:space="preserve">customer has met satisfactory payment criteria.   </t>
  </si>
  <si>
    <t xml:space="preserve">4) After the retention period for KU and ODP residential and ODP commercial customer’s deposits, </t>
  </si>
  <si>
    <t xml:space="preserve">the deposit and any accrued interest is automatically applied to the customer’s account as a credit.  </t>
  </si>
  <si>
    <t xml:space="preserve">KU commercial customer’s deposit and accrued interest are automatically applied to the customer’s </t>
  </si>
  <si>
    <t>final bill.</t>
  </si>
  <si>
    <t xml:space="preserve">Deposit Notes: </t>
  </si>
  <si>
    <t xml:space="preserve">1) KU and ODP retain a residential customer’s deposit for a period not to exceed twelve (12) months, </t>
  </si>
  <si>
    <t xml:space="preserve">Interest Notes: </t>
  </si>
  <si>
    <t>KU and ODP pay interest on customer deposits annually.  Interest is calculated from the date of deposit,</t>
  </si>
  <si>
    <t>except that no refund or credit will be made if customer’s bill is delinquent on the anniversary date of the</t>
  </si>
  <si>
    <t xml:space="preserve">deposit.  Interest is automatically paid in June, or when the related deposit is applied to the customer’s </t>
  </si>
  <si>
    <t xml:space="preserve">account due to satisfactory credit.  A credit is applied to the account for a reduction to the customer’s </t>
  </si>
  <si>
    <t xml:space="preserve">bill, or it may be refunded upon customer’s request. Upon termination of service, the deposit, any </t>
  </si>
  <si>
    <t xml:space="preserve">principal amounts, and interest earned and owing will be credited to the final bill, with any remainder </t>
  </si>
  <si>
    <t>refunded to the customer.</t>
  </si>
  <si>
    <t>(7)=(3+6)</t>
  </si>
  <si>
    <t>Expenditure Type</t>
  </si>
  <si>
    <t>(10)</t>
  </si>
  <si>
    <t>Weighted Lead</t>
  </si>
  <si>
    <t>(11)</t>
  </si>
  <si>
    <t>Major Storm Damage Expense Lead</t>
  </si>
  <si>
    <t>Supplier</t>
  </si>
  <si>
    <t>Name</t>
  </si>
  <si>
    <t>LG&amp;E</t>
  </si>
  <si>
    <t xml:space="preserve">For convenience purposes, gas purchases for jointly owned units are paid by either KU or LG&amp;E.  The purchases are then allocated between the utilities and settled up via the </t>
  </si>
  <si>
    <t>intercompany settlement processes.</t>
  </si>
  <si>
    <t>Midpoint/</t>
  </si>
  <si>
    <t>KU Reimb./</t>
  </si>
  <si>
    <t>KU Payment</t>
  </si>
  <si>
    <t>Invoice</t>
  </si>
  <si>
    <t>Number</t>
  </si>
  <si>
    <t>(4)=(3)/2</t>
  </si>
  <si>
    <t>(7)=(6-EOM(3))</t>
  </si>
  <si>
    <t>(8)=(4+7)</t>
  </si>
  <si>
    <t>(10)=(8*9)</t>
  </si>
  <si>
    <t>COAL</t>
  </si>
  <si>
    <t>LIME</t>
  </si>
  <si>
    <t>LIMESTONE</t>
  </si>
  <si>
    <t>AMMONIA</t>
  </si>
  <si>
    <t>ADA Carbon Solutions (Red River) LLC</t>
  </si>
  <si>
    <t>Ownership</t>
  </si>
  <si>
    <t>(6)=(5-3)</t>
  </si>
  <si>
    <t>LKS</t>
  </si>
  <si>
    <t>AEP Generating Company</t>
  </si>
  <si>
    <t>Alliance Coal LLC</t>
  </si>
  <si>
    <t>Arch Coal Sales Company Inc.</t>
  </si>
  <si>
    <t>Armstrong Coal Sales</t>
  </si>
  <si>
    <t>COALSALES LLC</t>
  </si>
  <si>
    <t>Eagle River Coal LLC</t>
  </si>
  <si>
    <t>Foresight Coal Sales LLC</t>
  </si>
  <si>
    <t>Peabody COALTRADE LLC</t>
  </si>
  <si>
    <t>Rhino Energy LLC</t>
  </si>
  <si>
    <t>Sunrise Coal LLC</t>
  </si>
  <si>
    <t>The American Coal Company</t>
  </si>
  <si>
    <t>Bray/Ghent Inc</t>
  </si>
  <si>
    <t>C&amp;B Marine - Trimble County LLC</t>
  </si>
  <si>
    <t>Bray/Ghent LLC</t>
  </si>
  <si>
    <t>Citicorp Railmark Inc</t>
  </si>
  <si>
    <t>Trinity Industries Leasing Company</t>
  </si>
  <si>
    <t>Continental Refining Company</t>
  </si>
  <si>
    <t>Crounse Corporation</t>
  </si>
  <si>
    <t>Lhoist North America of Missouri Inc</t>
  </si>
  <si>
    <t>Mercer Stone Company</t>
  </si>
  <si>
    <t>Mississippi Lime Company</t>
  </si>
  <si>
    <t>Mulzer Crushed Stone Inc.</t>
  </si>
  <si>
    <t>Norfolk Southern (AAR)</t>
  </si>
  <si>
    <t>RJ Corman Railroad -Central KY Line</t>
  </si>
  <si>
    <t>Norfolk Southern Railway Company</t>
  </si>
  <si>
    <t>Tanner Industries Inc</t>
  </si>
  <si>
    <t>Powdered Activated Carbon</t>
  </si>
  <si>
    <t>(3)=(2)/2</t>
  </si>
  <si>
    <t>(6)=(5-EOM(2))</t>
  </si>
  <si>
    <t>(9)=(7*8)</t>
  </si>
  <si>
    <t>(6)=(3+5)</t>
  </si>
  <si>
    <t>GAS:  TRANSPORTATION</t>
  </si>
  <si>
    <t>COAL:  RAIL TRANSPORTATION</t>
  </si>
  <si>
    <t>COAL:  RAILCAR REPAIR</t>
  </si>
  <si>
    <t>COAL:  BARGE TRANSPORTATION</t>
  </si>
  <si>
    <t>COAL:  RAILCAR LEASING</t>
  </si>
  <si>
    <t>COAL:  BARGE CLEANING</t>
  </si>
  <si>
    <t>COAL:  BARGE FLEETING</t>
  </si>
  <si>
    <t>Total Coal Lead Days</t>
  </si>
  <si>
    <t>Total Gas Lead Days</t>
  </si>
  <si>
    <t>Total Oil Lead Days</t>
  </si>
  <si>
    <t>by LKS.  The purchases are then allocated between the utilities and settled up via the intercompany settlement processes.</t>
  </si>
  <si>
    <t xml:space="preserve">Note:  Since KU only has one gas transportation vendor whom is paid monthly, and all payments are made by LG&amp;E and reimbursed by KU through the intercompany </t>
  </si>
  <si>
    <t>Gas Average Lead Days</t>
  </si>
  <si>
    <t>Gas Average Lead Days When LG&amp;E Pays Directly and KU Reimburses LG&amp;E</t>
  </si>
  <si>
    <t>Gas Average Lead Days When KU Pays Directly</t>
  </si>
  <si>
    <t>Coal Average Lead Days When LKS Pays Directly and KU Reimburses LKS</t>
  </si>
  <si>
    <t>Fuel Oil Average Lead Days When LKS Pays Directly and KU Reimburses LKS</t>
  </si>
  <si>
    <t>FUEL OIL:  TRUCKING</t>
  </si>
  <si>
    <t>Coal Transportation Average Lead Days When LKS Pays Directly and KU Reimburses LKS</t>
  </si>
  <si>
    <t>Fuel Oil Transportation Average Lead Days When LKS Pays Directly and KU Reimburses LKS</t>
  </si>
  <si>
    <t>Midpoint /</t>
  </si>
  <si>
    <t>FUEL OIL (INCLUDES TRANSPORTATION)</t>
  </si>
  <si>
    <t>N/A - see Notes below</t>
  </si>
  <si>
    <t>Cash Working Capital - Purchased Power</t>
  </si>
  <si>
    <t>Counterparty</t>
  </si>
  <si>
    <t>(4)=(3-2)</t>
  </si>
  <si>
    <t>Service Date/From</t>
  </si>
  <si>
    <t>Service Lead/
Mid-Point</t>
  </si>
  <si>
    <t>Notes: KU/ODP has 20 billing portions each month.  Each billing portion represents a 3 business day meter reading schedule.</t>
  </si>
  <si>
    <t>Read Date to</t>
  </si>
  <si>
    <t xml:space="preserve">In order to synchronize the due date for all customers within the same billing portion, the Invoice Date (from which the Due Date </t>
  </si>
  <si>
    <t>Cash Working Capital - Current Income Taxes</t>
  </si>
  <si>
    <t>(5)=(4-3)</t>
  </si>
  <si>
    <t xml:space="preserve">makes all income tax payments, and LKE pays PPL for its share on behalf of all LKE subsidiaries (likewise </t>
  </si>
  <si>
    <t>Note:  401(k) match payments are funded consistent with the payroll and TIA direct deposit.  Since these funding</t>
  </si>
  <si>
    <t>payments were all made via wire transfer, there is no cash clearing lead.</t>
  </si>
  <si>
    <t>(3)=(1+2)</t>
  </si>
  <si>
    <t>(5)=(3+4)</t>
  </si>
  <si>
    <t>(5)=(3*4)</t>
  </si>
  <si>
    <t>Weighted Lead for 401k Match</t>
  </si>
  <si>
    <t>Total 401(k)</t>
  </si>
  <si>
    <t>Match Paid</t>
  </si>
  <si>
    <t>Cash Working Capital - 401(k) Match</t>
  </si>
  <si>
    <t>Average Total</t>
  </si>
  <si>
    <t>Total Interest</t>
  </si>
  <si>
    <t>Weighted Lead for Interest on Customer Deposits</t>
  </si>
  <si>
    <t>Posted</t>
  </si>
  <si>
    <t>(3)=(1*2)</t>
  </si>
  <si>
    <t>Other Non-Fuel Average Lead Days When LKS Pays Directly and KU Reimburses LKS</t>
  </si>
  <si>
    <t>Total Other Non-Fuel Lead Days</t>
  </si>
  <si>
    <t>Note:  Other Non-Fuel includes limestone, ammonia, powdered activated carbon, and hydrated</t>
  </si>
  <si>
    <t>Other Non-Fuel Transportation Average Lead Days When LKS Pays Directly and KU Reimburses LKS</t>
  </si>
  <si>
    <t>Notes:  The only non-fuel commodity that has separate transportation costs is limestone.  The vendor is Crounse Corporation, and the service is barge transportation.</t>
  </si>
  <si>
    <t xml:space="preserve">Crounse also provides barge transportation for coal.  To identify which commodity an invoice relates to, we used the fuel inventory account (coal is booked to 151 </t>
  </si>
  <si>
    <t>and limestone to 154) information provided by the Fuels department.</t>
  </si>
  <si>
    <t>OTHER NON-FUEL (LIMESTONE):  BARGE TRANSPORTATION</t>
  </si>
  <si>
    <t>lime, which are mapped to O&amp;M expenses.  Only limestone has separate transportation costs.</t>
  </si>
  <si>
    <t>Income Available for Common Equity</t>
  </si>
  <si>
    <t>Uncollectible Expense</t>
  </si>
  <si>
    <t>Fuel:  Coal</t>
  </si>
  <si>
    <t>Fuel:  Gas</t>
  </si>
  <si>
    <t>Fuel:  Oil</t>
  </si>
  <si>
    <t>Other Non-Fuel Commodities</t>
  </si>
  <si>
    <t>Purchased Power</t>
  </si>
  <si>
    <t>Team Incentive Award Compensation</t>
  </si>
  <si>
    <t>(Gain)/Loss on Disposition of Property</t>
  </si>
  <si>
    <t>(Gain)/Loss on Disposition of Allowances</t>
  </si>
  <si>
    <t>Current:  Federal</t>
  </si>
  <si>
    <t>Current:  State</t>
  </si>
  <si>
    <t>Depreciation and Amortization</t>
  </si>
  <si>
    <t>Regulatory Debits</t>
  </si>
  <si>
    <t>Total 2016 payments =</t>
  </si>
  <si>
    <t>Retirement Income Account Expense</t>
  </si>
  <si>
    <t>401k Match Expense</t>
  </si>
  <si>
    <t>assumes the service is rendered evenly throughout these meter reading periods.</t>
  </si>
  <si>
    <t>Average Payroll Tax Lead</t>
  </si>
  <si>
    <t>Customer Utility Tax Weighted Average Lead Days</t>
  </si>
  <si>
    <t>Consumption Tax Weighted Average Lead Days</t>
  </si>
  <si>
    <t>Major Storm Damage Expense</t>
  </si>
  <si>
    <t>Flow</t>
  </si>
  <si>
    <t>Average Purchased Power Expense Lead - Total</t>
  </si>
  <si>
    <t>Average Purchased Power Expense Lead - Energy</t>
  </si>
  <si>
    <t>Pension Expense</t>
  </si>
  <si>
    <t>OPEB Expense</t>
  </si>
  <si>
    <t>(6) = (5-2)</t>
  </si>
  <si>
    <t>TIA*</t>
  </si>
  <si>
    <t>*Includes direct deposits and manual checks</t>
  </si>
  <si>
    <t xml:space="preserve">Notes:  Since these tax payments are made regularly each month, sampled 25% of the payments (42 out of </t>
  </si>
  <si>
    <t>168 total) for each locality to determine the weighted average lead days.  This is a pass through tax that KU</t>
  </si>
  <si>
    <t>collects and remits, and therefore, it does not impact KU's income statement.</t>
  </si>
  <si>
    <t xml:space="preserve">Notes:  Since these tax payments are made regularly each month, sampled 25% of the payments (45 out of </t>
  </si>
  <si>
    <t xml:space="preserve">180 total) for each locality to determine the weighted average lead days.  This is a pass through tax that KU </t>
  </si>
  <si>
    <t>Due</t>
  </si>
  <si>
    <t>(6)=(1*5)</t>
  </si>
  <si>
    <t>for tax refunds).  The payment dates used in the analysis represent the statutory due dates.</t>
  </si>
  <si>
    <t>December 15th of the tax year.  If any due date falls on a weekend or legal holiday, the payment is due on the</t>
  </si>
  <si>
    <t>AFUDC</t>
  </si>
  <si>
    <t>Deferred:  Federal and State (Including ITC)</t>
  </si>
  <si>
    <t>LONG-TERM DEBT:  AUCTION RATE SECURITIES</t>
  </si>
  <si>
    <t>LONG-TERM DEBT:  BONDS</t>
  </si>
  <si>
    <t>Weighted Average Lead Days of Long-Term Debt:  Bonds Expense</t>
  </si>
  <si>
    <t>Weighted Average Lead Days of Long-Term Debt:  Auction Rate Securities Expense</t>
  </si>
  <si>
    <t>LONG-TERM DEBT:  LETTER OF CREDIT FEES</t>
  </si>
  <si>
    <t>Weighted Average Lead Days of Long-Term Debt:  Letter of Credit Fees Expense</t>
  </si>
  <si>
    <t>Payment amount</t>
  </si>
  <si>
    <t>Other (Income)/Expense</t>
  </si>
  <si>
    <t>Other Interest Expense/(Income)</t>
  </si>
  <si>
    <t>Other O&amp;M</t>
  </si>
  <si>
    <t>Charges from Affiliates</t>
  </si>
  <si>
    <t>Cash Working Capital - Charges from Affiliates</t>
  </si>
  <si>
    <t>Average Lead Days When KU Reimburses LG&amp;E</t>
  </si>
  <si>
    <t>Average Lead Days When KU Reimburses LKS</t>
  </si>
  <si>
    <t>FERC account 440</t>
  </si>
  <si>
    <t>FERC account 442</t>
  </si>
  <si>
    <t>FERC account 444</t>
  </si>
  <si>
    <t>FERC account 445</t>
  </si>
  <si>
    <t>FERC account 447</t>
  </si>
  <si>
    <t>FERC account 450</t>
  </si>
  <si>
    <t>FERC account 451</t>
  </si>
  <si>
    <t>FERC account 454</t>
  </si>
  <si>
    <t>FERC account 456</t>
  </si>
  <si>
    <t>Note: The above data includes all 144 Uncollectible Reserve and 904 Uncollectible Expense accounts.</t>
  </si>
  <si>
    <t xml:space="preserve">Notes:  Meter Reading lag is based on meters being read 12 times a year and </t>
  </si>
  <si>
    <t>method used by the customer; therefore, the Bank lag is one day.</t>
  </si>
  <si>
    <t xml:space="preserve">is calculated) is set based on the last day of the meter read window plus one business day.  Thus, customers whose meters are </t>
  </si>
  <si>
    <t xml:space="preserve">read on day 1 or 2 of the meter read window will have the same invoice due date as customers whose meters are read on the </t>
  </si>
  <si>
    <t>3rd day of the window.</t>
  </si>
  <si>
    <t>KU Payment Date</t>
  </si>
  <si>
    <t>(10)=(7+9)</t>
  </si>
  <si>
    <t>(11)=(4*10)</t>
  </si>
  <si>
    <t>KU Payables to LG&amp;E</t>
  </si>
  <si>
    <t>KU Payables to LKS</t>
  </si>
  <si>
    <t>(12)</t>
  </si>
  <si>
    <t>(13)</t>
  </si>
  <si>
    <t>(14)</t>
  </si>
  <si>
    <t>(15)</t>
  </si>
  <si>
    <t>(16)</t>
  </si>
  <si>
    <t>(17)</t>
  </si>
  <si>
    <t>(18)</t>
  </si>
  <si>
    <t>(19)=(16*18)</t>
  </si>
  <si>
    <t>General Inputs for Lead/Lag Study (Expense Lead Analyses)</t>
  </si>
  <si>
    <t>Lead/Lag Days Summary</t>
  </si>
  <si>
    <t>General Inputs for Lead/Lag Study Update (Revenue Lag Analysis only)</t>
  </si>
  <si>
    <t>Income Tax Expense</t>
  </si>
  <si>
    <t>Revenue</t>
  </si>
  <si>
    <t>O&amp;M Expense</t>
  </si>
  <si>
    <t>Lag Days</t>
  </si>
  <si>
    <t>Bank</t>
  </si>
  <si>
    <t xml:space="preserve">Cash is available to KU the next business day regardless of the payment </t>
  </si>
  <si>
    <t>No payments made in 2017</t>
  </si>
  <si>
    <t>LT debt interest payments posted to account 427100 Interest Expense.</t>
  </si>
  <si>
    <t>ST debt interest payments posted to account 431200 Other Interest Expense.</t>
  </si>
  <si>
    <t>4) Payment dates represent the date funds were removed from the utility's bank account.</t>
  </si>
  <si>
    <t xml:space="preserve">Notes:  Sample size of 277 non-gas commodity and transportation payments based on 95% confidence level, 5% confidence interval, and 992 KU payments in </t>
  </si>
  <si>
    <t xml:space="preserve">population.  Selected the highest 170 payment amounts and determined the number of payments by expenditure type for random sampling based on the % of total </t>
  </si>
  <si>
    <t xml:space="preserve">payments times 107 (population for random sample).  For convenience purposes, non-gas commodity and transportation purchases for jointly owned units are paid </t>
  </si>
  <si>
    <t>DEC16AMMONIA</t>
  </si>
  <si>
    <t>SEP17AMMONIA</t>
  </si>
  <si>
    <t>53605 53606</t>
  </si>
  <si>
    <t>54734</t>
  </si>
  <si>
    <t>62568</t>
  </si>
  <si>
    <t>70216-18 200-01</t>
  </si>
  <si>
    <t>494</t>
  </si>
  <si>
    <t>500</t>
  </si>
  <si>
    <t>501</t>
  </si>
  <si>
    <t>54731</t>
  </si>
  <si>
    <t>517-18</t>
  </si>
  <si>
    <t>523</t>
  </si>
  <si>
    <t>525</t>
  </si>
  <si>
    <t>148</t>
  </si>
  <si>
    <t>54733</t>
  </si>
  <si>
    <t>163 164</t>
  </si>
  <si>
    <t>59280</t>
  </si>
  <si>
    <t>177</t>
  </si>
  <si>
    <t>180 181 69529</t>
  </si>
  <si>
    <t>24211</t>
  </si>
  <si>
    <t>24362</t>
  </si>
  <si>
    <t>24423</t>
  </si>
  <si>
    <t>24531</t>
  </si>
  <si>
    <t>24593</t>
  </si>
  <si>
    <t>24698</t>
  </si>
  <si>
    <t>24756</t>
  </si>
  <si>
    <t>24846</t>
  </si>
  <si>
    <t>24903</t>
  </si>
  <si>
    <t>25003</t>
  </si>
  <si>
    <t>25043</t>
  </si>
  <si>
    <t>25130</t>
  </si>
  <si>
    <t>25172</t>
  </si>
  <si>
    <t>25237</t>
  </si>
  <si>
    <t>25291</t>
  </si>
  <si>
    <t>25379</t>
  </si>
  <si>
    <t>25412</t>
  </si>
  <si>
    <t>25577</t>
  </si>
  <si>
    <t>25645</t>
  </si>
  <si>
    <t>25726</t>
  </si>
  <si>
    <t>25779</t>
  </si>
  <si>
    <t>25875</t>
  </si>
  <si>
    <t>24570</t>
  </si>
  <si>
    <t>24194</t>
  </si>
  <si>
    <t>24346</t>
  </si>
  <si>
    <t>24359</t>
  </si>
  <si>
    <t>24409</t>
  </si>
  <si>
    <t>24418</t>
  </si>
  <si>
    <t>24513</t>
  </si>
  <si>
    <t>24527</t>
  </si>
  <si>
    <t>24696</t>
  </si>
  <si>
    <t>24753</t>
  </si>
  <si>
    <t>24843</t>
  </si>
  <si>
    <t>24884</t>
  </si>
  <si>
    <t>24899</t>
  </si>
  <si>
    <t>25000</t>
  </si>
  <si>
    <t>25039</t>
  </si>
  <si>
    <t>25126</t>
  </si>
  <si>
    <t>25156</t>
  </si>
  <si>
    <t>25170</t>
  </si>
  <si>
    <t>25220</t>
  </si>
  <si>
    <t>25234</t>
  </si>
  <si>
    <t>25276</t>
  </si>
  <si>
    <t>25287</t>
  </si>
  <si>
    <t>25376</t>
  </si>
  <si>
    <t>25408</t>
  </si>
  <si>
    <t>25474</t>
  </si>
  <si>
    <t>25486</t>
  </si>
  <si>
    <t>25518</t>
  </si>
  <si>
    <t>25568</t>
  </si>
  <si>
    <t>25574</t>
  </si>
  <si>
    <t>25633</t>
  </si>
  <si>
    <t>25640</t>
  </si>
  <si>
    <t>25643</t>
  </si>
  <si>
    <t>25715</t>
  </si>
  <si>
    <t>25722</t>
  </si>
  <si>
    <t>25774</t>
  </si>
  <si>
    <t>25869</t>
  </si>
  <si>
    <t>25873</t>
  </si>
  <si>
    <t>24662</t>
  </si>
  <si>
    <t>25009</t>
  </si>
  <si>
    <t>25016</t>
  </si>
  <si>
    <t>25026</t>
  </si>
  <si>
    <t>25370</t>
  </si>
  <si>
    <t>25425</t>
  </si>
  <si>
    <t>25628</t>
  </si>
  <si>
    <t>24183</t>
  </si>
  <si>
    <t>24280</t>
  </si>
  <si>
    <t>24285</t>
  </si>
  <si>
    <t>24386</t>
  </si>
  <si>
    <t>24396</t>
  </si>
  <si>
    <t>24491</t>
  </si>
  <si>
    <t>24538</t>
  </si>
  <si>
    <t>24541</t>
  </si>
  <si>
    <t>24729</t>
  </si>
  <si>
    <t>24828</t>
  </si>
  <si>
    <t>24834</t>
  </si>
  <si>
    <t>24885</t>
  </si>
  <si>
    <t>24991</t>
  </si>
  <si>
    <t>25031</t>
  </si>
  <si>
    <t>25038</t>
  </si>
  <si>
    <t>25160</t>
  </si>
  <si>
    <t>1800000081</t>
  </si>
  <si>
    <t>25395</t>
  </si>
  <si>
    <t>25400</t>
  </si>
  <si>
    <t>25483</t>
  </si>
  <si>
    <t>25631</t>
  </si>
  <si>
    <t>25713</t>
  </si>
  <si>
    <t>25720</t>
  </si>
  <si>
    <t>25762</t>
  </si>
  <si>
    <t>25765</t>
  </si>
  <si>
    <t>25863</t>
  </si>
  <si>
    <t>24357</t>
  </si>
  <si>
    <t>24419</t>
  </si>
  <si>
    <t>24528</t>
  </si>
  <si>
    <t>24589</t>
  </si>
  <si>
    <t>24695</t>
  </si>
  <si>
    <t>24752</t>
  </si>
  <si>
    <t>24844</t>
  </si>
  <si>
    <t>24901</t>
  </si>
  <si>
    <t>24999</t>
  </si>
  <si>
    <t>25040</t>
  </si>
  <si>
    <t>25127</t>
  </si>
  <si>
    <t>25288</t>
  </si>
  <si>
    <t>25377</t>
  </si>
  <si>
    <t>25409</t>
  </si>
  <si>
    <t>25485</t>
  </si>
  <si>
    <t>25776</t>
  </si>
  <si>
    <t>Contura Coal Sales LLC</t>
  </si>
  <si>
    <t>24361</t>
  </si>
  <si>
    <t>24422</t>
  </si>
  <si>
    <t>24530</t>
  </si>
  <si>
    <t>24592</t>
  </si>
  <si>
    <t>24755</t>
  </si>
  <si>
    <t>24902</t>
  </si>
  <si>
    <t>25001</t>
  </si>
  <si>
    <t>25290</t>
  </si>
  <si>
    <t>25378</t>
  </si>
  <si>
    <t>25644</t>
  </si>
  <si>
    <t>24404</t>
  </si>
  <si>
    <t>24741</t>
  </si>
  <si>
    <t>24833</t>
  </si>
  <si>
    <t>24889</t>
  </si>
  <si>
    <t>24961</t>
  </si>
  <si>
    <t>25029</t>
  </si>
  <si>
    <t>25159</t>
  </si>
  <si>
    <t>25278</t>
  </si>
  <si>
    <t>25398</t>
  </si>
  <si>
    <t>25507</t>
  </si>
  <si>
    <t>25630</t>
  </si>
  <si>
    <t>25711</t>
  </si>
  <si>
    <t>25764</t>
  </si>
  <si>
    <t>25861</t>
  </si>
  <si>
    <t>24205</t>
  </si>
  <si>
    <t>24360</t>
  </si>
  <si>
    <t>24415</t>
  </si>
  <si>
    <t>24525</t>
  </si>
  <si>
    <t>24749</t>
  </si>
  <si>
    <t>24840</t>
  </si>
  <si>
    <t>25125</t>
  </si>
  <si>
    <t>25167</t>
  </si>
  <si>
    <t>25230</t>
  </si>
  <si>
    <t>25284</t>
  </si>
  <si>
    <t>25304</t>
  </si>
  <si>
    <t>25374</t>
  </si>
  <si>
    <t>24623</t>
  </si>
  <si>
    <t>24196</t>
  </si>
  <si>
    <t>24351</t>
  </si>
  <si>
    <t>24406</t>
  </si>
  <si>
    <t>24579</t>
  </si>
  <si>
    <t>24835</t>
  </si>
  <si>
    <t>24992</t>
  </si>
  <si>
    <t>25118</t>
  </si>
  <si>
    <t>25161</t>
  </si>
  <si>
    <t>25225</t>
  </si>
  <si>
    <t>25371</t>
  </si>
  <si>
    <t>25401</t>
  </si>
  <si>
    <t>25470</t>
  </si>
  <si>
    <t>25510</t>
  </si>
  <si>
    <t>25714</t>
  </si>
  <si>
    <t>25862</t>
  </si>
  <si>
    <t>24187</t>
  </si>
  <si>
    <t>24190</t>
  </si>
  <si>
    <t>24347</t>
  </si>
  <si>
    <t>24514</t>
  </si>
  <si>
    <t>24829</t>
  </si>
  <si>
    <t>24887</t>
  </si>
  <si>
    <t>25025</t>
  </si>
  <si>
    <t>25114</t>
  </si>
  <si>
    <t>25158</t>
  </si>
  <si>
    <t>25275</t>
  </si>
  <si>
    <t>25368</t>
  </si>
  <si>
    <t>25475</t>
  </si>
  <si>
    <t>25564</t>
  </si>
  <si>
    <t>25627</t>
  </si>
  <si>
    <t>25761</t>
  </si>
  <si>
    <t>25858</t>
  </si>
  <si>
    <t>24191</t>
  </si>
  <si>
    <t>24354</t>
  </si>
  <si>
    <t>24410</t>
  </si>
  <si>
    <t>24521</t>
  </si>
  <si>
    <t>24618</t>
  </si>
  <si>
    <t>24687</t>
  </si>
  <si>
    <t>24744</t>
  </si>
  <si>
    <t>24836</t>
  </si>
  <si>
    <t>24893</t>
  </si>
  <si>
    <t>24994</t>
  </si>
  <si>
    <t>25032</t>
  </si>
  <si>
    <t>25120</t>
  </si>
  <si>
    <t>25163</t>
  </si>
  <si>
    <t>25228</t>
  </si>
  <si>
    <t>25281</t>
  </si>
  <si>
    <t>25373</t>
  </si>
  <si>
    <t>25404</t>
  </si>
  <si>
    <t>25569</t>
  </si>
  <si>
    <t>25635</t>
  </si>
  <si>
    <t>25717</t>
  </si>
  <si>
    <t>25769</t>
  </si>
  <si>
    <t>25864</t>
  </si>
  <si>
    <t>LGE-325-29</t>
  </si>
  <si>
    <t>LGE-341</t>
  </si>
  <si>
    <t>LGE-387-389</t>
  </si>
  <si>
    <t>LGE-395-97</t>
  </si>
  <si>
    <t>Lykins Oil Company</t>
  </si>
  <si>
    <t>2233479 81-85</t>
  </si>
  <si>
    <t>2335576-78 80</t>
  </si>
  <si>
    <t>Petroleum Traders Corporation</t>
  </si>
  <si>
    <t>1186302-306</t>
  </si>
  <si>
    <t>4357051592</t>
  </si>
  <si>
    <t>2016SHORTFALL</t>
  </si>
  <si>
    <t>5065173876</t>
  </si>
  <si>
    <t>5131050885</t>
  </si>
  <si>
    <t>5143054471</t>
  </si>
  <si>
    <t>5227050264</t>
  </si>
  <si>
    <t>5242135649A</t>
  </si>
  <si>
    <t>5303163567 467173</t>
  </si>
  <si>
    <t>10321034023</t>
  </si>
  <si>
    <t>10321039847</t>
  </si>
  <si>
    <t>103210450864</t>
  </si>
  <si>
    <t>10321051395</t>
  </si>
  <si>
    <t>10321057215</t>
  </si>
  <si>
    <t>10321063318</t>
  </si>
  <si>
    <t>10321070708</t>
  </si>
  <si>
    <t>103210768059</t>
  </si>
  <si>
    <t>103210822013</t>
  </si>
  <si>
    <t>10321087257</t>
  </si>
  <si>
    <t>10321093116</t>
  </si>
  <si>
    <t>103210982015</t>
  </si>
  <si>
    <t>119326344</t>
  </si>
  <si>
    <t>119332466</t>
  </si>
  <si>
    <t>JAIX Leasing (FCA)</t>
  </si>
  <si>
    <t>221153</t>
  </si>
  <si>
    <t>1720246370</t>
  </si>
  <si>
    <t>1790255403</t>
  </si>
  <si>
    <t>NS1708KUCX</t>
  </si>
  <si>
    <t>FTI-35025546</t>
  </si>
  <si>
    <t>1171904915</t>
  </si>
  <si>
    <t>1171905511 5630 5651</t>
  </si>
  <si>
    <t>011517GHSTGENJ17006</t>
  </si>
  <si>
    <t>022817GHVERONA</t>
  </si>
  <si>
    <t>033117GH</t>
  </si>
  <si>
    <t>1322562 1323766</t>
  </si>
  <si>
    <t>063017GHVERONA</t>
  </si>
  <si>
    <t>1329162 9815</t>
  </si>
  <si>
    <t>1340898 1308 1832</t>
  </si>
  <si>
    <t>25008</t>
  </si>
  <si>
    <t>25383</t>
  </si>
  <si>
    <t>25730</t>
  </si>
  <si>
    <t>24849</t>
  </si>
  <si>
    <t>25044</t>
  </si>
  <si>
    <t>25174</t>
  </si>
  <si>
    <t>25578B</t>
  </si>
  <si>
    <t>2017-000074 96 102 103</t>
  </si>
  <si>
    <t>2017-000146 148</t>
  </si>
  <si>
    <t>SALES00000036 39 58 64</t>
  </si>
  <si>
    <t>2017-000299 310 324</t>
  </si>
  <si>
    <t>2017-000538 54</t>
  </si>
  <si>
    <t>2017-000772 76 78 79</t>
  </si>
  <si>
    <t>107 09-11 14</t>
  </si>
  <si>
    <t>2017-000992-93</t>
  </si>
  <si>
    <t>2017-001677 85 89</t>
  </si>
  <si>
    <t>2017-002015</t>
  </si>
  <si>
    <t xml:space="preserve">Notes:  KU had one separate contract in effect with Usher Transport Inc. for fuel oil transportation to Trimble County that expired in 2017.  KU's portion of the </t>
  </si>
  <si>
    <t xml:space="preserve">purchase is not allocated to KU in Aligne (i.e., it showed $0 for KU).  KU's portion of the purchase is assigned when the oil is consumed and expensed.  The total </t>
  </si>
  <si>
    <t>purchases for LG&amp;E and KU combined for 2017 was $15k.  For these reasons, we excluded this contract’s purchases from our analysis.</t>
  </si>
  <si>
    <t>Note:  All fuel oil suppliers included delivery in their price for 2017.</t>
  </si>
  <si>
    <t>COAL:  RAIL TRANSPORTATION &amp; TRANSLOADING</t>
  </si>
  <si>
    <t>Cash Working Capital - Fuel &amp; Non-Fuel Commodities Expense Summary</t>
  </si>
  <si>
    <t>Note:  The amounts above represent the general ledger account balances for the following:</t>
  </si>
  <si>
    <t>Coal - 501001, 501004, 501005, 501006, and 501007</t>
  </si>
  <si>
    <t>Gas - 547030 and 547056</t>
  </si>
  <si>
    <t>Oil - 501020, 501022, and 547040</t>
  </si>
  <si>
    <t xml:space="preserve">Note:  The above expense data is used to weight the lead days calculated for each companies' fuel </t>
  </si>
  <si>
    <t xml:space="preserve">and non-fuel commodity purchases since the purchases follow the company who carries the inventory </t>
  </si>
  <si>
    <t xml:space="preserve">(i.e., they are not split based on unit ownership or burn since that data is not known at the time of the </t>
  </si>
  <si>
    <t>purchase).</t>
  </si>
  <si>
    <t>Weighted Dollar Lead Days Subtotal</t>
  </si>
  <si>
    <t>Weighted Dollar Lead Days Total</t>
  </si>
  <si>
    <t>Weighted Lead Days</t>
  </si>
  <si>
    <t>Note: Invoice relates to demurrage which is always settled at a later date after Fueld and the plants have time to review.</t>
  </si>
  <si>
    <t>Invoice Date; the difference between these dates is the Billing Lag for CCS revenues</t>
  </si>
  <si>
    <t xml:space="preserve">Note:  KU's payment lead is one day longer than LG&amp;E's because KU's pay periods end </t>
  </si>
  <si>
    <t>on Saturday while LG&amp;E's end on Sunday.</t>
  </si>
  <si>
    <t>Note:  Since there were only 30 paper checks issued in 2017, but they were issued to 5</t>
  </si>
  <si>
    <t>different employees, all 30 checks were included in our analysis.</t>
  </si>
  <si>
    <t>DIRECT DEPOSIT</t>
  </si>
  <si>
    <t>Total Payroll Paid</t>
  </si>
  <si>
    <t>(14)=(12*13)</t>
  </si>
  <si>
    <t>(12)=(11-10)</t>
  </si>
  <si>
    <t>Paid on the first business day following pay date</t>
  </si>
  <si>
    <t>Paid on the last business day in the first month following a quarter-end</t>
  </si>
  <si>
    <t>No payment made</t>
  </si>
  <si>
    <t xml:space="preserve">next regular business day.  KU is part of a consolidated federal return with its parent, PPL.  As such, PPL </t>
  </si>
  <si>
    <t xml:space="preserve">Note: Federal and Kentucky estimated tax payments are due by April 15th, June 15th, September 15th, and </t>
  </si>
  <si>
    <t>Total Charges from Affiliates Lead</t>
  </si>
  <si>
    <t>Average Lead Days When KU Reimburses LKC</t>
  </si>
  <si>
    <t>No payment</t>
  </si>
  <si>
    <t>(d)</t>
  </si>
  <si>
    <t>Payments posted to account 430002 Interest-Debt To Associated Company. Payments are settled through Intercompany Settlement the following month.</t>
  </si>
  <si>
    <t>LT debt letter of credit fee and revolving credit facility payments posted to account 431104 Interest Expense Financial Liabilities. Payments are made on the last business day of the quarter.</t>
  </si>
  <si>
    <t>N/A TO KU</t>
  </si>
  <si>
    <t>Cash Working Capital - Sales Tax</t>
  </si>
  <si>
    <t>Total Sales Tax Lead</t>
  </si>
  <si>
    <t xml:space="preserve">tax that KU collects from customers and remits to the state; therefore, it does not impact KU's income statement. </t>
  </si>
  <si>
    <t>N/A for KU</t>
  </si>
  <si>
    <t>Notes:  Since sales tax is remitted via recurring monthly payments to the state, all payments are included in our analysis.  Sales tax is a pass-through</t>
  </si>
  <si>
    <t>3) Commercial paper is issued at a discount for cash flow purposes, so the utility pays the interest upon issuance (not maturity) of the commercial paper.  Therefore, there are no lead days related to commercial paper.</t>
  </si>
  <si>
    <t>LONG-TERM DEBT:  INTEREST RATE SWAPS</t>
  </si>
  <si>
    <t>Weighted Average Lead Days of Long-Term Debt:  Interest Rate Swaps Expense</t>
  </si>
  <si>
    <t>None</t>
  </si>
  <si>
    <t>Total Property Tax Lead</t>
  </si>
  <si>
    <t>Clearing Date</t>
  </si>
  <si>
    <t>Ballard County Sheriff</t>
  </si>
  <si>
    <t>KENTUCKY STATE TREASURER</t>
  </si>
  <si>
    <t>KU-BOARD OF EDUCATION AUGUSTA</t>
  </si>
  <si>
    <t>KU-BOARD OF EDUCATION BURGIN INDPT</t>
  </si>
  <si>
    <t>KU-BOARD OF EDUCATION DANVILLE INDEPT</t>
  </si>
  <si>
    <t>KU-BOARD OF EDUCATION PARIS INDPT</t>
  </si>
  <si>
    <t>KU-CAMPBELLSVILLE INDENPENDENT SCHOOL TAX COLLECTOR</t>
  </si>
  <si>
    <t>KU-CITY OF BARDWELL</t>
  </si>
  <si>
    <t>KU-CITY OF BEATTYVILLE</t>
  </si>
  <si>
    <t>KU-CITY OF BLOOMFIELD</t>
  </si>
  <si>
    <t>KU-CITY OF BURNSIDE</t>
  </si>
  <si>
    <t>KU-CITY OF CAMPBELLSBURG</t>
  </si>
  <si>
    <t>KU-CITY OF CARLISLE</t>
  </si>
  <si>
    <t>KU-CITY OF CENTRAL CITY</t>
  </si>
  <si>
    <t>KU-CITY OF CLINTON</t>
  </si>
  <si>
    <t>KU-CITY OF CROFTON</t>
  </si>
  <si>
    <t>KU-CITY OF DIXON</t>
  </si>
  <si>
    <t>KU-CITY OF ELIZABETHTOWN</t>
  </si>
  <si>
    <t>KU-CITY OF FALMOUTH</t>
  </si>
  <si>
    <t>KU-CITY OF FLEMINGSBURG</t>
  </si>
  <si>
    <t>KU-CITY OF HANSON</t>
  </si>
  <si>
    <t>KU-CITY OF HORSE CAVE</t>
  </si>
  <si>
    <t>KU-CITY OF ISLAND</t>
  </si>
  <si>
    <t>KU-CITY OF JUNCTION CITY</t>
  </si>
  <si>
    <t>KU-CITY OF LAGRANGE</t>
  </si>
  <si>
    <t>KU-CITY OF LEBANON JUNCTION</t>
  </si>
  <si>
    <t>KU-CITY OF LIVERMORE</t>
  </si>
  <si>
    <t>KU-CITY OF LOYALL</t>
  </si>
  <si>
    <t>KU-CITY OF MIDWAY</t>
  </si>
  <si>
    <t>KU-CITY OF MILLERSBURG - Refund</t>
  </si>
  <si>
    <t>KU-CITY OF MOREHEAD</t>
  </si>
  <si>
    <t>KU-CITY OF MORGANFIELD</t>
  </si>
  <si>
    <t>KU-CITY OF MT VERNON</t>
  </si>
  <si>
    <t>KU-CITY OF NEW HAVEN</t>
  </si>
  <si>
    <t>KU-CITY OF PERRYVILLE</t>
  </si>
  <si>
    <t>KU-CITY OF PINEVILLE</t>
  </si>
  <si>
    <t>KU-CITY OF PLEASUREVILLE</t>
  </si>
  <si>
    <t>KU-CITY OF POWDERLY</t>
  </si>
  <si>
    <t>KU-CITY OF PROVIDENCE</t>
  </si>
  <si>
    <t>KU-CITY OF RICHMOND</t>
  </si>
  <si>
    <t>KU-CITY OF RUSSELL SPRINGS</t>
  </si>
  <si>
    <t>KU-CITY OF SALT LICK</t>
  </si>
  <si>
    <t>KU-CITY OF SEBREE</t>
  </si>
  <si>
    <t>KU-CITY OF SHELBYVILLE</t>
  </si>
  <si>
    <t>KU-CITY OF SMITHFIELD</t>
  </si>
  <si>
    <t>KU-CITY OF SOMERSET</t>
  </si>
  <si>
    <t>KU-CITY OF SONORA</t>
  </si>
  <si>
    <t>KU-CITY OF STAMPING GROUND</t>
  </si>
  <si>
    <t>KU-CITY OF STURGIS</t>
  </si>
  <si>
    <t>KU-CITY OF VINE GROVE</t>
  </si>
  <si>
    <t>KU-CITY OF WILLIAMSBURG</t>
  </si>
  <si>
    <t>KU-CITY OF WINCHESTER</t>
  </si>
  <si>
    <t>KU-OFFICE OF THE FAYETTE COUNTY SHERIFF</t>
  </si>
  <si>
    <t>KU-SHERIFF OF ADAIR COUNTY</t>
  </si>
  <si>
    <t>KU-SHERIFF OF ANDERSON COUNTY</t>
  </si>
  <si>
    <t>KU-SHERIFF OF BALLARD COUNTY</t>
  </si>
  <si>
    <t>KU-SHERIFF OF BARREN COUNTY</t>
  </si>
  <si>
    <t>KU-SHERIFF OF BATH COUNTY</t>
  </si>
  <si>
    <t>KU-SHERIFF OF BELL COUNTY</t>
  </si>
  <si>
    <t>KU-SHERIFF OF BOURBON COUNTY</t>
  </si>
  <si>
    <t>KU-SHERIFF OF BOYLE COUNTY</t>
  </si>
  <si>
    <t>KU-SHERIFF OF BRACKEN COUNTY</t>
  </si>
  <si>
    <t>KU-SHERIFF OF BRECKINRIDGE COUNTY</t>
  </si>
  <si>
    <t>KU-SHERIFF OF BULLITT COUNTY</t>
  </si>
  <si>
    <t>KU-SHERIFF OF CALDWELL COUNTY</t>
  </si>
  <si>
    <t>KU-SHERIFF OF CAMPBELL COUNTY</t>
  </si>
  <si>
    <t>KU-SHERIFF OF CARROLL COUNTY</t>
  </si>
  <si>
    <t>KU-SHERIFF OF CASEY COUNTY</t>
  </si>
  <si>
    <t>KU-SHERIFF OF CLARK COUNTY</t>
  </si>
  <si>
    <t>KU-SHERIFF OF CLAY COUNTY</t>
  </si>
  <si>
    <t>KU-SHERIFF OF CRITTENDEN COUNTY</t>
  </si>
  <si>
    <t>KU-SHERIFF OF DAVIESS COUNTY</t>
  </si>
  <si>
    <t>KU-SHERIFF OF EDMONSON COUNTY</t>
  </si>
  <si>
    <t>KU-SHERIFF OF ESTILL COUNTY</t>
  </si>
  <si>
    <t>KU-SHERIFF OF FLEMING COUNTY</t>
  </si>
  <si>
    <t>KU-SHERIFF OF FRANKLIN COUNTY</t>
  </si>
  <si>
    <t>KU-SHERIFF OF GALLATIN COUNTY</t>
  </si>
  <si>
    <t>KU-SHERIFF OF GARRARD COUNTY</t>
  </si>
  <si>
    <t>KU-SHERIFF OF GRANT COUNTY</t>
  </si>
  <si>
    <t>KU-SHERIFF OF GRAYSON COUNTY</t>
  </si>
  <si>
    <t>KU-SHERIFF OF GREEN COUNTY</t>
  </si>
  <si>
    <t>KU-SHERIFF OF HANCOCK COUNTY</t>
  </si>
  <si>
    <t>KU-SHERIFF OF HARDIN COUNTY</t>
  </si>
  <si>
    <t>KU-SHERIFF OF HARLAN COUNTY</t>
  </si>
  <si>
    <t>KU-SHERIFF OF HARRISON COUNTY</t>
  </si>
  <si>
    <t>KU-SHERIFF OF HART COUNTY</t>
  </si>
  <si>
    <t>KU-SHERIFF OF HENDERSON COUNTY</t>
  </si>
  <si>
    <t>KU-SHERIFF OF HENRY COUNTY</t>
  </si>
  <si>
    <t>KU-SHERIFF OF HICKMAN COUNTY</t>
  </si>
  <si>
    <t>KU-SHERIFF OF HOPKINS COUNTY</t>
  </si>
  <si>
    <t>KU-SHERIFF OF JEFFERSON COUNTY</t>
  </si>
  <si>
    <t>KU-SHERIFF OF JESSAMINE COUNTY</t>
  </si>
  <si>
    <t>KU-SHERIFF OF KNOX COUNTY</t>
  </si>
  <si>
    <t>KU-SHERIFF OF LARUE COUNTY</t>
  </si>
  <si>
    <t>KU-SHERIFF OF LAUREL COUNTY</t>
  </si>
  <si>
    <t>KU-SHERIFF OF LEE COUNTY</t>
  </si>
  <si>
    <t>KU-SHERIFF OF LETCHER COUNTY</t>
  </si>
  <si>
    <t>KU-SHERIFF OF LINCOLN COUNTY</t>
  </si>
  <si>
    <t>KU-SHERIFF OF LIVINGSTON COUNTY</t>
  </si>
  <si>
    <t>KU-SHERIFF OF LYON COUNTY</t>
  </si>
  <si>
    <t>KU-SHERIFF OF MADISON COUNTY</t>
  </si>
  <si>
    <t>KU-SHERIFF OF MARION COUNTY</t>
  </si>
  <si>
    <t>KU-SHERIFF OF MARSHALL COUNTY</t>
  </si>
  <si>
    <t>KU-SHERIFF OF MASON COUNTY</t>
  </si>
  <si>
    <t>KU-SHERIFF OF MCCRACKEN COUNTY</t>
  </si>
  <si>
    <t>KU-SHERIFF OF MCCREARY COUNTY</t>
  </si>
  <si>
    <t>KU-SHERIFF OF MCLEAN COUNTY</t>
  </si>
  <si>
    <t>KU-SHERIFF OF MERCER COUNTY</t>
  </si>
  <si>
    <t>KU-SHERIFF OF MONTGOMERY COUNTY</t>
  </si>
  <si>
    <t>KU-SHERIFF OF MUHLENBERG COUNTY</t>
  </si>
  <si>
    <t>KU-SHERIFF OF NELSON COUNTY</t>
  </si>
  <si>
    <t>KU-SHERIFF OF NICHOLAS COUNTY</t>
  </si>
  <si>
    <t>KU-SHERIFF OF OHIO COUNTY</t>
  </si>
  <si>
    <t>KU-SHERIFF OF OLDHAM COUNTY</t>
  </si>
  <si>
    <t>KU-SHERIFF OF OWEN COUNTY</t>
  </si>
  <si>
    <t>KU-SHERIFF OF PENDLETON COUNTY</t>
  </si>
  <si>
    <t>KU-SHERIFF OF PERRY COUNTY</t>
  </si>
  <si>
    <t>KU-SHERIFF OF PULASKI COUNTY</t>
  </si>
  <si>
    <t>KU-SHERIFF OF ROCKCASTLE COUNTY</t>
  </si>
  <si>
    <t>KU-SHERIFF OF ROWAN COUNTY</t>
  </si>
  <si>
    <t>KU-SHERIFF OF RUSSELL COUNTY</t>
  </si>
  <si>
    <t>KU-SHERIFF OF SCOTT COUNTY</t>
  </si>
  <si>
    <t>KU-SHERIFF OF SHELBY COUNTY</t>
  </si>
  <si>
    <t>KU-SHERIFF OF SPENCER COUNTY</t>
  </si>
  <si>
    <t>KU-SHERIFF OF TAYLOR COUNTY</t>
  </si>
  <si>
    <t>KU-SHERIFF OF TRIMBLE COUNTY</t>
  </si>
  <si>
    <t>KU-SHERIFF OF UNION COUNTY</t>
  </si>
  <si>
    <t>KU-SHERIFF OF WASHINGTON COUNTY</t>
  </si>
  <si>
    <t>KU-SHERIFF OF WEBSTER COUNTY</t>
  </si>
  <si>
    <t>KU-SHERIFF OF WHITLEY COUNTY</t>
  </si>
  <si>
    <t>KU-SHERIFF OF WOODFORD COUNTY</t>
  </si>
  <si>
    <t>KU-TAX COLLECTOR CENTERTOWN</t>
  </si>
  <si>
    <t>KU-TAX COLLECTOR HARLAN</t>
  </si>
  <si>
    <t>KU-TAX COLLECTOR HARLAN IND SCHOOL</t>
  </si>
  <si>
    <t>KU-TAX COLLECTOR HUSTONVILLE</t>
  </si>
  <si>
    <t>KU-TAX COLLECTOR MENTOR</t>
  </si>
  <si>
    <t>KU-TAX COLLECTOR SPARTA</t>
  </si>
  <si>
    <t>KU-TAX COLLECTOR WILLIAMSBURG IND SCH</t>
  </si>
  <si>
    <t>KY State Treasurer - Vehicles</t>
  </si>
  <si>
    <t>FAYETTE COUNTY CLERK</t>
  </si>
  <si>
    <t>12/31/2015</t>
  </si>
  <si>
    <t>12/31/2017</t>
  </si>
  <si>
    <t>12/31/2016</t>
  </si>
  <si>
    <t>12/31/2011</t>
  </si>
  <si>
    <t>12/31/2014</t>
  </si>
  <si>
    <t xml:space="preserve">Notes:  Sample size of 150 payments based on 95% confidence level, 5% confidence interval, and 245 payments in population.  Selected the highest 90 payment </t>
  </si>
  <si>
    <t>amounts and determined the number of payments by payee for random sampling based on the % of total payments times 60 (population for random sample).</t>
  </si>
  <si>
    <t>BP Energy</t>
  </si>
  <si>
    <t>Colonial Energy</t>
  </si>
  <si>
    <t>201612-0045i</t>
  </si>
  <si>
    <t>201701-0039i</t>
  </si>
  <si>
    <t>201702-0033i</t>
  </si>
  <si>
    <t>201704-0037i</t>
  </si>
  <si>
    <t>201706-0039i</t>
  </si>
  <si>
    <t>201707-0039i</t>
  </si>
  <si>
    <t>201708-0043i</t>
  </si>
  <si>
    <t>201709-0040i</t>
  </si>
  <si>
    <t>201710-0043i</t>
  </si>
  <si>
    <t>Columbia Gas</t>
  </si>
  <si>
    <t>na</t>
  </si>
  <si>
    <t>DTE Energy Trading Inc</t>
  </si>
  <si>
    <t>ECO-Energy</t>
  </si>
  <si>
    <t>Eco-Energy</t>
  </si>
  <si>
    <t>101445 &amp; 101445A</t>
  </si>
  <si>
    <t>ICE</t>
  </si>
  <si>
    <t>NEXTera Energy</t>
  </si>
  <si>
    <t>NJR Energy Services</t>
  </si>
  <si>
    <t>356-042017</t>
  </si>
  <si>
    <t>356-062017</t>
  </si>
  <si>
    <t>356-072017</t>
  </si>
  <si>
    <t>356-082017</t>
  </si>
  <si>
    <t>356-092017</t>
  </si>
  <si>
    <t>Range Resources</t>
  </si>
  <si>
    <t>Sequent Energy</t>
  </si>
  <si>
    <t>2645010-3</t>
  </si>
  <si>
    <t>2663552-2</t>
  </si>
  <si>
    <t>2684481-2</t>
  </si>
  <si>
    <t>2705679-2</t>
  </si>
  <si>
    <t>2726429-2</t>
  </si>
  <si>
    <t>2745844-2</t>
  </si>
  <si>
    <t>3007945-2</t>
  </si>
  <si>
    <t>3025117-11</t>
  </si>
  <si>
    <t>34983872-17</t>
  </si>
  <si>
    <t>Tetco</t>
  </si>
  <si>
    <t>Wells Fargo</t>
  </si>
  <si>
    <t>TIA PAPER CHECKS WRITTEN (additional lead time due to clearing of checks)  - Sample of 39 (see note below)</t>
  </si>
  <si>
    <t>PAPER CHECKS WRITTEN (additional lead time due to clearing of checks)</t>
  </si>
  <si>
    <t>GAS</t>
  </si>
  <si>
    <t>OIL</t>
  </si>
  <si>
    <t>OTHER NON-FUEL</t>
  </si>
  <si>
    <t>ENERGY</t>
  </si>
  <si>
    <t>DEMAND</t>
  </si>
  <si>
    <t>Average Billing Lag for CCS Revenues</t>
  </si>
  <si>
    <t>(4)=(2*3)</t>
  </si>
  <si>
    <t>Cash Working Capital - Miscellaneous Taxes</t>
  </si>
  <si>
    <t>VEHICLE TAX: HEAVY VEHICLE USE</t>
  </si>
  <si>
    <t>02/09/2017</t>
  </si>
  <si>
    <t>Total Miscellaneous Tax Lead</t>
  </si>
  <si>
    <t>VEHICLE TAX: IFTA</t>
  </si>
  <si>
    <t>VEHICLE TAX: WEIGHT DISTANCE</t>
  </si>
  <si>
    <t>(KU Only)</t>
  </si>
  <si>
    <t>Note: The above data includes all 142 A/R accounts except 142002 and 142012.  142002 was excluded</t>
  </si>
  <si>
    <t>because the customer accounts related to unposted cash (and thus the jurisdiction) are not known.</t>
  </si>
  <si>
    <t xml:space="preserve">142012 was excluded because it is used for pass-throughs of beyond the meter billings and miscellaneous </t>
  </si>
  <si>
    <t>charges that impact capital accounts only.</t>
  </si>
  <si>
    <t>03/29/2017</t>
  </si>
  <si>
    <t>04/28/2017</t>
  </si>
  <si>
    <t>08/29/2017</t>
  </si>
  <si>
    <t>12/19/2017</t>
  </si>
  <si>
    <t>United States Treasury</t>
  </si>
  <si>
    <t>Kentucky State Treasurer</t>
  </si>
  <si>
    <t>(4)=(3-2)/2</t>
  </si>
  <si>
    <t>(7)=(4+6)</t>
  </si>
  <si>
    <t>ADV - NEWSPAPER</t>
  </si>
  <si>
    <t>BANK SERVICE FEES</t>
  </si>
  <si>
    <t>CELLULAR/PAGING SERVICES</t>
  </si>
  <si>
    <t>CUSTOMER INCENTIVE PROGRAMS</t>
  </si>
  <si>
    <t>ENGINEERING SERVICES</t>
  </si>
  <si>
    <t>FEES, PERMITS &amp; LICENSES</t>
  </si>
  <si>
    <t>FREIGHT - OTHER</t>
  </si>
  <si>
    <t>MEALS - FULLY DEDUCTIBLE</t>
  </si>
  <si>
    <t>MEALS /ENTER- PARTIALLY DEDUCTIBLE</t>
  </si>
  <si>
    <t>MERCURY MITIGATION</t>
  </si>
  <si>
    <t>MILEAGE REIMBURSEMENT</t>
  </si>
  <si>
    <t>MISCELLANEOUS</t>
  </si>
  <si>
    <t>O/S - MATERIAL &amp; EQUIPMENT (INSTALLED)</t>
  </si>
  <si>
    <t>O/S - OTHER-LABOR-3RD PARTY</t>
  </si>
  <si>
    <t>O/S - PHYSICAL AND MEDICAL EXAMS</t>
  </si>
  <si>
    <t>O/S SUPPLEMENTAL CONTRACTOR</t>
  </si>
  <si>
    <t>PM - CHEMICALS</t>
  </si>
  <si>
    <t>PM - DIESEL (USED IN EQUIP)</t>
  </si>
  <si>
    <t>PM - GASOLINE</t>
  </si>
  <si>
    <t>PM - LIQUID HYDROGEN / GASES</t>
  </si>
  <si>
    <t>PM - OFFICE SUPPLIES/EQUIPMENT/FURNITURE</t>
  </si>
  <si>
    <t>PM - PROTECTIVE CLOTHING</t>
  </si>
  <si>
    <t>PURCHASED MATERIAL - GENERATION - KU</t>
  </si>
  <si>
    <t>PURCHASED MATERIAL - TRANS. AND DISTRIB - KU</t>
  </si>
  <si>
    <t>RENTAL OTHER (NON-LEASE)</t>
  </si>
  <si>
    <t>TRAVEL</t>
  </si>
  <si>
    <t>UTILITIES</t>
  </si>
  <si>
    <t>KENTUCKY PRESS SERVICE INC</t>
  </si>
  <si>
    <t>STANDARD AND POORS RATINGS SERVICES</t>
  </si>
  <si>
    <t>TELEMAR USA LLC</t>
  </si>
  <si>
    <t>VERIZON WIRELESS</t>
  </si>
  <si>
    <t>SICK INC</t>
  </si>
  <si>
    <t>WHAYNE SUPPLY CO</t>
  </si>
  <si>
    <t>BAE BATTERIES USA</t>
  </si>
  <si>
    <t>SERCO INC</t>
  </si>
  <si>
    <t>US BANK NATIONAL ASSOCIATION ND</t>
  </si>
  <si>
    <t>ACTUATOR SPECIALTIES</t>
  </si>
  <si>
    <t>FERGUSON ENTERPRISES INC</t>
  </si>
  <si>
    <t>NALCO COMPANY</t>
  </si>
  <si>
    <t>TOWNLEY FOUNDRY AND MACHINE CO INC</t>
  </si>
  <si>
    <t>ALRO STEEL CORP</t>
  </si>
  <si>
    <t>AIR TECHNOLOGIES</t>
  </si>
  <si>
    <t>MRC GLOBAL (US) INC.</t>
  </si>
  <si>
    <t>KONECRANES INC</t>
  </si>
  <si>
    <t>BEST ONE TIRE &amp; SVCE OF MID AMERICA</t>
  </si>
  <si>
    <t>TEGA INDUSTRIES INC</t>
  </si>
  <si>
    <t>ABELL ELEVATOR INTL</t>
  </si>
  <si>
    <t>PRO CHEM INC</t>
  </si>
  <si>
    <t>WESCO DISTRIBUTION INC</t>
  </si>
  <si>
    <t>BROWNSTOWN ELECTRIC SUPPLY CO INC</t>
  </si>
  <si>
    <t>F AND M MAFCO INC</t>
  </si>
  <si>
    <t>CUSTOMER REFUNDS</t>
  </si>
  <si>
    <t>UNITED DYNAMICS ADVANCED</t>
  </si>
  <si>
    <t>LEXINGTON FAYETTE URBAN</t>
  </si>
  <si>
    <t>INDIANA BAT CONSERVATION FUND (IBCF)</t>
  </si>
  <si>
    <t>AIRGAS USA LLC</t>
  </si>
  <si>
    <t>ABB INC</t>
  </si>
  <si>
    <t>LEBANON POWER AND APPARATUS CO INC</t>
  </si>
  <si>
    <t>SCOTT GROSS CO</t>
  </si>
  <si>
    <t>UPS FREIGHT</t>
  </si>
  <si>
    <t>OTP INDUSTRIAL SOLUTIONS</t>
  </si>
  <si>
    <t>TEMCO INC</t>
  </si>
  <si>
    <t>Liford, Jesse</t>
  </si>
  <si>
    <t>Jeffries, Brandon Tyler</t>
  </si>
  <si>
    <t>Kirchbaum, Kip</t>
  </si>
  <si>
    <t>Cox, Tiffany</t>
  </si>
  <si>
    <t>McAlister, Cathy Jo</t>
  </si>
  <si>
    <t>Bevins, Billie Jean</t>
  </si>
  <si>
    <t>Nichols, Angela Cook</t>
  </si>
  <si>
    <t>Turner, Steven B</t>
  </si>
  <si>
    <t>Taylor, Christopher Brandon</t>
  </si>
  <si>
    <t>TOWNSEND TREE SERVICE COMPANY INC</t>
  </si>
  <si>
    <t>CN UTILITY CONSULTING INC</t>
  </si>
  <si>
    <t>PHILLIPS TREE EXPERTS INC</t>
  </si>
  <si>
    <t>GENERAL INSULATION INC</t>
  </si>
  <si>
    <t>INTERNATIONAL CONVEYOR AND RUBBER LLC</t>
  </si>
  <si>
    <t>TRANS ASH INC</t>
  </si>
  <si>
    <t>LUHN AND OAK CONSTRUCTION CO INC</t>
  </si>
  <si>
    <t>PEAK INDUSTRIAL COATINGS AND LININGS INC</t>
  </si>
  <si>
    <t>INCORP INDUSTRIES LLC</t>
  </si>
  <si>
    <t>RIVERSIDE GROUP LLC</t>
  </si>
  <si>
    <t>CSS MECHANICAL</t>
  </si>
  <si>
    <t>ASPLUNDH TREE EXPERT CO</t>
  </si>
  <si>
    <t>ASPLUNDH TREE EXPERT LLC</t>
  </si>
  <si>
    <t>SUMMIT HELICOPTERS INC</t>
  </si>
  <si>
    <t>HACH COMPANY</t>
  </si>
  <si>
    <t>BLACK AND VEATCH CORP</t>
  </si>
  <si>
    <t>GEOFORCE UTILITY TECHNOLOGIES</t>
  </si>
  <si>
    <t>IVEY MECHANICAL LLC</t>
  </si>
  <si>
    <t>PIC GROUP INC</t>
  </si>
  <si>
    <t>QUEST INTEGRITY USA LLC</t>
  </si>
  <si>
    <t>PRECISION COOLING TOWERS INC</t>
  </si>
  <si>
    <t>BARNHART CRANE AND RIGGING CO</t>
  </si>
  <si>
    <t>ALSTOM POWER INC</t>
  </si>
  <si>
    <t>PRECISION PRODUCTS LLC</t>
  </si>
  <si>
    <t>MPW INDUSTRIAL SERVICES INC</t>
  </si>
  <si>
    <t>INTERNATIONAL COOLING TOWER USA INC</t>
  </si>
  <si>
    <t>AMERTECH TOWER SERVICES LLC</t>
  </si>
  <si>
    <t>THE ATLANTIC GROUP INC</t>
  </si>
  <si>
    <t>ACUREN INSPECTION</t>
  </si>
  <si>
    <t>TESTEX INC</t>
  </si>
  <si>
    <t>PROFESSIONAL POWER GROUP INC</t>
  </si>
  <si>
    <t>EKATO CORP</t>
  </si>
  <si>
    <t>HYDROCARBON ENGINEERING LLC</t>
  </si>
  <si>
    <t>SIMPLEXGRINNELL LP</t>
  </si>
  <si>
    <t>RECO EQUIPMENT INC</t>
  </si>
  <si>
    <t>READY ELECTRIC CO INC</t>
  </si>
  <si>
    <t>INDUSTRIAL ALLOYS PLUS INC</t>
  </si>
  <si>
    <t>MARINE SOLUTIONS INC</t>
  </si>
  <si>
    <t>USIC LOCATING SERVICES LLC</t>
  </si>
  <si>
    <t>DAVIS H ELLIOT COMPANY INC</t>
  </si>
  <si>
    <t>EXAMINETICS INC</t>
  </si>
  <si>
    <t>WRIGHT TREE SERVICE INC</t>
  </si>
  <si>
    <t>CE POWER ENGINEERED SERVICES LLC</t>
  </si>
  <si>
    <t>BRAY ELECTRIC SERVICES INC</t>
  </si>
  <si>
    <t>TRU CHECK INC</t>
  </si>
  <si>
    <t>SAIIA CONSTRUCTION COMPANY LLC</t>
  </si>
  <si>
    <t>FACILITIES PERFORMANCE GROUP LLC</t>
  </si>
  <si>
    <t>UNIVAR USA INC</t>
  </si>
  <si>
    <t>ALBERT OIL CO INC</t>
  </si>
  <si>
    <t>KING FILTRATION TECHNOLOGIES INC</t>
  </si>
  <si>
    <t>PROCESS EQUIPMENT INC</t>
  </si>
  <si>
    <t>BRIAN STIGERS TRUCK SALES INC</t>
  </si>
  <si>
    <t>MOTION INDUSTRIES INC</t>
  </si>
  <si>
    <t>A AND D CONSTRUCTORS LLC</t>
  </si>
  <si>
    <t>MAGOTTEAUX INC</t>
  </si>
  <si>
    <t>FASTENAL CO</t>
  </si>
  <si>
    <t>MCNEALS INC</t>
  </si>
  <si>
    <t>SIEMENS ENERGY INC</t>
  </si>
  <si>
    <t>PRAXAIR DISTRIBUTION INC</t>
  </si>
  <si>
    <t>Warren, Allison M</t>
  </si>
  <si>
    <t>Marler, David R</t>
  </si>
  <si>
    <t>CITY OF MORGANFIELD</t>
  </si>
  <si>
    <t>UTILITIES COMMISSION</t>
  </si>
  <si>
    <t>CITY OF SOMERSET UTILITIES</t>
  </si>
  <si>
    <t>WATER SERVICE CORP OF KENTUCKY</t>
  </si>
  <si>
    <t>Payment Amount</t>
  </si>
  <si>
    <t>SOUTHERN STATES LLC</t>
  </si>
  <si>
    <t>UNDERWRITERS SAFETY AND CLAIMS INC</t>
  </si>
  <si>
    <t>Applegate, Margaret E</t>
  </si>
  <si>
    <t>Perry, Jack D</t>
  </si>
  <si>
    <t>Jackson, Randall Dean</t>
  </si>
  <si>
    <t>Ferrell, Glen Eugene</t>
  </si>
  <si>
    <t>REED UTILITIES CO</t>
  </si>
  <si>
    <t>BOWLIN GROUP LLC</t>
  </si>
  <si>
    <t>PIKE ELECTRIC LLC</t>
  </si>
  <si>
    <t>WILLIAM E GROVES CONSTRUCTION INC</t>
  </si>
  <si>
    <t>FIVE STAR ELECTRIC LLC</t>
  </si>
  <si>
    <t>PMR CONSTRUCTION</t>
  </si>
  <si>
    <t>JUST ENGINEERING AND INSPECTION SVCS</t>
  </si>
  <si>
    <t>QUALITY RESOURCES LLC</t>
  </si>
  <si>
    <t>CHU CON INC</t>
  </si>
  <si>
    <t>G AND G UTILITY CONSTRUCTION INC</t>
  </si>
  <si>
    <t>GE GRID SOLUTIONS LLC</t>
  </si>
  <si>
    <t>INSURANCE</t>
  </si>
  <si>
    <t xml:space="preserve">Notes:  Sample size of 380 payments based on 95% confidence level, 5% confidence interval, and 35,447 KU payments in population.  Selected the highest 228 payment </t>
  </si>
  <si>
    <t>amounts and determined the number of payments by expenditure type for random sampling based on the % of total payments times 152 (population for random sample).</t>
  </si>
  <si>
    <t xml:space="preserve">Notes:  Sample size of 127 payments based on 95% confidence level, 5% confidence interval, and 190 KU payments in population.  Selected the highest 76 payment </t>
  </si>
  <si>
    <t>amounts and determined the number of payments by expenditure type for random sampling based on the % of total payments times 51 (population for random sample).</t>
  </si>
  <si>
    <t>PM - OTHER</t>
  </si>
  <si>
    <t>PM - SAFETY SUPPLIES</t>
  </si>
  <si>
    <t>PM - SMALL TOOLS</t>
  </si>
  <si>
    <t>Residential</t>
  </si>
  <si>
    <t>Commercial</t>
  </si>
  <si>
    <t>Industrial</t>
  </si>
  <si>
    <t>Street Light</t>
  </si>
  <si>
    <t>Public Authority</t>
  </si>
  <si>
    <t>Total Tariff Revenues</t>
  </si>
  <si>
    <t>Wholesale</t>
  </si>
  <si>
    <t>Off-System</t>
  </si>
  <si>
    <t>Misc Service</t>
  </si>
  <si>
    <t>Other Miscellaneous</t>
  </si>
  <si>
    <t>Total Additional Revenues</t>
  </si>
  <si>
    <t>Total Revenues</t>
  </si>
  <si>
    <t>FLAGPROS LLC</t>
  </si>
  <si>
    <t>EKPC</t>
  </si>
  <si>
    <t>TVA</t>
  </si>
  <si>
    <t>Cash Working Capital - Franchise Fees</t>
  </si>
  <si>
    <t>Total Franchise Fees Lead</t>
  </si>
  <si>
    <t>07/01/2017</t>
  </si>
  <si>
    <t>09/30/2017</t>
  </si>
  <si>
    <t>01/01/2017</t>
  </si>
  <si>
    <t>03/31/2017</t>
  </si>
  <si>
    <t>04/01/2017</t>
  </si>
  <si>
    <t>06/30/2017</t>
  </si>
  <si>
    <t>10/01/2016</t>
  </si>
  <si>
    <t>01/01/2016</t>
  </si>
  <si>
    <t>12/01/2016</t>
  </si>
  <si>
    <t>07/31/2017</t>
  </si>
  <si>
    <t>01/31/2017</t>
  </si>
  <si>
    <t>02/01/2017</t>
  </si>
  <si>
    <t>02/28/2017</t>
  </si>
  <si>
    <t>03/01/2017</t>
  </si>
  <si>
    <t>04/30/2017</t>
  </si>
  <si>
    <t>05/01/2017</t>
  </si>
  <si>
    <t>05/31/2017</t>
  </si>
  <si>
    <t>06/01/2017</t>
  </si>
  <si>
    <t>08/01/2017</t>
  </si>
  <si>
    <t>08/31/2017</t>
  </si>
  <si>
    <t>09/01/2017</t>
  </si>
  <si>
    <t>10/01/2017</t>
  </si>
  <si>
    <t>10/31/2017</t>
  </si>
  <si>
    <t>11/01/2017</t>
  </si>
  <si>
    <t>11/30/2017</t>
  </si>
  <si>
    <t>Start of</t>
  </si>
  <si>
    <t>CITY OF AUGUSTA</t>
  </si>
  <si>
    <t>CITY OF BARLOW</t>
  </si>
  <si>
    <t>CITY OF BEATTYVILLE</t>
  </si>
  <si>
    <t>CITY OF BEAVER DAM</t>
  </si>
  <si>
    <t>CITY OF BEDFORD</t>
  </si>
  <si>
    <t>CITY OF BONNIEVILLE</t>
  </si>
  <si>
    <t>CITY OF BRADFORDSVILLE</t>
  </si>
  <si>
    <t>CITY OF BREMEN</t>
  </si>
  <si>
    <t>CITY OF BRODHEAD</t>
  </si>
  <si>
    <t>CITY OF BROOKSVILLE</t>
  </si>
  <si>
    <t>CITY OF BURGIN</t>
  </si>
  <si>
    <t>CITY OF BURNSIDE</t>
  </si>
  <si>
    <t>CITY OF BUTLER</t>
  </si>
  <si>
    <t>CITY OF CALHOUN</t>
  </si>
  <si>
    <t>CITY OF CAMARGO</t>
  </si>
  <si>
    <t>CITY OF CAMPBELLSBURG</t>
  </si>
  <si>
    <t>CITY OF CAMPBELLSVILLE</t>
  </si>
  <si>
    <t>CITY OF CARLISLE</t>
  </si>
  <si>
    <t>CITY OF CARROLLTON</t>
  </si>
  <si>
    <t>CITY OF CAVE CITY</t>
  </si>
  <si>
    <t>CITY OF CENTRAL CITY</t>
  </si>
  <si>
    <t>CITY OF CLARKSON</t>
  </si>
  <si>
    <t>CITY OF CLAY</t>
  </si>
  <si>
    <t>CITY OF CLINTON</t>
  </si>
  <si>
    <t>CITY OF COLUMBIA</t>
  </si>
  <si>
    <t>CITY OF CORINTH</t>
  </si>
  <si>
    <t>CITY OF CRAB ORCHARD</t>
  </si>
  <si>
    <t>CITY OF CROFTON</t>
  </si>
  <si>
    <t>CITY OF CUMBERLAND</t>
  </si>
  <si>
    <t>CITY OF CYNTHIANA</t>
  </si>
  <si>
    <t>CITY OF DANVILLE</t>
  </si>
  <si>
    <t>CITY OF DAWSON SPRINGS</t>
  </si>
  <si>
    <t>CITY OF DIXON</t>
  </si>
  <si>
    <t>CITY OF DRAKESBORO</t>
  </si>
  <si>
    <t>CITY OF EARLINGTON</t>
  </si>
  <si>
    <t>CITY OF EDDYVILLE</t>
  </si>
  <si>
    <t>CITY OF ELIZABETHTOWN</t>
  </si>
  <si>
    <t>CITY OF EMINENCE</t>
  </si>
  <si>
    <t>CITY OF EVARTS</t>
  </si>
  <si>
    <t>CITY OF FAIRFIELD</t>
  </si>
  <si>
    <t>CITY OF FLEMINGSBURG</t>
  </si>
  <si>
    <t>CITY OF GEORGETOWN</t>
  </si>
  <si>
    <t>CITY OF GHENT</t>
  </si>
  <si>
    <t>CITY OF GLENCOE</t>
  </si>
  <si>
    <t>CITY OF GRATZ</t>
  </si>
  <si>
    <t>CITY OF GREENSBURG</t>
  </si>
  <si>
    <t>CITY OF GREENVILLE</t>
  </si>
  <si>
    <t>CITY OF HANSON</t>
  </si>
  <si>
    <t>CITY OF HARLAN</t>
  </si>
  <si>
    <t>CITY OF HARRODSBURG</t>
  </si>
  <si>
    <t>CITY OF HARTFORD</t>
  </si>
  <si>
    <t>CITY OF HODGENVILLE</t>
  </si>
  <si>
    <t>CITY OF HORSE CAVE</t>
  </si>
  <si>
    <t>CITY OF HUSTONVILLE</t>
  </si>
  <si>
    <t>CITY OF IRVINE</t>
  </si>
  <si>
    <t>CITY OF ISLAND</t>
  </si>
  <si>
    <t>CITY OF JEFFERSONVILLE</t>
  </si>
  <si>
    <t>CITY OF JUNCTION CITY</t>
  </si>
  <si>
    <t>CITY OF KEVIL</t>
  </si>
  <si>
    <t>CITY OF LA CENTER</t>
  </si>
  <si>
    <t>CITY OF LAGRANGE</t>
  </si>
  <si>
    <t>CITY OF LAKEVIEW HEIGHTS</t>
  </si>
  <si>
    <t>CITY OF LANCASTER</t>
  </si>
  <si>
    <t>CITY OF LAWRENCEBURG</t>
  </si>
  <si>
    <t>CITY OF LEBANON</t>
  </si>
  <si>
    <t>CITY OF LEBANON JUNCTION</t>
  </si>
  <si>
    <t>CITY OF LEITCHFIELD</t>
  </si>
  <si>
    <t>CITY OF LEXINGTON</t>
  </si>
  <si>
    <t>CITY OF LIBERTY</t>
  </si>
  <si>
    <t>CITY OF LIVERMORE</t>
  </si>
  <si>
    <t>CITY OF LIVINGSTON</t>
  </si>
  <si>
    <t>CITY OF LONDON</t>
  </si>
  <si>
    <t>CITY OF LORETTO</t>
  </si>
  <si>
    <t>CITY OF LOYALL</t>
  </si>
  <si>
    <t>CITY OF LYNCH</t>
  </si>
  <si>
    <t>CITY OF MADISONVILLE</t>
  </si>
  <si>
    <t>CITY OF MANCHESTER</t>
  </si>
  <si>
    <t>CITY OF MARION</t>
  </si>
  <si>
    <t>CITY OF MAYSVILLE</t>
  </si>
  <si>
    <t>CITY OF MIDDLESBORO</t>
  </si>
  <si>
    <t>CITY OF MIDWAY</t>
  </si>
  <si>
    <t>CITY OF MILLERSBURG</t>
  </si>
  <si>
    <t>CITY OF MOREHEAD</t>
  </si>
  <si>
    <t>CITY OF MT STERLING</t>
  </si>
  <si>
    <t>CITY OF MT VERNON</t>
  </si>
  <si>
    <t>CITY OF MUNFORDVILLE</t>
  </si>
  <si>
    <t>CITY OF NEW CASTLE</t>
  </si>
  <si>
    <t>CITY OF NEW HAVEN</t>
  </si>
  <si>
    <t>CITY OF NICHOLASVILLE</t>
  </si>
  <si>
    <t>CITY OF NORTH MIDDLETOWN</t>
  </si>
  <si>
    <t>CITY OF NORTONVILLE</t>
  </si>
  <si>
    <t>CITY OF OWENTON</t>
  </si>
  <si>
    <t>CITY OF PARIS</t>
  </si>
  <si>
    <t>CITY OF PERRYVILLE</t>
  </si>
  <si>
    <t>CITY OF PINEVILLE</t>
  </si>
  <si>
    <t>CITY OF PLEASUREVILLE</t>
  </si>
  <si>
    <t>CITY OF POWDERLY</t>
  </si>
  <si>
    <t>CITY OF RADCLIFF</t>
  </si>
  <si>
    <t>CITY OF RAVENNA</t>
  </si>
  <si>
    <t>CITY OF RICHMOND</t>
  </si>
  <si>
    <t>CITY OF ROCKPORT</t>
  </si>
  <si>
    <t>CITY OF RUSSELL SPRINGS</t>
  </si>
  <si>
    <t>CITY OF SACRAMENTO</t>
  </si>
  <si>
    <t>CITY OF SADIEVILLE</t>
  </si>
  <si>
    <t>CITY OF SALEM</t>
  </si>
  <si>
    <t>CITY OF SALT LICK</t>
  </si>
  <si>
    <t>CITY OF SEBREE</t>
  </si>
  <si>
    <t>CITY OF SHARPSBURG</t>
  </si>
  <si>
    <t>CITY OF SHELBYVILLE</t>
  </si>
  <si>
    <t>CITY OF SIMPSONVILLE</t>
  </si>
  <si>
    <t>CITY OF SMITHFIELD</t>
  </si>
  <si>
    <t>CITY OF SOMERSET</t>
  </si>
  <si>
    <t>CITY OF SONORA</t>
  </si>
  <si>
    <t>CITY OF SPRINGFIELD</t>
  </si>
  <si>
    <t>CITY OF ST CHARLES</t>
  </si>
  <si>
    <t>CITY OF STAMPING GROUND</t>
  </si>
  <si>
    <t>CITY OF STANFORD</t>
  </si>
  <si>
    <t>CITY OF STURGIS</t>
  </si>
  <si>
    <t>CITY OF TAYLORSVILLE</t>
  </si>
  <si>
    <t>CITY OF UPTON</t>
  </si>
  <si>
    <t>CITY OF VERSAILLES</t>
  </si>
  <si>
    <t>CITY OF VINE GROVE</t>
  </si>
  <si>
    <t>CITY OF WARSAW</t>
  </si>
  <si>
    <t>CITY OF WHEATCROFT</t>
  </si>
  <si>
    <t>CITY OF WICKLIFFE</t>
  </si>
  <si>
    <t>CITY OF WILLIAMSBURG</t>
  </si>
  <si>
    <t>CITY OF WILMORE</t>
  </si>
  <si>
    <t>CITY OF WINCHESTER</t>
  </si>
  <si>
    <t xml:space="preserve">Notes:  Sample size of 229 payments based on 95% confidence level, 5% confidence interval, and 563 payments in population.  Selected the highest 137 payment </t>
  </si>
  <si>
    <t>Payee</t>
  </si>
  <si>
    <t>amounts and determined the number of payments by payee for random sampling based on the % of total payments times 92 (population for random sample).  Franchise</t>
  </si>
  <si>
    <t>Sales Tax</t>
  </si>
  <si>
    <t>Franchise Fees</t>
  </si>
  <si>
    <t>Pass-Through Items:</t>
  </si>
  <si>
    <t>Total Pass-Through Items</t>
  </si>
  <si>
    <t>Average Daily Revenues &amp; Pass-Through Items ((Line 16 + Line 21) ÷ 365 days)</t>
  </si>
  <si>
    <t>Collection Lag Days (Line 23 ÷ Line 22)</t>
  </si>
  <si>
    <t>fees are pass-through liabilities that the company collects and remits, and therefore, they do not impact the company's income statement.</t>
  </si>
  <si>
    <t xml:space="preserve">Notes:  Sample size of 72 gas payments based on 95% confidence level, 5% confidence interval, and 88 KU gas payments in population.  Selected the highest 43 gas payment </t>
  </si>
  <si>
    <t>amounts and determined the number of gas payments by vendor for random sampling based on the % of total gas payments times 29 (population for random sample).</t>
  </si>
  <si>
    <t>KU Payables to LKC</t>
  </si>
  <si>
    <t>Total Federal and State Income Tax Lead Days</t>
  </si>
  <si>
    <t>Federal and State</t>
  </si>
  <si>
    <t>Customer Utility Tax</t>
  </si>
  <si>
    <t>State &amp; Local Consumption Tax</t>
  </si>
  <si>
    <t>Commodity and Transportation Costs</t>
  </si>
  <si>
    <t>OVEC</t>
  </si>
  <si>
    <t>KMPA</t>
  </si>
  <si>
    <t>OMU</t>
  </si>
  <si>
    <t>PJM</t>
  </si>
  <si>
    <t>Average Purchased Power Expense Lead - Demand</t>
  </si>
  <si>
    <t xml:space="preserve">Notes:  Sample size of 69 payments based on 95% confidence level, 5% confidence interval, and 84 KU payments in population.  Selected the highest 50 payment </t>
  </si>
  <si>
    <t>amounts and determined the number of payments by counterparty for random sampling based on the % of total payments times 19 (population for random sample).</t>
  </si>
  <si>
    <t>Note:  1,500+ line items shown above due to most of the payments comprising multiple transactions (i.e., flow dates).</t>
  </si>
  <si>
    <t>ENERGY (CONTINUED)</t>
  </si>
  <si>
    <t>MECHANICAL DYNAMICS AND ANALYSIS LLC</t>
  </si>
  <si>
    <t>CLOSED 02/18 - PM - OTHER</t>
  </si>
  <si>
    <t>CLOSED 02/18 - PM - SAFETY SUPPLIES</t>
  </si>
  <si>
    <t>CLOSED 02/18 - PM - SMALL TOOLS</t>
  </si>
  <si>
    <t>Divided by: 2017 Expense</t>
  </si>
  <si>
    <t>2017 Total Expense</t>
  </si>
  <si>
    <t>2017 Expense Charged from Affiliate Utility</t>
  </si>
  <si>
    <t>2017 Expense Charged Directly</t>
  </si>
  <si>
    <t>Multiplied by: Affiliate Utility Lead Days</t>
  </si>
  <si>
    <t>Multiplied by: Direct Utility Lead Days</t>
  </si>
  <si>
    <t>Other Non-Fuel - 502006, 506104, 506111, 506112, and 506151</t>
  </si>
  <si>
    <t>See note below</t>
  </si>
  <si>
    <t>settlement process, no payments are included in our analysis.</t>
  </si>
  <si>
    <t>Gas Transportation Average Lead Days When KU Pays Directly</t>
  </si>
  <si>
    <t>(5)=(4-EOM(2))</t>
  </si>
  <si>
    <t>Cash Working Capital - Fuel &amp; Non-Fuel Commodities Purchases Summary</t>
  </si>
  <si>
    <t>Cash Working Capital - Transportation Purchases (for Fuel and Other Commodities for Electric Generation)</t>
  </si>
  <si>
    <t>Cash Working Capital - Commodity Purchases (for Electric Generation)</t>
  </si>
  <si>
    <t>Notes:  Other Non-Fuel includes limestone, ammonia, powdered activated carbon, and hydrated</t>
  </si>
  <si>
    <t>KU's gas transportation costs are charged to KU from LG&amp;E as they are expensed.</t>
  </si>
  <si>
    <t>of the following year.  An annual return is also filed every august with an assessment date ending June 30th of the following year.</t>
  </si>
  <si>
    <r>
      <t xml:space="preserve">(a) </t>
    </r>
    <r>
      <rPr>
        <sz val="12"/>
        <rFont val="Arial"/>
        <family val="2"/>
      </rPr>
      <t xml:space="preserve">Vehicle tax returns are filed throughout the year for newly acquired vehicles and typically include partial payments for the assessment period ending June 30th </t>
    </r>
  </si>
  <si>
    <t>(7) = zero or (6-5)/2</t>
  </si>
  <si>
    <t>(9)=(8-5) or (8-6)</t>
  </si>
  <si>
    <t>Weighted 
Lead</t>
  </si>
  <si>
    <t>Notes:  Since the vehicle related tax payments are only made quarterly, all payments were included in our analysis.</t>
  </si>
  <si>
    <t>Payment to USDA FOREST SERVICE for $68,740 covered 10 year period, which distorted normal operating results; thus, this payment was excluded from our analysis.</t>
  </si>
  <si>
    <t>KPSC Assessment</t>
  </si>
  <si>
    <t>Cash Working Capital - School Tax</t>
  </si>
  <si>
    <t>Total School Tax Lead</t>
  </si>
  <si>
    <t>Notes:  Since school tax is remitted via recurring monthly payments to the state, all payments are included in our analysis.  School tax is a pass-through</t>
  </si>
  <si>
    <t>tax that KU collects from customers and remits to the state, which then remits payments to the localities; therefore, it does not impact KU's income statement.</t>
  </si>
  <si>
    <t>School Tax</t>
  </si>
  <si>
    <t>Amortization of Regulatory Assets</t>
  </si>
  <si>
    <t>Amortization of Regulatory Liabilities</t>
  </si>
  <si>
    <t>2020 Kentucky Rate Case</t>
  </si>
  <si>
    <t>Total 2019 Activity (Credits to Liability) =</t>
  </si>
  <si>
    <t>2019 value</t>
  </si>
  <si>
    <t>2018 Kentucky Rate Case</t>
  </si>
  <si>
    <t>2018-00294</t>
  </si>
  <si>
    <t>Source: 2019 Jurisdictional Separation Study - OPERATING REVENUES</t>
  </si>
  <si>
    <t>2020-00349</t>
  </si>
  <si>
    <t>Source: 2019 revenue period CCS BW 4023 reports for all KU customers that compares the Actual Meter Read Date to the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</si>
</sst>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2">
    <numFmt numFmtId="6" formatCode="&quot;$&quot;#,##0_);[Red]\(&quot;$&quot;#,##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mmmm\ d\,\ yyyy;@"/>
    <numFmt numFmtId="165" formatCode="_(* #,##0_);_(* \(#,##0\);_(* &quot;-&quot;??_);_(@_)"/>
    <numFmt numFmtId="166" formatCode="[$-409]mmmm\-yy;@"/>
    <numFmt numFmtId="167" formatCode="#,##0.0_);\(#,##0.0\)"/>
    <numFmt numFmtId="168" formatCode="mm/dd/yy;@"/>
    <numFmt numFmtId="169" formatCode="_(&quot;$&quot;* #,##0_);_(&quot;$&quot;* \(#,##0\);_(&quot;$&quot;* &quot;-&quot;??_);_(@_)"/>
    <numFmt numFmtId="170" formatCode="mm/dd/yy"/>
    <numFmt numFmtId="171" formatCode="0.0%"/>
    <numFmt numFmtId="172" formatCode="m/d/yy;@"/>
    <numFmt numFmtId="173" formatCode="dd\-mmm\-yy_)"/>
    <numFmt numFmtId="174" formatCode="m/d/yyyy;@"/>
    <numFmt numFmtId="175" formatCode="_(* #,##0.0_);_(* \(#,##0.0\);&quot;&quot;;_(@_)"/>
    <numFmt numFmtId="176" formatCode="#,##0.0000_);[Red]\(#,##0.0000\);&quot;&quot;"/>
    <numFmt numFmtId="177" formatCode="_(&quot;$&quot;* #,##0.00_);[Red]_(&quot;$&quot;* \(#,##0.00\);&quot;&quot;"/>
    <numFmt numFmtId="178" formatCode="#,##0.0"/>
    <numFmt numFmtId="179" formatCode="_(* #,##0_);[Red]_(* \(#,##0\);&quot;&quot;"/>
    <numFmt numFmtId="180" formatCode="0.00_)"/>
    <numFmt numFmtId="181" formatCode="[Blue]#,##0,_);[Red]\(#,##0,\)"/>
    <numFmt numFmtId="182" formatCode="###,000"/>
    <numFmt numFmtId="183" formatCode="General;;"/>
    <numFmt numFmtId="184" formatCode="@*."/>
    <numFmt numFmtId="185" formatCode="mm/d/yyyy;@"/>
    <numFmt numFmtId="186" formatCode="mm/dd/yyyy;@"/>
    <numFmt numFmtId="187" formatCode="mm/dd/yyyy"/>
    <numFmt numFmtId="188" formatCode="0.0000%"/>
    <numFmt numFmtId="189" formatCode="mmmm\ yyyy"/>
  </numFmts>
  <fonts count="108">
    <font>
      <sz val="12"/>
      <color theme="1"/>
      <name val="Arial"/>
      <family val="2"/>
    </font>
    <font>
      <sz val="11"/>
      <color theme="1"/>
      <name val="Calibri"/>
      <family val="2"/>
      <scheme val="minor"/>
    </font>
    <font>
      <sz val="11"/>
      <color theme="1"/>
      <name val="Calibri"/>
      <family val="2"/>
      <scheme val="minor"/>
    </font>
    <font>
      <sz val="12"/>
      <color theme="1"/>
      <name val="Arial"/>
      <family val="2"/>
    </font>
    <font>
      <b/>
      <sz val="12"/>
      <color theme="1"/>
      <name val="Arial"/>
      <family val="2"/>
    </font>
    <font>
      <sz val="10"/>
      <name val="Arial"/>
      <family val="2"/>
    </font>
    <font>
      <sz val="10"/>
      <color theme="1"/>
      <name val="Arial"/>
      <family val="2"/>
    </font>
    <font>
      <sz val="12"/>
      <name val="Helv"/>
    </font>
    <font>
      <sz val="12"/>
      <name val="Arial"/>
      <family val="2"/>
    </font>
    <font>
      <b/>
      <sz val="10"/>
      <name val="Arial"/>
      <family val="2"/>
    </font>
    <font>
      <b/>
      <sz val="12"/>
      <name val="Arial"/>
      <family val="2"/>
    </font>
    <font>
      <b/>
      <u/>
      <sz val="12"/>
      <name val="Arial"/>
      <family val="2"/>
    </font>
    <font>
      <u/>
      <sz val="12"/>
      <name val="Arial"/>
      <family val="2"/>
    </font>
    <font>
      <sz val="11"/>
      <color theme="1"/>
      <name val="Calibri"/>
      <family val="2"/>
      <scheme val="minor"/>
    </font>
    <font>
      <sz val="11"/>
      <color theme="1"/>
      <name val="Arial"/>
      <family val="2"/>
    </font>
    <font>
      <sz val="12"/>
      <color indexed="8"/>
      <name val="Arial"/>
      <family val="2"/>
    </font>
    <font>
      <b/>
      <u/>
      <sz val="12"/>
      <color theme="1"/>
      <name val="Arial"/>
      <family val="2"/>
    </font>
    <font>
      <b/>
      <sz val="12"/>
      <color indexed="8"/>
      <name val="Arial"/>
      <family val="2"/>
    </font>
    <font>
      <sz val="12"/>
      <name val="Arial MT"/>
    </font>
    <font>
      <sz val="10"/>
      <name val="Times New Roman"/>
      <family val="1"/>
    </font>
    <font>
      <sz val="12"/>
      <name val="Tms Rmn"/>
    </font>
    <font>
      <b/>
      <sz val="10"/>
      <name val="Times New Roman"/>
      <family val="1"/>
    </font>
    <font>
      <sz val="12"/>
      <name val="Times New Roman"/>
      <family val="1"/>
    </font>
    <font>
      <sz val="11"/>
      <color indexed="8"/>
      <name val="Calibri"/>
      <family val="2"/>
    </font>
    <font>
      <sz val="11"/>
      <color indexed="9"/>
      <name val="Calibri"/>
      <family val="2"/>
    </font>
    <font>
      <sz val="10"/>
      <color indexed="18"/>
      <name val="Arial"/>
      <family val="2"/>
    </font>
    <font>
      <sz val="11"/>
      <color indexed="20"/>
      <name val="Calibri"/>
      <family val="2"/>
    </font>
    <font>
      <b/>
      <sz val="11"/>
      <color indexed="52"/>
      <name val="Calibri"/>
      <family val="2"/>
    </font>
    <font>
      <b/>
      <sz val="11"/>
      <color indexed="9"/>
      <name val="Calibri"/>
      <family val="2"/>
    </font>
    <font>
      <b/>
      <sz val="10"/>
      <color indexed="9"/>
      <name val="Arial"/>
      <family val="2"/>
    </font>
    <font>
      <b/>
      <sz val="8"/>
      <color indexed="9"/>
      <name val="Arial"/>
      <family val="2"/>
    </font>
    <font>
      <b/>
      <sz val="8"/>
      <color indexed="8"/>
      <name val="Arial"/>
      <family val="2"/>
    </font>
    <font>
      <b/>
      <sz val="8"/>
      <color indexed="8"/>
      <name val="Courier New"/>
      <family val="3"/>
    </font>
    <font>
      <b/>
      <sz val="11"/>
      <color indexed="12"/>
      <name val="Arial"/>
      <family val="2"/>
    </font>
    <font>
      <sz val="11"/>
      <color indexed="12"/>
      <name val="Book Antiqua"/>
      <family val="1"/>
    </font>
    <font>
      <sz val="11"/>
      <name val="??"/>
      <family val="3"/>
      <charset val="129"/>
    </font>
    <font>
      <sz val="8"/>
      <name val="Arial"/>
      <family val="2"/>
    </font>
    <font>
      <i/>
      <sz val="11"/>
      <color indexed="23"/>
      <name val="Calibri"/>
      <family val="2"/>
    </font>
    <font>
      <sz val="11"/>
      <color indexed="17"/>
      <name val="Calibri"/>
      <family val="2"/>
    </font>
    <font>
      <b/>
      <u/>
      <sz val="11"/>
      <color indexed="37"/>
      <name val="Arial"/>
      <family val="2"/>
    </font>
    <font>
      <b/>
      <sz val="8"/>
      <name val="Palatino"/>
      <family val="1"/>
    </font>
    <font>
      <b/>
      <sz val="15"/>
      <color indexed="56"/>
      <name val="Calibri"/>
      <family val="2"/>
    </font>
    <font>
      <b/>
      <sz val="13"/>
      <color indexed="56"/>
      <name val="Calibri"/>
      <family val="2"/>
    </font>
    <font>
      <b/>
      <sz val="11"/>
      <color indexed="56"/>
      <name val="Calibri"/>
      <family val="2"/>
    </font>
    <font>
      <sz val="10"/>
      <color indexed="12"/>
      <name val="Arial"/>
      <family val="2"/>
    </font>
    <font>
      <u/>
      <sz val="11"/>
      <color theme="10"/>
      <name val="Calibri"/>
      <family val="2"/>
      <scheme val="minor"/>
    </font>
    <font>
      <u/>
      <sz val="10"/>
      <color theme="10"/>
      <name val="Arial"/>
      <family val="2"/>
    </font>
    <font>
      <sz val="11"/>
      <color indexed="62"/>
      <name val="Calibri"/>
      <family val="2"/>
    </font>
    <font>
      <b/>
      <i/>
      <sz val="10"/>
      <name val="Tms Rmn"/>
    </font>
    <font>
      <b/>
      <sz val="12"/>
      <color indexed="12"/>
      <name val="Arial"/>
      <family val="2"/>
    </font>
    <font>
      <b/>
      <sz val="12"/>
      <name val="Tms Rmn"/>
    </font>
    <font>
      <b/>
      <sz val="22"/>
      <color indexed="16"/>
      <name val="Arial"/>
      <family val="2"/>
    </font>
    <font>
      <b/>
      <sz val="10"/>
      <color indexed="8"/>
      <name val="Arial"/>
      <family val="2"/>
    </font>
    <font>
      <sz val="11"/>
      <color indexed="52"/>
      <name val="Calibri"/>
      <family val="2"/>
    </font>
    <font>
      <sz val="11"/>
      <color indexed="60"/>
      <name val="Calibri"/>
      <family val="2"/>
    </font>
    <font>
      <sz val="7"/>
      <name val="Small Fonts"/>
      <family val="2"/>
    </font>
    <font>
      <b/>
      <i/>
      <sz val="16"/>
      <name val="Helv"/>
    </font>
    <font>
      <sz val="10"/>
      <name val="Arial MT"/>
    </font>
    <font>
      <sz val="12"/>
      <color indexed="62"/>
      <name val="Arial"/>
      <family val="2"/>
    </font>
    <font>
      <sz val="8"/>
      <color indexed="48"/>
      <name val="Arial"/>
      <family val="2"/>
    </font>
    <font>
      <b/>
      <sz val="11"/>
      <color indexed="63"/>
      <name val="Calibri"/>
      <family val="2"/>
    </font>
    <font>
      <sz val="10"/>
      <color indexed="8"/>
      <name val="Arial"/>
      <family val="2"/>
    </font>
    <font>
      <b/>
      <i/>
      <sz val="10"/>
      <color indexed="8"/>
      <name val="Arial"/>
      <family val="2"/>
    </font>
    <font>
      <b/>
      <sz val="11"/>
      <color indexed="21"/>
      <name val="Arial"/>
      <family val="2"/>
    </font>
    <font>
      <b/>
      <sz val="22"/>
      <color indexed="21"/>
      <name val="Times New Roman"/>
      <family val="1"/>
    </font>
    <font>
      <sz val="10"/>
      <name val="MS Sans Serif"/>
      <family val="2"/>
    </font>
    <font>
      <b/>
      <sz val="10"/>
      <name val="MS Sans Serif"/>
      <family val="2"/>
    </font>
    <font>
      <sz val="8"/>
      <color indexed="8"/>
      <name val="Arial"/>
      <family val="2"/>
    </font>
    <font>
      <sz val="8"/>
      <color indexed="12"/>
      <name val="Arial"/>
      <family val="2"/>
    </font>
    <font>
      <sz val="8"/>
      <color rgb="FF000000"/>
      <name val="Arial"/>
      <family val="2"/>
    </font>
    <font>
      <sz val="8"/>
      <color rgb="FF1F497D"/>
      <name val="Verdana"/>
      <family val="2"/>
    </font>
    <font>
      <b/>
      <sz val="8"/>
      <color rgb="FF1F497D"/>
      <name val="Verdana"/>
      <family val="2"/>
    </font>
    <font>
      <sz val="8"/>
      <color rgb="FF000000"/>
      <name val="Verdana"/>
      <family val="2"/>
    </font>
    <font>
      <i/>
      <sz val="8"/>
      <color rgb="FF000000"/>
      <name val="Verdana"/>
      <family val="2"/>
    </font>
    <font>
      <b/>
      <sz val="8"/>
      <color rgb="FF00CC00"/>
      <name val="Verdana"/>
      <family val="2"/>
    </font>
    <font>
      <b/>
      <sz val="8"/>
      <color rgb="FF33CC33"/>
      <name val="Verdana"/>
      <family val="2"/>
    </font>
    <font>
      <b/>
      <sz val="8"/>
      <color rgb="FFFF9900"/>
      <name val="Verdana"/>
      <family val="2"/>
    </font>
    <font>
      <b/>
      <sz val="8"/>
      <color rgb="FFFF0000"/>
      <name val="Verdana"/>
      <family val="2"/>
    </font>
    <font>
      <sz val="10"/>
      <name val="Tms Rmn"/>
    </font>
    <font>
      <b/>
      <sz val="16"/>
      <color indexed="16"/>
      <name val="Arial"/>
      <family val="2"/>
    </font>
    <font>
      <sz val="12"/>
      <color indexed="13"/>
      <name val="Tms Rmn"/>
    </font>
    <font>
      <b/>
      <sz val="18"/>
      <color indexed="56"/>
      <name val="Cambria"/>
      <family val="2"/>
    </font>
    <font>
      <b/>
      <sz val="18"/>
      <name val="Palatino"/>
      <family val="1"/>
    </font>
    <font>
      <b/>
      <sz val="11"/>
      <color indexed="8"/>
      <name val="Calibri"/>
      <family val="2"/>
    </font>
    <font>
      <sz val="8"/>
      <color indexed="8"/>
      <name val="Wingdings"/>
      <charset val="2"/>
    </font>
    <font>
      <sz val="11"/>
      <color indexed="10"/>
      <name val="Calibri"/>
      <family val="2"/>
    </font>
    <font>
      <sz val="12"/>
      <name val="新細明體"/>
      <family val="1"/>
      <charset val="136"/>
    </font>
    <font>
      <b/>
      <u val="doubleAccounting"/>
      <sz val="12"/>
      <name val="Arial"/>
      <family val="2"/>
    </font>
    <font>
      <u val="singleAccounting"/>
      <sz val="12"/>
      <name val="Arial"/>
      <family val="2"/>
    </font>
    <font>
      <b/>
      <u val="singleAccounting"/>
      <sz val="12"/>
      <name val="Arial"/>
      <family val="2"/>
    </font>
    <font>
      <sz val="10"/>
      <name val="Arial"/>
      <family val="2"/>
    </font>
    <font>
      <sz val="12"/>
      <color rgb="FF0070C0"/>
      <name val="Arial"/>
      <family val="2"/>
    </font>
    <font>
      <b/>
      <sz val="12"/>
      <color rgb="FFFF0000"/>
      <name val="Arial"/>
      <family val="2"/>
    </font>
    <font>
      <b/>
      <u val="singleAccounting"/>
      <sz val="12"/>
      <color theme="1"/>
      <name val="Arial"/>
      <family val="2"/>
    </font>
    <font>
      <i/>
      <u/>
      <sz val="12"/>
      <color theme="1"/>
      <name val="Arial"/>
      <family val="2"/>
    </font>
    <font>
      <i/>
      <u/>
      <sz val="12"/>
      <name val="Arial"/>
      <family val="2"/>
    </font>
    <font>
      <sz val="10"/>
      <color theme="1"/>
      <name val="Calibri"/>
      <family val="2"/>
    </font>
    <font>
      <sz val="12"/>
      <color rgb="FF0000FF"/>
      <name val="Arial"/>
      <family val="2"/>
    </font>
    <font>
      <b/>
      <sz val="12"/>
      <color theme="0"/>
      <name val="Arial"/>
      <family val="2"/>
    </font>
    <font>
      <sz val="12"/>
      <color theme="0"/>
      <name val="Arial"/>
      <family val="2"/>
    </font>
    <font>
      <u val="singleAccounting"/>
      <sz val="12"/>
      <color rgb="FF0000FF"/>
      <name val="Arial"/>
      <family val="2"/>
    </font>
    <font>
      <sz val="12"/>
      <color rgb="FFB2B2B2"/>
      <name val="Arial"/>
      <family val="2"/>
    </font>
    <font>
      <b/>
      <sz val="12"/>
      <color indexed="10"/>
      <name val="Arial"/>
      <family val="2"/>
    </font>
    <font>
      <u val="singleAccounting"/>
      <sz val="12"/>
      <color theme="1"/>
      <name val="Arial"/>
      <family val="2"/>
    </font>
    <font>
      <u val="doubleAccounting"/>
      <sz val="12"/>
      <color theme="1"/>
      <name val="Arial"/>
      <family val="2"/>
    </font>
    <font>
      <b/>
      <sz val="12"/>
      <color rgb="FF0070C0"/>
      <name val="Arial"/>
      <family val="2"/>
    </font>
    <font>
      <u val="singleAccounting"/>
      <sz val="12"/>
      <color rgb="FF0070C0"/>
      <name val="Arial"/>
      <family val="2"/>
    </font>
    <font>
      <b/>
      <u val="doubleAccounting"/>
      <sz val="12"/>
      <color theme="1"/>
      <name val="Arial"/>
      <family val="2"/>
    </font>
  </fonts>
  <fills count="73">
    <fill>
      <patternFill patternType="none"/>
    </fill>
    <fill>
      <patternFill patternType="gray125"/>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4"/>
        <bgColor indexed="64"/>
      </patternFill>
    </fill>
    <fill>
      <patternFill patternType="solid">
        <fgColor indexed="9"/>
      </patternFill>
    </fill>
    <fill>
      <patternFill patternType="solid">
        <fgColor indexed="22"/>
      </patternFill>
    </fill>
    <fill>
      <patternFill patternType="solid">
        <fgColor indexed="55"/>
      </patternFill>
    </fill>
    <fill>
      <patternFill patternType="solid">
        <fgColor indexed="12"/>
      </patternFill>
    </fill>
    <fill>
      <patternFill patternType="solid">
        <fgColor indexed="24"/>
        <bgColor indexed="64"/>
      </patternFill>
    </fill>
    <fill>
      <patternFill patternType="solid">
        <fgColor indexed="22"/>
        <bgColor indexed="64"/>
      </patternFill>
    </fill>
    <fill>
      <patternFill patternType="solid">
        <fgColor indexed="26"/>
        <bgColor indexed="64"/>
      </patternFill>
    </fill>
    <fill>
      <patternFill patternType="solid">
        <fgColor indexed="13"/>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indexed="21"/>
        <bgColor indexed="64"/>
      </patternFill>
    </fill>
    <fill>
      <patternFill patternType="solid">
        <fgColor indexed="42"/>
        <bgColor indexed="64"/>
      </patternFill>
    </fill>
    <fill>
      <patternFill patternType="solid">
        <fgColor indexed="41"/>
        <bgColor indexed="64"/>
      </patternFill>
    </fill>
    <fill>
      <patternFill patternType="mediumGray">
        <fgColor indexed="22"/>
      </patternFill>
    </fill>
    <fill>
      <patternFill patternType="solid">
        <fgColor rgb="FFDBE5F1"/>
        <bgColor rgb="FF000000"/>
      </patternFill>
    </fill>
    <fill>
      <patternFill patternType="solid">
        <fgColor rgb="FFFFFFFF"/>
        <bgColor rgb="FF000000"/>
      </patternFill>
    </fill>
    <fill>
      <patternFill patternType="solid">
        <fgColor rgb="FFC6F9C1"/>
        <bgColor rgb="FF000000"/>
      </patternFill>
    </fill>
    <fill>
      <patternFill patternType="solid">
        <fgColor rgb="FFABEDA5"/>
        <bgColor rgb="FF000000"/>
      </patternFill>
    </fill>
    <fill>
      <patternFill patternType="solid">
        <fgColor rgb="FF94D88F"/>
        <bgColor rgb="FF000000"/>
      </patternFill>
    </fill>
    <fill>
      <patternFill patternType="solid">
        <fgColor rgb="FFFFFDBF"/>
        <bgColor rgb="FF000000"/>
      </patternFill>
    </fill>
    <fill>
      <patternFill patternType="solid">
        <fgColor rgb="FFFFFB8C"/>
        <bgColor rgb="FF000000"/>
      </patternFill>
    </fill>
    <fill>
      <patternFill patternType="solid">
        <fgColor rgb="FFFFF843"/>
        <bgColor rgb="FF000000"/>
      </patternFill>
    </fill>
    <fill>
      <patternFill patternType="solid">
        <fgColor rgb="FFFFC7CE"/>
        <bgColor rgb="FF000000"/>
      </patternFill>
    </fill>
    <fill>
      <patternFill patternType="solid">
        <fgColor rgb="FFFF988C"/>
        <bgColor rgb="FF000000"/>
      </patternFill>
    </fill>
    <fill>
      <patternFill patternType="solid">
        <fgColor rgb="FFFF6758"/>
        <bgColor rgb="FF000000"/>
      </patternFill>
    </fill>
    <fill>
      <patternFill patternType="solid">
        <fgColor rgb="FFB7CFE8"/>
        <bgColor rgb="FF000000"/>
      </patternFill>
    </fill>
    <fill>
      <patternFill patternType="solid">
        <fgColor rgb="FFC3D6EB"/>
        <bgColor rgb="FF000000"/>
      </patternFill>
    </fill>
    <fill>
      <patternFill patternType="solid">
        <fgColor rgb="FFDBE5F2"/>
        <bgColor rgb="FF000000"/>
      </patternFill>
    </fill>
    <fill>
      <patternFill patternType="solid">
        <fgColor rgb="FFE9EFF7"/>
        <bgColor rgb="FF000000"/>
      </patternFill>
    </fill>
    <fill>
      <patternFill patternType="solid">
        <fgColor rgb="FFF1F5FB"/>
        <bgColor rgb="FF000000"/>
      </patternFill>
    </fill>
    <fill>
      <patternFill patternType="solid">
        <fgColor rgb="FFDBE5F1"/>
        <bgColor rgb="FFFFFFFF"/>
      </patternFill>
    </fill>
    <fill>
      <patternFill patternType="gray125">
        <fgColor indexed="8"/>
      </patternFill>
    </fill>
    <fill>
      <patternFill patternType="solid">
        <fgColor indexed="43"/>
        <bgColor indexed="64"/>
      </patternFill>
    </fill>
    <fill>
      <patternFill patternType="solid">
        <fgColor rgb="FFFFFF99"/>
        <bgColor indexed="64"/>
      </patternFill>
    </fill>
    <fill>
      <patternFill patternType="solid">
        <fgColor rgb="FFDDDDDD"/>
        <bgColor indexed="64"/>
      </patternFill>
    </fill>
    <fill>
      <patternFill patternType="solid">
        <fgColor rgb="FF00B050"/>
        <bgColor indexed="64"/>
      </patternFill>
    </fill>
    <fill>
      <patternFill patternType="solid">
        <fgColor rgb="FFB2B2B2"/>
        <bgColor indexed="64"/>
      </patternFill>
    </fill>
    <fill>
      <patternFill patternType="solid">
        <fgColor rgb="FFFFFF00"/>
        <bgColor indexed="64"/>
      </patternFill>
    </fill>
  </fills>
  <borders count="55">
    <border>
      <left/>
      <right/>
      <top/>
      <bottom/>
      <diagonal/>
    </border>
    <border>
      <left/>
      <right/>
      <top/>
      <bottom style="thin">
        <color indexed="64"/>
      </bottom>
      <diagonal/>
    </border>
    <border>
      <left/>
      <right/>
      <top style="thin">
        <color indexed="64"/>
      </top>
      <bottom style="double">
        <color indexed="64"/>
      </bottom>
      <diagonal/>
    </border>
    <border>
      <left/>
      <right/>
      <top/>
      <bottom style="double">
        <color indexed="64"/>
      </bottom>
      <diagonal/>
    </border>
    <border>
      <left/>
      <right/>
      <top style="thin">
        <color indexed="64"/>
      </top>
      <bottom style="thin">
        <color indexed="64"/>
      </bottom>
      <diagonal/>
    </border>
    <border>
      <left/>
      <right/>
      <top/>
      <bottom style="medium">
        <color indexed="64"/>
      </bottom>
      <diagonal/>
    </border>
    <border>
      <left style="thin">
        <color rgb="FFB2B2B2"/>
      </left>
      <right style="thin">
        <color rgb="FFB2B2B2"/>
      </right>
      <top style="thin">
        <color rgb="FFB2B2B2"/>
      </top>
      <bottom style="thin">
        <color rgb="FFB2B2B2"/>
      </bottom>
      <diagonal/>
    </border>
    <border>
      <left style="double">
        <color indexed="64"/>
      </left>
      <right/>
      <top/>
      <bottom style="hair">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style="thin">
        <color indexed="8"/>
      </right>
      <top style="thin">
        <color indexed="8"/>
      </top>
      <bottom/>
      <diagonal/>
    </border>
    <border>
      <left/>
      <right style="thin">
        <color indexed="64"/>
      </right>
      <top/>
      <bottom/>
      <diagonal/>
    </border>
    <border>
      <left style="thin">
        <color indexed="8"/>
      </left>
      <right style="thin">
        <color indexed="8"/>
      </right>
      <top style="thin">
        <color indexed="8"/>
      </top>
      <bottom style="thin">
        <color indexed="8"/>
      </bottom>
      <diagonal/>
    </border>
    <border>
      <left/>
      <right/>
      <top style="medium">
        <color indexed="64"/>
      </top>
      <bottom style="medium">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double">
        <color indexed="64"/>
      </left>
      <right style="double">
        <color indexed="64"/>
      </right>
      <top style="double">
        <color indexed="64"/>
      </top>
      <bottom style="double">
        <color indexed="64"/>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style="thin">
        <color indexed="64"/>
      </left>
      <right/>
      <top/>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medium">
        <color indexed="45"/>
      </bottom>
      <diagonal/>
    </border>
    <border>
      <left style="thin">
        <color indexed="64"/>
      </left>
      <right style="thin">
        <color indexed="64"/>
      </right>
      <top/>
      <bottom/>
      <diagonal/>
    </border>
    <border>
      <left/>
      <right/>
      <top/>
      <bottom style="thin">
        <color indexed="45"/>
      </bottom>
      <diagonal/>
    </border>
    <border>
      <left/>
      <right/>
      <top style="medium">
        <color indexed="45"/>
      </top>
      <bottom/>
      <diagonal/>
    </border>
    <border>
      <left/>
      <right/>
      <top/>
      <bottom style="double">
        <color indexed="45"/>
      </bottom>
      <diagonal/>
    </border>
    <border>
      <left style="thin">
        <color theme="3" tint="-0.24994659260841701"/>
      </left>
      <right style="thin">
        <color theme="3" tint="-0.24994659260841701"/>
      </right>
      <top style="thin">
        <color theme="3" tint="-0.24994659260841701"/>
      </top>
      <bottom style="thin">
        <color theme="3" tint="-0.24994659260841701"/>
      </bottom>
      <diagonal/>
    </border>
    <border>
      <left style="thin">
        <color theme="3" tint="0.59996337778862885"/>
      </left>
      <right style="thin">
        <color theme="3" tint="0.59996337778862885"/>
      </right>
      <top style="thin">
        <color theme="3" tint="0.59996337778862885"/>
      </top>
      <bottom style="thin">
        <color theme="3" tint="0.59996337778862885"/>
      </bottom>
      <diagonal/>
    </border>
    <border>
      <left style="thin">
        <color rgb="FF808080"/>
      </left>
      <right style="thin">
        <color rgb="FF808080"/>
      </right>
      <top style="thin">
        <color rgb="FF808080"/>
      </top>
      <bottom style="thin">
        <color rgb="FF808080"/>
      </bottom>
      <diagonal/>
    </border>
    <border>
      <left style="thin">
        <color rgb="FF000000"/>
      </left>
      <right style="thin">
        <color rgb="FF000000"/>
      </right>
      <top style="thin">
        <color rgb="FF000000"/>
      </top>
      <bottom style="thin">
        <color rgb="FF000000"/>
      </bottom>
      <diagonal/>
    </border>
    <border>
      <left style="hair">
        <color rgb="FFC0C0C0"/>
      </left>
      <right style="hair">
        <color rgb="FFC0C0C0"/>
      </right>
      <top style="thin">
        <color rgb="FF808080"/>
      </top>
      <bottom style="thin">
        <color rgb="FF808080"/>
      </bottom>
      <diagonal/>
    </border>
    <border>
      <left/>
      <right style="thin">
        <color indexed="8"/>
      </right>
      <top/>
      <bottom style="thin">
        <color indexed="8"/>
      </bottom>
      <diagonal/>
    </border>
    <border>
      <left/>
      <right/>
      <top style="thin">
        <color indexed="62"/>
      </top>
      <bottom style="double">
        <color indexed="62"/>
      </bottom>
      <diagonal/>
    </border>
    <border>
      <left style="thin">
        <color indexed="8"/>
      </left>
      <right style="thin">
        <color indexed="8"/>
      </right>
      <top style="double">
        <color indexed="8"/>
      </top>
      <bottom style="thin">
        <color indexed="8"/>
      </bottom>
      <diagonal/>
    </border>
    <border>
      <left style="thin">
        <color rgb="FF808080"/>
      </left>
      <right style="thin">
        <color theme="0"/>
      </right>
      <top style="thin">
        <color rgb="FF808080"/>
      </top>
      <bottom style="thin">
        <color theme="0"/>
      </bottom>
      <diagonal/>
    </border>
    <border>
      <left style="thin">
        <color theme="1"/>
      </left>
      <right/>
      <top style="thin">
        <color theme="1"/>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
      <left style="thin">
        <color rgb="FF808080"/>
      </left>
      <right/>
      <top style="thin">
        <color rgb="FF808080"/>
      </top>
      <bottom/>
      <diagonal/>
    </border>
    <border>
      <left/>
      <right/>
      <top style="thin">
        <color rgb="FF808080"/>
      </top>
      <bottom/>
      <diagonal/>
    </border>
    <border>
      <left/>
      <right style="thin">
        <color theme="0"/>
      </right>
      <top style="thin">
        <color rgb="FF808080"/>
      </top>
      <bottom/>
      <diagonal/>
    </border>
    <border>
      <left style="thin">
        <color rgb="FF808080"/>
      </left>
      <right/>
      <top/>
      <bottom/>
      <diagonal/>
    </border>
    <border>
      <left/>
      <right style="thin">
        <color theme="0"/>
      </right>
      <top/>
      <bottom/>
      <diagonal/>
    </border>
    <border>
      <left style="thin">
        <color rgb="FF808080"/>
      </left>
      <right/>
      <top style="thin">
        <color rgb="FF808080"/>
      </top>
      <bottom style="thin">
        <color theme="0"/>
      </bottom>
      <diagonal/>
    </border>
    <border>
      <left/>
      <right/>
      <top style="thin">
        <color rgb="FF808080"/>
      </top>
      <bottom style="thin">
        <color theme="0"/>
      </bottom>
      <diagonal/>
    </border>
    <border>
      <left style="thin">
        <color rgb="FF808080"/>
      </left>
      <right/>
      <top/>
      <bottom style="thin">
        <color theme="0"/>
      </bottom>
      <diagonal/>
    </border>
    <border>
      <left/>
      <right/>
      <top/>
      <bottom style="thin">
        <color theme="0"/>
      </bottom>
      <diagonal/>
    </border>
    <border>
      <left/>
      <right style="thin">
        <color theme="0"/>
      </right>
      <top/>
      <bottom style="thin">
        <color theme="0"/>
      </bottom>
      <diagonal/>
    </border>
    <border>
      <left style="thin">
        <color indexed="64"/>
      </left>
      <right/>
      <top/>
      <bottom style="thin">
        <color indexed="64"/>
      </bottom>
      <diagonal/>
    </border>
    <border>
      <left/>
      <right style="thin">
        <color indexed="64"/>
      </right>
      <top/>
      <bottom style="thin">
        <color indexed="64"/>
      </bottom>
      <diagonal/>
    </border>
    <border>
      <left/>
      <right/>
      <top style="double">
        <color indexed="64"/>
      </top>
      <bottom/>
      <diagonal/>
    </border>
    <border>
      <left style="thin">
        <color rgb="FF808080"/>
      </left>
      <right style="thin">
        <color theme="0"/>
      </right>
      <top/>
      <bottom style="thin">
        <color theme="0"/>
      </bottom>
      <diagonal/>
    </border>
    <border>
      <left/>
      <right/>
      <top style="thin">
        <color indexed="64"/>
      </top>
      <bottom/>
      <diagonal/>
    </border>
  </borders>
  <cellStyleXfs count="582">
    <xf numFmtId="0" fontId="0"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9" fontId="6" fillId="0" borderId="0" applyFont="0" applyFill="0" applyBorder="0" applyAlignment="0" applyProtection="0"/>
    <xf numFmtId="0" fontId="7" fillId="0" borderId="0"/>
    <xf numFmtId="0" fontId="5" fillId="0" borderId="0"/>
    <xf numFmtId="9" fontId="5" fillId="0" borderId="0" applyFont="0" applyFill="0" applyBorder="0" applyAlignment="0" applyProtection="0"/>
    <xf numFmtId="0" fontId="5" fillId="0" borderId="0">
      <alignment vertical="center"/>
    </xf>
    <xf numFmtId="0" fontId="7" fillId="0" borderId="0"/>
    <xf numFmtId="0" fontId="18" fillId="0" borderId="0"/>
    <xf numFmtId="0" fontId="5" fillId="0" borderId="0"/>
    <xf numFmtId="0" fontId="5" fillId="0" borderId="0"/>
    <xf numFmtId="41" fontId="22" fillId="0" borderId="0" applyFont="0" applyFill="0" applyBorder="0" applyAlignment="0" applyProtection="0"/>
    <xf numFmtId="0" fontId="5" fillId="0" borderId="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23" fillId="15"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23" fillId="16"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23" fillId="1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23" fillId="18"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23" fillId="19"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23" fillId="20"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23" fillId="21"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23" fillId="22"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23" fillId="23"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3" fillId="18"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23" fillId="21"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23" fillId="2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24" fillId="25"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24" fillId="31"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32" borderId="0" applyNumberFormat="0" applyBorder="0" applyAlignment="0" applyProtection="0"/>
    <xf numFmtId="0" fontId="9" fillId="33" borderId="7">
      <alignment horizontal="center" vertical="center"/>
    </xf>
    <xf numFmtId="3" fontId="25" fillId="34" borderId="0" applyBorder="0">
      <alignment horizontal="right"/>
      <protection locked="0"/>
    </xf>
    <xf numFmtId="0" fontId="26" fillId="16" borderId="0" applyNumberFormat="0" applyBorder="0" applyAlignment="0" applyProtection="0"/>
    <xf numFmtId="0" fontId="20" fillId="0" borderId="0" applyNumberFormat="0" applyFill="0" applyBorder="0" applyAlignment="0" applyProtection="0"/>
    <xf numFmtId="0" fontId="27" fillId="35" borderId="8" applyNumberFormat="0" applyAlignment="0" applyProtection="0"/>
    <xf numFmtId="0" fontId="28" fillId="36" borderId="9" applyNumberFormat="0" applyAlignment="0" applyProtection="0"/>
    <xf numFmtId="0" fontId="29" fillId="37" borderId="0">
      <alignment horizontal="left"/>
    </xf>
    <xf numFmtId="0" fontId="30" fillId="37" borderId="0">
      <alignment horizontal="right"/>
    </xf>
    <xf numFmtId="0" fontId="31" fillId="34" borderId="0">
      <alignment horizontal="center"/>
    </xf>
    <xf numFmtId="0" fontId="30" fillId="37" borderId="0">
      <alignment horizontal="right"/>
    </xf>
    <xf numFmtId="0" fontId="32" fillId="34" borderId="0">
      <alignment horizontal="left"/>
    </xf>
    <xf numFmtId="41" fontId="8" fillId="0" borderId="0" applyFont="0" applyFill="0" applyBorder="0" applyAlignment="0" applyProtection="0"/>
    <xf numFmtId="43" fontId="2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3" fillId="0" borderId="0" applyFont="0" applyFill="0" applyBorder="0" applyAlignment="0" applyProtection="0"/>
    <xf numFmtId="43" fontId="18"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5" fillId="0" borderId="0" applyFont="0" applyFill="0" applyBorder="0" applyAlignment="0" applyProtection="0"/>
    <xf numFmtId="175" fontId="5" fillId="0" borderId="0" applyFont="0" applyFill="0" applyBorder="0" applyAlignment="0" applyProtection="0"/>
    <xf numFmtId="0" fontId="33" fillId="0" borderId="0">
      <alignment horizontal="left" vertical="center" indent="1"/>
    </xf>
    <xf numFmtId="176" fontId="5" fillId="0" borderId="0" applyFont="0" applyFill="0" applyBorder="0" applyAlignment="0" applyProtection="0"/>
    <xf numFmtId="42" fontId="5" fillId="0" borderId="0" applyFont="0" applyFill="0" applyBorder="0" applyAlignment="0" applyProtection="0"/>
    <xf numFmtId="8" fontId="34" fillId="0" borderId="10">
      <protection locked="0"/>
    </xf>
    <xf numFmtId="44" fontId="5" fillId="0" borderId="0" applyFont="0" applyFill="0" applyBorder="0" applyAlignment="0" applyProtection="0"/>
    <xf numFmtId="44" fontId="22"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7" fontId="5" fillId="0" borderId="11" applyFont="0" applyFill="0" applyBorder="0" applyAlignment="0" applyProtection="0"/>
    <xf numFmtId="0" fontId="20" fillId="0" borderId="0"/>
    <xf numFmtId="0" fontId="20" fillId="0" borderId="0"/>
    <xf numFmtId="0" fontId="20" fillId="0" borderId="12"/>
    <xf numFmtId="6" fontId="35" fillId="0" borderId="0">
      <protection locked="0"/>
    </xf>
    <xf numFmtId="0" fontId="36" fillId="0" borderId="0" applyNumberFormat="0">
      <protection locked="0"/>
    </xf>
    <xf numFmtId="178" fontId="9" fillId="38" borderId="0" applyFill="0" applyBorder="0" applyProtection="0"/>
    <xf numFmtId="0" fontId="37" fillId="0" borderId="0" applyNumberFormat="0" applyFill="0" applyBorder="0" applyAlignment="0" applyProtection="0"/>
    <xf numFmtId="0" fontId="5" fillId="0" borderId="0">
      <protection locked="0"/>
    </xf>
    <xf numFmtId="0" fontId="38" fillId="17" borderId="0" applyNumberFormat="0" applyBorder="0" applyAlignment="0" applyProtection="0"/>
    <xf numFmtId="38" fontId="36" fillId="39" borderId="0" applyNumberFormat="0" applyBorder="0" applyAlignment="0" applyProtection="0"/>
    <xf numFmtId="0" fontId="39" fillId="0" borderId="0" applyNumberFormat="0" applyFill="0" applyBorder="0" applyAlignment="0" applyProtection="0"/>
    <xf numFmtId="0" fontId="10" fillId="0" borderId="13" applyNumberFormat="0" applyAlignment="0" applyProtection="0">
      <alignment horizontal="left" vertical="center"/>
    </xf>
    <xf numFmtId="0" fontId="10" fillId="0" borderId="4">
      <alignment horizontal="left" vertical="center"/>
    </xf>
    <xf numFmtId="0" fontId="40" fillId="0" borderId="0">
      <alignment horizontal="center"/>
    </xf>
    <xf numFmtId="0" fontId="41" fillId="0" borderId="14" applyNumberFormat="0" applyFill="0" applyAlignment="0" applyProtection="0"/>
    <xf numFmtId="0" fontId="42" fillId="0" borderId="15" applyNumberFormat="0" applyFill="0" applyAlignment="0" applyProtection="0"/>
    <xf numFmtId="0" fontId="43" fillId="0" borderId="16" applyNumberFormat="0" applyFill="0" applyAlignment="0" applyProtection="0"/>
    <xf numFmtId="0" fontId="43" fillId="0" borderId="0" applyNumberFormat="0" applyFill="0" applyBorder="0" applyAlignment="0" applyProtection="0"/>
    <xf numFmtId="0" fontId="5" fillId="0" borderId="0">
      <protection locked="0"/>
    </xf>
    <xf numFmtId="0" fontId="5" fillId="0" borderId="0">
      <protection locked="0"/>
    </xf>
    <xf numFmtId="0" fontId="44" fillId="0" borderId="17" applyNumberFormat="0" applyFill="0" applyAlignment="0" applyProtection="0"/>
    <xf numFmtId="0" fontId="45" fillId="0" borderId="0" applyNumberFormat="0" applyFill="0" applyBorder="0" applyAlignment="0" applyProtection="0"/>
    <xf numFmtId="0" fontId="46" fillId="0" borderId="0" applyNumberFormat="0" applyFill="0" applyBorder="0" applyAlignment="0" applyProtection="0"/>
    <xf numFmtId="10" fontId="36" fillId="40" borderId="18" applyNumberFormat="0" applyBorder="0" applyAlignment="0" applyProtection="0"/>
    <xf numFmtId="0" fontId="47" fillId="20" borderId="8" applyNumberFormat="0" applyAlignment="0" applyProtection="0"/>
    <xf numFmtId="0" fontId="48" fillId="0" borderId="0"/>
    <xf numFmtId="41" fontId="49" fillId="0" borderId="0">
      <alignment horizontal="left"/>
    </xf>
    <xf numFmtId="0" fontId="50" fillId="41" borderId="12"/>
    <xf numFmtId="0" fontId="51" fillId="0" borderId="0" applyNumberFormat="0">
      <alignment horizontal="left"/>
    </xf>
    <xf numFmtId="0" fontId="29" fillId="37" borderId="0">
      <alignment horizontal="left"/>
    </xf>
    <xf numFmtId="0" fontId="52" fillId="34" borderId="0">
      <alignment horizontal="left"/>
    </xf>
    <xf numFmtId="0" fontId="36" fillId="39" borderId="0"/>
    <xf numFmtId="0" fontId="53" fillId="0" borderId="19" applyNumberFormat="0" applyFill="0" applyAlignment="0" applyProtection="0"/>
    <xf numFmtId="179" fontId="5" fillId="0" borderId="20" applyFont="0" applyFill="0" applyBorder="0" applyAlignment="0" applyProtection="0"/>
    <xf numFmtId="0" fontId="54" fillId="42" borderId="0" applyNumberFormat="0" applyBorder="0" applyAlignment="0" applyProtection="0"/>
    <xf numFmtId="37" fontId="55" fillId="0" borderId="0"/>
    <xf numFmtId="3" fontId="36" fillId="39" borderId="0" applyNumberFormat="0"/>
    <xf numFmtId="180" fontId="56"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 fillId="0" borderId="0"/>
    <xf numFmtId="0" fontId="13" fillId="0" borderId="0"/>
    <xf numFmtId="0" fontId="5" fillId="0" borderId="0"/>
    <xf numFmtId="0" fontId="13" fillId="0" borderId="0"/>
    <xf numFmtId="0" fontId="13" fillId="0" borderId="0"/>
    <xf numFmtId="0" fontId="19" fillId="0" borderId="0"/>
    <xf numFmtId="0" fontId="14" fillId="0" borderId="0"/>
    <xf numFmtId="0" fontId="5" fillId="0" borderId="0"/>
    <xf numFmtId="0" fontId="8" fillId="0" borderId="0"/>
    <xf numFmtId="0" fontId="8" fillId="0" borderId="0"/>
    <xf numFmtId="0" fontId="13" fillId="0" borderId="0"/>
    <xf numFmtId="0" fontId="13" fillId="0" borderId="0"/>
    <xf numFmtId="0" fontId="8" fillId="0" borderId="0"/>
    <xf numFmtId="0" fontId="5" fillId="0" borderId="0" applyFill="0"/>
    <xf numFmtId="37" fontId="57" fillId="0" borderId="0"/>
    <xf numFmtId="37" fontId="18" fillId="0" borderId="0"/>
    <xf numFmtId="0" fontId="6" fillId="0" borderId="0"/>
    <xf numFmtId="0" fontId="14" fillId="0" borderId="0"/>
    <xf numFmtId="0" fontId="13" fillId="0" borderId="0"/>
    <xf numFmtId="0" fontId="13" fillId="0" borderId="0"/>
    <xf numFmtId="0" fontId="13" fillId="0" borderId="0"/>
    <xf numFmtId="0" fontId="13" fillId="0" borderId="0"/>
    <xf numFmtId="0" fontId="13" fillId="0" borderId="0"/>
    <xf numFmtId="0" fontId="13" fillId="0" borderId="0"/>
    <xf numFmtId="0" fontId="5" fillId="0" borderId="0"/>
    <xf numFmtId="0" fontId="13" fillId="0" borderId="0"/>
    <xf numFmtId="0" fontId="23" fillId="0" borderId="0"/>
    <xf numFmtId="0" fontId="13" fillId="0" borderId="0"/>
    <xf numFmtId="0" fontId="13" fillId="0" borderId="0"/>
    <xf numFmtId="0" fontId="13" fillId="0" borderId="0"/>
    <xf numFmtId="0" fontId="13" fillId="0" borderId="0"/>
    <xf numFmtId="0" fontId="5" fillId="0" borderId="0"/>
    <xf numFmtId="0" fontId="13" fillId="0" borderId="0"/>
    <xf numFmtId="0" fontId="6" fillId="0" borderId="0"/>
    <xf numFmtId="0" fontId="13" fillId="0" borderId="0"/>
    <xf numFmtId="0" fontId="13" fillId="0" borderId="0"/>
    <xf numFmtId="0" fontId="13" fillId="0" borderId="0"/>
    <xf numFmtId="0" fontId="13" fillId="0" borderId="0"/>
    <xf numFmtId="0" fontId="18" fillId="0" borderId="0"/>
    <xf numFmtId="0" fontId="5" fillId="0" borderId="0"/>
    <xf numFmtId="0" fontId="5" fillId="0" borderId="0"/>
    <xf numFmtId="0" fontId="5" fillId="0" borderId="0"/>
    <xf numFmtId="0" fontId="13" fillId="2" borderId="6" applyNumberFormat="0" applyFont="0" applyAlignment="0" applyProtection="0"/>
    <xf numFmtId="0" fontId="13" fillId="2" borderId="6" applyNumberFormat="0" applyFont="0" applyAlignment="0" applyProtection="0"/>
    <xf numFmtId="0" fontId="13" fillId="2" borderId="6" applyNumberFormat="0" applyFont="0" applyAlignment="0" applyProtection="0"/>
    <xf numFmtId="0" fontId="13" fillId="2" borderId="6" applyNumberFormat="0" applyFont="0" applyAlignment="0" applyProtection="0"/>
    <xf numFmtId="0" fontId="13" fillId="2" borderId="6" applyNumberFormat="0" applyFont="0" applyAlignment="0" applyProtection="0"/>
    <xf numFmtId="0" fontId="13" fillId="2" borderId="6" applyNumberFormat="0" applyFont="0" applyAlignment="0" applyProtection="0"/>
    <xf numFmtId="0" fontId="13" fillId="2" borderId="6" applyNumberFormat="0" applyFont="0" applyAlignment="0" applyProtection="0"/>
    <xf numFmtId="0" fontId="13" fillId="2" borderId="6" applyNumberFormat="0" applyFont="0" applyAlignment="0" applyProtection="0"/>
    <xf numFmtId="0" fontId="13" fillId="2" borderId="6" applyNumberFormat="0" applyFont="0" applyAlignment="0" applyProtection="0"/>
    <xf numFmtId="0" fontId="13" fillId="2" borderId="6" applyNumberFormat="0" applyFont="0" applyAlignment="0" applyProtection="0"/>
    <xf numFmtId="0" fontId="23" fillId="43" borderId="21" applyNumberFormat="0" applyFont="0" applyAlignment="0" applyProtection="0"/>
    <xf numFmtId="0" fontId="13" fillId="2" borderId="6" applyNumberFormat="0" applyFont="0" applyAlignment="0" applyProtection="0"/>
    <xf numFmtId="0" fontId="13" fillId="2" borderId="6" applyNumberFormat="0" applyFont="0" applyAlignment="0" applyProtection="0"/>
    <xf numFmtId="0" fontId="23" fillId="43" borderId="21" applyNumberFormat="0" applyFont="0" applyAlignment="0" applyProtection="0"/>
    <xf numFmtId="0" fontId="13" fillId="2" borderId="6" applyNumberFormat="0" applyFont="0" applyAlignment="0" applyProtection="0"/>
    <xf numFmtId="0" fontId="13" fillId="2" borderId="6" applyNumberFormat="0" applyFont="0" applyAlignment="0" applyProtection="0"/>
    <xf numFmtId="0" fontId="13" fillId="2" borderId="6" applyNumberFormat="0" applyFont="0" applyAlignment="0" applyProtection="0"/>
    <xf numFmtId="0" fontId="13" fillId="2" borderId="6" applyNumberFormat="0" applyFont="0" applyAlignment="0" applyProtection="0"/>
    <xf numFmtId="0" fontId="13" fillId="2" borderId="6" applyNumberFormat="0" applyFont="0" applyAlignment="0" applyProtection="0"/>
    <xf numFmtId="0" fontId="13" fillId="2" borderId="6" applyNumberFormat="0" applyFont="0" applyAlignment="0" applyProtection="0"/>
    <xf numFmtId="43" fontId="58" fillId="0" borderId="0"/>
    <xf numFmtId="181" fontId="59" fillId="0" borderId="0"/>
    <xf numFmtId="0" fontId="60" fillId="35" borderId="22" applyNumberFormat="0" applyAlignment="0" applyProtection="0"/>
    <xf numFmtId="40" fontId="61" fillId="44" borderId="0">
      <alignment horizontal="right"/>
    </xf>
    <xf numFmtId="0" fontId="62" fillId="40" borderId="0">
      <alignment horizontal="center"/>
    </xf>
    <xf numFmtId="0" fontId="29" fillId="45" borderId="11"/>
    <xf numFmtId="0" fontId="63" fillId="0" borderId="0" applyBorder="0">
      <alignment horizontal="centerContinuous"/>
    </xf>
    <xf numFmtId="0" fontId="64" fillId="0" borderId="0" applyBorder="0">
      <alignment horizontal="centerContinuous"/>
    </xf>
    <xf numFmtId="0" fontId="21" fillId="0" borderId="23" applyNumberFormat="0" applyAlignment="0" applyProtection="0"/>
    <xf numFmtId="0" fontId="19" fillId="46" borderId="0" applyNumberFormat="0" applyFont="0" applyBorder="0" applyAlignment="0" applyProtection="0"/>
    <xf numFmtId="0" fontId="36" fillId="47" borderId="24" applyNumberFormat="0" applyFont="0" applyBorder="0" applyAlignment="0" applyProtection="0">
      <alignment horizontal="center"/>
    </xf>
    <xf numFmtId="0" fontId="36" fillId="33" borderId="24" applyNumberFormat="0" applyFont="0" applyBorder="0" applyAlignment="0" applyProtection="0">
      <alignment horizontal="center"/>
    </xf>
    <xf numFmtId="0" fontId="19" fillId="0" borderId="25" applyNumberFormat="0" applyAlignment="0" applyProtection="0"/>
    <xf numFmtId="0" fontId="19" fillId="0" borderId="26" applyNumberFormat="0" applyAlignment="0" applyProtection="0"/>
    <xf numFmtId="0" fontId="21" fillId="0" borderId="27" applyNumberFormat="0" applyAlignment="0" applyProtection="0"/>
    <xf numFmtId="10"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2" fillId="0" borderId="0" applyFont="0" applyFill="0" applyBorder="0" applyAlignment="0" applyProtection="0"/>
    <xf numFmtId="9" fontId="61"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3"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65" fillId="0" borderId="0" applyNumberFormat="0" applyFont="0" applyFill="0" applyBorder="0" applyAlignment="0" applyProtection="0">
      <alignment horizontal="left"/>
    </xf>
    <xf numFmtId="15" fontId="65" fillId="0" borderId="0" applyFont="0" applyFill="0" applyBorder="0" applyAlignment="0" applyProtection="0"/>
    <xf numFmtId="4" fontId="65" fillId="0" borderId="0" applyFont="0" applyFill="0" applyBorder="0" applyAlignment="0" applyProtection="0"/>
    <xf numFmtId="0" fontId="66" fillId="0" borderId="5">
      <alignment horizontal="center"/>
    </xf>
    <xf numFmtId="3" fontId="65" fillId="0" borderId="0" applyFont="0" applyFill="0" applyBorder="0" applyAlignment="0" applyProtection="0"/>
    <xf numFmtId="0" fontId="65" fillId="48" borderId="0" applyNumberFormat="0" applyFont="0" applyBorder="0" applyAlignment="0" applyProtection="0"/>
    <xf numFmtId="0" fontId="52" fillId="42" borderId="0">
      <alignment horizontal="center"/>
    </xf>
    <xf numFmtId="49" fontId="17" fillId="34" borderId="0">
      <alignment horizontal="center"/>
    </xf>
    <xf numFmtId="0" fontId="20" fillId="0" borderId="0"/>
    <xf numFmtId="0" fontId="20" fillId="0" borderId="0"/>
    <xf numFmtId="0" fontId="30" fillId="37" borderId="0">
      <alignment horizontal="center"/>
    </xf>
    <xf numFmtId="0" fontId="30" fillId="37" borderId="0">
      <alignment horizontal="centerContinuous"/>
    </xf>
    <xf numFmtId="0" fontId="67" fillId="34" borderId="0">
      <alignment horizontal="left"/>
    </xf>
    <xf numFmtId="49" fontId="67" fillId="34" borderId="0">
      <alignment horizontal="center"/>
    </xf>
    <xf numFmtId="0" fontId="29" fillId="37" borderId="0">
      <alignment horizontal="left"/>
    </xf>
    <xf numFmtId="49" fontId="67" fillId="34" borderId="0">
      <alignment horizontal="left"/>
    </xf>
    <xf numFmtId="0" fontId="29" fillId="37" borderId="0">
      <alignment horizontal="centerContinuous"/>
    </xf>
    <xf numFmtId="0" fontId="29" fillId="37" borderId="0">
      <alignment horizontal="right"/>
    </xf>
    <xf numFmtId="49" fontId="52" fillId="34" borderId="0">
      <alignment horizontal="left"/>
    </xf>
    <xf numFmtId="0" fontId="30" fillId="37" borderId="0">
      <alignment horizontal="right"/>
    </xf>
    <xf numFmtId="0" fontId="67" fillId="20" borderId="0">
      <alignment horizontal="center"/>
    </xf>
    <xf numFmtId="0" fontId="68" fillId="20" borderId="0">
      <alignment horizontal="center"/>
    </xf>
    <xf numFmtId="0" fontId="69" fillId="0" borderId="28" applyNumberFormat="0" applyFont="0" applyFill="0" applyAlignment="0" applyProtection="0"/>
    <xf numFmtId="182" fontId="70" fillId="0" borderId="29" applyNumberFormat="0" applyProtection="0">
      <alignment horizontal="right" vertical="center"/>
    </xf>
    <xf numFmtId="182" fontId="71" fillId="0" borderId="30" applyNumberFormat="0" applyProtection="0">
      <alignment horizontal="right" vertical="center"/>
    </xf>
    <xf numFmtId="0" fontId="71" fillId="49" borderId="28" applyNumberFormat="0" applyAlignment="0" applyProtection="0">
      <alignment horizontal="left" vertical="center" indent="1"/>
    </xf>
    <xf numFmtId="0" fontId="72" fillId="50" borderId="30" applyNumberFormat="0" applyAlignment="0" applyProtection="0">
      <alignment horizontal="left" vertical="center" indent="1"/>
    </xf>
    <xf numFmtId="0" fontId="72" fillId="50" borderId="30" applyNumberFormat="0" applyAlignment="0" applyProtection="0">
      <alignment horizontal="left" vertical="center" indent="1"/>
    </xf>
    <xf numFmtId="0" fontId="73" fillId="0" borderId="31" applyNumberFormat="0" applyFill="0" applyBorder="0" applyAlignment="0" applyProtection="0"/>
    <xf numFmtId="182" fontId="74" fillId="51" borderId="32" applyNumberFormat="0" applyBorder="0" applyAlignment="0" applyProtection="0">
      <alignment horizontal="right" vertical="center" indent="1"/>
    </xf>
    <xf numFmtId="182" fontId="75" fillId="52" borderId="32" applyNumberFormat="0" applyBorder="0" applyAlignment="0" applyProtection="0">
      <alignment horizontal="right" vertical="center" indent="1"/>
    </xf>
    <xf numFmtId="182" fontId="75" fillId="53" borderId="32" applyNumberFormat="0" applyBorder="0" applyAlignment="0" applyProtection="0">
      <alignment horizontal="right" vertical="center" indent="1"/>
    </xf>
    <xf numFmtId="182" fontId="76" fillId="54" borderId="32" applyNumberFormat="0" applyBorder="0" applyAlignment="0" applyProtection="0">
      <alignment horizontal="right" vertical="center" indent="1"/>
    </xf>
    <xf numFmtId="182" fontId="76" fillId="55" borderId="32" applyNumberFormat="0" applyBorder="0" applyAlignment="0" applyProtection="0">
      <alignment horizontal="right" vertical="center" indent="1"/>
    </xf>
    <xf numFmtId="182" fontId="76" fillId="56" borderId="32" applyNumberFormat="0" applyBorder="0" applyAlignment="0" applyProtection="0">
      <alignment horizontal="right" vertical="center" indent="1"/>
    </xf>
    <xf numFmtId="182" fontId="77" fillId="57" borderId="32" applyNumberFormat="0" applyBorder="0" applyAlignment="0" applyProtection="0">
      <alignment horizontal="right" vertical="center" indent="1"/>
    </xf>
    <xf numFmtId="182" fontId="77" fillId="58" borderId="32" applyNumberFormat="0" applyBorder="0" applyAlignment="0" applyProtection="0">
      <alignment horizontal="right" vertical="center" indent="1"/>
    </xf>
    <xf numFmtId="182" fontId="77" fillId="59" borderId="32" applyNumberFormat="0" applyBorder="0" applyAlignment="0" applyProtection="0">
      <alignment horizontal="right" vertical="center" indent="1"/>
    </xf>
    <xf numFmtId="0" fontId="72" fillId="60" borderId="28" applyNumberFormat="0" applyAlignment="0" applyProtection="0">
      <alignment horizontal="left" vertical="center" indent="1"/>
    </xf>
    <xf numFmtId="0" fontId="72" fillId="61" borderId="28" applyNumberFormat="0" applyAlignment="0" applyProtection="0">
      <alignment horizontal="left" vertical="center" indent="1"/>
    </xf>
    <xf numFmtId="0" fontId="72" fillId="62" borderId="28" applyNumberFormat="0" applyAlignment="0" applyProtection="0">
      <alignment horizontal="left" vertical="center" indent="1"/>
    </xf>
    <xf numFmtId="0" fontId="72" fillId="63" borderId="28" applyNumberFormat="0" applyAlignment="0" applyProtection="0">
      <alignment horizontal="left" vertical="center" indent="1"/>
    </xf>
    <xf numFmtId="0" fontId="72" fillId="64" borderId="30" applyNumberFormat="0" applyAlignment="0" applyProtection="0">
      <alignment horizontal="left" vertical="center" indent="1"/>
    </xf>
    <xf numFmtId="182" fontId="70" fillId="63" borderId="29" applyNumberFormat="0" applyBorder="0" applyProtection="0">
      <alignment horizontal="right" vertical="center"/>
    </xf>
    <xf numFmtId="182" fontId="71" fillId="63" borderId="30" applyNumberFormat="0" applyBorder="0" applyProtection="0">
      <alignment horizontal="right" vertical="center"/>
    </xf>
    <xf numFmtId="182" fontId="70" fillId="65" borderId="28" applyNumberFormat="0" applyAlignment="0" applyProtection="0">
      <alignment horizontal="left" vertical="center" indent="1"/>
    </xf>
    <xf numFmtId="0" fontId="71" fillId="49" borderId="30" applyNumberFormat="0" applyAlignment="0" applyProtection="0">
      <alignment horizontal="left" vertical="center" indent="1"/>
    </xf>
    <xf numFmtId="0" fontId="72" fillId="64" borderId="30" applyNumberFormat="0" applyAlignment="0" applyProtection="0">
      <alignment horizontal="left" vertical="center" indent="1"/>
    </xf>
    <xf numFmtId="182" fontId="71" fillId="64" borderId="30" applyNumberFormat="0" applyProtection="0">
      <alignment horizontal="right" vertical="center"/>
    </xf>
    <xf numFmtId="0" fontId="78" fillId="66" borderId="33"/>
    <xf numFmtId="0" fontId="79" fillId="0" borderId="0" applyNumberFormat="0">
      <alignment horizontal="left"/>
    </xf>
    <xf numFmtId="0" fontId="20" fillId="0" borderId="12"/>
    <xf numFmtId="0" fontId="20" fillId="0" borderId="12"/>
    <xf numFmtId="0" fontId="80" fillId="37" borderId="0"/>
    <xf numFmtId="0" fontId="80" fillId="37" borderId="0"/>
    <xf numFmtId="0" fontId="81" fillId="0" borderId="0" applyNumberFormat="0" applyFill="0" applyBorder="0" applyAlignment="0" applyProtection="0"/>
    <xf numFmtId="183" fontId="82" fillId="0" borderId="0">
      <alignment horizontal="center"/>
    </xf>
    <xf numFmtId="0" fontId="83" fillId="0" borderId="34" applyNumberFormat="0" applyFill="0" applyAlignment="0" applyProtection="0"/>
    <xf numFmtId="0" fontId="50" fillId="0" borderId="35"/>
    <xf numFmtId="0" fontId="50" fillId="0" borderId="35"/>
    <xf numFmtId="0" fontId="50" fillId="0" borderId="12"/>
    <xf numFmtId="0" fontId="50" fillId="0" borderId="12"/>
    <xf numFmtId="37" fontId="36" fillId="67" borderId="0" applyNumberFormat="0" applyBorder="0" applyAlignment="0" applyProtection="0"/>
    <xf numFmtId="37" fontId="36" fillId="0" borderId="0"/>
    <xf numFmtId="37" fontId="36" fillId="67" borderId="0" applyNumberFormat="0" applyBorder="0" applyAlignment="0" applyProtection="0"/>
    <xf numFmtId="3" fontId="68" fillId="0" borderId="17" applyProtection="0"/>
    <xf numFmtId="0" fontId="84" fillId="34" borderId="0">
      <alignment horizontal="center"/>
    </xf>
    <xf numFmtId="0" fontId="85" fillId="0" borderId="0" applyNumberFormat="0" applyFill="0" applyBorder="0" applyAlignment="0" applyProtection="0"/>
    <xf numFmtId="0" fontId="86" fillId="0" borderId="0"/>
    <xf numFmtId="0" fontId="90" fillId="0" borderId="0"/>
    <xf numFmtId="9" fontId="5" fillId="0" borderId="0" applyFont="0" applyFill="0" applyBorder="0" applyAlignment="0" applyProtection="0"/>
    <xf numFmtId="43" fontId="22" fillId="0" borderId="0" applyFont="0" applyFill="0" applyBorder="0" applyAlignment="0" applyProtection="0"/>
    <xf numFmtId="44" fontId="22" fillId="0" borderId="0" applyFont="0" applyFill="0" applyBorder="0" applyAlignment="0" applyProtection="0"/>
    <xf numFmtId="9" fontId="22"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13" fillId="0" borderId="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5" fillId="0" borderId="0" applyFont="0" applyFill="0" applyBorder="0" applyAlignment="0" applyProtection="0"/>
    <xf numFmtId="43"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3" fillId="0" borderId="0" applyFont="0" applyFill="0" applyBorder="0" applyAlignment="0" applyProtection="0"/>
    <xf numFmtId="44" fontId="5" fillId="0" borderId="0" applyFont="0" applyFill="0" applyBorder="0" applyAlignment="0" applyProtection="0"/>
    <xf numFmtId="44" fontId="13" fillId="0" borderId="0" applyFont="0" applyFill="0" applyBorder="0" applyAlignment="0" applyProtection="0"/>
    <xf numFmtId="0" fontId="13" fillId="0" borderId="0"/>
    <xf numFmtId="0" fontId="18" fillId="0" borderId="0"/>
    <xf numFmtId="0" fontId="18" fillId="0" borderId="0"/>
    <xf numFmtId="0" fontId="18" fillId="0" borderId="0"/>
    <xf numFmtId="0" fontId="18" fillId="0" borderId="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61" fillId="0" borderId="0" applyFont="0" applyFill="0" applyBorder="0" applyAlignment="0" applyProtection="0"/>
    <xf numFmtId="9" fontId="22" fillId="0" borderId="0" applyFont="0" applyFill="0" applyBorder="0" applyAlignment="0" applyProtection="0"/>
    <xf numFmtId="0" fontId="3"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9" fontId="6" fillId="0" borderId="0" applyFont="0" applyFill="0" applyBorder="0" applyAlignment="0" applyProtection="0"/>
    <xf numFmtId="0" fontId="7" fillId="0" borderId="0"/>
    <xf numFmtId="0" fontId="5" fillId="0" borderId="0">
      <alignment vertical="center"/>
    </xf>
    <xf numFmtId="0" fontId="5" fillId="0" borderId="0"/>
    <xf numFmtId="44" fontId="13" fillId="0" borderId="0" applyFont="0" applyFill="0" applyBorder="0" applyAlignment="0" applyProtection="0"/>
    <xf numFmtId="0" fontId="36" fillId="0" borderId="0" applyNumberFormat="0">
      <protection locked="0"/>
    </xf>
    <xf numFmtId="38" fontId="36" fillId="39" borderId="0" applyNumberFormat="0" applyBorder="0" applyAlignment="0" applyProtection="0"/>
    <xf numFmtId="10" fontId="36" fillId="40" borderId="18" applyNumberFormat="0" applyBorder="0" applyAlignment="0" applyProtection="0"/>
    <xf numFmtId="0" fontId="36" fillId="39" borderId="0"/>
    <xf numFmtId="3" fontId="36" fillId="39" borderId="0" applyNumberFormat="0"/>
    <xf numFmtId="0" fontId="36" fillId="47" borderId="24" applyNumberFormat="0" applyFont="0" applyBorder="0" applyAlignment="0" applyProtection="0">
      <alignment horizontal="center"/>
    </xf>
    <xf numFmtId="0" fontId="36" fillId="33" borderId="24" applyNumberFormat="0" applyFont="0" applyBorder="0" applyAlignment="0" applyProtection="0">
      <alignment horizontal="center"/>
    </xf>
    <xf numFmtId="37" fontId="36" fillId="67" borderId="0" applyNumberFormat="0" applyBorder="0" applyAlignment="0" applyProtection="0"/>
    <xf numFmtId="37" fontId="36" fillId="0" borderId="0"/>
    <xf numFmtId="0" fontId="3" fillId="0" borderId="0"/>
    <xf numFmtId="0" fontId="3" fillId="0" borderId="0"/>
    <xf numFmtId="37" fontId="8" fillId="0" borderId="0"/>
    <xf numFmtId="43" fontId="3" fillId="0" borderId="0" applyFont="0" applyFill="0" applyBorder="0" applyAlignment="0" applyProtection="0"/>
    <xf numFmtId="44" fontId="3" fillId="0" borderId="0" applyFont="0" applyFill="0" applyBorder="0" applyAlignment="0" applyProtection="0"/>
    <xf numFmtId="0" fontId="2" fillId="0" borderId="0"/>
    <xf numFmtId="43" fontId="2"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0" fontId="1" fillId="0" borderId="0"/>
    <xf numFmtId="0" fontId="96" fillId="0" borderId="0"/>
  </cellStyleXfs>
  <cellXfs count="461">
    <xf numFmtId="0" fontId="0" fillId="0" borderId="0" xfId="0"/>
    <xf numFmtId="0" fontId="0" fillId="0" borderId="0" xfId="0" applyAlignment="1">
      <alignment horizontal="left" indent="1"/>
    </xf>
    <xf numFmtId="0" fontId="0" fillId="0" borderId="0" xfId="0" applyAlignment="1">
      <alignment horizontal="left"/>
    </xf>
    <xf numFmtId="41" fontId="0" fillId="0" borderId="0" xfId="0" applyNumberFormat="1"/>
    <xf numFmtId="43" fontId="0" fillId="0" borderId="0" xfId="0" applyNumberFormat="1"/>
    <xf numFmtId="0" fontId="0" fillId="0" borderId="0" xfId="0" applyAlignment="1">
      <alignment horizontal="left" indent="3"/>
    </xf>
    <xf numFmtId="0" fontId="0" fillId="0" borderId="0" xfId="0" applyAlignment="1">
      <alignment horizontal="center"/>
    </xf>
    <xf numFmtId="37" fontId="8" fillId="0" borderId="0" xfId="1" applyNumberFormat="1" applyFont="1" applyProtection="1"/>
    <xf numFmtId="0" fontId="3" fillId="0" borderId="0" xfId="0" applyFont="1"/>
    <xf numFmtId="0" fontId="3" fillId="0" borderId="0" xfId="1" applyFont="1" applyAlignment="1">
      <alignment horizontal="center"/>
    </xf>
    <xf numFmtId="166" fontId="8" fillId="0" borderId="0" xfId="1" applyNumberFormat="1" applyFont="1" applyFill="1"/>
    <xf numFmtId="0" fontId="3" fillId="0" borderId="0" xfId="1" applyFont="1"/>
    <xf numFmtId="43" fontId="0" fillId="0" borderId="1" xfId="0" applyNumberFormat="1" applyBorder="1"/>
    <xf numFmtId="0" fontId="8" fillId="0" borderId="0" xfId="1" applyFont="1" applyFill="1" applyAlignment="1">
      <alignment horizontal="center"/>
    </xf>
    <xf numFmtId="0" fontId="11" fillId="0" borderId="0" xfId="1" applyFont="1" applyFill="1" applyAlignment="1">
      <alignment horizontal="center"/>
    </xf>
    <xf numFmtId="43" fontId="10" fillId="0" borderId="0" xfId="2" applyFont="1" applyFill="1"/>
    <xf numFmtId="0" fontId="0" fillId="0" borderId="0" xfId="0" applyFont="1"/>
    <xf numFmtId="17" fontId="10" fillId="0" borderId="0" xfId="1" applyNumberFormat="1" applyFont="1" applyFill="1" applyAlignment="1">
      <alignment horizontal="center"/>
    </xf>
    <xf numFmtId="0" fontId="10" fillId="0" borderId="0" xfId="1" applyFont="1" applyFill="1" applyAlignment="1">
      <alignment horizontal="center"/>
    </xf>
    <xf numFmtId="43" fontId="10" fillId="0" borderId="0" xfId="2" applyFont="1" applyFill="1" applyAlignment="1">
      <alignment horizontal="center"/>
    </xf>
    <xf numFmtId="0" fontId="10" fillId="0" borderId="0" xfId="1" applyFont="1" applyFill="1"/>
    <xf numFmtId="0" fontId="8" fillId="0" borderId="0" xfId="1" applyFont="1" applyFill="1"/>
    <xf numFmtId="43" fontId="10" fillId="0" borderId="0" xfId="2" quotePrefix="1" applyFont="1" applyFill="1" applyAlignment="1">
      <alignment horizontal="center"/>
    </xf>
    <xf numFmtId="0" fontId="0" fillId="0" borderId="0" xfId="1" applyFont="1" applyAlignment="1">
      <alignment horizontal="center"/>
    </xf>
    <xf numFmtId="168" fontId="0" fillId="0" borderId="0" xfId="1" applyNumberFormat="1" applyFont="1"/>
    <xf numFmtId="43" fontId="0" fillId="0" borderId="0" xfId="2" applyNumberFormat="1" applyFont="1"/>
    <xf numFmtId="165" fontId="0" fillId="0" borderId="0" xfId="1" applyNumberFormat="1" applyFont="1"/>
    <xf numFmtId="0" fontId="0" fillId="0" borderId="0" xfId="1" applyFont="1"/>
    <xf numFmtId="165" fontId="0" fillId="0" borderId="0" xfId="2" applyNumberFormat="1" applyFont="1"/>
    <xf numFmtId="2" fontId="0" fillId="0" borderId="0" xfId="1" applyNumberFormat="1" applyFont="1"/>
    <xf numFmtId="165" fontId="0" fillId="0" borderId="0" xfId="0" applyNumberFormat="1" applyFont="1"/>
    <xf numFmtId="165" fontId="8" fillId="0" borderId="0" xfId="1" applyNumberFormat="1" applyFont="1" applyFill="1"/>
    <xf numFmtId="165" fontId="10" fillId="0" borderId="0" xfId="1" applyNumberFormat="1" applyFont="1" applyFill="1" applyAlignment="1">
      <alignment horizontal="center"/>
    </xf>
    <xf numFmtId="165" fontId="10" fillId="0" borderId="0" xfId="2" quotePrefix="1" applyNumberFormat="1" applyFont="1" applyFill="1" applyAlignment="1">
      <alignment horizontal="center"/>
    </xf>
    <xf numFmtId="42" fontId="0" fillId="0" borderId="2" xfId="3" applyNumberFormat="1" applyFont="1" applyBorder="1"/>
    <xf numFmtId="0" fontId="8" fillId="0" borderId="0" xfId="1" applyFont="1"/>
    <xf numFmtId="0" fontId="12" fillId="0" borderId="0" xfId="1" applyFont="1" applyBorder="1"/>
    <xf numFmtId="37" fontId="12" fillId="0" borderId="0" xfId="1" applyNumberFormat="1" applyFont="1" applyFill="1" applyBorder="1" applyAlignment="1" applyProtection="1">
      <alignment horizontal="center"/>
    </xf>
    <xf numFmtId="37" fontId="10" fillId="0" borderId="0" xfId="1" applyNumberFormat="1" applyFont="1" applyFill="1" applyAlignment="1" applyProtection="1">
      <alignment horizontal="center"/>
    </xf>
    <xf numFmtId="0" fontId="8" fillId="0" borderId="0" xfId="1" applyFont="1" applyBorder="1" applyAlignment="1">
      <alignment horizontal="right"/>
    </xf>
    <xf numFmtId="37" fontId="8" fillId="0" borderId="0" xfId="1" applyNumberFormat="1" applyFont="1" applyBorder="1" applyProtection="1"/>
    <xf numFmtId="37" fontId="10" fillId="0" borderId="0" xfId="1" applyNumberFormat="1" applyFont="1" applyFill="1" applyProtection="1"/>
    <xf numFmtId="14" fontId="0" fillId="0" borderId="0" xfId="1" applyNumberFormat="1" applyFont="1"/>
    <xf numFmtId="37" fontId="8" fillId="0" borderId="0" xfId="1" applyNumberFormat="1" applyFont="1" applyFill="1" applyBorder="1" applyProtection="1"/>
    <xf numFmtId="171" fontId="8" fillId="0" borderId="0" xfId="7" applyNumberFormat="1" applyFont="1" applyFill="1" applyBorder="1" applyProtection="1"/>
    <xf numFmtId="167" fontId="8" fillId="0" borderId="0" xfId="1" applyNumberFormat="1" applyFont="1" applyFill="1" applyBorder="1" applyProtection="1"/>
    <xf numFmtId="0" fontId="8" fillId="0" borderId="0" xfId="1" applyFont="1" applyFill="1" applyBorder="1"/>
    <xf numFmtId="39" fontId="8" fillId="0" borderId="1" xfId="1" applyNumberFormat="1" applyFont="1" applyFill="1" applyBorder="1" applyProtection="1"/>
    <xf numFmtId="0" fontId="10" fillId="0" borderId="0" xfId="1" quotePrefix="1" applyFont="1" applyFill="1" applyAlignment="1">
      <alignment horizontal="center"/>
    </xf>
    <xf numFmtId="167" fontId="10" fillId="0" borderId="0" xfId="1" applyNumberFormat="1" applyFont="1" applyFill="1" applyAlignment="1" applyProtection="1">
      <alignment horizontal="center"/>
    </xf>
    <xf numFmtId="0" fontId="15" fillId="0" borderId="0" xfId="1" applyFont="1" applyFill="1" applyAlignment="1" applyProtection="1">
      <alignment horizontal="center"/>
      <protection locked="0"/>
    </xf>
    <xf numFmtId="169" fontId="8" fillId="0" borderId="0" xfId="3" applyNumberFormat="1" applyFont="1" applyFill="1" applyProtection="1"/>
    <xf numFmtId="39" fontId="8" fillId="0" borderId="0" xfId="1" applyNumberFormat="1" applyFont="1" applyFill="1" applyProtection="1"/>
    <xf numFmtId="0" fontId="8" fillId="0" borderId="0" xfId="1" quotePrefix="1" applyFont="1" applyFill="1"/>
    <xf numFmtId="43" fontId="8" fillId="0" borderId="0" xfId="2" applyFont="1" applyFill="1" applyProtection="1"/>
    <xf numFmtId="169" fontId="0" fillId="0" borderId="2" xfId="3" applyNumberFormat="1" applyFont="1" applyBorder="1"/>
    <xf numFmtId="37" fontId="8" fillId="0" borderId="0" xfId="1" applyNumberFormat="1" applyFont="1" applyFill="1" applyAlignment="1" applyProtection="1">
      <alignment horizontal="left"/>
    </xf>
    <xf numFmtId="0" fontId="4" fillId="0" borderId="0" xfId="1" applyFont="1" applyAlignment="1">
      <alignment horizontal="center"/>
    </xf>
    <xf numFmtId="0" fontId="4" fillId="0" borderId="0" xfId="1" applyFont="1"/>
    <xf numFmtId="0" fontId="4" fillId="0" borderId="0" xfId="1" quotePrefix="1" applyFont="1" applyBorder="1" applyAlignment="1">
      <alignment horizontal="center"/>
    </xf>
    <xf numFmtId="43" fontId="0" fillId="0" borderId="0" xfId="2" applyFont="1"/>
    <xf numFmtId="0" fontId="11" fillId="0" borderId="0" xfId="1" applyFont="1" applyFill="1" applyAlignment="1" applyProtection="1">
      <alignment horizontal="center"/>
      <protection locked="0"/>
    </xf>
    <xf numFmtId="0" fontId="10" fillId="0" borderId="0" xfId="1" quotePrefix="1" applyFont="1" applyFill="1" applyAlignment="1" applyProtection="1">
      <alignment horizontal="center"/>
      <protection locked="0"/>
    </xf>
    <xf numFmtId="164" fontId="0" fillId="0" borderId="0" xfId="1" applyNumberFormat="1" applyFont="1" applyAlignment="1">
      <alignment horizontal="left"/>
    </xf>
    <xf numFmtId="169" fontId="0" fillId="0" borderId="3" xfId="3" applyNumberFormat="1" applyFont="1" applyBorder="1"/>
    <xf numFmtId="44" fontId="0" fillId="0" borderId="3" xfId="3" applyNumberFormat="1" applyFont="1" applyBorder="1"/>
    <xf numFmtId="0" fontId="4" fillId="0" borderId="0" xfId="1" applyFont="1" applyBorder="1"/>
    <xf numFmtId="0" fontId="0" fillId="0" borderId="0" xfId="1" applyFont="1" applyBorder="1"/>
    <xf numFmtId="0" fontId="0" fillId="0" borderId="0" xfId="1" applyFont="1" applyBorder="1" applyAlignment="1">
      <alignment horizontal="center"/>
    </xf>
    <xf numFmtId="165" fontId="0" fillId="0" borderId="0" xfId="1" applyNumberFormat="1" applyFont="1" applyBorder="1" applyAlignment="1">
      <alignment horizontal="center"/>
    </xf>
    <xf numFmtId="165" fontId="8" fillId="0" borderId="0" xfId="4" applyNumberFormat="1" applyFont="1" applyFill="1"/>
    <xf numFmtId="0" fontId="10" fillId="0" borderId="0" xfId="1" applyFont="1" applyAlignment="1">
      <alignment horizontal="center"/>
    </xf>
    <xf numFmtId="0" fontId="11" fillId="0" borderId="0" xfId="1" applyFont="1" applyAlignment="1">
      <alignment horizontal="center"/>
    </xf>
    <xf numFmtId="173" fontId="10" fillId="0" borderId="0" xfId="1" applyNumberFormat="1" applyFont="1" applyFill="1" applyAlignment="1" applyProtection="1">
      <alignment horizontal="center"/>
    </xf>
    <xf numFmtId="0" fontId="10" fillId="0" borderId="0" xfId="1" applyFont="1" applyFill="1" applyAlignment="1" applyProtection="1">
      <alignment horizontal="center"/>
      <protection locked="0"/>
    </xf>
    <xf numFmtId="0" fontId="8" fillId="0" borderId="0" xfId="1" applyFont="1" applyFill="1" applyProtection="1">
      <protection locked="0"/>
    </xf>
    <xf numFmtId="43" fontId="8" fillId="0" borderId="0" xfId="2" applyFont="1" applyFill="1" applyAlignment="1"/>
    <xf numFmtId="43" fontId="0" fillId="0" borderId="0" xfId="2" applyFont="1" applyAlignment="1">
      <alignment horizontal="right"/>
    </xf>
    <xf numFmtId="0" fontId="8" fillId="0" borderId="0" xfId="1" applyFont="1" applyFill="1" applyAlignment="1"/>
    <xf numFmtId="14" fontId="10" fillId="0" borderId="0" xfId="1" applyNumberFormat="1" applyFont="1" applyFill="1"/>
    <xf numFmtId="14" fontId="10" fillId="0" borderId="0" xfId="1" applyNumberFormat="1" applyFont="1" applyFill="1" applyAlignment="1" applyProtection="1">
      <alignment horizontal="center"/>
      <protection locked="0"/>
    </xf>
    <xf numFmtId="14" fontId="8" fillId="0" borderId="0" xfId="1" applyNumberFormat="1" applyFont="1" applyFill="1"/>
    <xf numFmtId="0" fontId="8" fillId="0" borderId="0" xfId="1" applyFont="1" applyFill="1" applyAlignment="1" applyProtection="1">
      <alignment horizontal="center"/>
      <protection locked="0"/>
    </xf>
    <xf numFmtId="10" fontId="8" fillId="0" borderId="0" xfId="1" applyNumberFormat="1" applyFont="1" applyFill="1" applyProtection="1"/>
    <xf numFmtId="40" fontId="8" fillId="0" borderId="0" xfId="1" applyNumberFormat="1" applyFont="1" applyFill="1"/>
    <xf numFmtId="14" fontId="15" fillId="0" borderId="0" xfId="1" applyNumberFormat="1" applyFont="1" applyFill="1"/>
    <xf numFmtId="14" fontId="0" fillId="0" borderId="0" xfId="0" applyNumberFormat="1" applyFont="1"/>
    <xf numFmtId="169" fontId="0" fillId="0" borderId="0" xfId="1" applyNumberFormat="1" applyFont="1"/>
    <xf numFmtId="174" fontId="8" fillId="0" borderId="0" xfId="1" applyNumberFormat="1" applyFont="1" applyFill="1" applyAlignment="1" applyProtection="1">
      <alignment horizontal="left"/>
    </xf>
    <xf numFmtId="0" fontId="4" fillId="0" borderId="0" xfId="1" quotePrefix="1" applyFont="1" applyAlignment="1">
      <alignment horizontal="center"/>
    </xf>
    <xf numFmtId="10" fontId="0" fillId="0" borderId="0" xfId="7" applyNumberFormat="1" applyFont="1"/>
    <xf numFmtId="37" fontId="10" fillId="0" borderId="0" xfId="1" applyNumberFormat="1" applyFont="1" applyAlignment="1" applyProtection="1">
      <alignment horizontal="center"/>
    </xf>
    <xf numFmtId="43" fontId="87" fillId="0" borderId="0" xfId="2" applyFont="1" applyFill="1" applyBorder="1" applyProtection="1">
      <protection locked="0"/>
    </xf>
    <xf numFmtId="41" fontId="0" fillId="0" borderId="0" xfId="0" applyNumberFormat="1" applyFill="1"/>
    <xf numFmtId="169" fontId="8" fillId="0" borderId="0" xfId="1" applyNumberFormat="1" applyFont="1" applyFill="1" applyBorder="1" applyProtection="1">
      <protection locked="0"/>
    </xf>
    <xf numFmtId="0" fontId="0" fillId="0" borderId="0" xfId="0" applyFill="1"/>
    <xf numFmtId="0" fontId="10" fillId="0" borderId="0" xfId="1" applyFont="1" applyFill="1" applyBorder="1" applyAlignment="1">
      <alignment horizontal="center"/>
    </xf>
    <xf numFmtId="0" fontId="88" fillId="0" borderId="0" xfId="1" applyFont="1" applyFill="1" applyAlignment="1"/>
    <xf numFmtId="165" fontId="89" fillId="0" borderId="0" xfId="4" applyNumberFormat="1" applyFont="1" applyFill="1" applyAlignment="1">
      <alignment horizontal="center"/>
    </xf>
    <xf numFmtId="170" fontId="10" fillId="0" borderId="0" xfId="1" applyNumberFormat="1" applyFont="1" applyFill="1" applyAlignment="1">
      <alignment horizontal="center"/>
    </xf>
    <xf numFmtId="44" fontId="10" fillId="0" borderId="0" xfId="5" applyFont="1" applyFill="1" applyAlignment="1">
      <alignment horizontal="center"/>
    </xf>
    <xf numFmtId="165" fontId="10" fillId="0" borderId="0" xfId="4" applyNumberFormat="1" applyFont="1" applyFill="1" applyAlignment="1">
      <alignment horizontal="center"/>
    </xf>
    <xf numFmtId="0" fontId="11" fillId="0" borderId="0" xfId="1" applyFont="1" applyFill="1" applyBorder="1" applyAlignment="1">
      <alignment horizontal="center"/>
    </xf>
    <xf numFmtId="0" fontId="89" fillId="0" borderId="0" xfId="1" applyFont="1" applyFill="1" applyBorder="1" applyAlignment="1">
      <alignment horizontal="center"/>
    </xf>
    <xf numFmtId="170" fontId="89" fillId="0" borderId="0" xfId="1" applyNumberFormat="1" applyFont="1" applyFill="1" applyAlignment="1">
      <alignment horizontal="center"/>
    </xf>
    <xf numFmtId="44" fontId="89" fillId="0" borderId="0" xfId="5" applyFont="1" applyFill="1" applyAlignment="1">
      <alignment horizontal="center"/>
    </xf>
    <xf numFmtId="0" fontId="10" fillId="0" borderId="0" xfId="1" quotePrefix="1" applyFont="1" applyFill="1" applyBorder="1" applyAlignment="1">
      <alignment horizontal="center"/>
    </xf>
    <xf numFmtId="165" fontId="10" fillId="0" borderId="0" xfId="4" quotePrefix="1" applyNumberFormat="1" applyFont="1" applyFill="1" applyBorder="1" applyAlignment="1">
      <alignment horizontal="center"/>
    </xf>
    <xf numFmtId="170" fontId="8" fillId="0" borderId="0" xfId="12" applyNumberFormat="1" applyFont="1" applyFill="1" applyAlignment="1">
      <alignment horizontal="center"/>
    </xf>
    <xf numFmtId="44" fontId="8" fillId="0" borderId="0" xfId="5" applyFont="1" applyFill="1" applyAlignment="1">
      <alignment horizontal="center"/>
    </xf>
    <xf numFmtId="0" fontId="8" fillId="0" borderId="0" xfId="12" applyFont="1" applyFill="1" applyBorder="1" applyAlignment="1">
      <alignment horizontal="left"/>
    </xf>
    <xf numFmtId="172" fontId="8" fillId="0" borderId="0" xfId="12" applyNumberFormat="1" applyFont="1" applyFill="1" applyAlignment="1">
      <alignment horizontal="center"/>
    </xf>
    <xf numFmtId="169" fontId="91" fillId="68" borderId="0" xfId="3" applyNumberFormat="1" applyFont="1" applyFill="1"/>
    <xf numFmtId="169" fontId="91" fillId="68" borderId="0" xfId="2" applyNumberFormat="1" applyFont="1" applyFill="1"/>
    <xf numFmtId="0" fontId="91" fillId="68" borderId="0" xfId="1" applyFont="1" applyFill="1"/>
    <xf numFmtId="0" fontId="4" fillId="0" borderId="0" xfId="1" applyFont="1" applyFill="1"/>
    <xf numFmtId="185" fontId="91" fillId="68" borderId="0" xfId="1" applyNumberFormat="1" applyFont="1" applyFill="1" applyAlignment="1">
      <alignment horizontal="center"/>
    </xf>
    <xf numFmtId="185" fontId="8" fillId="0" borderId="0" xfId="1" applyNumberFormat="1" applyFont="1" applyFill="1" applyAlignment="1" applyProtection="1">
      <alignment horizontal="center"/>
    </xf>
    <xf numFmtId="185" fontId="91" fillId="68" borderId="0" xfId="1" applyNumberFormat="1" applyFont="1" applyFill="1" applyAlignment="1" applyProtection="1">
      <alignment horizontal="center"/>
    </xf>
    <xf numFmtId="43" fontId="0" fillId="0" borderId="0" xfId="572" applyNumberFormat="1" applyFont="1"/>
    <xf numFmtId="169" fontId="91" fillId="68" borderId="0" xfId="573" applyNumberFormat="1" applyFont="1" applyFill="1"/>
    <xf numFmtId="169" fontId="0" fillId="0" borderId="0" xfId="573" applyNumberFormat="1" applyFont="1"/>
    <xf numFmtId="186" fontId="8" fillId="0" borderId="0" xfId="1" applyNumberFormat="1" applyFont="1" applyFill="1" applyAlignment="1" applyProtection="1">
      <alignment horizontal="center"/>
    </xf>
    <xf numFmtId="186" fontId="91" fillId="68" borderId="0" xfId="1" applyNumberFormat="1" applyFont="1" applyFill="1" applyAlignment="1" applyProtection="1">
      <alignment horizontal="center"/>
    </xf>
    <xf numFmtId="169" fontId="0" fillId="0" borderId="0" xfId="573" applyNumberFormat="1" applyFont="1" applyAlignment="1">
      <alignment horizontal="right"/>
    </xf>
    <xf numFmtId="169" fontId="91" fillId="68" borderId="0" xfId="573" applyNumberFormat="1" applyFont="1" applyFill="1" applyBorder="1"/>
    <xf numFmtId="169" fontId="91" fillId="68" borderId="0" xfId="573" applyNumberFormat="1" applyFont="1" applyFill="1" applyBorder="1" applyProtection="1">
      <protection locked="0"/>
    </xf>
    <xf numFmtId="0" fontId="91" fillId="68" borderId="0" xfId="12" applyFont="1" applyFill="1" applyBorder="1" applyAlignment="1">
      <alignment horizontal="left"/>
    </xf>
    <xf numFmtId="169" fontId="88" fillId="0" borderId="0" xfId="573" applyNumberFormat="1" applyFont="1" applyFill="1" applyAlignment="1">
      <alignment horizontal="right"/>
    </xf>
    <xf numFmtId="169" fontId="8" fillId="0" borderId="2" xfId="573" applyNumberFormat="1" applyFont="1" applyFill="1" applyBorder="1" applyAlignment="1">
      <alignment horizontal="right"/>
    </xf>
    <xf numFmtId="187" fontId="91" fillId="68" borderId="0" xfId="12" applyNumberFormat="1" applyFont="1" applyFill="1" applyAlignment="1">
      <alignment horizontal="center"/>
    </xf>
    <xf numFmtId="187" fontId="91" fillId="68" borderId="0" xfId="1" applyNumberFormat="1" applyFont="1" applyFill="1" applyAlignment="1">
      <alignment horizontal="center"/>
    </xf>
    <xf numFmtId="169" fontId="0" fillId="0" borderId="2" xfId="573" applyNumberFormat="1" applyFont="1" applyBorder="1"/>
    <xf numFmtId="169" fontId="91" fillId="68" borderId="3" xfId="3" applyNumberFormat="1" applyFont="1" applyFill="1" applyBorder="1"/>
    <xf numFmtId="43" fontId="0" fillId="0" borderId="0" xfId="572" applyFont="1" applyAlignment="1">
      <alignment horizontal="center"/>
    </xf>
    <xf numFmtId="43" fontId="0" fillId="0" borderId="0" xfId="572" applyFont="1"/>
    <xf numFmtId="186" fontId="91" fillId="68" borderId="0" xfId="1" applyNumberFormat="1" applyFont="1" applyFill="1" applyAlignment="1">
      <alignment horizontal="center"/>
    </xf>
    <xf numFmtId="169" fontId="91" fillId="68" borderId="1" xfId="573" applyNumberFormat="1" applyFont="1" applyFill="1" applyBorder="1"/>
    <xf numFmtId="44" fontId="0" fillId="0" borderId="3" xfId="573" applyFont="1" applyBorder="1"/>
    <xf numFmtId="169" fontId="0" fillId="0" borderId="4" xfId="573" applyNumberFormat="1" applyFont="1" applyBorder="1"/>
    <xf numFmtId="169" fontId="0" fillId="0" borderId="1" xfId="573" applyNumberFormat="1" applyFont="1" applyBorder="1"/>
    <xf numFmtId="41" fontId="4" fillId="0" borderId="0" xfId="0" applyNumberFormat="1" applyFont="1" applyAlignment="1">
      <alignment horizontal="center"/>
    </xf>
    <xf numFmtId="0" fontId="0" fillId="0" borderId="0" xfId="0" applyFill="1" applyAlignment="1">
      <alignment horizontal="left" indent="1"/>
    </xf>
    <xf numFmtId="169" fontId="8" fillId="0" borderId="0" xfId="573" applyNumberFormat="1" applyFont="1" applyFill="1"/>
    <xf numFmtId="169" fontId="0" fillId="0" borderId="0" xfId="573" applyNumberFormat="1" applyFont="1" applyFill="1"/>
    <xf numFmtId="185" fontId="91" fillId="68" borderId="0" xfId="1" applyNumberFormat="1" applyFont="1" applyFill="1" applyAlignment="1">
      <alignment horizontal="left"/>
    </xf>
    <xf numFmtId="43" fontId="4" fillId="0" borderId="3" xfId="572" applyFont="1" applyBorder="1"/>
    <xf numFmtId="0" fontId="92" fillId="0" borderId="0" xfId="0" applyFont="1"/>
    <xf numFmtId="0" fontId="92" fillId="0" borderId="0" xfId="0" applyFont="1" applyAlignment="1">
      <alignment horizontal="right"/>
    </xf>
    <xf numFmtId="0" fontId="0" fillId="0" borderId="0" xfId="0" applyFont="1" applyAlignment="1">
      <alignment horizontal="center"/>
    </xf>
    <xf numFmtId="0" fontId="0" fillId="0" borderId="0" xfId="0" applyFont="1" applyFill="1" applyAlignment="1">
      <alignment horizontal="center"/>
    </xf>
    <xf numFmtId="0" fontId="16" fillId="0" borderId="0" xfId="0" applyFont="1"/>
    <xf numFmtId="0" fontId="16" fillId="0" borderId="0" xfId="1" applyFont="1"/>
    <xf numFmtId="169" fontId="0" fillId="0" borderId="0" xfId="3" applyNumberFormat="1" applyFont="1" applyBorder="1"/>
    <xf numFmtId="43" fontId="4" fillId="0" borderId="0" xfId="572" applyFont="1" applyBorder="1"/>
    <xf numFmtId="0" fontId="8" fillId="0" borderId="0" xfId="0" applyFont="1" applyAlignment="1">
      <alignment horizontal="left"/>
    </xf>
    <xf numFmtId="0" fontId="0" fillId="0" borderId="0" xfId="0" applyFont="1" applyFill="1"/>
    <xf numFmtId="10" fontId="0" fillId="0" borderId="0" xfId="576" applyNumberFormat="1" applyFont="1"/>
    <xf numFmtId="169" fontId="0" fillId="0" borderId="1" xfId="573" applyNumberFormat="1" applyFont="1" applyFill="1" applyBorder="1"/>
    <xf numFmtId="43" fontId="0" fillId="0" borderId="0" xfId="572" applyNumberFormat="1" applyFont="1" applyFill="1"/>
    <xf numFmtId="0" fontId="5" fillId="0" borderId="0" xfId="572" applyNumberFormat="1" applyFont="1" applyFill="1" applyAlignment="1">
      <alignment horizontal="center"/>
    </xf>
    <xf numFmtId="0" fontId="5" fillId="0" borderId="0" xfId="1" applyFont="1" applyFill="1" applyAlignment="1">
      <alignment horizontal="center"/>
    </xf>
    <xf numFmtId="185" fontId="5" fillId="0" borderId="0" xfId="1" applyNumberFormat="1" applyFont="1" applyFill="1" applyAlignment="1">
      <alignment horizontal="center"/>
    </xf>
    <xf numFmtId="43" fontId="5" fillId="0" borderId="0" xfId="572" applyNumberFormat="1" applyFont="1" applyFill="1"/>
    <xf numFmtId="169" fontId="5" fillId="0" borderId="0" xfId="573" applyNumberFormat="1" applyFont="1" applyFill="1"/>
    <xf numFmtId="10" fontId="5" fillId="0" borderId="0" xfId="7" applyNumberFormat="1" applyFont="1" applyFill="1"/>
    <xf numFmtId="43" fontId="5" fillId="0" borderId="0" xfId="572" applyFont="1" applyFill="1"/>
    <xf numFmtId="0" fontId="9" fillId="0" borderId="0" xfId="0" applyFont="1" applyFill="1"/>
    <xf numFmtId="0" fontId="5" fillId="0" borderId="0" xfId="0" applyFont="1" applyFill="1"/>
    <xf numFmtId="0" fontId="5" fillId="0" borderId="0" xfId="1" applyFont="1" applyFill="1" applyAlignment="1">
      <alignment horizontal="right"/>
    </xf>
    <xf numFmtId="0" fontId="8" fillId="0" borderId="0" xfId="0" applyFont="1" applyAlignment="1">
      <alignment horizontal="left" indent="2"/>
    </xf>
    <xf numFmtId="0" fontId="0" fillId="0" borderId="0" xfId="0" applyFont="1" applyFill="1" applyAlignment="1">
      <alignment horizontal="left" indent="2"/>
    </xf>
    <xf numFmtId="0" fontId="0" fillId="0" borderId="0" xfId="0" applyFont="1" applyFill="1" applyAlignment="1">
      <alignment horizontal="left"/>
    </xf>
    <xf numFmtId="0" fontId="3" fillId="0" borderId="0" xfId="1" applyFont="1" applyFill="1" applyAlignment="1">
      <alignment horizontal="left"/>
    </xf>
    <xf numFmtId="0" fontId="4" fillId="0" borderId="0" xfId="1" applyFont="1" applyFill="1" applyAlignment="1">
      <alignment horizontal="center"/>
    </xf>
    <xf numFmtId="0" fontId="0" fillId="0" borderId="0" xfId="1" applyFont="1" applyFill="1" applyAlignment="1">
      <alignment horizontal="center"/>
    </xf>
    <xf numFmtId="185" fontId="91" fillId="0" borderId="0" xfId="1" applyNumberFormat="1" applyFont="1" applyFill="1" applyAlignment="1" applyProtection="1">
      <alignment horizontal="center"/>
    </xf>
    <xf numFmtId="43" fontId="0" fillId="0" borderId="0" xfId="2" applyNumberFormat="1" applyFont="1" applyFill="1"/>
    <xf numFmtId="169" fontId="91" fillId="0" borderId="0" xfId="2" applyNumberFormat="1" applyFont="1" applyFill="1"/>
    <xf numFmtId="169" fontId="0" fillId="0" borderId="0" xfId="1" applyNumberFormat="1" applyFont="1" applyFill="1"/>
    <xf numFmtId="0" fontId="16" fillId="0" borderId="0" xfId="0" applyFont="1" applyFill="1"/>
    <xf numFmtId="43" fontId="8" fillId="0" borderId="0" xfId="572" applyNumberFormat="1" applyFont="1" applyFill="1" applyAlignment="1" applyProtection="1">
      <alignment horizontal="center"/>
    </xf>
    <xf numFmtId="186" fontId="91" fillId="0" borderId="0" xfId="1" applyNumberFormat="1" applyFont="1" applyFill="1" applyAlignment="1" applyProtection="1">
      <alignment horizontal="center"/>
    </xf>
    <xf numFmtId="169" fontId="91" fillId="0" borderId="0" xfId="573" applyNumberFormat="1" applyFont="1" applyFill="1" applyBorder="1"/>
    <xf numFmtId="43" fontId="0" fillId="0" borderId="0" xfId="2" applyFont="1" applyFill="1" applyAlignment="1">
      <alignment horizontal="right"/>
    </xf>
    <xf numFmtId="169" fontId="0" fillId="0" borderId="0" xfId="573" applyNumberFormat="1" applyFont="1" applyFill="1" applyAlignment="1">
      <alignment horizontal="right"/>
    </xf>
    <xf numFmtId="0" fontId="11" fillId="0" borderId="0" xfId="12" applyFont="1" applyFill="1" applyBorder="1" applyAlignment="1">
      <alignment horizontal="left"/>
    </xf>
    <xf numFmtId="0" fontId="10" fillId="0" borderId="0" xfId="1" quotePrefix="1" applyFont="1" applyFill="1" applyBorder="1" applyAlignment="1">
      <alignment horizontal="center" wrapText="1"/>
    </xf>
    <xf numFmtId="14" fontId="91" fillId="68" borderId="0" xfId="12" applyNumberFormat="1" applyFont="1" applyFill="1" applyAlignment="1">
      <alignment horizontal="center"/>
    </xf>
    <xf numFmtId="0" fontId="94" fillId="0" borderId="0" xfId="1" applyFont="1"/>
    <xf numFmtId="0" fontId="0" fillId="0" borderId="0" xfId="0" applyFont="1" applyAlignment="1">
      <alignment horizontal="left"/>
    </xf>
    <xf numFmtId="10" fontId="8" fillId="0" borderId="0" xfId="7" applyNumberFormat="1" applyFont="1" applyFill="1" applyBorder="1"/>
    <xf numFmtId="39" fontId="8" fillId="0" borderId="0" xfId="1" applyNumberFormat="1" applyFont="1" applyFill="1"/>
    <xf numFmtId="187" fontId="0" fillId="0" borderId="0" xfId="0" applyNumberFormat="1" applyFont="1" applyFill="1" applyBorder="1" applyAlignment="1">
      <alignment horizontal="center"/>
    </xf>
    <xf numFmtId="165" fontId="0" fillId="0" borderId="0" xfId="572" applyNumberFormat="1" applyFont="1" applyFill="1" applyBorder="1" applyAlignment="1">
      <alignment horizontal="center"/>
    </xf>
    <xf numFmtId="0" fontId="8" fillId="0" borderId="0" xfId="1" applyFont="1" applyFill="1" applyBorder="1" applyAlignment="1"/>
    <xf numFmtId="0" fontId="0" fillId="0" borderId="0" xfId="0" applyFont="1" applyFill="1" applyBorder="1" applyAlignment="1"/>
    <xf numFmtId="0" fontId="91" fillId="68" borderId="0" xfId="0" applyFont="1" applyFill="1" applyAlignment="1">
      <alignment horizontal="center"/>
    </xf>
    <xf numFmtId="187" fontId="91" fillId="68" borderId="0" xfId="0" applyNumberFormat="1" applyFont="1" applyFill="1" applyAlignment="1">
      <alignment horizontal="center"/>
    </xf>
    <xf numFmtId="0" fontId="0" fillId="0" borderId="5" xfId="0" applyFont="1" applyBorder="1"/>
    <xf numFmtId="43" fontId="10" fillId="0" borderId="0" xfId="2" quotePrefix="1" applyFont="1" applyFill="1" applyAlignment="1">
      <alignment horizontal="center" wrapText="1"/>
    </xf>
    <xf numFmtId="165" fontId="0" fillId="0" borderId="0" xfId="572" applyNumberFormat="1" applyFont="1"/>
    <xf numFmtId="0" fontId="91" fillId="68" borderId="0" xfId="1" applyFont="1" applyFill="1" applyAlignment="1">
      <alignment wrapText="1"/>
    </xf>
    <xf numFmtId="43" fontId="0" fillId="0" borderId="0" xfId="2" applyFont="1" applyAlignment="1">
      <alignment vertical="top"/>
    </xf>
    <xf numFmtId="169" fontId="91" fillId="68" borderId="0" xfId="573" applyNumberFormat="1" applyFont="1" applyFill="1" applyAlignment="1">
      <alignment vertical="top"/>
    </xf>
    <xf numFmtId="43" fontId="91" fillId="68" borderId="0" xfId="1" applyNumberFormat="1" applyFont="1" applyFill="1" applyAlignment="1">
      <alignment horizontal="center" vertical="top"/>
    </xf>
    <xf numFmtId="0" fontId="0" fillId="0" borderId="0" xfId="0" applyFont="1" applyAlignment="1">
      <alignment vertical="top" wrapText="1"/>
    </xf>
    <xf numFmtId="43" fontId="10" fillId="0" borderId="0" xfId="2" quotePrefix="1" applyFont="1" applyFill="1" applyAlignment="1">
      <alignment horizontal="center" vertical="top" wrapText="1"/>
    </xf>
    <xf numFmtId="0" fontId="0" fillId="0" borderId="0" xfId="0" applyFont="1" applyAlignment="1">
      <alignment horizontal="left" vertical="top" wrapText="1"/>
    </xf>
    <xf numFmtId="187" fontId="91" fillId="68" borderId="0" xfId="0" applyNumberFormat="1" applyFont="1" applyFill="1" applyAlignment="1">
      <alignment horizontal="center" vertical="top" wrapText="1"/>
    </xf>
    <xf numFmtId="43" fontId="0" fillId="0" borderId="0" xfId="572" applyFont="1" applyAlignment="1">
      <alignment vertical="top" wrapText="1"/>
    </xf>
    <xf numFmtId="169" fontId="91" fillId="68" borderId="0" xfId="573" applyNumberFormat="1" applyFont="1" applyFill="1" applyAlignment="1">
      <alignment vertical="top" wrapText="1"/>
    </xf>
    <xf numFmtId="0" fontId="0" fillId="0" borderId="0" xfId="1" applyFont="1" applyAlignment="1">
      <alignment horizontal="center" vertical="top" wrapText="1"/>
    </xf>
    <xf numFmtId="43" fontId="4" fillId="0" borderId="2" xfId="2" applyFont="1" applyBorder="1" applyAlignment="1">
      <alignment vertical="top" wrapText="1"/>
    </xf>
    <xf numFmtId="169" fontId="0" fillId="0" borderId="2" xfId="1" applyNumberFormat="1" applyFont="1" applyBorder="1" applyAlignment="1">
      <alignment vertical="top" wrapText="1"/>
    </xf>
    <xf numFmtId="0" fontId="11" fillId="0" borderId="0" xfId="1" applyFont="1" applyAlignment="1">
      <alignment horizontal="center" vertical="top" wrapText="1"/>
    </xf>
    <xf numFmtId="0" fontId="4" fillId="0" borderId="0" xfId="1" quotePrefix="1" applyFont="1" applyBorder="1" applyAlignment="1">
      <alignment horizontal="center" vertical="top" wrapText="1"/>
    </xf>
    <xf numFmtId="0" fontId="0" fillId="0" borderId="52" xfId="1" applyFont="1" applyBorder="1"/>
    <xf numFmtId="169" fontId="91" fillId="68" borderId="2" xfId="573" applyNumberFormat="1" applyFont="1" applyFill="1" applyBorder="1" applyAlignment="1">
      <alignment vertical="top" wrapText="1"/>
    </xf>
    <xf numFmtId="43" fontId="4" fillId="0" borderId="2" xfId="572" applyFont="1" applyBorder="1" applyAlignment="1">
      <alignment vertical="top" wrapText="1"/>
    </xf>
    <xf numFmtId="42" fontId="91" fillId="68" borderId="0" xfId="573" applyNumberFormat="1" applyFont="1" applyFill="1" applyAlignment="1"/>
    <xf numFmtId="14" fontId="10" fillId="0" borderId="0" xfId="1" quotePrefix="1" applyNumberFormat="1" applyFont="1" applyFill="1" applyAlignment="1" applyProtection="1">
      <alignment horizontal="center"/>
      <protection locked="0"/>
    </xf>
    <xf numFmtId="0" fontId="0" fillId="0" borderId="0" xfId="0" applyFont="1" applyAlignment="1">
      <alignment horizontal="left" indent="4"/>
    </xf>
    <xf numFmtId="165" fontId="93" fillId="0" borderId="0" xfId="1" applyNumberFormat="1" applyFont="1" applyBorder="1" applyAlignment="1">
      <alignment horizontal="center" wrapText="1"/>
    </xf>
    <xf numFmtId="0" fontId="4" fillId="0" borderId="0" xfId="1" quotePrefix="1" applyFont="1" applyFill="1" applyBorder="1" applyAlignment="1">
      <alignment horizontal="center"/>
    </xf>
    <xf numFmtId="0" fontId="94" fillId="0" borderId="0" xfId="0" applyFont="1"/>
    <xf numFmtId="0" fontId="91" fillId="68" borderId="0" xfId="1" applyNumberFormat="1" applyFont="1" applyFill="1" applyAlignment="1">
      <alignment horizontal="left"/>
    </xf>
    <xf numFmtId="168" fontId="0" fillId="0" borderId="0" xfId="1" applyNumberFormat="1" applyFont="1" applyAlignment="1">
      <alignment horizontal="left"/>
    </xf>
    <xf numFmtId="40" fontId="0" fillId="0" borderId="0" xfId="1" applyNumberFormat="1" applyFont="1" applyBorder="1"/>
    <xf numFmtId="0" fontId="95" fillId="0" borderId="0" xfId="1" applyFont="1" applyFill="1"/>
    <xf numFmtId="0" fontId="8" fillId="0" borderId="0" xfId="1" applyFont="1" applyFill="1" applyAlignment="1">
      <alignment horizontal="left"/>
    </xf>
    <xf numFmtId="42" fontId="0" fillId="0" borderId="0" xfId="3" applyNumberFormat="1" applyFont="1" applyBorder="1"/>
    <xf numFmtId="169" fontId="8" fillId="0" borderId="0" xfId="573" applyNumberFormat="1" applyFont="1" applyFill="1" applyProtection="1"/>
    <xf numFmtId="0" fontId="0" fillId="0" borderId="0" xfId="1" applyFont="1" applyAlignment="1">
      <alignment horizontal="left"/>
    </xf>
    <xf numFmtId="169" fontId="0" fillId="0" borderId="0" xfId="0" applyNumberFormat="1" applyFont="1"/>
    <xf numFmtId="0" fontId="94" fillId="0" borderId="0" xfId="0" applyFont="1" applyFill="1"/>
    <xf numFmtId="43" fontId="0" fillId="0" borderId="1" xfId="572" applyFont="1" applyBorder="1"/>
    <xf numFmtId="10" fontId="8" fillId="0" borderId="1" xfId="7" applyNumberFormat="1" applyFont="1" applyFill="1" applyBorder="1" applyAlignment="1">
      <alignment horizontal="right"/>
    </xf>
    <xf numFmtId="0" fontId="0" fillId="0" borderId="0" xfId="0" applyFont="1" applyFill="1" applyAlignment="1">
      <alignment vertical="top"/>
    </xf>
    <xf numFmtId="0" fontId="0" fillId="0" borderId="0" xfId="0" applyFont="1" applyFill="1" applyAlignment="1">
      <alignment vertical="top" wrapText="1"/>
    </xf>
    <xf numFmtId="0" fontId="91" fillId="68" borderId="0" xfId="1" applyFont="1" applyFill="1" applyAlignment="1">
      <alignment horizontal="left" vertical="top"/>
    </xf>
    <xf numFmtId="0" fontId="0" fillId="0" borderId="0" xfId="1" applyFont="1" applyAlignment="1">
      <alignment horizontal="center" vertical="top"/>
    </xf>
    <xf numFmtId="43" fontId="0" fillId="0" borderId="0" xfId="572" applyNumberFormat="1" applyFont="1" applyAlignment="1">
      <alignment horizontal="center"/>
    </xf>
    <xf numFmtId="0" fontId="0" fillId="0" borderId="0" xfId="0" applyAlignment="1">
      <alignment horizontal="center"/>
    </xf>
    <xf numFmtId="37" fontId="8" fillId="0" borderId="0" xfId="1" applyNumberFormat="1" applyFont="1" applyAlignment="1" applyProtection="1">
      <alignment horizontal="center"/>
    </xf>
    <xf numFmtId="0" fontId="0" fillId="0" borderId="0" xfId="0" applyFont="1" applyAlignment="1"/>
    <xf numFmtId="165" fontId="0" fillId="0" borderId="0" xfId="1" applyNumberFormat="1" applyFont="1" applyAlignment="1"/>
    <xf numFmtId="165" fontId="0" fillId="0" borderId="0" xfId="0" applyNumberFormat="1" applyFont="1" applyAlignment="1"/>
    <xf numFmtId="0" fontId="8" fillId="0" borderId="0" xfId="0" applyFont="1"/>
    <xf numFmtId="37" fontId="8" fillId="0" borderId="0" xfId="1" applyNumberFormat="1" applyFont="1" applyAlignment="1" applyProtection="1"/>
    <xf numFmtId="43" fontId="8" fillId="0" borderId="0" xfId="572" applyFont="1" applyFill="1" applyProtection="1">
      <protection locked="0"/>
    </xf>
    <xf numFmtId="37" fontId="15" fillId="0" borderId="0" xfId="1" applyNumberFormat="1" applyFont="1" applyFill="1" applyAlignment="1" applyProtection="1">
      <alignment horizontal="left"/>
      <protection locked="0"/>
    </xf>
    <xf numFmtId="43" fontId="4" fillId="0" borderId="2" xfId="572" applyFont="1" applyBorder="1"/>
    <xf numFmtId="43" fontId="8" fillId="0" borderId="0" xfId="572" applyFont="1" applyFill="1"/>
    <xf numFmtId="43" fontId="91" fillId="68" borderId="0" xfId="572" applyFont="1" applyFill="1" applyAlignment="1" applyProtection="1">
      <alignment horizontal="center"/>
    </xf>
    <xf numFmtId="43" fontId="0" fillId="0" borderId="2" xfId="572" applyFont="1" applyBorder="1" applyAlignment="1">
      <alignment horizontal="center"/>
    </xf>
    <xf numFmtId="43" fontId="10" fillId="0" borderId="2" xfId="572" applyFont="1" applyFill="1" applyBorder="1" applyAlignment="1" applyProtection="1">
      <alignment horizontal="center"/>
    </xf>
    <xf numFmtId="169" fontId="91" fillId="68" borderId="0" xfId="573" applyNumberFormat="1" applyFont="1" applyFill="1" applyAlignment="1" applyProtection="1">
      <alignment horizontal="center"/>
    </xf>
    <xf numFmtId="169" fontId="8" fillId="0" borderId="0" xfId="573" applyNumberFormat="1" applyFont="1" applyFill="1" applyAlignment="1" applyProtection="1">
      <alignment horizontal="center"/>
    </xf>
    <xf numFmtId="169" fontId="8" fillId="0" borderId="0" xfId="1" applyNumberFormat="1" applyFont="1" applyFill="1" applyAlignment="1" applyProtection="1">
      <alignment horizontal="center"/>
    </xf>
    <xf numFmtId="169" fontId="8" fillId="0" borderId="2" xfId="573" applyNumberFormat="1" applyFont="1" applyFill="1" applyBorder="1" applyAlignment="1" applyProtection="1">
      <alignment horizontal="center"/>
    </xf>
    <xf numFmtId="165" fontId="10" fillId="0" borderId="0" xfId="2" applyNumberFormat="1" applyFont="1" applyFill="1" applyAlignment="1">
      <alignment horizontal="center"/>
    </xf>
    <xf numFmtId="0" fontId="0" fillId="0" borderId="0" xfId="0" applyFont="1" applyAlignment="1">
      <alignment horizontal="right"/>
    </xf>
    <xf numFmtId="0" fontId="0" fillId="0" borderId="0" xfId="1" applyFont="1" applyFill="1" applyAlignment="1">
      <alignment horizontal="center" vertical="top"/>
    </xf>
    <xf numFmtId="0" fontId="91" fillId="0" borderId="0" xfId="1" applyFont="1" applyFill="1" applyAlignment="1">
      <alignment horizontal="left" vertical="top"/>
    </xf>
    <xf numFmtId="0" fontId="91" fillId="0" borderId="0" xfId="1" applyFont="1" applyFill="1" applyAlignment="1">
      <alignment wrapText="1"/>
    </xf>
    <xf numFmtId="43" fontId="91" fillId="0" borderId="0" xfId="1" applyNumberFormat="1" applyFont="1" applyFill="1" applyAlignment="1">
      <alignment horizontal="center" vertical="top"/>
    </xf>
    <xf numFmtId="169" fontId="91" fillId="68" borderId="0" xfId="573" applyNumberFormat="1" applyFont="1" applyFill="1" applyBorder="1" applyAlignment="1">
      <alignment vertical="top"/>
    </xf>
    <xf numFmtId="43" fontId="3" fillId="0" borderId="0" xfId="2" applyFont="1" applyBorder="1" applyAlignment="1">
      <alignment vertical="top"/>
    </xf>
    <xf numFmtId="43" fontId="4" fillId="0" borderId="0" xfId="2" applyFont="1" applyFill="1" applyBorder="1" applyAlignment="1">
      <alignment vertical="top"/>
    </xf>
    <xf numFmtId="169" fontId="91" fillId="0" borderId="0" xfId="573" applyNumberFormat="1" applyFont="1" applyFill="1" applyBorder="1" applyAlignment="1">
      <alignment vertical="top"/>
    </xf>
    <xf numFmtId="43" fontId="4" fillId="0" borderId="2" xfId="2" applyFont="1" applyBorder="1"/>
    <xf numFmtId="43" fontId="10" fillId="0" borderId="2" xfId="2" applyFont="1" applyFill="1" applyBorder="1" applyProtection="1">
      <protection locked="0"/>
    </xf>
    <xf numFmtId="169" fontId="8" fillId="0" borderId="2" xfId="573" applyNumberFormat="1" applyFont="1" applyFill="1" applyBorder="1" applyProtection="1">
      <protection locked="0"/>
    </xf>
    <xf numFmtId="43" fontId="4" fillId="0" borderId="2" xfId="2" applyNumberFormat="1" applyFont="1" applyBorder="1"/>
    <xf numFmtId="0" fontId="4" fillId="0" borderId="0" xfId="0" applyFont="1" applyAlignment="1">
      <alignment horizontal="centerContinuous"/>
    </xf>
    <xf numFmtId="0" fontId="0" fillId="0" borderId="0" xfId="0" applyFont="1" applyAlignment="1">
      <alignment horizontal="centerContinuous"/>
    </xf>
    <xf numFmtId="0" fontId="4" fillId="0" borderId="5" xfId="0" applyFont="1" applyBorder="1" applyAlignment="1">
      <alignment horizontal="centerContinuous"/>
    </xf>
    <xf numFmtId="43" fontId="0" fillId="0" borderId="0" xfId="572" applyFont="1" applyFill="1"/>
    <xf numFmtId="165" fontId="0" fillId="0" borderId="0" xfId="0" applyNumberFormat="1" applyFont="1" applyFill="1"/>
    <xf numFmtId="165" fontId="93" fillId="0" borderId="0" xfId="1" applyNumberFormat="1" applyFont="1" applyFill="1" applyBorder="1" applyAlignment="1">
      <alignment horizontal="center" wrapText="1"/>
    </xf>
    <xf numFmtId="0" fontId="0" fillId="0" borderId="0" xfId="1" applyFont="1" applyFill="1" applyAlignment="1">
      <alignment horizontal="left"/>
    </xf>
    <xf numFmtId="10" fontId="8" fillId="0" borderId="0" xfId="576" applyNumberFormat="1" applyFont="1" applyFill="1" applyAlignment="1">
      <alignment horizontal="center"/>
    </xf>
    <xf numFmtId="43" fontId="8" fillId="0" borderId="0" xfId="572" applyFont="1" applyFill="1" applyProtection="1"/>
    <xf numFmtId="43" fontId="10" fillId="0" borderId="2" xfId="572" applyFont="1" applyFill="1" applyBorder="1" applyAlignment="1">
      <alignment horizontal="right"/>
    </xf>
    <xf numFmtId="44" fontId="5" fillId="0" borderId="0" xfId="573" applyFont="1" applyFill="1" applyAlignment="1">
      <alignment horizontal="center"/>
    </xf>
    <xf numFmtId="0" fontId="3" fillId="0" borderId="0" xfId="577" applyFont="1"/>
    <xf numFmtId="165" fontId="3" fillId="0" borderId="0" xfId="577" applyNumberFormat="1" applyFont="1"/>
    <xf numFmtId="169" fontId="91" fillId="68" borderId="0" xfId="579" applyNumberFormat="1" applyFont="1" applyFill="1"/>
    <xf numFmtId="188" fontId="91" fillId="68" borderId="0" xfId="576" applyNumberFormat="1" applyFont="1" applyFill="1" applyBorder="1"/>
    <xf numFmtId="43" fontId="0" fillId="0" borderId="0" xfId="0" applyNumberFormat="1" applyFill="1"/>
    <xf numFmtId="0" fontId="0" fillId="0" borderId="0" xfId="0" applyFill="1" applyAlignment="1">
      <alignment horizontal="center"/>
    </xf>
    <xf numFmtId="0" fontId="0" fillId="0" borderId="0" xfId="0" applyFill="1" applyAlignment="1">
      <alignment horizontal="left" indent="3"/>
    </xf>
    <xf numFmtId="0" fontId="89" fillId="0" borderId="0" xfId="1" applyFont="1" applyFill="1" applyAlignment="1">
      <alignment horizontal="center"/>
    </xf>
    <xf numFmtId="43" fontId="3" fillId="0" borderId="0" xfId="578" applyFont="1"/>
    <xf numFmtId="43" fontId="3" fillId="0" borderId="0" xfId="2" applyNumberFormat="1" applyFont="1"/>
    <xf numFmtId="169" fontId="3" fillId="0" borderId="0" xfId="579" applyNumberFormat="1" applyFont="1"/>
    <xf numFmtId="168" fontId="3" fillId="0" borderId="0" xfId="1" applyNumberFormat="1" applyFont="1"/>
    <xf numFmtId="2" fontId="3" fillId="0" borderId="0" xfId="1" applyNumberFormat="1" applyFont="1"/>
    <xf numFmtId="165" fontId="3" fillId="0" borderId="0" xfId="2" applyNumberFormat="1" applyFont="1"/>
    <xf numFmtId="168" fontId="3" fillId="0" borderId="0" xfId="1" applyNumberFormat="1" applyFont="1" applyAlignment="1">
      <alignment horizontal="left"/>
    </xf>
    <xf numFmtId="42" fontId="3" fillId="0" borderId="2" xfId="3" applyNumberFormat="1" applyFont="1" applyBorder="1"/>
    <xf numFmtId="169" fontId="3" fillId="0" borderId="2" xfId="579" applyNumberFormat="1" applyFont="1" applyBorder="1"/>
    <xf numFmtId="40" fontId="3" fillId="0" borderId="0" xfId="1" applyNumberFormat="1" applyFont="1" applyBorder="1"/>
    <xf numFmtId="42" fontId="3" fillId="0" borderId="0" xfId="3" applyNumberFormat="1" applyFont="1" applyBorder="1"/>
    <xf numFmtId="0" fontId="3" fillId="0" borderId="0" xfId="1" applyFont="1" applyAlignment="1">
      <alignment horizontal="left"/>
    </xf>
    <xf numFmtId="0" fontId="89" fillId="0" borderId="0" xfId="1" applyFont="1" applyAlignment="1">
      <alignment horizontal="center"/>
    </xf>
    <xf numFmtId="0" fontId="93" fillId="0" borderId="0" xfId="1" applyFont="1" applyAlignment="1">
      <alignment horizontal="center"/>
    </xf>
    <xf numFmtId="173" fontId="89" fillId="0" borderId="0" xfId="1" applyNumberFormat="1" applyFont="1" applyFill="1" applyAlignment="1" applyProtection="1">
      <alignment horizontal="center"/>
    </xf>
    <xf numFmtId="0" fontId="89" fillId="0" borderId="0" xfId="1" applyFont="1" applyFill="1" applyAlignment="1" applyProtection="1">
      <alignment horizontal="center"/>
      <protection locked="0"/>
    </xf>
    <xf numFmtId="0" fontId="89" fillId="0" borderId="0" xfId="1" applyFont="1" applyFill="1" applyAlignment="1" applyProtection="1">
      <alignment horizontal="center"/>
    </xf>
    <xf numFmtId="37" fontId="89" fillId="0" borderId="0" xfId="1" applyNumberFormat="1" applyFont="1" applyFill="1" applyBorder="1" applyAlignment="1" applyProtection="1">
      <alignment horizontal="center"/>
    </xf>
    <xf numFmtId="17" fontId="89" fillId="0" borderId="0" xfId="1" applyNumberFormat="1" applyFont="1" applyFill="1" applyAlignment="1">
      <alignment horizontal="center"/>
    </xf>
    <xf numFmtId="165" fontId="89" fillId="0" borderId="0" xfId="2" applyNumberFormat="1" applyFont="1" applyFill="1" applyAlignment="1">
      <alignment horizontal="center"/>
    </xf>
    <xf numFmtId="165" fontId="89" fillId="0" borderId="0" xfId="1" applyNumberFormat="1" applyFont="1" applyFill="1" applyAlignment="1">
      <alignment horizontal="center"/>
    </xf>
    <xf numFmtId="37" fontId="89" fillId="0" borderId="0" xfId="1" applyNumberFormat="1" applyFont="1" applyBorder="1" applyAlignment="1" applyProtection="1">
      <alignment horizontal="center"/>
    </xf>
    <xf numFmtId="0" fontId="93" fillId="0" borderId="0" xfId="0" applyFont="1" applyBorder="1" applyAlignment="1">
      <alignment horizontal="center"/>
    </xf>
    <xf numFmtId="41" fontId="93" fillId="0" borderId="0" xfId="0" applyNumberFormat="1" applyFont="1" applyBorder="1" applyAlignment="1">
      <alignment horizontal="center"/>
    </xf>
    <xf numFmtId="43" fontId="93" fillId="0" borderId="0" xfId="0" applyNumberFormat="1" applyFont="1" applyBorder="1" applyAlignment="1">
      <alignment horizontal="center"/>
    </xf>
    <xf numFmtId="0" fontId="3" fillId="0" borderId="0" xfId="574" applyFont="1" applyProtection="1"/>
    <xf numFmtId="0" fontId="3" fillId="0" borderId="0" xfId="574" applyNumberFormat="1" applyFont="1" applyFill="1" applyAlignment="1" applyProtection="1"/>
    <xf numFmtId="0" fontId="3" fillId="0" borderId="0" xfId="574" applyFont="1"/>
    <xf numFmtId="14" fontId="8" fillId="0" borderId="0" xfId="574" applyNumberFormat="1" applyFont="1" applyFill="1" applyBorder="1" applyAlignment="1" applyProtection="1">
      <alignment horizontal="centerContinuous"/>
    </xf>
    <xf numFmtId="0" fontId="3" fillId="0" borderId="0" xfId="574" applyFont="1" applyAlignment="1" applyProtection="1">
      <alignment horizontal="left"/>
    </xf>
    <xf numFmtId="44" fontId="98" fillId="70" borderId="37" xfId="574" applyNumberFormat="1" applyFont="1" applyFill="1" applyBorder="1" applyAlignment="1" applyProtection="1">
      <alignment horizontal="left"/>
    </xf>
    <xf numFmtId="0" fontId="99" fillId="70" borderId="38" xfId="574" applyFont="1" applyFill="1" applyBorder="1" applyProtection="1"/>
    <xf numFmtId="0" fontId="99" fillId="70" borderId="38" xfId="574" applyFont="1" applyFill="1" applyBorder="1" applyAlignment="1" applyProtection="1">
      <alignment horizontal="left"/>
    </xf>
    <xf numFmtId="0" fontId="99" fillId="70" borderId="39" xfId="574" applyFont="1" applyFill="1" applyBorder="1" applyProtection="1"/>
    <xf numFmtId="0" fontId="3" fillId="71" borderId="20" xfId="574" applyFont="1" applyFill="1" applyBorder="1" applyProtection="1"/>
    <xf numFmtId="0" fontId="3" fillId="71" borderId="0" xfId="574" applyFont="1" applyFill="1" applyBorder="1" applyProtection="1"/>
    <xf numFmtId="0" fontId="3" fillId="71" borderId="0" xfId="574" applyFont="1" applyFill="1" applyBorder="1" applyAlignment="1" applyProtection="1">
      <alignment horizontal="left"/>
    </xf>
    <xf numFmtId="0" fontId="3" fillId="71" borderId="11" xfId="574" applyFont="1" applyFill="1" applyBorder="1" applyProtection="1"/>
    <xf numFmtId="0" fontId="3" fillId="71" borderId="40" xfId="574" applyFont="1" applyFill="1" applyBorder="1" applyProtection="1"/>
    <xf numFmtId="0" fontId="3" fillId="71" borderId="41" xfId="574" applyFont="1" applyFill="1" applyBorder="1" applyProtection="1"/>
    <xf numFmtId="0" fontId="3" fillId="71" borderId="41" xfId="574" applyFont="1" applyFill="1" applyBorder="1" applyAlignment="1" applyProtection="1">
      <alignment horizontal="left"/>
    </xf>
    <xf numFmtId="0" fontId="3" fillId="71" borderId="42" xfId="574" applyFont="1" applyFill="1" applyBorder="1" applyProtection="1"/>
    <xf numFmtId="0" fontId="3" fillId="0" borderId="0" xfId="574" applyFont="1" applyFill="1"/>
    <xf numFmtId="0" fontId="3" fillId="71" borderId="43" xfId="574" applyFont="1" applyFill="1" applyBorder="1" applyProtection="1"/>
    <xf numFmtId="184" fontId="3" fillId="71" borderId="0" xfId="574" applyNumberFormat="1" applyFont="1" applyFill="1" applyBorder="1" applyAlignment="1" applyProtection="1">
      <alignment horizontal="left"/>
    </xf>
    <xf numFmtId="14" fontId="97" fillId="69" borderId="36" xfId="574" applyNumberFormat="1" applyFont="1" applyFill="1" applyBorder="1" applyAlignment="1" applyProtection="1">
      <alignment horizontal="center"/>
    </xf>
    <xf numFmtId="14" fontId="8" fillId="69" borderId="36" xfId="574" applyNumberFormat="1" applyFont="1" applyFill="1" applyBorder="1" applyAlignment="1" applyProtection="1">
      <alignment horizontal="center"/>
    </xf>
    <xf numFmtId="0" fontId="3" fillId="71" borderId="44" xfId="574" applyFont="1" applyFill="1" applyBorder="1" applyProtection="1"/>
    <xf numFmtId="0" fontId="3" fillId="71" borderId="47" xfId="574" applyFont="1" applyFill="1" applyBorder="1" applyProtection="1"/>
    <xf numFmtId="0" fontId="3" fillId="71" borderId="48" xfId="574" applyFont="1" applyFill="1" applyBorder="1" applyProtection="1"/>
    <xf numFmtId="0" fontId="3" fillId="71" borderId="48" xfId="574" applyFont="1" applyFill="1" applyBorder="1" applyAlignment="1" applyProtection="1">
      <alignment horizontal="left"/>
    </xf>
    <xf numFmtId="0" fontId="3" fillId="71" borderId="49" xfId="574" applyFont="1" applyFill="1" applyBorder="1" applyProtection="1"/>
    <xf numFmtId="0" fontId="3" fillId="71" borderId="50" xfId="574" applyFont="1" applyFill="1" applyBorder="1" applyProtection="1"/>
    <xf numFmtId="0" fontId="3" fillId="71" borderId="1" xfId="574" applyFont="1" applyFill="1" applyBorder="1" applyProtection="1"/>
    <xf numFmtId="0" fontId="3" fillId="71" borderId="1" xfId="574" applyFont="1" applyFill="1" applyBorder="1" applyAlignment="1" applyProtection="1">
      <alignment horizontal="left"/>
    </xf>
    <xf numFmtId="0" fontId="3" fillId="71" borderId="51" xfId="574" applyFont="1" applyFill="1" applyBorder="1" applyProtection="1"/>
    <xf numFmtId="0" fontId="3" fillId="0" borderId="0" xfId="574" applyNumberFormat="1" applyFont="1" applyFill="1" applyAlignment="1" applyProtection="1">
      <alignment horizontal="left"/>
    </xf>
    <xf numFmtId="0" fontId="4" fillId="71" borderId="0" xfId="574" applyFont="1" applyFill="1" applyBorder="1" applyProtection="1"/>
    <xf numFmtId="0" fontId="93" fillId="71" borderId="0" xfId="574" applyFont="1" applyFill="1" applyBorder="1" applyAlignment="1" applyProtection="1">
      <alignment horizontal="center"/>
    </xf>
    <xf numFmtId="184" fontId="3" fillId="71" borderId="0" xfId="574" applyNumberFormat="1" applyFont="1" applyFill="1" applyBorder="1" applyAlignment="1" applyProtection="1">
      <alignment horizontal="left" indent="1"/>
    </xf>
    <xf numFmtId="43" fontId="97" fillId="69" borderId="36" xfId="572" applyFont="1" applyFill="1" applyBorder="1" applyAlignment="1" applyProtection="1">
      <alignment horizontal="center"/>
    </xf>
    <xf numFmtId="43" fontId="97" fillId="69" borderId="53" xfId="575" applyFont="1" applyFill="1" applyBorder="1" applyAlignment="1" applyProtection="1">
      <alignment horizontal="center"/>
    </xf>
    <xf numFmtId="43" fontId="87" fillId="69" borderId="53" xfId="575" applyFont="1" applyFill="1" applyBorder="1" applyAlignment="1" applyProtection="1">
      <alignment horizontal="center"/>
    </xf>
    <xf numFmtId="43" fontId="97" fillId="69" borderId="36" xfId="575" applyFont="1" applyFill="1" applyBorder="1" applyAlignment="1" applyProtection="1">
      <alignment horizontal="center"/>
    </xf>
    <xf numFmtId="184" fontId="4" fillId="71" borderId="0" xfId="574" applyNumberFormat="1" applyFont="1" applyFill="1" applyBorder="1" applyAlignment="1" applyProtection="1">
      <alignment horizontal="left"/>
    </xf>
    <xf numFmtId="0" fontId="10" fillId="0" borderId="0" xfId="574" applyFont="1" applyProtection="1"/>
    <xf numFmtId="0" fontId="101" fillId="71" borderId="0" xfId="574" applyFont="1" applyFill="1" applyBorder="1" applyProtection="1"/>
    <xf numFmtId="187" fontId="8" fillId="0" borderId="0" xfId="12" applyNumberFormat="1" applyFont="1" applyFill="1" applyAlignment="1">
      <alignment horizontal="center"/>
    </xf>
    <xf numFmtId="43" fontId="10" fillId="0" borderId="0" xfId="2" quotePrefix="1" applyFont="1" applyFill="1" applyAlignment="1">
      <alignment horizontal="center" vertical="top"/>
    </xf>
    <xf numFmtId="0" fontId="4" fillId="0" borderId="0" xfId="1" quotePrefix="1" applyFont="1" applyBorder="1" applyAlignment="1">
      <alignment horizontal="center" vertical="top"/>
    </xf>
    <xf numFmtId="165" fontId="4" fillId="0" borderId="0" xfId="1" quotePrefix="1" applyNumberFormat="1" applyFont="1" applyBorder="1" applyAlignment="1">
      <alignment horizontal="center" vertical="top"/>
    </xf>
    <xf numFmtId="43" fontId="0" fillId="0" borderId="2" xfId="572" applyFont="1" applyBorder="1"/>
    <xf numFmtId="189" fontId="91" fillId="68" borderId="0" xfId="1" applyNumberFormat="1" applyFont="1" applyFill="1" applyAlignment="1">
      <alignment horizontal="center"/>
    </xf>
    <xf numFmtId="43" fontId="0" fillId="0" borderId="2" xfId="572" applyFont="1" applyFill="1" applyBorder="1"/>
    <xf numFmtId="43" fontId="8" fillId="0" borderId="0" xfId="572" applyFont="1" applyFill="1" applyBorder="1" applyProtection="1"/>
    <xf numFmtId="0" fontId="102" fillId="0" borderId="0" xfId="0" applyFont="1" applyFill="1"/>
    <xf numFmtId="10" fontId="0" fillId="0" borderId="0" xfId="576" applyNumberFormat="1" applyFont="1" applyBorder="1"/>
    <xf numFmtId="169" fontId="103" fillId="0" borderId="0" xfId="3" applyNumberFormat="1" applyFont="1" applyBorder="1"/>
    <xf numFmtId="43" fontId="104" fillId="0" borderId="0" xfId="572" applyFont="1" applyBorder="1"/>
    <xf numFmtId="44" fontId="91" fillId="68" borderId="0" xfId="573" applyNumberFormat="1" applyFont="1" applyFill="1"/>
    <xf numFmtId="44" fontId="0" fillId="0" borderId="0" xfId="2" applyNumberFormat="1" applyFont="1"/>
    <xf numFmtId="44" fontId="0" fillId="0" borderId="2" xfId="3" applyNumberFormat="1" applyFont="1" applyBorder="1"/>
    <xf numFmtId="44" fontId="0" fillId="0" borderId="0" xfId="0" applyNumberFormat="1" applyFont="1"/>
    <xf numFmtId="44" fontId="0" fillId="0" borderId="2" xfId="573" applyNumberFormat="1" applyFont="1" applyBorder="1"/>
    <xf numFmtId="44" fontId="0" fillId="0" borderId="0" xfId="1" applyNumberFormat="1" applyFont="1"/>
    <xf numFmtId="169" fontId="91" fillId="68" borderId="0" xfId="573" applyNumberFormat="1" applyFont="1" applyFill="1" applyAlignment="1">
      <alignment horizontal="center"/>
    </xf>
    <xf numFmtId="169" fontId="0" fillId="0" borderId="0" xfId="573" applyNumberFormat="1" applyFont="1" applyAlignment="1">
      <alignment horizontal="center"/>
    </xf>
    <xf numFmtId="169" fontId="0" fillId="0" borderId="2" xfId="573" applyNumberFormat="1" applyFont="1" applyBorder="1" applyAlignment="1">
      <alignment horizontal="center"/>
    </xf>
    <xf numFmtId="0" fontId="91" fillId="68" borderId="0" xfId="1" applyNumberFormat="1" applyFont="1" applyFill="1" applyAlignment="1">
      <alignment horizontal="center"/>
    </xf>
    <xf numFmtId="0" fontId="8" fillId="0" borderId="0" xfId="1" applyFont="1" applyFill="1" applyBorder="1" applyAlignment="1">
      <alignment horizontal="right"/>
    </xf>
    <xf numFmtId="10" fontId="8" fillId="0" borderId="0" xfId="576" applyNumberFormat="1" applyFont="1" applyFill="1" applyBorder="1" applyProtection="1"/>
    <xf numFmtId="169" fontId="0" fillId="0" borderId="0" xfId="573" applyNumberFormat="1" applyFont="1" applyAlignment="1">
      <alignment vertical="top"/>
    </xf>
    <xf numFmtId="169" fontId="0" fillId="0" borderId="0" xfId="573" applyNumberFormat="1" applyFont="1" applyBorder="1" applyAlignment="1">
      <alignment vertical="top"/>
    </xf>
    <xf numFmtId="169" fontId="0" fillId="0" borderId="0" xfId="573" applyNumberFormat="1" applyFont="1" applyFill="1" applyBorder="1" applyAlignment="1">
      <alignment vertical="top"/>
    </xf>
    <xf numFmtId="169" fontId="0" fillId="0" borderId="0" xfId="573" applyNumberFormat="1" applyFont="1" applyAlignment="1">
      <alignment vertical="top" wrapText="1"/>
    </xf>
    <xf numFmtId="169" fontId="0" fillId="0" borderId="2" xfId="573" applyNumberFormat="1" applyFont="1" applyBorder="1" applyAlignment="1">
      <alignment vertical="top" wrapText="1"/>
    </xf>
    <xf numFmtId="169" fontId="4" fillId="0" borderId="0" xfId="573" quotePrefix="1" applyNumberFormat="1" applyFont="1" applyBorder="1" applyAlignment="1">
      <alignment horizontal="center" vertical="top" wrapText="1"/>
    </xf>
    <xf numFmtId="0" fontId="0" fillId="0" borderId="5" xfId="0" applyFont="1" applyBorder="1" applyAlignment="1">
      <alignment horizontal="center"/>
    </xf>
    <xf numFmtId="0" fontId="0" fillId="0" borderId="0" xfId="0" applyFont="1" applyAlignment="1">
      <alignment horizontal="center" vertical="top" wrapText="1"/>
    </xf>
    <xf numFmtId="0" fontId="95" fillId="0" borderId="0" xfId="1" applyFont="1" applyBorder="1"/>
    <xf numFmtId="187" fontId="91" fillId="68" borderId="0" xfId="0" applyNumberFormat="1" applyFont="1" applyFill="1" applyAlignment="1">
      <alignment horizontal="left" vertical="top"/>
    </xf>
    <xf numFmtId="14" fontId="8" fillId="0" borderId="0" xfId="12" applyNumberFormat="1" applyFont="1" applyFill="1" applyAlignment="1">
      <alignment horizontal="center"/>
    </xf>
    <xf numFmtId="43" fontId="3" fillId="0" borderId="2" xfId="572" applyFont="1" applyBorder="1"/>
    <xf numFmtId="0" fontId="89" fillId="0" borderId="0" xfId="1" applyFont="1" applyFill="1" applyAlignment="1">
      <alignment horizontal="center"/>
    </xf>
    <xf numFmtId="0" fontId="102" fillId="72" borderId="0" xfId="0" applyFont="1" applyFill="1" applyAlignment="1">
      <alignment horizontal="center"/>
    </xf>
    <xf numFmtId="10" fontId="0" fillId="0" borderId="2" xfId="576" applyNumberFormat="1" applyFont="1" applyBorder="1"/>
    <xf numFmtId="0" fontId="4" fillId="0" borderId="0" xfId="0" applyFont="1" applyAlignment="1">
      <alignment horizontal="center"/>
    </xf>
    <xf numFmtId="14" fontId="8" fillId="0" borderId="0" xfId="572" applyNumberFormat="1" applyFont="1" applyFill="1" applyAlignment="1">
      <alignment horizontal="center"/>
    </xf>
    <xf numFmtId="0" fontId="95" fillId="0" borderId="0" xfId="1" applyFont="1" applyAlignment="1">
      <alignment horizontal="left"/>
    </xf>
    <xf numFmtId="0" fontId="95" fillId="0" borderId="0" xfId="1" applyFont="1" applyAlignment="1">
      <alignment horizontal="left" vertical="top" wrapText="1"/>
    </xf>
    <xf numFmtId="0" fontId="0" fillId="0" borderId="0" xfId="0" applyBorder="1"/>
    <xf numFmtId="41" fontId="4" fillId="0" borderId="0" xfId="0" quotePrefix="1" applyNumberFormat="1" applyFont="1" applyAlignment="1">
      <alignment horizontal="center"/>
    </xf>
    <xf numFmtId="169" fontId="0" fillId="0" borderId="0" xfId="0" applyNumberFormat="1"/>
    <xf numFmtId="170" fontId="89" fillId="0" borderId="0" xfId="1" applyNumberFormat="1" applyFont="1" applyFill="1" applyAlignment="1">
      <alignment horizontal="center" wrapText="1"/>
    </xf>
    <xf numFmtId="44" fontId="89" fillId="0" borderId="0" xfId="1" applyNumberFormat="1" applyFont="1" applyFill="1" applyAlignment="1" applyProtection="1">
      <alignment horizontal="center" wrapText="1"/>
      <protection locked="0"/>
    </xf>
    <xf numFmtId="44" fontId="10" fillId="0" borderId="0" xfId="1" applyNumberFormat="1" applyFont="1" applyFill="1" applyAlignment="1" applyProtection="1">
      <alignment horizontal="center"/>
      <protection locked="0"/>
    </xf>
    <xf numFmtId="0" fontId="91" fillId="0" borderId="0" xfId="12" applyFont="1" applyFill="1" applyBorder="1" applyAlignment="1">
      <alignment horizontal="left"/>
    </xf>
    <xf numFmtId="43" fontId="0" fillId="0" borderId="0" xfId="572" applyFont="1" applyBorder="1"/>
    <xf numFmtId="0" fontId="89" fillId="0" borderId="0" xfId="1" applyFont="1" applyFill="1" applyAlignment="1">
      <alignment horizontal="center"/>
    </xf>
    <xf numFmtId="42" fontId="0" fillId="0" borderId="1" xfId="0" applyNumberFormat="1" applyBorder="1"/>
    <xf numFmtId="0" fontId="0" fillId="0" borderId="0" xfId="1" applyFont="1" applyFill="1" applyBorder="1" applyAlignment="1">
      <alignment horizontal="center"/>
    </xf>
    <xf numFmtId="169" fontId="0" fillId="0" borderId="2" xfId="573" applyNumberFormat="1" applyFont="1" applyFill="1" applyBorder="1"/>
    <xf numFmtId="43" fontId="4" fillId="0" borderId="3" xfId="572" applyFont="1" applyFill="1" applyBorder="1"/>
    <xf numFmtId="43" fontId="4" fillId="0" borderId="3" xfId="0" applyNumberFormat="1" applyFont="1" applyBorder="1"/>
    <xf numFmtId="0" fontId="89" fillId="0" borderId="0" xfId="1" applyFont="1" applyFill="1" applyAlignment="1">
      <alignment horizontal="center"/>
    </xf>
    <xf numFmtId="165" fontId="0" fillId="0" borderId="0" xfId="0" applyNumberFormat="1" applyFont="1" applyFill="1" applyAlignment="1"/>
    <xf numFmtId="43" fontId="10" fillId="0" borderId="3" xfId="1" applyNumberFormat="1" applyFont="1" applyFill="1" applyBorder="1"/>
    <xf numFmtId="169" fontId="8" fillId="0" borderId="54" xfId="3" applyNumberFormat="1" applyFont="1" applyBorder="1"/>
    <xf numFmtId="0" fontId="89" fillId="0" borderId="0" xfId="1" applyFont="1" applyFill="1" applyAlignment="1">
      <alignment horizontal="center"/>
    </xf>
    <xf numFmtId="14" fontId="0" fillId="0" borderId="0" xfId="1" applyNumberFormat="1" applyFont="1" applyFill="1" applyBorder="1" applyAlignment="1">
      <alignment horizontal="center"/>
    </xf>
    <xf numFmtId="43" fontId="0" fillId="0" borderId="0" xfId="572" applyFont="1" applyBorder="1" applyAlignment="1">
      <alignment horizontal="center"/>
    </xf>
    <xf numFmtId="0" fontId="92" fillId="0" borderId="0" xfId="0" applyFont="1" applyFill="1"/>
    <xf numFmtId="14" fontId="0" fillId="0" borderId="0" xfId="0" applyNumberFormat="1" applyFont="1" applyFill="1"/>
    <xf numFmtId="0" fontId="0" fillId="0" borderId="0" xfId="0" applyFont="1" applyFill="1" applyAlignment="1">
      <alignment horizontal="center" vertical="top"/>
    </xf>
    <xf numFmtId="0" fontId="102" fillId="0" borderId="0" xfId="0" applyFont="1" applyFill="1" applyAlignment="1">
      <alignment vertical="top"/>
    </xf>
    <xf numFmtId="0" fontId="3" fillId="0" borderId="0" xfId="577" applyFont="1" applyFill="1"/>
    <xf numFmtId="0" fontId="102" fillId="0" borderId="0" xfId="577" applyFont="1" applyFill="1"/>
    <xf numFmtId="169" fontId="0" fillId="0" borderId="0" xfId="0" applyNumberFormat="1" applyFont="1" applyFill="1"/>
    <xf numFmtId="41" fontId="92" fillId="0" borderId="0" xfId="0" applyNumberFormat="1" applyFont="1" applyFill="1"/>
    <xf numFmtId="0" fontId="92" fillId="0" borderId="0" xfId="574" applyFont="1" applyFill="1"/>
    <xf numFmtId="43" fontId="3" fillId="0" borderId="0" xfId="572" applyFont="1"/>
    <xf numFmtId="43" fontId="3" fillId="0" borderId="0" xfId="572" applyFont="1" applyBorder="1"/>
    <xf numFmtId="43" fontId="4" fillId="0" borderId="2" xfId="2" applyFont="1" applyBorder="1" applyAlignment="1">
      <alignment horizontal="right"/>
    </xf>
    <xf numFmtId="39" fontId="10" fillId="0" borderId="3" xfId="1" applyNumberFormat="1" applyFont="1" applyFill="1" applyBorder="1" applyProtection="1"/>
    <xf numFmtId="43" fontId="8" fillId="0" borderId="2" xfId="572" applyFont="1" applyFill="1" applyBorder="1" applyAlignment="1" applyProtection="1">
      <alignment horizontal="center"/>
    </xf>
    <xf numFmtId="43" fontId="4" fillId="0" borderId="2" xfId="572" applyFont="1" applyFill="1" applyBorder="1"/>
    <xf numFmtId="169" fontId="91" fillId="68" borderId="0" xfId="3" applyNumberFormat="1" applyFont="1" applyFill="1" applyBorder="1"/>
    <xf numFmtId="43" fontId="106" fillId="68" borderId="0" xfId="572" applyFont="1" applyFill="1" applyBorder="1"/>
    <xf numFmtId="43" fontId="107" fillId="0" borderId="0" xfId="572" applyFont="1" applyBorder="1"/>
    <xf numFmtId="43" fontId="4" fillId="0" borderId="3" xfId="2" applyNumberFormat="1" applyFont="1" applyBorder="1"/>
    <xf numFmtId="186" fontId="8" fillId="0" borderId="0" xfId="1" applyNumberFormat="1" applyFont="1" applyFill="1" applyAlignment="1">
      <alignment horizontal="center"/>
    </xf>
    <xf numFmtId="43" fontId="97" fillId="69" borderId="36" xfId="572" applyNumberFormat="1" applyFont="1" applyFill="1" applyBorder="1" applyAlignment="1" applyProtection="1">
      <alignment horizontal="center"/>
    </xf>
    <xf numFmtId="43" fontId="97" fillId="69" borderId="53" xfId="575" applyNumberFormat="1" applyFont="1" applyFill="1" applyBorder="1" applyAlignment="1" applyProtection="1">
      <alignment horizontal="center"/>
    </xf>
    <xf numFmtId="43" fontId="100" fillId="69" borderId="53" xfId="575" applyNumberFormat="1" applyFont="1" applyFill="1" applyBorder="1" applyAlignment="1" applyProtection="1">
      <alignment horizontal="center"/>
    </xf>
    <xf numFmtId="2" fontId="105" fillId="68" borderId="2" xfId="0" applyNumberFormat="1" applyFont="1" applyFill="1" applyBorder="1"/>
    <xf numFmtId="43" fontId="97" fillId="69" borderId="45" xfId="575" applyFont="1" applyFill="1" applyBorder="1" applyAlignment="1" applyProtection="1">
      <alignment horizontal="center"/>
    </xf>
    <xf numFmtId="43" fontId="97" fillId="69" borderId="46" xfId="575" applyFont="1" applyFill="1" applyBorder="1" applyAlignment="1" applyProtection="1">
      <alignment horizontal="center"/>
    </xf>
    <xf numFmtId="0" fontId="4" fillId="0" borderId="0" xfId="0" applyFont="1" applyAlignment="1">
      <alignment horizontal="center"/>
    </xf>
    <xf numFmtId="0" fontId="4" fillId="0" borderId="5" xfId="0" applyFont="1" applyBorder="1" applyAlignment="1">
      <alignment horizontal="center"/>
    </xf>
    <xf numFmtId="41" fontId="93" fillId="0" borderId="0" xfId="0" applyNumberFormat="1" applyFont="1" applyAlignment="1">
      <alignment horizontal="center"/>
    </xf>
    <xf numFmtId="43" fontId="4" fillId="0" borderId="0" xfId="0" applyNumberFormat="1" applyFont="1" applyAlignment="1">
      <alignment horizontal="center"/>
    </xf>
    <xf numFmtId="0" fontId="4" fillId="0" borderId="0" xfId="577" applyFont="1" applyAlignment="1">
      <alignment horizontal="center"/>
    </xf>
    <xf numFmtId="0" fontId="4" fillId="0" borderId="5" xfId="577" applyFont="1" applyBorder="1" applyAlignment="1">
      <alignment horizontal="center"/>
    </xf>
    <xf numFmtId="0" fontId="89" fillId="0" borderId="0" xfId="1" applyFont="1" applyBorder="1" applyAlignment="1">
      <alignment horizontal="center" wrapText="1"/>
    </xf>
    <xf numFmtId="0" fontId="89" fillId="0" borderId="0" xfId="1" applyFont="1" applyFill="1" applyBorder="1" applyAlignment="1">
      <alignment horizontal="center" wrapText="1"/>
    </xf>
    <xf numFmtId="0" fontId="88" fillId="0" borderId="0" xfId="1" applyFont="1" applyBorder="1" applyAlignment="1">
      <alignment horizontal="center" wrapText="1"/>
    </xf>
    <xf numFmtId="0" fontId="4" fillId="0" borderId="0" xfId="0" applyFont="1" applyBorder="1" applyAlignment="1">
      <alignment horizontal="center"/>
    </xf>
  </cellXfs>
  <cellStyles count="582">
    <cellStyle name="20% - Accent1 10" xfId="18" xr:uid="{00000000-0005-0000-0000-000000000000}"/>
    <cellStyle name="20% - Accent1 11" xfId="19" xr:uid="{00000000-0005-0000-0000-000001000000}"/>
    <cellStyle name="20% - Accent1 12" xfId="20" xr:uid="{00000000-0005-0000-0000-000002000000}"/>
    <cellStyle name="20% - Accent1 13" xfId="21" xr:uid="{00000000-0005-0000-0000-000003000000}"/>
    <cellStyle name="20% - Accent1 14" xfId="22" xr:uid="{00000000-0005-0000-0000-000004000000}"/>
    <cellStyle name="20% - Accent1 15" xfId="23" xr:uid="{00000000-0005-0000-0000-000005000000}"/>
    <cellStyle name="20% - Accent1 16" xfId="24" xr:uid="{00000000-0005-0000-0000-000006000000}"/>
    <cellStyle name="20% - Accent1 17" xfId="25" xr:uid="{00000000-0005-0000-0000-000007000000}"/>
    <cellStyle name="20% - Accent1 18" xfId="26" xr:uid="{00000000-0005-0000-0000-000008000000}"/>
    <cellStyle name="20% - Accent1 19" xfId="27" xr:uid="{00000000-0005-0000-0000-000009000000}"/>
    <cellStyle name="20% - Accent1 2" xfId="28" xr:uid="{00000000-0005-0000-0000-00000A000000}"/>
    <cellStyle name="20% - Accent1 20" xfId="29" xr:uid="{00000000-0005-0000-0000-00000B000000}"/>
    <cellStyle name="20% - Accent1 3" xfId="30" xr:uid="{00000000-0005-0000-0000-00000C000000}"/>
    <cellStyle name="20% - Accent1 4" xfId="31" xr:uid="{00000000-0005-0000-0000-00000D000000}"/>
    <cellStyle name="20% - Accent1 5" xfId="32" xr:uid="{00000000-0005-0000-0000-00000E000000}"/>
    <cellStyle name="20% - Accent1 6" xfId="33" xr:uid="{00000000-0005-0000-0000-00000F000000}"/>
    <cellStyle name="20% - Accent1 7" xfId="34" xr:uid="{00000000-0005-0000-0000-000010000000}"/>
    <cellStyle name="20% - Accent1 8" xfId="35" xr:uid="{00000000-0005-0000-0000-000011000000}"/>
    <cellStyle name="20% - Accent1 9" xfId="36" xr:uid="{00000000-0005-0000-0000-000012000000}"/>
    <cellStyle name="20% - Accent2 10" xfId="37" xr:uid="{00000000-0005-0000-0000-000013000000}"/>
    <cellStyle name="20% - Accent2 11" xfId="38" xr:uid="{00000000-0005-0000-0000-000014000000}"/>
    <cellStyle name="20% - Accent2 12" xfId="39" xr:uid="{00000000-0005-0000-0000-000015000000}"/>
    <cellStyle name="20% - Accent2 13" xfId="40" xr:uid="{00000000-0005-0000-0000-000016000000}"/>
    <cellStyle name="20% - Accent2 14" xfId="41" xr:uid="{00000000-0005-0000-0000-000017000000}"/>
    <cellStyle name="20% - Accent2 15" xfId="42" xr:uid="{00000000-0005-0000-0000-000018000000}"/>
    <cellStyle name="20% - Accent2 16" xfId="43" xr:uid="{00000000-0005-0000-0000-000019000000}"/>
    <cellStyle name="20% - Accent2 17" xfId="44" xr:uid="{00000000-0005-0000-0000-00001A000000}"/>
    <cellStyle name="20% - Accent2 18" xfId="45" xr:uid="{00000000-0005-0000-0000-00001B000000}"/>
    <cellStyle name="20% - Accent2 19" xfId="46" xr:uid="{00000000-0005-0000-0000-00001C000000}"/>
    <cellStyle name="20% - Accent2 2" xfId="47" xr:uid="{00000000-0005-0000-0000-00001D000000}"/>
    <cellStyle name="20% - Accent2 20" xfId="48" xr:uid="{00000000-0005-0000-0000-00001E000000}"/>
    <cellStyle name="20% - Accent2 3" xfId="49" xr:uid="{00000000-0005-0000-0000-00001F000000}"/>
    <cellStyle name="20% - Accent2 4" xfId="50" xr:uid="{00000000-0005-0000-0000-000020000000}"/>
    <cellStyle name="20% - Accent2 5" xfId="51" xr:uid="{00000000-0005-0000-0000-000021000000}"/>
    <cellStyle name="20% - Accent2 6" xfId="52" xr:uid="{00000000-0005-0000-0000-000022000000}"/>
    <cellStyle name="20% - Accent2 7" xfId="53" xr:uid="{00000000-0005-0000-0000-000023000000}"/>
    <cellStyle name="20% - Accent2 8" xfId="54" xr:uid="{00000000-0005-0000-0000-000024000000}"/>
    <cellStyle name="20% - Accent2 9" xfId="55" xr:uid="{00000000-0005-0000-0000-000025000000}"/>
    <cellStyle name="20% - Accent3 10" xfId="56" xr:uid="{00000000-0005-0000-0000-000026000000}"/>
    <cellStyle name="20% - Accent3 11" xfId="57" xr:uid="{00000000-0005-0000-0000-000027000000}"/>
    <cellStyle name="20% - Accent3 12" xfId="58" xr:uid="{00000000-0005-0000-0000-000028000000}"/>
    <cellStyle name="20% - Accent3 13" xfId="59" xr:uid="{00000000-0005-0000-0000-000029000000}"/>
    <cellStyle name="20% - Accent3 14" xfId="60" xr:uid="{00000000-0005-0000-0000-00002A000000}"/>
    <cellStyle name="20% - Accent3 15" xfId="61" xr:uid="{00000000-0005-0000-0000-00002B000000}"/>
    <cellStyle name="20% - Accent3 16" xfId="62" xr:uid="{00000000-0005-0000-0000-00002C000000}"/>
    <cellStyle name="20% - Accent3 17" xfId="63" xr:uid="{00000000-0005-0000-0000-00002D000000}"/>
    <cellStyle name="20% - Accent3 18" xfId="64" xr:uid="{00000000-0005-0000-0000-00002E000000}"/>
    <cellStyle name="20% - Accent3 19" xfId="65" xr:uid="{00000000-0005-0000-0000-00002F000000}"/>
    <cellStyle name="20% - Accent3 2" xfId="66" xr:uid="{00000000-0005-0000-0000-000030000000}"/>
    <cellStyle name="20% - Accent3 20" xfId="67" xr:uid="{00000000-0005-0000-0000-000031000000}"/>
    <cellStyle name="20% - Accent3 3" xfId="68" xr:uid="{00000000-0005-0000-0000-000032000000}"/>
    <cellStyle name="20% - Accent3 4" xfId="69" xr:uid="{00000000-0005-0000-0000-000033000000}"/>
    <cellStyle name="20% - Accent3 5" xfId="70" xr:uid="{00000000-0005-0000-0000-000034000000}"/>
    <cellStyle name="20% - Accent3 6" xfId="71" xr:uid="{00000000-0005-0000-0000-000035000000}"/>
    <cellStyle name="20% - Accent3 7" xfId="72" xr:uid="{00000000-0005-0000-0000-000036000000}"/>
    <cellStyle name="20% - Accent3 8" xfId="73" xr:uid="{00000000-0005-0000-0000-000037000000}"/>
    <cellStyle name="20% - Accent3 9" xfId="74" xr:uid="{00000000-0005-0000-0000-000038000000}"/>
    <cellStyle name="20% - Accent4 10" xfId="75" xr:uid="{00000000-0005-0000-0000-000039000000}"/>
    <cellStyle name="20% - Accent4 11" xfId="76" xr:uid="{00000000-0005-0000-0000-00003A000000}"/>
    <cellStyle name="20% - Accent4 12" xfId="77" xr:uid="{00000000-0005-0000-0000-00003B000000}"/>
    <cellStyle name="20% - Accent4 13" xfId="78" xr:uid="{00000000-0005-0000-0000-00003C000000}"/>
    <cellStyle name="20% - Accent4 14" xfId="79" xr:uid="{00000000-0005-0000-0000-00003D000000}"/>
    <cellStyle name="20% - Accent4 15" xfId="80" xr:uid="{00000000-0005-0000-0000-00003E000000}"/>
    <cellStyle name="20% - Accent4 16" xfId="81" xr:uid="{00000000-0005-0000-0000-00003F000000}"/>
    <cellStyle name="20% - Accent4 17" xfId="82" xr:uid="{00000000-0005-0000-0000-000040000000}"/>
    <cellStyle name="20% - Accent4 18" xfId="83" xr:uid="{00000000-0005-0000-0000-000041000000}"/>
    <cellStyle name="20% - Accent4 19" xfId="84" xr:uid="{00000000-0005-0000-0000-000042000000}"/>
    <cellStyle name="20% - Accent4 2" xfId="85" xr:uid="{00000000-0005-0000-0000-000043000000}"/>
    <cellStyle name="20% - Accent4 20" xfId="86" xr:uid="{00000000-0005-0000-0000-000044000000}"/>
    <cellStyle name="20% - Accent4 3" xfId="87" xr:uid="{00000000-0005-0000-0000-000045000000}"/>
    <cellStyle name="20% - Accent4 4" xfId="88" xr:uid="{00000000-0005-0000-0000-000046000000}"/>
    <cellStyle name="20% - Accent4 5" xfId="89" xr:uid="{00000000-0005-0000-0000-000047000000}"/>
    <cellStyle name="20% - Accent4 6" xfId="90" xr:uid="{00000000-0005-0000-0000-000048000000}"/>
    <cellStyle name="20% - Accent4 7" xfId="91" xr:uid="{00000000-0005-0000-0000-000049000000}"/>
    <cellStyle name="20% - Accent4 8" xfId="92" xr:uid="{00000000-0005-0000-0000-00004A000000}"/>
    <cellStyle name="20% - Accent4 9" xfId="93" xr:uid="{00000000-0005-0000-0000-00004B000000}"/>
    <cellStyle name="20% - Accent5 10" xfId="94" xr:uid="{00000000-0005-0000-0000-00004C000000}"/>
    <cellStyle name="20% - Accent5 11" xfId="95" xr:uid="{00000000-0005-0000-0000-00004D000000}"/>
    <cellStyle name="20% - Accent5 12" xfId="96" xr:uid="{00000000-0005-0000-0000-00004E000000}"/>
    <cellStyle name="20% - Accent5 13" xfId="97" xr:uid="{00000000-0005-0000-0000-00004F000000}"/>
    <cellStyle name="20% - Accent5 14" xfId="98" xr:uid="{00000000-0005-0000-0000-000050000000}"/>
    <cellStyle name="20% - Accent5 15" xfId="99" xr:uid="{00000000-0005-0000-0000-000051000000}"/>
    <cellStyle name="20% - Accent5 16" xfId="100" xr:uid="{00000000-0005-0000-0000-000052000000}"/>
    <cellStyle name="20% - Accent5 17" xfId="101" xr:uid="{00000000-0005-0000-0000-000053000000}"/>
    <cellStyle name="20% - Accent5 18" xfId="102" xr:uid="{00000000-0005-0000-0000-000054000000}"/>
    <cellStyle name="20% - Accent5 19" xfId="103" xr:uid="{00000000-0005-0000-0000-000055000000}"/>
    <cellStyle name="20% - Accent5 2" xfId="104" xr:uid="{00000000-0005-0000-0000-000056000000}"/>
    <cellStyle name="20% - Accent5 20" xfId="105" xr:uid="{00000000-0005-0000-0000-000057000000}"/>
    <cellStyle name="20% - Accent5 3" xfId="106" xr:uid="{00000000-0005-0000-0000-000058000000}"/>
    <cellStyle name="20% - Accent5 4" xfId="107" xr:uid="{00000000-0005-0000-0000-000059000000}"/>
    <cellStyle name="20% - Accent5 5" xfId="108" xr:uid="{00000000-0005-0000-0000-00005A000000}"/>
    <cellStyle name="20% - Accent5 6" xfId="109" xr:uid="{00000000-0005-0000-0000-00005B000000}"/>
    <cellStyle name="20% - Accent5 7" xfId="110" xr:uid="{00000000-0005-0000-0000-00005C000000}"/>
    <cellStyle name="20% - Accent5 8" xfId="111" xr:uid="{00000000-0005-0000-0000-00005D000000}"/>
    <cellStyle name="20% - Accent5 9" xfId="112" xr:uid="{00000000-0005-0000-0000-00005E000000}"/>
    <cellStyle name="20% - Accent6 10" xfId="113" xr:uid="{00000000-0005-0000-0000-00005F000000}"/>
    <cellStyle name="20% - Accent6 11" xfId="114" xr:uid="{00000000-0005-0000-0000-000060000000}"/>
    <cellStyle name="20% - Accent6 12" xfId="115" xr:uid="{00000000-0005-0000-0000-000061000000}"/>
    <cellStyle name="20% - Accent6 13" xfId="116" xr:uid="{00000000-0005-0000-0000-000062000000}"/>
    <cellStyle name="20% - Accent6 14" xfId="117" xr:uid="{00000000-0005-0000-0000-000063000000}"/>
    <cellStyle name="20% - Accent6 15" xfId="118" xr:uid="{00000000-0005-0000-0000-000064000000}"/>
    <cellStyle name="20% - Accent6 16" xfId="119" xr:uid="{00000000-0005-0000-0000-000065000000}"/>
    <cellStyle name="20% - Accent6 17" xfId="120" xr:uid="{00000000-0005-0000-0000-000066000000}"/>
    <cellStyle name="20% - Accent6 18" xfId="121" xr:uid="{00000000-0005-0000-0000-000067000000}"/>
    <cellStyle name="20% - Accent6 19" xfId="122" xr:uid="{00000000-0005-0000-0000-000068000000}"/>
    <cellStyle name="20% - Accent6 2" xfId="123" xr:uid="{00000000-0005-0000-0000-000069000000}"/>
    <cellStyle name="20% - Accent6 20" xfId="124" xr:uid="{00000000-0005-0000-0000-00006A000000}"/>
    <cellStyle name="20% - Accent6 3" xfId="125" xr:uid="{00000000-0005-0000-0000-00006B000000}"/>
    <cellStyle name="20% - Accent6 4" xfId="126" xr:uid="{00000000-0005-0000-0000-00006C000000}"/>
    <cellStyle name="20% - Accent6 5" xfId="127" xr:uid="{00000000-0005-0000-0000-00006D000000}"/>
    <cellStyle name="20% - Accent6 6" xfId="128" xr:uid="{00000000-0005-0000-0000-00006E000000}"/>
    <cellStyle name="20% - Accent6 7" xfId="129" xr:uid="{00000000-0005-0000-0000-00006F000000}"/>
    <cellStyle name="20% - Accent6 8" xfId="130" xr:uid="{00000000-0005-0000-0000-000070000000}"/>
    <cellStyle name="20% - Accent6 9" xfId="131" xr:uid="{00000000-0005-0000-0000-000071000000}"/>
    <cellStyle name="40% - Accent1 10" xfId="132" xr:uid="{00000000-0005-0000-0000-000072000000}"/>
    <cellStyle name="40% - Accent1 11" xfId="133" xr:uid="{00000000-0005-0000-0000-000073000000}"/>
    <cellStyle name="40% - Accent1 12" xfId="134" xr:uid="{00000000-0005-0000-0000-000074000000}"/>
    <cellStyle name="40% - Accent1 13" xfId="135" xr:uid="{00000000-0005-0000-0000-000075000000}"/>
    <cellStyle name="40% - Accent1 14" xfId="136" xr:uid="{00000000-0005-0000-0000-000076000000}"/>
    <cellStyle name="40% - Accent1 15" xfId="137" xr:uid="{00000000-0005-0000-0000-000077000000}"/>
    <cellStyle name="40% - Accent1 16" xfId="138" xr:uid="{00000000-0005-0000-0000-000078000000}"/>
    <cellStyle name="40% - Accent1 17" xfId="139" xr:uid="{00000000-0005-0000-0000-000079000000}"/>
    <cellStyle name="40% - Accent1 18" xfId="140" xr:uid="{00000000-0005-0000-0000-00007A000000}"/>
    <cellStyle name="40% - Accent1 19" xfId="141" xr:uid="{00000000-0005-0000-0000-00007B000000}"/>
    <cellStyle name="40% - Accent1 2" xfId="142" xr:uid="{00000000-0005-0000-0000-00007C000000}"/>
    <cellStyle name="40% - Accent1 20" xfId="143" xr:uid="{00000000-0005-0000-0000-00007D000000}"/>
    <cellStyle name="40% - Accent1 3" xfId="144" xr:uid="{00000000-0005-0000-0000-00007E000000}"/>
    <cellStyle name="40% - Accent1 4" xfId="145" xr:uid="{00000000-0005-0000-0000-00007F000000}"/>
    <cellStyle name="40% - Accent1 5" xfId="146" xr:uid="{00000000-0005-0000-0000-000080000000}"/>
    <cellStyle name="40% - Accent1 6" xfId="147" xr:uid="{00000000-0005-0000-0000-000081000000}"/>
    <cellStyle name="40% - Accent1 7" xfId="148" xr:uid="{00000000-0005-0000-0000-000082000000}"/>
    <cellStyle name="40% - Accent1 8" xfId="149" xr:uid="{00000000-0005-0000-0000-000083000000}"/>
    <cellStyle name="40% - Accent1 9" xfId="150" xr:uid="{00000000-0005-0000-0000-000084000000}"/>
    <cellStyle name="40% - Accent2 10" xfId="151" xr:uid="{00000000-0005-0000-0000-000085000000}"/>
    <cellStyle name="40% - Accent2 11" xfId="152" xr:uid="{00000000-0005-0000-0000-000086000000}"/>
    <cellStyle name="40% - Accent2 12" xfId="153" xr:uid="{00000000-0005-0000-0000-000087000000}"/>
    <cellStyle name="40% - Accent2 13" xfId="154" xr:uid="{00000000-0005-0000-0000-000088000000}"/>
    <cellStyle name="40% - Accent2 14" xfId="155" xr:uid="{00000000-0005-0000-0000-000089000000}"/>
    <cellStyle name="40% - Accent2 15" xfId="156" xr:uid="{00000000-0005-0000-0000-00008A000000}"/>
    <cellStyle name="40% - Accent2 16" xfId="157" xr:uid="{00000000-0005-0000-0000-00008B000000}"/>
    <cellStyle name="40% - Accent2 17" xfId="158" xr:uid="{00000000-0005-0000-0000-00008C000000}"/>
    <cellStyle name="40% - Accent2 18" xfId="159" xr:uid="{00000000-0005-0000-0000-00008D000000}"/>
    <cellStyle name="40% - Accent2 19" xfId="160" xr:uid="{00000000-0005-0000-0000-00008E000000}"/>
    <cellStyle name="40% - Accent2 2" xfId="161" xr:uid="{00000000-0005-0000-0000-00008F000000}"/>
    <cellStyle name="40% - Accent2 20" xfId="162" xr:uid="{00000000-0005-0000-0000-000090000000}"/>
    <cellStyle name="40% - Accent2 3" xfId="163" xr:uid="{00000000-0005-0000-0000-000091000000}"/>
    <cellStyle name="40% - Accent2 4" xfId="164" xr:uid="{00000000-0005-0000-0000-000092000000}"/>
    <cellStyle name="40% - Accent2 5" xfId="165" xr:uid="{00000000-0005-0000-0000-000093000000}"/>
    <cellStyle name="40% - Accent2 6" xfId="166" xr:uid="{00000000-0005-0000-0000-000094000000}"/>
    <cellStyle name="40% - Accent2 7" xfId="167" xr:uid="{00000000-0005-0000-0000-000095000000}"/>
    <cellStyle name="40% - Accent2 8" xfId="168" xr:uid="{00000000-0005-0000-0000-000096000000}"/>
    <cellStyle name="40% - Accent2 9" xfId="169" xr:uid="{00000000-0005-0000-0000-000097000000}"/>
    <cellStyle name="40% - Accent3 10" xfId="170" xr:uid="{00000000-0005-0000-0000-000098000000}"/>
    <cellStyle name="40% - Accent3 11" xfId="171" xr:uid="{00000000-0005-0000-0000-000099000000}"/>
    <cellStyle name="40% - Accent3 12" xfId="172" xr:uid="{00000000-0005-0000-0000-00009A000000}"/>
    <cellStyle name="40% - Accent3 13" xfId="173" xr:uid="{00000000-0005-0000-0000-00009B000000}"/>
    <cellStyle name="40% - Accent3 14" xfId="174" xr:uid="{00000000-0005-0000-0000-00009C000000}"/>
    <cellStyle name="40% - Accent3 15" xfId="175" xr:uid="{00000000-0005-0000-0000-00009D000000}"/>
    <cellStyle name="40% - Accent3 16" xfId="176" xr:uid="{00000000-0005-0000-0000-00009E000000}"/>
    <cellStyle name="40% - Accent3 17" xfId="177" xr:uid="{00000000-0005-0000-0000-00009F000000}"/>
    <cellStyle name="40% - Accent3 18" xfId="178" xr:uid="{00000000-0005-0000-0000-0000A0000000}"/>
    <cellStyle name="40% - Accent3 19" xfId="179" xr:uid="{00000000-0005-0000-0000-0000A1000000}"/>
    <cellStyle name="40% - Accent3 2" xfId="180" xr:uid="{00000000-0005-0000-0000-0000A2000000}"/>
    <cellStyle name="40% - Accent3 20" xfId="181" xr:uid="{00000000-0005-0000-0000-0000A3000000}"/>
    <cellStyle name="40% - Accent3 3" xfId="182" xr:uid="{00000000-0005-0000-0000-0000A4000000}"/>
    <cellStyle name="40% - Accent3 4" xfId="183" xr:uid="{00000000-0005-0000-0000-0000A5000000}"/>
    <cellStyle name="40% - Accent3 5" xfId="184" xr:uid="{00000000-0005-0000-0000-0000A6000000}"/>
    <cellStyle name="40% - Accent3 6" xfId="185" xr:uid="{00000000-0005-0000-0000-0000A7000000}"/>
    <cellStyle name="40% - Accent3 7" xfId="186" xr:uid="{00000000-0005-0000-0000-0000A8000000}"/>
    <cellStyle name="40% - Accent3 8" xfId="187" xr:uid="{00000000-0005-0000-0000-0000A9000000}"/>
    <cellStyle name="40% - Accent3 9" xfId="188" xr:uid="{00000000-0005-0000-0000-0000AA000000}"/>
    <cellStyle name="40% - Accent4 10" xfId="189" xr:uid="{00000000-0005-0000-0000-0000AB000000}"/>
    <cellStyle name="40% - Accent4 11" xfId="190" xr:uid="{00000000-0005-0000-0000-0000AC000000}"/>
    <cellStyle name="40% - Accent4 12" xfId="191" xr:uid="{00000000-0005-0000-0000-0000AD000000}"/>
    <cellStyle name="40% - Accent4 13" xfId="192" xr:uid="{00000000-0005-0000-0000-0000AE000000}"/>
    <cellStyle name="40% - Accent4 14" xfId="193" xr:uid="{00000000-0005-0000-0000-0000AF000000}"/>
    <cellStyle name="40% - Accent4 15" xfId="194" xr:uid="{00000000-0005-0000-0000-0000B0000000}"/>
    <cellStyle name="40% - Accent4 16" xfId="195" xr:uid="{00000000-0005-0000-0000-0000B1000000}"/>
    <cellStyle name="40% - Accent4 17" xfId="196" xr:uid="{00000000-0005-0000-0000-0000B2000000}"/>
    <cellStyle name="40% - Accent4 18" xfId="197" xr:uid="{00000000-0005-0000-0000-0000B3000000}"/>
    <cellStyle name="40% - Accent4 19" xfId="198" xr:uid="{00000000-0005-0000-0000-0000B4000000}"/>
    <cellStyle name="40% - Accent4 2" xfId="199" xr:uid="{00000000-0005-0000-0000-0000B5000000}"/>
    <cellStyle name="40% - Accent4 20" xfId="200" xr:uid="{00000000-0005-0000-0000-0000B6000000}"/>
    <cellStyle name="40% - Accent4 3" xfId="201" xr:uid="{00000000-0005-0000-0000-0000B7000000}"/>
    <cellStyle name="40% - Accent4 4" xfId="202" xr:uid="{00000000-0005-0000-0000-0000B8000000}"/>
    <cellStyle name="40% - Accent4 5" xfId="203" xr:uid="{00000000-0005-0000-0000-0000B9000000}"/>
    <cellStyle name="40% - Accent4 6" xfId="204" xr:uid="{00000000-0005-0000-0000-0000BA000000}"/>
    <cellStyle name="40% - Accent4 7" xfId="205" xr:uid="{00000000-0005-0000-0000-0000BB000000}"/>
    <cellStyle name="40% - Accent4 8" xfId="206" xr:uid="{00000000-0005-0000-0000-0000BC000000}"/>
    <cellStyle name="40% - Accent4 9" xfId="207" xr:uid="{00000000-0005-0000-0000-0000BD000000}"/>
    <cellStyle name="40% - Accent5 10" xfId="208" xr:uid="{00000000-0005-0000-0000-0000BE000000}"/>
    <cellStyle name="40% - Accent5 11" xfId="209" xr:uid="{00000000-0005-0000-0000-0000BF000000}"/>
    <cellStyle name="40% - Accent5 12" xfId="210" xr:uid="{00000000-0005-0000-0000-0000C0000000}"/>
    <cellStyle name="40% - Accent5 13" xfId="211" xr:uid="{00000000-0005-0000-0000-0000C1000000}"/>
    <cellStyle name="40% - Accent5 14" xfId="212" xr:uid="{00000000-0005-0000-0000-0000C2000000}"/>
    <cellStyle name="40% - Accent5 15" xfId="213" xr:uid="{00000000-0005-0000-0000-0000C3000000}"/>
    <cellStyle name="40% - Accent5 16" xfId="214" xr:uid="{00000000-0005-0000-0000-0000C4000000}"/>
    <cellStyle name="40% - Accent5 17" xfId="215" xr:uid="{00000000-0005-0000-0000-0000C5000000}"/>
    <cellStyle name="40% - Accent5 18" xfId="216" xr:uid="{00000000-0005-0000-0000-0000C6000000}"/>
    <cellStyle name="40% - Accent5 19" xfId="217" xr:uid="{00000000-0005-0000-0000-0000C7000000}"/>
    <cellStyle name="40% - Accent5 2" xfId="218" xr:uid="{00000000-0005-0000-0000-0000C8000000}"/>
    <cellStyle name="40% - Accent5 20" xfId="219" xr:uid="{00000000-0005-0000-0000-0000C9000000}"/>
    <cellStyle name="40% - Accent5 3" xfId="220" xr:uid="{00000000-0005-0000-0000-0000CA000000}"/>
    <cellStyle name="40% - Accent5 4" xfId="221" xr:uid="{00000000-0005-0000-0000-0000CB000000}"/>
    <cellStyle name="40% - Accent5 5" xfId="222" xr:uid="{00000000-0005-0000-0000-0000CC000000}"/>
    <cellStyle name="40% - Accent5 6" xfId="223" xr:uid="{00000000-0005-0000-0000-0000CD000000}"/>
    <cellStyle name="40% - Accent5 7" xfId="224" xr:uid="{00000000-0005-0000-0000-0000CE000000}"/>
    <cellStyle name="40% - Accent5 8" xfId="225" xr:uid="{00000000-0005-0000-0000-0000CF000000}"/>
    <cellStyle name="40% - Accent5 9" xfId="226" xr:uid="{00000000-0005-0000-0000-0000D0000000}"/>
    <cellStyle name="40% - Accent6 10" xfId="227" xr:uid="{00000000-0005-0000-0000-0000D1000000}"/>
    <cellStyle name="40% - Accent6 11" xfId="228" xr:uid="{00000000-0005-0000-0000-0000D2000000}"/>
    <cellStyle name="40% - Accent6 12" xfId="229" xr:uid="{00000000-0005-0000-0000-0000D3000000}"/>
    <cellStyle name="40% - Accent6 13" xfId="230" xr:uid="{00000000-0005-0000-0000-0000D4000000}"/>
    <cellStyle name="40% - Accent6 14" xfId="231" xr:uid="{00000000-0005-0000-0000-0000D5000000}"/>
    <cellStyle name="40% - Accent6 15" xfId="232" xr:uid="{00000000-0005-0000-0000-0000D6000000}"/>
    <cellStyle name="40% - Accent6 16" xfId="233" xr:uid="{00000000-0005-0000-0000-0000D7000000}"/>
    <cellStyle name="40% - Accent6 17" xfId="234" xr:uid="{00000000-0005-0000-0000-0000D8000000}"/>
    <cellStyle name="40% - Accent6 18" xfId="235" xr:uid="{00000000-0005-0000-0000-0000D9000000}"/>
    <cellStyle name="40% - Accent6 19" xfId="236" xr:uid="{00000000-0005-0000-0000-0000DA000000}"/>
    <cellStyle name="40% - Accent6 2" xfId="237" xr:uid="{00000000-0005-0000-0000-0000DB000000}"/>
    <cellStyle name="40% - Accent6 20" xfId="238" xr:uid="{00000000-0005-0000-0000-0000DC000000}"/>
    <cellStyle name="40% - Accent6 3" xfId="239" xr:uid="{00000000-0005-0000-0000-0000DD000000}"/>
    <cellStyle name="40% - Accent6 4" xfId="240" xr:uid="{00000000-0005-0000-0000-0000DE000000}"/>
    <cellStyle name="40% - Accent6 5" xfId="241" xr:uid="{00000000-0005-0000-0000-0000DF000000}"/>
    <cellStyle name="40% - Accent6 6" xfId="242" xr:uid="{00000000-0005-0000-0000-0000E0000000}"/>
    <cellStyle name="40% - Accent6 7" xfId="243" xr:uid="{00000000-0005-0000-0000-0000E1000000}"/>
    <cellStyle name="40% - Accent6 8" xfId="244" xr:uid="{00000000-0005-0000-0000-0000E2000000}"/>
    <cellStyle name="40% - Accent6 9" xfId="245" xr:uid="{00000000-0005-0000-0000-0000E3000000}"/>
    <cellStyle name="60% - Accent1 2" xfId="246" xr:uid="{00000000-0005-0000-0000-0000E4000000}"/>
    <cellStyle name="60% - Accent2 2" xfId="247" xr:uid="{00000000-0005-0000-0000-0000E5000000}"/>
    <cellStyle name="60% - Accent3 2" xfId="248" xr:uid="{00000000-0005-0000-0000-0000E6000000}"/>
    <cellStyle name="60% - Accent4 2" xfId="249" xr:uid="{00000000-0005-0000-0000-0000E7000000}"/>
    <cellStyle name="60% - Accent5 2" xfId="250" xr:uid="{00000000-0005-0000-0000-0000E8000000}"/>
    <cellStyle name="60% - Accent6 2" xfId="251" xr:uid="{00000000-0005-0000-0000-0000E9000000}"/>
    <cellStyle name="Accent1 2" xfId="252" xr:uid="{00000000-0005-0000-0000-0000EA000000}"/>
    <cellStyle name="Accent2 2" xfId="253" xr:uid="{00000000-0005-0000-0000-0000EB000000}"/>
    <cellStyle name="Accent3 2" xfId="254" xr:uid="{00000000-0005-0000-0000-0000EC000000}"/>
    <cellStyle name="Accent4 2" xfId="255" xr:uid="{00000000-0005-0000-0000-0000ED000000}"/>
    <cellStyle name="Accent5 2" xfId="256" xr:uid="{00000000-0005-0000-0000-0000EE000000}"/>
    <cellStyle name="Accent6 2" xfId="257" xr:uid="{00000000-0005-0000-0000-0000EF000000}"/>
    <cellStyle name="Actual Date" xfId="258" xr:uid="{00000000-0005-0000-0000-0000F0000000}"/>
    <cellStyle name="Affinity Input" xfId="259" xr:uid="{00000000-0005-0000-0000-0000F1000000}"/>
    <cellStyle name="Bad 2" xfId="260" xr:uid="{00000000-0005-0000-0000-0000F2000000}"/>
    <cellStyle name="Body" xfId="261" xr:uid="{00000000-0005-0000-0000-0000F3000000}"/>
    <cellStyle name="Calculation 2" xfId="262" xr:uid="{00000000-0005-0000-0000-0000F4000000}"/>
    <cellStyle name="Check Cell 2" xfId="263" xr:uid="{00000000-0005-0000-0000-0000F5000000}"/>
    <cellStyle name="ColumnAttributeAbovePrompt" xfId="264" xr:uid="{00000000-0005-0000-0000-0000F6000000}"/>
    <cellStyle name="ColumnAttributePrompt" xfId="265" xr:uid="{00000000-0005-0000-0000-0000F7000000}"/>
    <cellStyle name="ColumnAttributeValue" xfId="266" xr:uid="{00000000-0005-0000-0000-0000F8000000}"/>
    <cellStyle name="ColumnHeadingPrompt" xfId="267" xr:uid="{00000000-0005-0000-0000-0000F9000000}"/>
    <cellStyle name="ColumnHeadingValue" xfId="268" xr:uid="{00000000-0005-0000-0000-0000FA000000}"/>
    <cellStyle name="Comma" xfId="572" builtinId="3"/>
    <cellStyle name="Comma [0] 2" xfId="16" xr:uid="{00000000-0005-0000-0000-0000FC000000}"/>
    <cellStyle name="Comma [0] 3" xfId="269" xr:uid="{00000000-0005-0000-0000-0000FD000000}"/>
    <cellStyle name="Comma 10" xfId="529" xr:uid="{00000000-0005-0000-0000-0000FE000000}"/>
    <cellStyle name="Comma 11" xfId="530" xr:uid="{00000000-0005-0000-0000-0000FF000000}"/>
    <cellStyle name="Comma 12" xfId="531" xr:uid="{00000000-0005-0000-0000-000000010000}"/>
    <cellStyle name="Comma 13" xfId="527" xr:uid="{00000000-0005-0000-0000-000001010000}"/>
    <cellStyle name="Comma 14" xfId="575" xr:uid="{00000000-0005-0000-0000-000002010000}"/>
    <cellStyle name="Comma 2" xfId="6" xr:uid="{00000000-0005-0000-0000-000003010000}"/>
    <cellStyle name="Comma 2 2" xfId="271" xr:uid="{00000000-0005-0000-0000-000004010000}"/>
    <cellStyle name="Comma 2 2 2" xfId="272" xr:uid="{00000000-0005-0000-0000-000005010000}"/>
    <cellStyle name="Comma 2 3" xfId="270" xr:uid="{00000000-0005-0000-0000-000006010000}"/>
    <cellStyle name="Comma 2 4" xfId="578" xr:uid="{00000000-0005-0000-0000-000007010000}"/>
    <cellStyle name="Comma 3" xfId="4" xr:uid="{00000000-0005-0000-0000-000008010000}"/>
    <cellStyle name="Comma 3 2" xfId="532" xr:uid="{00000000-0005-0000-0000-000009010000}"/>
    <cellStyle name="Comma 4" xfId="2" xr:uid="{00000000-0005-0000-0000-00000A010000}"/>
    <cellStyle name="Comma 4 2" xfId="274" xr:uid="{00000000-0005-0000-0000-00000B010000}"/>
    <cellStyle name="Comma 4 3" xfId="273" xr:uid="{00000000-0005-0000-0000-00000C010000}"/>
    <cellStyle name="Comma 4 4" xfId="553" xr:uid="{00000000-0005-0000-0000-00000D010000}"/>
    <cellStyle name="Comma 5" xfId="275" xr:uid="{00000000-0005-0000-0000-00000E010000}"/>
    <cellStyle name="Comma 5 2" xfId="276" xr:uid="{00000000-0005-0000-0000-00000F010000}"/>
    <cellStyle name="Comma 6" xfId="277" xr:uid="{00000000-0005-0000-0000-000010010000}"/>
    <cellStyle name="Comma 6 2" xfId="278" xr:uid="{00000000-0005-0000-0000-000011010000}"/>
    <cellStyle name="Comma 7" xfId="279" xr:uid="{00000000-0005-0000-0000-000012010000}"/>
    <cellStyle name="Comma 8" xfId="523" xr:uid="{00000000-0005-0000-0000-000013010000}"/>
    <cellStyle name="Comma 9" xfId="533" xr:uid="{00000000-0005-0000-0000-000014010000}"/>
    <cellStyle name="CommaBlank" xfId="280" xr:uid="{00000000-0005-0000-0000-000015010000}"/>
    <cellStyle name="ContentsHyperlink" xfId="281" xr:uid="{00000000-0005-0000-0000-000016010000}"/>
    <cellStyle name="costper" xfId="282" xr:uid="{00000000-0005-0000-0000-000017010000}"/>
    <cellStyle name="Currency" xfId="573" builtinId="4"/>
    <cellStyle name="Currency [0] 2" xfId="283" xr:uid="{00000000-0005-0000-0000-000019010000}"/>
    <cellStyle name="Currency [2]" xfId="284" xr:uid="{00000000-0005-0000-0000-00001A010000}"/>
    <cellStyle name="Currency 10" xfId="285" xr:uid="{00000000-0005-0000-0000-00001B010000}"/>
    <cellStyle name="Currency 11" xfId="286" xr:uid="{00000000-0005-0000-0000-00001C010000}"/>
    <cellStyle name="Currency 12" xfId="524" xr:uid="{00000000-0005-0000-0000-00001D010000}"/>
    <cellStyle name="Currency 13" xfId="534" xr:uid="{00000000-0005-0000-0000-00001E010000}"/>
    <cellStyle name="Currency 14" xfId="535" xr:uid="{00000000-0005-0000-0000-00001F010000}"/>
    <cellStyle name="Currency 15" xfId="536" xr:uid="{00000000-0005-0000-0000-000020010000}"/>
    <cellStyle name="Currency 16" xfId="537" xr:uid="{00000000-0005-0000-0000-000021010000}"/>
    <cellStyle name="Currency 17" xfId="526" xr:uid="{00000000-0005-0000-0000-000022010000}"/>
    <cellStyle name="Currency 2" xfId="5" xr:uid="{00000000-0005-0000-0000-000023010000}"/>
    <cellStyle name="Currency 2 2" xfId="288" xr:uid="{00000000-0005-0000-0000-000024010000}"/>
    <cellStyle name="Currency 2 2 2" xfId="538" xr:uid="{00000000-0005-0000-0000-000025010000}"/>
    <cellStyle name="Currency 2 3" xfId="287" xr:uid="{00000000-0005-0000-0000-000026010000}"/>
    <cellStyle name="Currency 2 3 2" xfId="559" xr:uid="{00000000-0005-0000-0000-000027010000}"/>
    <cellStyle name="Currency 2 3 3" xfId="539" xr:uid="{00000000-0005-0000-0000-000028010000}"/>
    <cellStyle name="Currency 2 4" xfId="540" xr:uid="{00000000-0005-0000-0000-000029010000}"/>
    <cellStyle name="Currency 2 5" xfId="579" xr:uid="{00000000-0005-0000-0000-00002A010000}"/>
    <cellStyle name="Currency 3" xfId="3" xr:uid="{00000000-0005-0000-0000-00002B010000}"/>
    <cellStyle name="Currency 3 2" xfId="289" xr:uid="{00000000-0005-0000-0000-00002C010000}"/>
    <cellStyle name="Currency 3 3" xfId="554" xr:uid="{00000000-0005-0000-0000-00002D010000}"/>
    <cellStyle name="Currency 4" xfId="290" xr:uid="{00000000-0005-0000-0000-00002E010000}"/>
    <cellStyle name="Currency 5" xfId="291" xr:uid="{00000000-0005-0000-0000-00002F010000}"/>
    <cellStyle name="Currency 6" xfId="292" xr:uid="{00000000-0005-0000-0000-000030010000}"/>
    <cellStyle name="Currency 7" xfId="293" xr:uid="{00000000-0005-0000-0000-000031010000}"/>
    <cellStyle name="Currency 8" xfId="294" xr:uid="{00000000-0005-0000-0000-000032010000}"/>
    <cellStyle name="Currency 9" xfId="295" xr:uid="{00000000-0005-0000-0000-000033010000}"/>
    <cellStyle name="Currency Space" xfId="296" xr:uid="{00000000-0005-0000-0000-000034010000}"/>
    <cellStyle name="Custom - Style1" xfId="297" xr:uid="{00000000-0005-0000-0000-000035010000}"/>
    <cellStyle name="Custom - Style8" xfId="298" xr:uid="{00000000-0005-0000-0000-000036010000}"/>
    <cellStyle name="Data   - Style2" xfId="299" xr:uid="{00000000-0005-0000-0000-000037010000}"/>
    <cellStyle name="Date" xfId="300" xr:uid="{00000000-0005-0000-0000-000038010000}"/>
    <cellStyle name="Edit" xfId="301" xr:uid="{00000000-0005-0000-0000-000039010000}"/>
    <cellStyle name="Edit 2" xfId="560" xr:uid="{00000000-0005-0000-0000-00003A010000}"/>
    <cellStyle name="Engine" xfId="302" xr:uid="{00000000-0005-0000-0000-00003B010000}"/>
    <cellStyle name="Explanatory Text 2" xfId="303" xr:uid="{00000000-0005-0000-0000-00003C010000}"/>
    <cellStyle name="Fixed" xfId="304" xr:uid="{00000000-0005-0000-0000-00003D010000}"/>
    <cellStyle name="Good 2" xfId="305" xr:uid="{00000000-0005-0000-0000-00003E010000}"/>
    <cellStyle name="Grey" xfId="306" xr:uid="{00000000-0005-0000-0000-00003F010000}"/>
    <cellStyle name="Grey 2" xfId="561" xr:uid="{00000000-0005-0000-0000-000040010000}"/>
    <cellStyle name="HEADER" xfId="307" xr:uid="{00000000-0005-0000-0000-000041010000}"/>
    <cellStyle name="Header1" xfId="308" xr:uid="{00000000-0005-0000-0000-000042010000}"/>
    <cellStyle name="Header2" xfId="309" xr:uid="{00000000-0005-0000-0000-000043010000}"/>
    <cellStyle name="heading" xfId="310" xr:uid="{00000000-0005-0000-0000-000044010000}"/>
    <cellStyle name="Heading 1 2" xfId="311" xr:uid="{00000000-0005-0000-0000-000045010000}"/>
    <cellStyle name="Heading 2 2" xfId="312" xr:uid="{00000000-0005-0000-0000-000046010000}"/>
    <cellStyle name="Heading 3 2" xfId="313" xr:uid="{00000000-0005-0000-0000-000047010000}"/>
    <cellStyle name="Heading 4 2" xfId="314" xr:uid="{00000000-0005-0000-0000-000048010000}"/>
    <cellStyle name="Heading1" xfId="315" xr:uid="{00000000-0005-0000-0000-000049010000}"/>
    <cellStyle name="Heading2" xfId="316" xr:uid="{00000000-0005-0000-0000-00004A010000}"/>
    <cellStyle name="HIGHLIGHT" xfId="317" xr:uid="{00000000-0005-0000-0000-00004B010000}"/>
    <cellStyle name="Hyperlink 2" xfId="318" xr:uid="{00000000-0005-0000-0000-00004C010000}"/>
    <cellStyle name="Hyperlink 3" xfId="319" xr:uid="{00000000-0005-0000-0000-00004D010000}"/>
    <cellStyle name="Input [yellow]" xfId="320" xr:uid="{00000000-0005-0000-0000-00004E010000}"/>
    <cellStyle name="Input [yellow] 2" xfId="562" xr:uid="{00000000-0005-0000-0000-00004F010000}"/>
    <cellStyle name="Input 2" xfId="321" xr:uid="{00000000-0005-0000-0000-000050010000}"/>
    <cellStyle name="ITALIC - Style2" xfId="322" xr:uid="{00000000-0005-0000-0000-000051010000}"/>
    <cellStyle name="kirkdollars" xfId="323" xr:uid="{00000000-0005-0000-0000-000052010000}"/>
    <cellStyle name="Labels - Style3" xfId="324" xr:uid="{00000000-0005-0000-0000-000053010000}"/>
    <cellStyle name="Large Page Heading" xfId="325" xr:uid="{00000000-0005-0000-0000-000054010000}"/>
    <cellStyle name="LineItemPrompt" xfId="326" xr:uid="{00000000-0005-0000-0000-000055010000}"/>
    <cellStyle name="LineItemValue" xfId="327" xr:uid="{00000000-0005-0000-0000-000056010000}"/>
    <cellStyle name="Lines" xfId="328" xr:uid="{00000000-0005-0000-0000-000057010000}"/>
    <cellStyle name="Lines 2" xfId="563" xr:uid="{00000000-0005-0000-0000-000058010000}"/>
    <cellStyle name="Linked Cell 2" xfId="329" xr:uid="{00000000-0005-0000-0000-000059010000}"/>
    <cellStyle name="MCFMMBTU" xfId="330" xr:uid="{00000000-0005-0000-0000-00005A010000}"/>
    <cellStyle name="Neutral 2" xfId="331" xr:uid="{00000000-0005-0000-0000-00005B010000}"/>
    <cellStyle name="no dec" xfId="332" xr:uid="{00000000-0005-0000-0000-00005C010000}"/>
    <cellStyle name="No Edit" xfId="333" xr:uid="{00000000-0005-0000-0000-00005D010000}"/>
    <cellStyle name="No Edit 2" xfId="564" xr:uid="{00000000-0005-0000-0000-00005E010000}"/>
    <cellStyle name="Normal" xfId="0" builtinId="0"/>
    <cellStyle name="Normal - Style1" xfId="334" xr:uid="{00000000-0005-0000-0000-000060010000}"/>
    <cellStyle name="Normal - Style2" xfId="335" xr:uid="{00000000-0005-0000-0000-000061010000}"/>
    <cellStyle name="Normal - Style3" xfId="336" xr:uid="{00000000-0005-0000-0000-000062010000}"/>
    <cellStyle name="Normal - Style4" xfId="337" xr:uid="{00000000-0005-0000-0000-000063010000}"/>
    <cellStyle name="Normal - Style5" xfId="338" xr:uid="{00000000-0005-0000-0000-000064010000}"/>
    <cellStyle name="Normal - Style6" xfId="339" xr:uid="{00000000-0005-0000-0000-000065010000}"/>
    <cellStyle name="Normal - Style7" xfId="340" xr:uid="{00000000-0005-0000-0000-000066010000}"/>
    <cellStyle name="Normal - Style8" xfId="341" xr:uid="{00000000-0005-0000-0000-000067010000}"/>
    <cellStyle name="Normal 10" xfId="342" xr:uid="{00000000-0005-0000-0000-000068010000}"/>
    <cellStyle name="Normal 11" xfId="343" xr:uid="{00000000-0005-0000-0000-000069010000}"/>
    <cellStyle name="Normal 110" xfId="344" xr:uid="{00000000-0005-0000-0000-00006A010000}"/>
    <cellStyle name="Normal 110 2" xfId="345" xr:uid="{00000000-0005-0000-0000-00006B010000}"/>
    <cellStyle name="Normal 111" xfId="346" xr:uid="{00000000-0005-0000-0000-00006C010000}"/>
    <cellStyle name="Normal 112" xfId="347" xr:uid="{00000000-0005-0000-0000-00006D010000}"/>
    <cellStyle name="Normal 112 2" xfId="348" xr:uid="{00000000-0005-0000-0000-00006E010000}"/>
    <cellStyle name="Normal 12" xfId="349" xr:uid="{00000000-0005-0000-0000-00006F010000}"/>
    <cellStyle name="Normal 121" xfId="581" xr:uid="{00000000-0005-0000-0000-000070010000}"/>
    <cellStyle name="Normal 13" xfId="350" xr:uid="{00000000-0005-0000-0000-000071010000}"/>
    <cellStyle name="Normal 14" xfId="351" xr:uid="{00000000-0005-0000-0000-000072010000}"/>
    <cellStyle name="Normal 15" xfId="352" xr:uid="{00000000-0005-0000-0000-000073010000}"/>
    <cellStyle name="Normal 16" xfId="353" xr:uid="{00000000-0005-0000-0000-000074010000}"/>
    <cellStyle name="Normal 17" xfId="354" xr:uid="{00000000-0005-0000-0000-000075010000}"/>
    <cellStyle name="Normal 18" xfId="355" xr:uid="{00000000-0005-0000-0000-000076010000}"/>
    <cellStyle name="Normal 19" xfId="356" xr:uid="{00000000-0005-0000-0000-000077010000}"/>
    <cellStyle name="Normal 19 3" xfId="357" xr:uid="{00000000-0005-0000-0000-000078010000}"/>
    <cellStyle name="Normal 2" xfId="8" xr:uid="{00000000-0005-0000-0000-000079010000}"/>
    <cellStyle name="Normal 2 2" xfId="11" xr:uid="{00000000-0005-0000-0000-00007A010000}"/>
    <cellStyle name="Normal 2 2 2" xfId="358" xr:uid="{00000000-0005-0000-0000-00007B010000}"/>
    <cellStyle name="Normal 2 2 3" xfId="17" xr:uid="{00000000-0005-0000-0000-00007C010000}"/>
    <cellStyle name="Normal 2 2 4" xfId="557" xr:uid="{00000000-0005-0000-0000-00007D010000}"/>
    <cellStyle name="Normal 2 3" xfId="359" xr:uid="{00000000-0005-0000-0000-00007E010000}"/>
    <cellStyle name="Normal 2 4" xfId="15" xr:uid="{00000000-0005-0000-0000-00007F010000}"/>
    <cellStyle name="Normal 2 5" xfId="14" xr:uid="{00000000-0005-0000-0000-000080010000}"/>
    <cellStyle name="Normal 2 5 2" xfId="558" xr:uid="{00000000-0005-0000-0000-000081010000}"/>
    <cellStyle name="Normal 2 5 3" xfId="528" xr:uid="{00000000-0005-0000-0000-000082010000}"/>
    <cellStyle name="Normal 2 6" xfId="556" xr:uid="{00000000-0005-0000-0000-000083010000}"/>
    <cellStyle name="Normal 2 7" xfId="577" xr:uid="{00000000-0005-0000-0000-000084010000}"/>
    <cellStyle name="Normal 2_WP 25-3-2" xfId="360" xr:uid="{00000000-0005-0000-0000-000085010000}"/>
    <cellStyle name="Normal 20" xfId="361" xr:uid="{00000000-0005-0000-0000-000086010000}"/>
    <cellStyle name="Normal 21" xfId="362" xr:uid="{00000000-0005-0000-0000-000087010000}"/>
    <cellStyle name="Normal 22" xfId="363" xr:uid="{00000000-0005-0000-0000-000088010000}"/>
    <cellStyle name="Normal 23" xfId="364" xr:uid="{00000000-0005-0000-0000-000089010000}"/>
    <cellStyle name="Normal 24" xfId="365" xr:uid="{00000000-0005-0000-0000-00008A010000}"/>
    <cellStyle name="Normal 25" xfId="366" xr:uid="{00000000-0005-0000-0000-00008B010000}"/>
    <cellStyle name="Normal 26" xfId="367" xr:uid="{00000000-0005-0000-0000-00008C010000}"/>
    <cellStyle name="Normal 27" xfId="368" xr:uid="{00000000-0005-0000-0000-00008D010000}"/>
    <cellStyle name="Normal 28" xfId="369" xr:uid="{00000000-0005-0000-0000-00008E010000}"/>
    <cellStyle name="Normal 29" xfId="370" xr:uid="{00000000-0005-0000-0000-00008F010000}"/>
    <cellStyle name="Normal 3" xfId="9" xr:uid="{00000000-0005-0000-0000-000090010000}"/>
    <cellStyle name="Normal 3 2" xfId="371" xr:uid="{00000000-0005-0000-0000-000091010000}"/>
    <cellStyle name="Normal 3 2 2" xfId="541" xr:uid="{00000000-0005-0000-0000-000092010000}"/>
    <cellStyle name="Normal 3 2 3" xfId="580" xr:uid="{00000000-0005-0000-0000-000093010000}"/>
    <cellStyle name="Normal 30" xfId="13" xr:uid="{00000000-0005-0000-0000-000094010000}"/>
    <cellStyle name="Normal 31" xfId="542" xr:uid="{00000000-0005-0000-0000-000095010000}"/>
    <cellStyle name="Normal 32" xfId="372" xr:uid="{00000000-0005-0000-0000-000096010000}"/>
    <cellStyle name="Normal 33" xfId="543" xr:uid="{00000000-0005-0000-0000-000097010000}"/>
    <cellStyle name="Normal 34" xfId="373" xr:uid="{00000000-0005-0000-0000-000098010000}"/>
    <cellStyle name="Normal 35" xfId="374" xr:uid="{00000000-0005-0000-0000-000099010000}"/>
    <cellStyle name="Normal 36" xfId="375" xr:uid="{00000000-0005-0000-0000-00009A010000}"/>
    <cellStyle name="Normal 37" xfId="544" xr:uid="{00000000-0005-0000-0000-00009B010000}"/>
    <cellStyle name="Normal 38" xfId="376" xr:uid="{00000000-0005-0000-0000-00009C010000}"/>
    <cellStyle name="Normal 39" xfId="545" xr:uid="{00000000-0005-0000-0000-00009D010000}"/>
    <cellStyle name="Normal 4" xfId="1" xr:uid="{00000000-0005-0000-0000-00009E010000}"/>
    <cellStyle name="Normal 4 2" xfId="378" xr:uid="{00000000-0005-0000-0000-00009F010000}"/>
    <cellStyle name="Normal 4 3" xfId="377" xr:uid="{00000000-0005-0000-0000-0000A0010000}"/>
    <cellStyle name="Normal 4 4" xfId="552" xr:uid="{00000000-0005-0000-0000-0000A1010000}"/>
    <cellStyle name="Normal 4_VA SAVE PLAN working model 3 year" xfId="379" xr:uid="{00000000-0005-0000-0000-0000A2010000}"/>
    <cellStyle name="Normal 40" xfId="380" xr:uid="{00000000-0005-0000-0000-0000A3010000}"/>
    <cellStyle name="Normal 41" xfId="381" xr:uid="{00000000-0005-0000-0000-0000A4010000}"/>
    <cellStyle name="Normal 42" xfId="382" xr:uid="{00000000-0005-0000-0000-0000A5010000}"/>
    <cellStyle name="Normal 43" xfId="383" xr:uid="{00000000-0005-0000-0000-0000A6010000}"/>
    <cellStyle name="Normal 44" xfId="551" xr:uid="{00000000-0005-0000-0000-0000A7010000}"/>
    <cellStyle name="Normal 45" xfId="569" xr:uid="{00000000-0005-0000-0000-0000A8010000}"/>
    <cellStyle name="Normal 46" xfId="570" xr:uid="{00000000-0005-0000-0000-0000A9010000}"/>
    <cellStyle name="Normal 47" xfId="571" xr:uid="{00000000-0005-0000-0000-0000AA010000}"/>
    <cellStyle name="Normal 48" xfId="521" xr:uid="{00000000-0005-0000-0000-0000AB010000}"/>
    <cellStyle name="Normal 49" xfId="574" xr:uid="{00000000-0005-0000-0000-0000AC010000}"/>
    <cellStyle name="Normal 5" xfId="384" xr:uid="{00000000-0005-0000-0000-0000AD010000}"/>
    <cellStyle name="Normal 5 2" xfId="385" xr:uid="{00000000-0005-0000-0000-0000AE010000}"/>
    <cellStyle name="Normal 6" xfId="386" xr:uid="{00000000-0005-0000-0000-0000AF010000}"/>
    <cellStyle name="Normal 6 2" xfId="387" xr:uid="{00000000-0005-0000-0000-0000B0010000}"/>
    <cellStyle name="Normal 7" xfId="388" xr:uid="{00000000-0005-0000-0000-0000B1010000}"/>
    <cellStyle name="Normal 7 2" xfId="389" xr:uid="{00000000-0005-0000-0000-0000B2010000}"/>
    <cellStyle name="Normal 73" xfId="390" xr:uid="{00000000-0005-0000-0000-0000B3010000}"/>
    <cellStyle name="Normal 77" xfId="391" xr:uid="{00000000-0005-0000-0000-0000B4010000}"/>
    <cellStyle name="Normal 8" xfId="392" xr:uid="{00000000-0005-0000-0000-0000B5010000}"/>
    <cellStyle name="Normal 8 2" xfId="393" xr:uid="{00000000-0005-0000-0000-0000B6010000}"/>
    <cellStyle name="Normal 9" xfId="394" xr:uid="{00000000-0005-0000-0000-0000B7010000}"/>
    <cellStyle name="Normal_Sheet2" xfId="12" xr:uid="{00000000-0005-0000-0000-0000B8010000}"/>
    <cellStyle name="Note 10" xfId="395" xr:uid="{00000000-0005-0000-0000-0000B9010000}"/>
    <cellStyle name="Note 11" xfId="396" xr:uid="{00000000-0005-0000-0000-0000BA010000}"/>
    <cellStyle name="Note 12" xfId="397" xr:uid="{00000000-0005-0000-0000-0000BB010000}"/>
    <cellStyle name="Note 13" xfId="398" xr:uid="{00000000-0005-0000-0000-0000BC010000}"/>
    <cellStyle name="Note 14" xfId="399" xr:uid="{00000000-0005-0000-0000-0000BD010000}"/>
    <cellStyle name="Note 15" xfId="400" xr:uid="{00000000-0005-0000-0000-0000BE010000}"/>
    <cellStyle name="Note 16" xfId="401" xr:uid="{00000000-0005-0000-0000-0000BF010000}"/>
    <cellStyle name="Note 17" xfId="402" xr:uid="{00000000-0005-0000-0000-0000C0010000}"/>
    <cellStyle name="Note 18" xfId="403" xr:uid="{00000000-0005-0000-0000-0000C1010000}"/>
    <cellStyle name="Note 19" xfId="404" xr:uid="{00000000-0005-0000-0000-0000C2010000}"/>
    <cellStyle name="Note 2" xfId="405" xr:uid="{00000000-0005-0000-0000-0000C3010000}"/>
    <cellStyle name="Note 20" xfId="406" xr:uid="{00000000-0005-0000-0000-0000C4010000}"/>
    <cellStyle name="Note 21" xfId="407" xr:uid="{00000000-0005-0000-0000-0000C5010000}"/>
    <cellStyle name="Note 3" xfId="408" xr:uid="{00000000-0005-0000-0000-0000C6010000}"/>
    <cellStyle name="Note 4" xfId="409" xr:uid="{00000000-0005-0000-0000-0000C7010000}"/>
    <cellStyle name="Note 5" xfId="410" xr:uid="{00000000-0005-0000-0000-0000C8010000}"/>
    <cellStyle name="Note 6" xfId="411" xr:uid="{00000000-0005-0000-0000-0000C9010000}"/>
    <cellStyle name="Note 7" xfId="412" xr:uid="{00000000-0005-0000-0000-0000CA010000}"/>
    <cellStyle name="Note 8" xfId="413" xr:uid="{00000000-0005-0000-0000-0000CB010000}"/>
    <cellStyle name="Note 9" xfId="414" xr:uid="{00000000-0005-0000-0000-0000CC010000}"/>
    <cellStyle name="nPlosion" xfId="415" xr:uid="{00000000-0005-0000-0000-0000CD010000}"/>
    <cellStyle name="nvision" xfId="416" xr:uid="{00000000-0005-0000-0000-0000CE010000}"/>
    <cellStyle name="Output 2" xfId="417" xr:uid="{00000000-0005-0000-0000-0000CF010000}"/>
    <cellStyle name="Output Amounts" xfId="418" xr:uid="{00000000-0005-0000-0000-0000D0010000}"/>
    <cellStyle name="Output Column Headings" xfId="419" xr:uid="{00000000-0005-0000-0000-0000D1010000}"/>
    <cellStyle name="Output Line Items" xfId="420" xr:uid="{00000000-0005-0000-0000-0000D2010000}"/>
    <cellStyle name="Output Report Heading" xfId="421" xr:uid="{00000000-0005-0000-0000-0000D3010000}"/>
    <cellStyle name="Output Report Title" xfId="422" xr:uid="{00000000-0005-0000-0000-0000D4010000}"/>
    <cellStyle name="PB Table Heading" xfId="423" xr:uid="{00000000-0005-0000-0000-0000D5010000}"/>
    <cellStyle name="PB Table Highlight1" xfId="424" xr:uid="{00000000-0005-0000-0000-0000D6010000}"/>
    <cellStyle name="PB Table Highlight2" xfId="425" xr:uid="{00000000-0005-0000-0000-0000D7010000}"/>
    <cellStyle name="PB Table Highlight2 2" xfId="565" xr:uid="{00000000-0005-0000-0000-0000D8010000}"/>
    <cellStyle name="PB Table Highlight3" xfId="426" xr:uid="{00000000-0005-0000-0000-0000D9010000}"/>
    <cellStyle name="PB Table Highlight3 2" xfId="566" xr:uid="{00000000-0005-0000-0000-0000DA010000}"/>
    <cellStyle name="PB Table Standard Row" xfId="427" xr:uid="{00000000-0005-0000-0000-0000DB010000}"/>
    <cellStyle name="PB Table Subtotal Row" xfId="428" xr:uid="{00000000-0005-0000-0000-0000DC010000}"/>
    <cellStyle name="PB Table Total Row" xfId="429" xr:uid="{00000000-0005-0000-0000-0000DD010000}"/>
    <cellStyle name="Percent" xfId="576" builtinId="5"/>
    <cellStyle name="Percent [2]" xfId="430" xr:uid="{00000000-0005-0000-0000-0000DF010000}"/>
    <cellStyle name="Percent 10" xfId="431" xr:uid="{00000000-0005-0000-0000-0000E0010000}"/>
    <cellStyle name="Percent 11" xfId="432" xr:uid="{00000000-0005-0000-0000-0000E1010000}"/>
    <cellStyle name="Percent 12" xfId="433" xr:uid="{00000000-0005-0000-0000-0000E2010000}"/>
    <cellStyle name="Percent 13" xfId="434" xr:uid="{00000000-0005-0000-0000-0000E3010000}"/>
    <cellStyle name="Percent 14" xfId="435" xr:uid="{00000000-0005-0000-0000-0000E4010000}"/>
    <cellStyle name="Percent 15" xfId="436" xr:uid="{00000000-0005-0000-0000-0000E5010000}"/>
    <cellStyle name="Percent 16" xfId="525" xr:uid="{00000000-0005-0000-0000-0000E6010000}"/>
    <cellStyle name="Percent 17" xfId="546" xr:uid="{00000000-0005-0000-0000-0000E7010000}"/>
    <cellStyle name="Percent 18" xfId="547" xr:uid="{00000000-0005-0000-0000-0000E8010000}"/>
    <cellStyle name="Percent 19" xfId="548" xr:uid="{00000000-0005-0000-0000-0000E9010000}"/>
    <cellStyle name="Percent 2" xfId="10" xr:uid="{00000000-0005-0000-0000-0000EA010000}"/>
    <cellStyle name="Percent 2 2" xfId="437" xr:uid="{00000000-0005-0000-0000-0000EB010000}"/>
    <cellStyle name="Percent 2 2 2" xfId="549" xr:uid="{00000000-0005-0000-0000-0000EC010000}"/>
    <cellStyle name="Percent 2 3" xfId="438" xr:uid="{00000000-0005-0000-0000-0000ED010000}"/>
    <cellStyle name="Percent 2 3 2" xfId="439" xr:uid="{00000000-0005-0000-0000-0000EE010000}"/>
    <cellStyle name="Percent 20" xfId="550" xr:uid="{00000000-0005-0000-0000-0000EF010000}"/>
    <cellStyle name="Percent 21" xfId="522" xr:uid="{00000000-0005-0000-0000-0000F0010000}"/>
    <cellStyle name="Percent 22" xfId="440" xr:uid="{00000000-0005-0000-0000-0000F1010000}"/>
    <cellStyle name="Percent 3" xfId="7" xr:uid="{00000000-0005-0000-0000-0000F2010000}"/>
    <cellStyle name="Percent 3 2" xfId="442" xr:uid="{00000000-0005-0000-0000-0000F3010000}"/>
    <cellStyle name="Percent 3 3" xfId="441" xr:uid="{00000000-0005-0000-0000-0000F4010000}"/>
    <cellStyle name="Percent 3 4" xfId="555" xr:uid="{00000000-0005-0000-0000-0000F5010000}"/>
    <cellStyle name="Percent 4" xfId="443" xr:uid="{00000000-0005-0000-0000-0000F6010000}"/>
    <cellStyle name="Percent 4 2" xfId="444" xr:uid="{00000000-0005-0000-0000-0000F7010000}"/>
    <cellStyle name="Percent 5" xfId="445" xr:uid="{00000000-0005-0000-0000-0000F8010000}"/>
    <cellStyle name="Percent 5 2" xfId="446" xr:uid="{00000000-0005-0000-0000-0000F9010000}"/>
    <cellStyle name="Percent 6" xfId="447" xr:uid="{00000000-0005-0000-0000-0000FA010000}"/>
    <cellStyle name="Percent 6 2" xfId="448" xr:uid="{00000000-0005-0000-0000-0000FB010000}"/>
    <cellStyle name="Percent 7" xfId="449" xr:uid="{00000000-0005-0000-0000-0000FC010000}"/>
    <cellStyle name="Percent 8" xfId="450" xr:uid="{00000000-0005-0000-0000-0000FD010000}"/>
    <cellStyle name="Percent 9" xfId="451" xr:uid="{00000000-0005-0000-0000-0000FE010000}"/>
    <cellStyle name="PSChar" xfId="452" xr:uid="{00000000-0005-0000-0000-0000FF010000}"/>
    <cellStyle name="PSDate" xfId="453" xr:uid="{00000000-0005-0000-0000-000000020000}"/>
    <cellStyle name="PSDec" xfId="454" xr:uid="{00000000-0005-0000-0000-000001020000}"/>
    <cellStyle name="PSHeading" xfId="455" xr:uid="{00000000-0005-0000-0000-000002020000}"/>
    <cellStyle name="PSInt" xfId="456" xr:uid="{00000000-0005-0000-0000-000003020000}"/>
    <cellStyle name="PSSpacer" xfId="457" xr:uid="{00000000-0005-0000-0000-000004020000}"/>
    <cellStyle name="ReportTitlePrompt" xfId="458" xr:uid="{00000000-0005-0000-0000-000005020000}"/>
    <cellStyle name="ReportTitleValue" xfId="459" xr:uid="{00000000-0005-0000-0000-000006020000}"/>
    <cellStyle name="Reset  - Style4" xfId="460" xr:uid="{00000000-0005-0000-0000-000007020000}"/>
    <cellStyle name="Reset  - Style7" xfId="461" xr:uid="{00000000-0005-0000-0000-000008020000}"/>
    <cellStyle name="RowAcctAbovePrompt" xfId="462" xr:uid="{00000000-0005-0000-0000-000009020000}"/>
    <cellStyle name="RowAcctSOBAbovePrompt" xfId="463" xr:uid="{00000000-0005-0000-0000-00000A020000}"/>
    <cellStyle name="RowAcctSOBValue" xfId="464" xr:uid="{00000000-0005-0000-0000-00000B020000}"/>
    <cellStyle name="RowAcctValue" xfId="465" xr:uid="{00000000-0005-0000-0000-00000C020000}"/>
    <cellStyle name="RowAttrAbovePrompt" xfId="466" xr:uid="{00000000-0005-0000-0000-00000D020000}"/>
    <cellStyle name="RowAttrValue" xfId="467" xr:uid="{00000000-0005-0000-0000-00000E020000}"/>
    <cellStyle name="RowColSetAbovePrompt" xfId="468" xr:uid="{00000000-0005-0000-0000-00000F020000}"/>
    <cellStyle name="RowColSetLeftPrompt" xfId="469" xr:uid="{00000000-0005-0000-0000-000010020000}"/>
    <cellStyle name="RowColSetValue" xfId="470" xr:uid="{00000000-0005-0000-0000-000011020000}"/>
    <cellStyle name="RowLeftPrompt" xfId="471" xr:uid="{00000000-0005-0000-0000-000012020000}"/>
    <cellStyle name="SampleUsingFormatMask" xfId="472" xr:uid="{00000000-0005-0000-0000-000013020000}"/>
    <cellStyle name="SampleWithNoFormatMask" xfId="473" xr:uid="{00000000-0005-0000-0000-000014020000}"/>
    <cellStyle name="SAPBorder" xfId="474" xr:uid="{00000000-0005-0000-0000-000015020000}"/>
    <cellStyle name="SAPDataCell" xfId="475" xr:uid="{00000000-0005-0000-0000-000016020000}"/>
    <cellStyle name="SAPDataTotalCell" xfId="476" xr:uid="{00000000-0005-0000-0000-000017020000}"/>
    <cellStyle name="SAPDimensionCell" xfId="477" xr:uid="{00000000-0005-0000-0000-000018020000}"/>
    <cellStyle name="SAPEditableDataCell" xfId="478" xr:uid="{00000000-0005-0000-0000-000019020000}"/>
    <cellStyle name="SAPEditableDataTotalCell" xfId="479" xr:uid="{00000000-0005-0000-0000-00001A020000}"/>
    <cellStyle name="SAPEmphasized" xfId="480" xr:uid="{00000000-0005-0000-0000-00001B020000}"/>
    <cellStyle name="SAPExceptionLevel1" xfId="481" xr:uid="{00000000-0005-0000-0000-00001C020000}"/>
    <cellStyle name="SAPExceptionLevel2" xfId="482" xr:uid="{00000000-0005-0000-0000-00001D020000}"/>
    <cellStyle name="SAPExceptionLevel3" xfId="483" xr:uid="{00000000-0005-0000-0000-00001E020000}"/>
    <cellStyle name="SAPExceptionLevel4" xfId="484" xr:uid="{00000000-0005-0000-0000-00001F020000}"/>
    <cellStyle name="SAPExceptionLevel5" xfId="485" xr:uid="{00000000-0005-0000-0000-000020020000}"/>
    <cellStyle name="SAPExceptionLevel6" xfId="486" xr:uid="{00000000-0005-0000-0000-000021020000}"/>
    <cellStyle name="SAPExceptionLevel7" xfId="487" xr:uid="{00000000-0005-0000-0000-000022020000}"/>
    <cellStyle name="SAPExceptionLevel8" xfId="488" xr:uid="{00000000-0005-0000-0000-000023020000}"/>
    <cellStyle name="SAPExceptionLevel9" xfId="489" xr:uid="{00000000-0005-0000-0000-000024020000}"/>
    <cellStyle name="SAPHierarchyCell0" xfId="490" xr:uid="{00000000-0005-0000-0000-000025020000}"/>
    <cellStyle name="SAPHierarchyCell1" xfId="491" xr:uid="{00000000-0005-0000-0000-000026020000}"/>
    <cellStyle name="SAPHierarchyCell2" xfId="492" xr:uid="{00000000-0005-0000-0000-000027020000}"/>
    <cellStyle name="SAPHierarchyCell3" xfId="493" xr:uid="{00000000-0005-0000-0000-000028020000}"/>
    <cellStyle name="SAPHierarchyCell4" xfId="494" xr:uid="{00000000-0005-0000-0000-000029020000}"/>
    <cellStyle name="SAPLockedDataCell" xfId="495" xr:uid="{00000000-0005-0000-0000-00002A020000}"/>
    <cellStyle name="SAPLockedDataTotalCell" xfId="496" xr:uid="{00000000-0005-0000-0000-00002B020000}"/>
    <cellStyle name="SAPMemberCell" xfId="497" xr:uid="{00000000-0005-0000-0000-00002C020000}"/>
    <cellStyle name="SAPMemberTotalCell" xfId="498" xr:uid="{00000000-0005-0000-0000-00002D020000}"/>
    <cellStyle name="SAPReadonlyDataCell" xfId="499" xr:uid="{00000000-0005-0000-0000-00002E020000}"/>
    <cellStyle name="SAPReadonlyDataTotalCell" xfId="500" xr:uid="{00000000-0005-0000-0000-00002F020000}"/>
    <cellStyle name="shade - Style1" xfId="501" xr:uid="{00000000-0005-0000-0000-000030020000}"/>
    <cellStyle name="Small Page Heading" xfId="502" xr:uid="{00000000-0005-0000-0000-000031020000}"/>
    <cellStyle name="Table  - Style5" xfId="503" xr:uid="{00000000-0005-0000-0000-000032020000}"/>
    <cellStyle name="Table  - Style6" xfId="504" xr:uid="{00000000-0005-0000-0000-000033020000}"/>
    <cellStyle name="Title  - Style1" xfId="505" xr:uid="{00000000-0005-0000-0000-000034020000}"/>
    <cellStyle name="Title  - Style6" xfId="506" xr:uid="{00000000-0005-0000-0000-000035020000}"/>
    <cellStyle name="Title 2" xfId="507" xr:uid="{00000000-0005-0000-0000-000036020000}"/>
    <cellStyle name="title1" xfId="508" xr:uid="{00000000-0005-0000-0000-000037020000}"/>
    <cellStyle name="Total 2" xfId="509" xr:uid="{00000000-0005-0000-0000-000038020000}"/>
    <cellStyle name="TotCol - Style5" xfId="510" xr:uid="{00000000-0005-0000-0000-000039020000}"/>
    <cellStyle name="TotCol - Style7" xfId="511" xr:uid="{00000000-0005-0000-0000-00003A020000}"/>
    <cellStyle name="TotRow - Style4" xfId="512" xr:uid="{00000000-0005-0000-0000-00003B020000}"/>
    <cellStyle name="TotRow - Style8" xfId="513" xr:uid="{00000000-0005-0000-0000-00003C020000}"/>
    <cellStyle name="Unprot" xfId="514" xr:uid="{00000000-0005-0000-0000-00003D020000}"/>
    <cellStyle name="Unprot 2" xfId="567" xr:uid="{00000000-0005-0000-0000-00003E020000}"/>
    <cellStyle name="Unprot$" xfId="515" xr:uid="{00000000-0005-0000-0000-00003F020000}"/>
    <cellStyle name="Unprot$ 2" xfId="568" xr:uid="{00000000-0005-0000-0000-000040020000}"/>
    <cellStyle name="Unprot_Consol Def Pool FY11 Provision" xfId="516" xr:uid="{00000000-0005-0000-0000-000041020000}"/>
    <cellStyle name="Unprotect" xfId="517" xr:uid="{00000000-0005-0000-0000-000042020000}"/>
    <cellStyle name="UploadThisRowValue" xfId="518" xr:uid="{00000000-0005-0000-0000-000043020000}"/>
    <cellStyle name="Warning Text 2" xfId="519" xr:uid="{00000000-0005-0000-0000-000044020000}"/>
    <cellStyle name="一般_dept code" xfId="520" xr:uid="{00000000-0005-0000-0000-000045020000}"/>
  </cellStyles>
  <dxfs count="0"/>
  <tableStyles count="0" defaultTableStyle="TableStyleMedium2" defaultPivotStyle="PivotStyleLight16"/>
  <colors>
    <mruColors>
      <color rgb="FFB2B2B2"/>
      <color rgb="FF808080"/>
      <color rgb="FFFFFF66"/>
      <color rgb="FFFFFF99"/>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alcChain" Target="calcChain.xml"/><Relationship Id="rId21" Type="http://schemas.openxmlformats.org/officeDocument/2006/relationships/worksheet" Target="worksheets/sheet21.xml"/><Relationship Id="rId34" Type="http://schemas.openxmlformats.org/officeDocument/2006/relationships/externalLink" Target="externalLinks/externalLink4.xml"/><Relationship Id="rId42" Type="http://schemas.openxmlformats.org/officeDocument/2006/relationships/customXml" Target="../customXml/item3.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2.xml"/><Relationship Id="rId37" Type="http://schemas.openxmlformats.org/officeDocument/2006/relationships/styles" Target="styles.xml"/><Relationship Id="rId40"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1.xml"/><Relationship Id="rId44" Type="http://schemas.openxmlformats.org/officeDocument/2006/relationships/customXml" Target="../customXml/item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externalLink" Target="externalLinks/externalLink5.xml"/><Relationship Id="rId43" Type="http://schemas.openxmlformats.org/officeDocument/2006/relationships/customXml" Target="../customXml/item4.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3.xml"/><Relationship Id="rId38"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Y:\DATA\MEETINGS\10%202000\ProForma%20Disc%20Op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orporate\data\USERS\CSpitz\Trends\Con-OpSum.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P:\Pure%20Fishing\MODEL%20TO%20BANKS\Pure%20Fishing%20Base%20Case%202003%20Monthly%20Model%2003120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Y:\Leveraged%20Finance\Diversified%20Industries\Manufacturing%20and%20Ind.%20Tech\P&amp;L%20Coal\P&amp;L%20Coal%202002%20Deal\Credit\Natural%20Gas%20and%20GDP%20data.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Y:\Inv_grad\Energy\RV%20Secondary%20Energy%202005%20Jan%20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come Statement"/>
      <sheetName val="Disc'd Opns"/>
      <sheetName val="Interest Exp"/>
      <sheetName val="9 30 BS"/>
      <sheetName val="Gain (loss)"/>
      <sheetName val="Est Gain"/>
      <sheetName val="Costs"/>
      <sheetName val="FMI Q4"/>
      <sheetName val="EPS"/>
    </sheetNames>
    <sheetDataSet>
      <sheetData sheetId="0"/>
      <sheetData sheetId="1"/>
      <sheetData sheetId="2"/>
      <sheetData sheetId="3"/>
      <sheetData sheetId="4"/>
      <sheetData sheetId="5"/>
      <sheetData sheetId="6"/>
      <sheetData sheetId="7"/>
      <sheetData sheetId="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SPICE OPSUM"/>
      <sheetName val="HOSPICE OPSUM BY MON"/>
      <sheetName val="RN &amp; Aides Graph"/>
      <sheetName val="HOSPICE FTE's BY MON"/>
      <sheetName val="CONSOL OPSUM"/>
      <sheetName val="HQ OPSUM"/>
      <sheetName val="FTE'S"/>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nk Model"/>
      <sheetName val="Bank Case - Blair"/>
      <sheetName val="Bank Case Buildup"/>
      <sheetName val="Net Sales"/>
      <sheetName val="Gross Profit"/>
      <sheetName val="expenses"/>
      <sheetName val="monthly - base case"/>
      <sheetName val="Standalone Base Case"/>
    </sheetNames>
    <sheetDataSet>
      <sheetData sheetId="0"/>
      <sheetData sheetId="1"/>
      <sheetData sheetId="2"/>
      <sheetData sheetId="3"/>
      <sheetData sheetId="4"/>
      <sheetData sheetId="5"/>
      <sheetData sheetId="6"/>
      <sheetData sheetId="7"/>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l GDP"/>
      <sheetName val="Real GDP (2)"/>
      <sheetName val="Natural gas"/>
      <sheetName val="Consumption vs. GDP"/>
    </sheetNames>
    <sheetDataSet>
      <sheetData sheetId="0" refreshError="1"/>
      <sheetData sheetId="1" refreshError="1"/>
      <sheetData sheetId="2">
        <row r="3">
          <cell r="A3" t="e">
            <v>#NAME?</v>
          </cell>
        </row>
      </sheetData>
      <sheetData sheetId="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pread Sheet"/>
      <sheetName val="Tenor Adjustments"/>
      <sheetName val="Secondary"/>
      <sheetName val="Secondary ENB"/>
    </sheetNames>
    <sheetDataSet>
      <sheetData sheetId="0"/>
      <sheetData sheetId="1"/>
      <sheetData sheetId="2"/>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dimension ref="A1:C1"/>
  <sheetViews>
    <sheetView workbookViewId="0"/>
  </sheetViews>
  <sheetFormatPr defaultRowHeight="15"/>
  <sheetData>
    <row r="1" spans="1:3">
      <c r="A1" t="s">
        <v>121</v>
      </c>
      <c r="B1" t="s">
        <v>122</v>
      </c>
      <c r="C1" t="s">
        <v>123</v>
      </c>
    </row>
  </sheetData>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4" tint="0.39997558519241921"/>
  </sheetPr>
  <dimension ref="A1:C94"/>
  <sheetViews>
    <sheetView showGridLines="0" zoomScale="85" zoomScaleNormal="85" workbookViewId="0">
      <pane ySplit="5" topLeftCell="A6" activePane="bottomLeft" state="frozen"/>
      <selection pane="bottomLeft" activeCell="A6" sqref="A6"/>
    </sheetView>
  </sheetViews>
  <sheetFormatPr defaultColWidth="8.88671875" defaultRowHeight="15"/>
  <cols>
    <col min="1" max="1" width="8.88671875" style="16"/>
    <col min="2" max="2" width="48.77734375" style="16" customWidth="1"/>
    <col min="3" max="3" width="20.77734375" style="16" customWidth="1"/>
    <col min="4" max="16384" width="8.88671875" style="16"/>
  </cols>
  <sheetData>
    <row r="1" spans="1:3" s="156" customFormat="1" ht="15.75">
      <c r="C1" s="369"/>
    </row>
    <row r="2" spans="1:3" ht="15.75">
      <c r="A2" s="451" t="str">
        <f>'General Inputs'!$B$2</f>
        <v>Kentucky Utilities Company</v>
      </c>
      <c r="B2" s="451"/>
      <c r="C2" s="451"/>
    </row>
    <row r="3" spans="1:3" ht="15.75">
      <c r="A3" s="451" t="str">
        <f>'General Inputs'!$D$34&amp;" "&amp;'General Inputs'!$E$34</f>
        <v>Case No. 2018-00294</v>
      </c>
      <c r="B3" s="451"/>
      <c r="C3" s="451"/>
    </row>
    <row r="4" spans="1:3" ht="15.75">
      <c r="A4" s="451" t="str">
        <f>"For the Year Ended "&amp;TEXT('General Inputs'!E28,"Mmmm dd, yyyy")</f>
        <v>For the Year Ended December 31, 2017</v>
      </c>
      <c r="B4" s="451"/>
      <c r="C4" s="451"/>
    </row>
    <row r="5" spans="1:3" ht="16.5" thickBot="1">
      <c r="A5" s="452" t="s">
        <v>741</v>
      </c>
      <c r="B5" s="452"/>
      <c r="C5" s="452"/>
    </row>
    <row r="8" spans="1:3" ht="20.25">
      <c r="A8" s="18" t="s">
        <v>32</v>
      </c>
      <c r="B8" s="20"/>
      <c r="C8" s="422"/>
    </row>
    <row r="9" spans="1:3" ht="20.25">
      <c r="A9" s="293" t="s">
        <v>26</v>
      </c>
      <c r="B9" s="293" t="s">
        <v>72</v>
      </c>
      <c r="C9" s="293" t="s">
        <v>16</v>
      </c>
    </row>
    <row r="10" spans="1:3" ht="15.75">
      <c r="A10" s="20"/>
      <c r="B10" s="18" t="s">
        <v>40</v>
      </c>
      <c r="C10" s="48" t="s">
        <v>41</v>
      </c>
    </row>
    <row r="11" spans="1:3">
      <c r="A11" s="13"/>
      <c r="B11" s="21"/>
      <c r="C11" s="21"/>
    </row>
    <row r="12" spans="1:3">
      <c r="A12" s="13"/>
      <c r="B12" s="229" t="s">
        <v>260</v>
      </c>
      <c r="C12" s="21"/>
    </row>
    <row r="13" spans="1:3">
      <c r="A13" s="13">
        <v>1</v>
      </c>
      <c r="B13" s="56" t="s">
        <v>1364</v>
      </c>
      <c r="C13" s="440">
        <f>355895080.27</f>
        <v>355895080.26999998</v>
      </c>
    </row>
    <row r="14" spans="1:3">
      <c r="A14" s="13">
        <f>A13+1</f>
        <v>2</v>
      </c>
      <c r="B14" s="56" t="s">
        <v>1365</v>
      </c>
      <c r="C14" s="440">
        <v>57248159.119999997</v>
      </c>
    </row>
    <row r="15" spans="1:3">
      <c r="A15" s="13">
        <f>A14+1</f>
        <v>3</v>
      </c>
      <c r="B15" s="56" t="s">
        <v>1366</v>
      </c>
      <c r="C15" s="421">
        <f>C13-C14</f>
        <v>298646921.14999998</v>
      </c>
    </row>
    <row r="16" spans="1:3" ht="8.1" customHeight="1">
      <c r="A16" s="13"/>
      <c r="B16" s="56"/>
      <c r="C16" s="370"/>
    </row>
    <row r="17" spans="1:3">
      <c r="A17" s="13">
        <f>A15+1</f>
        <v>4</v>
      </c>
      <c r="B17" s="56" t="s">
        <v>1365</v>
      </c>
      <c r="C17" s="153">
        <f>C14</f>
        <v>57248159.119999997</v>
      </c>
    </row>
    <row r="18" spans="1:3" ht="17.25">
      <c r="A18" s="13">
        <f>A17+1</f>
        <v>5</v>
      </c>
      <c r="B18" s="56" t="s">
        <v>1367</v>
      </c>
      <c r="C18" s="441">
        <v>24.36</v>
      </c>
    </row>
    <row r="19" spans="1:3">
      <c r="A19" s="13">
        <f>A18+1</f>
        <v>6</v>
      </c>
      <c r="B19" s="56" t="s">
        <v>750</v>
      </c>
      <c r="C19" s="153">
        <f>C17*C18</f>
        <v>1394565156.1631999</v>
      </c>
    </row>
    <row r="20" spans="1:3" ht="8.1" customHeight="1">
      <c r="A20" s="13"/>
      <c r="B20" s="56"/>
      <c r="C20" s="153"/>
    </row>
    <row r="21" spans="1:3">
      <c r="A21" s="13">
        <f>A19+1</f>
        <v>7</v>
      </c>
      <c r="B21" s="56" t="s">
        <v>1366</v>
      </c>
      <c r="C21" s="153">
        <f>C15</f>
        <v>298646921.14999998</v>
      </c>
    </row>
    <row r="22" spans="1:3" ht="17.25">
      <c r="A22" s="13">
        <f>A21+1</f>
        <v>8</v>
      </c>
      <c r="B22" s="56" t="s">
        <v>1368</v>
      </c>
      <c r="C22" s="441">
        <f>'Fuel Purchases Summary'!$D$18</f>
        <v>27.84082487832681</v>
      </c>
    </row>
    <row r="23" spans="1:3">
      <c r="A23" s="13">
        <f>A22+1</f>
        <v>9</v>
      </c>
      <c r="B23" s="56" t="s">
        <v>750</v>
      </c>
      <c r="C23" s="153">
        <f>C21*C22</f>
        <v>8314576632.1886244</v>
      </c>
    </row>
    <row r="24" spans="1:3" ht="8.1" customHeight="1">
      <c r="A24" s="13"/>
      <c r="B24" s="56"/>
      <c r="C24" s="153"/>
    </row>
    <row r="25" spans="1:3">
      <c r="A25" s="13">
        <f>A23+1</f>
        <v>10</v>
      </c>
      <c r="B25" s="56" t="s">
        <v>751</v>
      </c>
      <c r="C25" s="153">
        <f>C19+C23</f>
        <v>9709141788.3518238</v>
      </c>
    </row>
    <row r="26" spans="1:3" ht="17.25">
      <c r="A26" s="13">
        <f>A25+1</f>
        <v>11</v>
      </c>
      <c r="B26" s="56" t="s">
        <v>1363</v>
      </c>
      <c r="C26" s="371">
        <f>C13</f>
        <v>355895080.26999998</v>
      </c>
    </row>
    <row r="27" spans="1:3" ht="18">
      <c r="A27" s="13">
        <f>A26+1</f>
        <v>12</v>
      </c>
      <c r="B27" s="56" t="s">
        <v>752</v>
      </c>
      <c r="C27" s="442">
        <f>ROUND(C25/C26,2)</f>
        <v>27.28</v>
      </c>
    </row>
    <row r="28" spans="1:3" ht="17.25">
      <c r="A28" s="13"/>
      <c r="B28" s="56"/>
      <c r="C28" s="372"/>
    </row>
    <row r="29" spans="1:3">
      <c r="A29" s="13"/>
      <c r="B29" s="229" t="s">
        <v>973</v>
      </c>
      <c r="C29" s="21"/>
    </row>
    <row r="30" spans="1:3">
      <c r="A30" s="13">
        <f>A27+1</f>
        <v>13</v>
      </c>
      <c r="B30" s="56" t="s">
        <v>1364</v>
      </c>
      <c r="C30" s="440">
        <v>110091346.84</v>
      </c>
    </row>
    <row r="31" spans="1:3">
      <c r="A31" s="13">
        <f>A30+1</f>
        <v>14</v>
      </c>
      <c r="B31" s="56" t="s">
        <v>1365</v>
      </c>
      <c r="C31" s="440">
        <v>101874430.50999999</v>
      </c>
    </row>
    <row r="32" spans="1:3">
      <c r="A32" s="13">
        <f>A31+1</f>
        <v>15</v>
      </c>
      <c r="B32" s="56" t="s">
        <v>1366</v>
      </c>
      <c r="C32" s="421">
        <f>C30-C31</f>
        <v>8216916.3300000131</v>
      </c>
    </row>
    <row r="33" spans="1:3" ht="8.1" customHeight="1">
      <c r="A33" s="13"/>
      <c r="B33" s="56"/>
      <c r="C33" s="370"/>
    </row>
    <row r="34" spans="1:3">
      <c r="A34" s="13">
        <f>A32+1</f>
        <v>16</v>
      </c>
      <c r="B34" s="56" t="s">
        <v>1365</v>
      </c>
      <c r="C34" s="153">
        <f>C31</f>
        <v>101874430.50999999</v>
      </c>
    </row>
    <row r="35" spans="1:3" ht="17.25">
      <c r="A35" s="13">
        <f>A34+1</f>
        <v>17</v>
      </c>
      <c r="B35" s="56" t="s">
        <v>1367</v>
      </c>
      <c r="C35" s="441">
        <v>38.880000000000003</v>
      </c>
    </row>
    <row r="36" spans="1:3">
      <c r="A36" s="13">
        <f>A35+1</f>
        <v>18</v>
      </c>
      <c r="B36" s="56" t="s">
        <v>750</v>
      </c>
      <c r="C36" s="153">
        <f>C34*C35</f>
        <v>3960877858.2287998</v>
      </c>
    </row>
    <row r="37" spans="1:3" ht="8.1" customHeight="1">
      <c r="A37" s="13"/>
      <c r="B37" s="56"/>
      <c r="C37" s="153"/>
    </row>
    <row r="38" spans="1:3">
      <c r="A38" s="13">
        <f>A36+1</f>
        <v>19</v>
      </c>
      <c r="B38" s="56" t="s">
        <v>1366</v>
      </c>
      <c r="C38" s="153">
        <f>C32</f>
        <v>8216916.3300000131</v>
      </c>
    </row>
    <row r="39" spans="1:3" ht="17.25">
      <c r="A39" s="13">
        <f>A38+1</f>
        <v>20</v>
      </c>
      <c r="B39" s="56" t="s">
        <v>1368</v>
      </c>
      <c r="C39" s="441">
        <f>'Fuel Purchases Summary'!$D$24</f>
        <v>44.711961393381841</v>
      </c>
    </row>
    <row r="40" spans="1:3">
      <c r="A40" s="13">
        <f>A39+1</f>
        <v>21</v>
      </c>
      <c r="B40" s="56" t="s">
        <v>750</v>
      </c>
      <c r="C40" s="153">
        <f>C38*C39</f>
        <v>367394445.71960938</v>
      </c>
    </row>
    <row r="41" spans="1:3" ht="8.1" customHeight="1">
      <c r="A41" s="13"/>
      <c r="B41" s="56"/>
      <c r="C41" s="153"/>
    </row>
    <row r="42" spans="1:3">
      <c r="A42" s="13">
        <f>A40+1</f>
        <v>22</v>
      </c>
      <c r="B42" s="56" t="s">
        <v>751</v>
      </c>
      <c r="C42" s="153">
        <f>C36+C40</f>
        <v>4328272303.9484091</v>
      </c>
    </row>
    <row r="43" spans="1:3" ht="17.25">
      <c r="A43" s="13">
        <f>A42+1</f>
        <v>23</v>
      </c>
      <c r="B43" s="56" t="s">
        <v>1363</v>
      </c>
      <c r="C43" s="371">
        <f>C30</f>
        <v>110091346.84</v>
      </c>
    </row>
    <row r="44" spans="1:3" ht="18">
      <c r="A44" s="13">
        <f>A43+1</f>
        <v>24</v>
      </c>
      <c r="B44" s="56" t="s">
        <v>752</v>
      </c>
      <c r="C44" s="442">
        <f>ROUND(C42/C43,2)</f>
        <v>39.32</v>
      </c>
    </row>
    <row r="45" spans="1:3" ht="17.25">
      <c r="A45" s="13"/>
      <c r="B45" s="56"/>
      <c r="C45" s="372"/>
    </row>
    <row r="46" spans="1:3">
      <c r="A46" s="13"/>
      <c r="B46" s="229" t="s">
        <v>974</v>
      </c>
      <c r="C46" s="21"/>
    </row>
    <row r="47" spans="1:3">
      <c r="A47" s="13">
        <f>A44+1</f>
        <v>25</v>
      </c>
      <c r="B47" s="56" t="s">
        <v>1364</v>
      </c>
      <c r="C47" s="440">
        <v>2562367.7400000007</v>
      </c>
    </row>
    <row r="48" spans="1:3">
      <c r="A48" s="13">
        <f>A47+1</f>
        <v>26</v>
      </c>
      <c r="B48" s="56" t="s">
        <v>1365</v>
      </c>
      <c r="C48" s="440">
        <v>140733.85</v>
      </c>
    </row>
    <row r="49" spans="1:3">
      <c r="A49" s="13">
        <f>A48+1</f>
        <v>27</v>
      </c>
      <c r="B49" s="56" t="s">
        <v>1366</v>
      </c>
      <c r="C49" s="421">
        <f>C47-C48</f>
        <v>2421633.8900000006</v>
      </c>
    </row>
    <row r="50" spans="1:3" ht="8.1" customHeight="1">
      <c r="A50" s="13"/>
      <c r="B50" s="56"/>
      <c r="C50" s="370"/>
    </row>
    <row r="51" spans="1:3">
      <c r="A51" s="13">
        <f>A49+1</f>
        <v>28</v>
      </c>
      <c r="B51" s="56" t="s">
        <v>1365</v>
      </c>
      <c r="C51" s="153">
        <f>C48</f>
        <v>140733.85</v>
      </c>
    </row>
    <row r="52" spans="1:3" ht="17.25">
      <c r="A52" s="13">
        <f>A51+1</f>
        <v>29</v>
      </c>
      <c r="B52" s="56" t="s">
        <v>1367</v>
      </c>
      <c r="C52" s="441">
        <v>8.4</v>
      </c>
    </row>
    <row r="53" spans="1:3">
      <c r="A53" s="13">
        <f>A52+1</f>
        <v>30</v>
      </c>
      <c r="B53" s="56" t="s">
        <v>750</v>
      </c>
      <c r="C53" s="153">
        <f>C51*C52</f>
        <v>1182164.3400000001</v>
      </c>
    </row>
    <row r="54" spans="1:3" ht="8.1" customHeight="1">
      <c r="A54" s="13"/>
      <c r="B54" s="56"/>
      <c r="C54" s="153"/>
    </row>
    <row r="55" spans="1:3">
      <c r="A55" s="13">
        <f>A53+1</f>
        <v>31</v>
      </c>
      <c r="B55" s="56" t="s">
        <v>1366</v>
      </c>
      <c r="C55" s="153">
        <f>C49</f>
        <v>2421633.8900000006</v>
      </c>
    </row>
    <row r="56" spans="1:3" ht="17.25">
      <c r="A56" s="13">
        <f>A55+1</f>
        <v>32</v>
      </c>
      <c r="B56" s="56" t="s">
        <v>1368</v>
      </c>
      <c r="C56" s="441">
        <f>'Fuel Purchases Summary'!$D$30</f>
        <v>17.838483266401891</v>
      </c>
    </row>
    <row r="57" spans="1:3">
      <c r="A57" s="13">
        <f>A56+1</f>
        <v>33</v>
      </c>
      <c r="B57" s="56" t="s">
        <v>750</v>
      </c>
      <c r="C57" s="153">
        <f>C55*C56</f>
        <v>43198275.624116726</v>
      </c>
    </row>
    <row r="58" spans="1:3" ht="8.1" customHeight="1">
      <c r="A58" s="13"/>
      <c r="B58" s="56"/>
      <c r="C58" s="153"/>
    </row>
    <row r="59" spans="1:3">
      <c r="A59" s="13">
        <f>A57+1</f>
        <v>34</v>
      </c>
      <c r="B59" s="56" t="s">
        <v>751</v>
      </c>
      <c r="C59" s="153">
        <f>C53+C57</f>
        <v>44380439.96411673</v>
      </c>
    </row>
    <row r="60" spans="1:3" ht="17.25">
      <c r="A60" s="13">
        <f>A59+1</f>
        <v>35</v>
      </c>
      <c r="B60" s="56" t="s">
        <v>1363</v>
      </c>
      <c r="C60" s="371">
        <f>C47</f>
        <v>2562367.7400000007</v>
      </c>
    </row>
    <row r="61" spans="1:3" ht="18">
      <c r="A61" s="13">
        <f>A60+1</f>
        <v>36</v>
      </c>
      <c r="B61" s="56" t="s">
        <v>752</v>
      </c>
      <c r="C61" s="442">
        <f>ROUND(C59/C60,2)</f>
        <v>17.32</v>
      </c>
    </row>
    <row r="62" spans="1:3" ht="17.25">
      <c r="A62" s="13"/>
      <c r="B62" s="56"/>
      <c r="C62" s="372"/>
    </row>
    <row r="63" spans="1:3">
      <c r="A63" s="13"/>
      <c r="B63" s="229" t="s">
        <v>975</v>
      </c>
      <c r="C63" s="21"/>
    </row>
    <row r="64" spans="1:3">
      <c r="A64" s="13">
        <f>A61+1</f>
        <v>37</v>
      </c>
      <c r="B64" s="56" t="s">
        <v>1364</v>
      </c>
      <c r="C64" s="440">
        <v>16106479.109999999</v>
      </c>
    </row>
    <row r="65" spans="1:3">
      <c r="A65" s="13">
        <f>A64+1</f>
        <v>38</v>
      </c>
      <c r="B65" s="56" t="s">
        <v>1365</v>
      </c>
      <c r="C65" s="440">
        <v>2386504.17</v>
      </c>
    </row>
    <row r="66" spans="1:3">
      <c r="A66" s="13">
        <f>A65+1</f>
        <v>39</v>
      </c>
      <c r="B66" s="56" t="s">
        <v>1366</v>
      </c>
      <c r="C66" s="421">
        <f>C64-C65</f>
        <v>13719974.939999999</v>
      </c>
    </row>
    <row r="67" spans="1:3" ht="8.1" customHeight="1">
      <c r="A67" s="13"/>
      <c r="B67" s="56"/>
      <c r="C67" s="370"/>
    </row>
    <row r="68" spans="1:3">
      <c r="A68" s="13">
        <f>A66+1</f>
        <v>40</v>
      </c>
      <c r="B68" s="56" t="s">
        <v>1365</v>
      </c>
      <c r="C68" s="153">
        <f>C65</f>
        <v>2386504.17</v>
      </c>
    </row>
    <row r="69" spans="1:3" ht="17.25">
      <c r="A69" s="13">
        <f>A68+1</f>
        <v>41</v>
      </c>
      <c r="B69" s="56" t="s">
        <v>1367</v>
      </c>
      <c r="C69" s="441">
        <v>26.87</v>
      </c>
    </row>
    <row r="70" spans="1:3">
      <c r="A70" s="13">
        <f>A69+1</f>
        <v>42</v>
      </c>
      <c r="B70" s="56" t="s">
        <v>750</v>
      </c>
      <c r="C70" s="153">
        <f>C68*C69</f>
        <v>64125367.047899999</v>
      </c>
    </row>
    <row r="71" spans="1:3" ht="8.1" customHeight="1">
      <c r="A71" s="13"/>
      <c r="B71" s="56"/>
      <c r="C71" s="153"/>
    </row>
    <row r="72" spans="1:3">
      <c r="A72" s="13">
        <f>A70+1</f>
        <v>43</v>
      </c>
      <c r="B72" s="56" t="s">
        <v>1366</v>
      </c>
      <c r="C72" s="153">
        <f>C66</f>
        <v>13719974.939999999</v>
      </c>
    </row>
    <row r="73" spans="1:3" ht="17.25">
      <c r="A73" s="13">
        <f>A72+1</f>
        <v>44</v>
      </c>
      <c r="B73" s="56" t="s">
        <v>1368</v>
      </c>
      <c r="C73" s="441">
        <f>'Fuel Purchases Summary'!$D$36</f>
        <v>27.916023560817848</v>
      </c>
    </row>
    <row r="74" spans="1:3">
      <c r="A74" s="13">
        <f>A73+1</f>
        <v>45</v>
      </c>
      <c r="B74" s="56" t="s">
        <v>750</v>
      </c>
      <c r="C74" s="153">
        <f>C72*C73</f>
        <v>383007143.67887044</v>
      </c>
    </row>
    <row r="75" spans="1:3" ht="8.1" customHeight="1">
      <c r="A75" s="13"/>
      <c r="B75" s="56"/>
      <c r="C75" s="153"/>
    </row>
    <row r="76" spans="1:3">
      <c r="A76" s="13">
        <f>A74+1</f>
        <v>46</v>
      </c>
      <c r="B76" s="56" t="s">
        <v>751</v>
      </c>
      <c r="C76" s="153">
        <f>C70+C74</f>
        <v>447132510.72677046</v>
      </c>
    </row>
    <row r="77" spans="1:3" ht="17.25">
      <c r="A77" s="13">
        <f>A76+1</f>
        <v>47</v>
      </c>
      <c r="B77" s="56" t="s">
        <v>1363</v>
      </c>
      <c r="C77" s="371">
        <f>C64</f>
        <v>16106479.109999999</v>
      </c>
    </row>
    <row r="78" spans="1:3" ht="18">
      <c r="A78" s="13">
        <f>A77+1</f>
        <v>48</v>
      </c>
      <c r="B78" s="56" t="s">
        <v>752</v>
      </c>
      <c r="C78" s="442">
        <f>ROUND(C76/C77,2)</f>
        <v>27.76</v>
      </c>
    </row>
    <row r="79" spans="1:3" ht="17.25">
      <c r="A79" s="13"/>
      <c r="B79" s="56"/>
      <c r="C79" s="372"/>
    </row>
    <row r="82" spans="1:3" s="156" customFormat="1">
      <c r="A82" s="156" t="s">
        <v>349</v>
      </c>
    </row>
    <row r="83" spans="1:3">
      <c r="A83" s="16" t="s">
        <v>355</v>
      </c>
    </row>
    <row r="85" spans="1:3">
      <c r="A85" s="16" t="s">
        <v>742</v>
      </c>
      <c r="C85" s="234"/>
    </row>
    <row r="86" spans="1:3">
      <c r="B86" s="16" t="s">
        <v>743</v>
      </c>
    </row>
    <row r="87" spans="1:3">
      <c r="B87" s="16" t="s">
        <v>744</v>
      </c>
    </row>
    <row r="88" spans="1:3">
      <c r="B88" s="16" t="s">
        <v>745</v>
      </c>
    </row>
    <row r="89" spans="1:3">
      <c r="B89" s="16" t="s">
        <v>1369</v>
      </c>
    </row>
    <row r="91" spans="1:3">
      <c r="A91" s="16" t="s">
        <v>746</v>
      </c>
    </row>
    <row r="92" spans="1:3">
      <c r="A92" s="16" t="s">
        <v>747</v>
      </c>
    </row>
    <row r="93" spans="1:3">
      <c r="A93" s="16" t="s">
        <v>748</v>
      </c>
    </row>
    <row r="94" spans="1:3">
      <c r="A94" s="16" t="s">
        <v>749</v>
      </c>
    </row>
  </sheetData>
  <mergeCells count="4">
    <mergeCell ref="A2:C2"/>
    <mergeCell ref="A3:C3"/>
    <mergeCell ref="A4:C4"/>
    <mergeCell ref="A5:C5"/>
  </mergeCells>
  <printOptions horizontalCentered="1"/>
  <pageMargins left="0.7" right="0.7" top="0.75" bottom="0.75" header="0.3" footer="0.3"/>
  <pageSetup scale="63" fitToHeight="2" orientation="portrait" blackAndWhite="1" r:id="rId1"/>
  <rowBreaks count="1" manualBreakCount="1">
    <brk id="62" max="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4">
    <tabColor theme="4" tint="0.39997558519241921"/>
    <pageSetUpPr fitToPage="1"/>
  </sheetPr>
  <dimension ref="A1:S42"/>
  <sheetViews>
    <sheetView showGridLines="0" zoomScale="85" zoomScaleNormal="85" workbookViewId="0">
      <pane ySplit="5" topLeftCell="A6" activePane="bottomLeft" state="frozen"/>
      <selection pane="bottomLeft" activeCell="A6" sqref="A6"/>
    </sheetView>
  </sheetViews>
  <sheetFormatPr defaultColWidth="8.88671875" defaultRowHeight="15"/>
  <cols>
    <col min="1" max="1" width="8.88671875" style="16"/>
    <col min="2" max="2" width="32.77734375" style="16" customWidth="1"/>
    <col min="3" max="3" width="16.77734375" style="16" customWidth="1"/>
    <col min="4" max="4" width="11" style="16" customWidth="1"/>
    <col min="5" max="5" width="20.77734375" style="16" customWidth="1"/>
    <col min="6" max="16384" width="8.88671875" style="16"/>
  </cols>
  <sheetData>
    <row r="1" spans="1:5" s="156" customFormat="1" ht="15.75">
      <c r="D1" s="369"/>
      <c r="E1" s="425"/>
    </row>
    <row r="2" spans="1:5" ht="15.75">
      <c r="A2" s="451" t="str">
        <f>'General Inputs'!$B$2</f>
        <v>Kentucky Utilities Company</v>
      </c>
      <c r="B2" s="451"/>
      <c r="C2" s="451"/>
      <c r="D2" s="451"/>
      <c r="E2" s="451"/>
    </row>
    <row r="3" spans="1:5" ht="15.75">
      <c r="A3" s="451" t="str">
        <f>'General Inputs'!$D$34&amp;" "&amp;'General Inputs'!$E$34</f>
        <v>Case No. 2018-00294</v>
      </c>
      <c r="B3" s="451"/>
      <c r="C3" s="451"/>
      <c r="D3" s="451"/>
      <c r="E3" s="451"/>
    </row>
    <row r="4" spans="1:5" ht="15.75">
      <c r="A4" s="451" t="str">
        <f>"For the Year Ended "&amp;TEXT('General Inputs'!E28,"Mmmm dd, yyyy")</f>
        <v>For the Year Ended December 31, 2017</v>
      </c>
      <c r="B4" s="451"/>
      <c r="C4" s="451"/>
      <c r="D4" s="451"/>
      <c r="E4" s="451"/>
    </row>
    <row r="5" spans="1:5" ht="16.5" thickBot="1">
      <c r="A5" s="452" t="s">
        <v>1374</v>
      </c>
      <c r="B5" s="452"/>
      <c r="C5" s="452"/>
      <c r="D5" s="452"/>
      <c r="E5" s="452"/>
    </row>
    <row r="9" spans="1:5" ht="15.75">
      <c r="A9" s="20"/>
      <c r="B9" s="20"/>
      <c r="C9" s="20"/>
      <c r="D9" s="49" t="s">
        <v>30</v>
      </c>
      <c r="E9" s="18" t="s">
        <v>31</v>
      </c>
    </row>
    <row r="10" spans="1:5" ht="15.75">
      <c r="A10" s="18" t="s">
        <v>32</v>
      </c>
      <c r="B10" s="20"/>
      <c r="C10" s="18" t="s">
        <v>16</v>
      </c>
      <c r="D10" s="49" t="s">
        <v>33</v>
      </c>
      <c r="E10" s="18" t="s">
        <v>34</v>
      </c>
    </row>
    <row r="11" spans="1:5" ht="20.25">
      <c r="A11" s="293" t="s">
        <v>26</v>
      </c>
      <c r="B11" s="293" t="s">
        <v>72</v>
      </c>
      <c r="C11" s="293" t="s">
        <v>35</v>
      </c>
      <c r="D11" s="293" t="s">
        <v>36</v>
      </c>
      <c r="E11" s="293" t="s">
        <v>37</v>
      </c>
    </row>
    <row r="12" spans="1:5" ht="15.75">
      <c r="A12" s="20"/>
      <c r="B12" s="18" t="s">
        <v>40</v>
      </c>
      <c r="C12" s="48" t="s">
        <v>41</v>
      </c>
      <c r="D12" s="48" t="s">
        <v>42</v>
      </c>
      <c r="E12" s="18" t="s">
        <v>105</v>
      </c>
    </row>
    <row r="13" spans="1:5">
      <c r="A13" s="13"/>
      <c r="B13" s="21"/>
      <c r="C13" s="21"/>
      <c r="D13" s="21"/>
      <c r="E13" s="21"/>
    </row>
    <row r="14" spans="1:5">
      <c r="A14" s="13"/>
      <c r="B14" s="229" t="s">
        <v>260</v>
      </c>
      <c r="C14" s="21"/>
      <c r="D14" s="21"/>
      <c r="E14" s="21"/>
    </row>
    <row r="15" spans="1:5">
      <c r="A15" s="13">
        <v>1</v>
      </c>
      <c r="B15" s="56" t="s">
        <v>38</v>
      </c>
      <c r="C15" s="51">
        <f>Commodity!H3486</f>
        <v>180978964.1906803</v>
      </c>
      <c r="D15" s="283">
        <f>Commodity!G3486</f>
        <v>24.916890768580409</v>
      </c>
      <c r="E15" s="51">
        <f>ROUND(C15*D15,2)</f>
        <v>4509433082.1499996</v>
      </c>
    </row>
    <row r="16" spans="1:5">
      <c r="A16" s="13">
        <f>A15+1</f>
        <v>2</v>
      </c>
      <c r="B16" s="56" t="s">
        <v>39</v>
      </c>
      <c r="C16" s="51">
        <f>Transportation!H3898</f>
        <v>42720039.489999801</v>
      </c>
      <c r="D16" s="368">
        <f>Transportation!G3898</f>
        <v>40.227764891984208</v>
      </c>
      <c r="E16" s="232">
        <f>ROUND(C16*D16,2)</f>
        <v>1718531704.78</v>
      </c>
    </row>
    <row r="17" spans="1:10">
      <c r="A17" s="13"/>
      <c r="B17" s="53"/>
      <c r="C17" s="54"/>
      <c r="D17" s="283"/>
      <c r="E17" s="54"/>
    </row>
    <row r="18" spans="1:10" ht="16.5" thickBot="1">
      <c r="A18" s="13">
        <f>A16+1</f>
        <v>3</v>
      </c>
      <c r="B18" s="230" t="s">
        <v>306</v>
      </c>
      <c r="C18" s="55">
        <f>SUM(C15:C16)</f>
        <v>223699003.6806801</v>
      </c>
      <c r="D18" s="252">
        <f>IF(C18=0,0,E18/C18)</f>
        <v>27.84082487832681</v>
      </c>
      <c r="E18" s="55">
        <f>SUM(E15:E16)</f>
        <v>6227964786.9299994</v>
      </c>
    </row>
    <row r="19" spans="1:10" ht="15.75" thickTop="1">
      <c r="D19" s="135"/>
    </row>
    <row r="20" spans="1:10">
      <c r="A20" s="13"/>
      <c r="B20" s="229" t="s">
        <v>973</v>
      </c>
      <c r="C20" s="21"/>
      <c r="D20" s="253"/>
      <c r="E20" s="21"/>
    </row>
    <row r="21" spans="1:10">
      <c r="A21" s="13">
        <f>A18+1</f>
        <v>4</v>
      </c>
      <c r="B21" s="56" t="s">
        <v>38</v>
      </c>
      <c r="C21" s="51">
        <f>Commodity!J88</f>
        <v>8522692.1099999994</v>
      </c>
      <c r="D21" s="283">
        <f>Commodity!I88</f>
        <v>44.711961393381841</v>
      </c>
      <c r="E21" s="51">
        <f>ROUND(C21*D21,2)</f>
        <v>381066280.58999997</v>
      </c>
    </row>
    <row r="22" spans="1:10">
      <c r="A22" s="13">
        <f>A21+1</f>
        <v>5</v>
      </c>
      <c r="B22" s="56" t="s">
        <v>39</v>
      </c>
      <c r="C22" s="51">
        <f>Transportation!H28</f>
        <v>0</v>
      </c>
      <c r="D22" s="368">
        <f>Transportation!G28</f>
        <v>0</v>
      </c>
      <c r="E22" s="51">
        <f>ROUND(C22*D22,2)</f>
        <v>0</v>
      </c>
      <c r="F22" s="156"/>
      <c r="G22" s="156"/>
      <c r="H22" s="156"/>
      <c r="I22" s="156"/>
      <c r="J22" s="156"/>
    </row>
    <row r="23" spans="1:10">
      <c r="A23" s="13"/>
      <c r="B23" s="53"/>
      <c r="C23" s="54"/>
      <c r="D23" s="283"/>
      <c r="E23" s="54"/>
    </row>
    <row r="24" spans="1:10" ht="16.5" thickBot="1">
      <c r="A24" s="13">
        <f>A22+1</f>
        <v>6</v>
      </c>
      <c r="B24" s="230" t="s">
        <v>307</v>
      </c>
      <c r="C24" s="55">
        <f>SUM(C21:C22)</f>
        <v>8522692.1099999994</v>
      </c>
      <c r="D24" s="252">
        <f>IF(C24=0,0,E24/C24)</f>
        <v>44.711961393381841</v>
      </c>
      <c r="E24" s="55">
        <f>SUM(E21:E22)</f>
        <v>381066280.58999997</v>
      </c>
    </row>
    <row r="25" spans="1:10" ht="15.75" thickTop="1">
      <c r="D25" s="135"/>
    </row>
    <row r="26" spans="1:10">
      <c r="A26" s="13"/>
      <c r="B26" s="229" t="s">
        <v>974</v>
      </c>
      <c r="C26" s="21"/>
      <c r="D26" s="253"/>
      <c r="E26" s="21"/>
    </row>
    <row r="27" spans="1:10">
      <c r="A27" s="13">
        <f>A24+1</f>
        <v>7</v>
      </c>
      <c r="B27" s="56" t="s">
        <v>1349</v>
      </c>
      <c r="C27" s="51">
        <f>Commodity!H3516</f>
        <v>393215.79000000004</v>
      </c>
      <c r="D27" s="283">
        <f>Commodity!G3516</f>
        <v>17.838483266401891</v>
      </c>
      <c r="E27" s="51">
        <f>ROUND(C27*D27,2)</f>
        <v>7014373.29</v>
      </c>
    </row>
    <row r="28" spans="1:10" hidden="1">
      <c r="A28" s="13"/>
      <c r="B28" s="56" t="s">
        <v>39</v>
      </c>
      <c r="C28" s="51">
        <f>Transportation!H3920</f>
        <v>0</v>
      </c>
      <c r="D28" s="368">
        <f>Transportation!G3920</f>
        <v>0</v>
      </c>
      <c r="E28" s="51">
        <f>ROUND(C28*D28,2)</f>
        <v>0</v>
      </c>
    </row>
    <row r="29" spans="1:10">
      <c r="A29" s="13"/>
      <c r="B29" s="53"/>
      <c r="C29" s="54"/>
      <c r="D29" s="283"/>
      <c r="E29" s="54"/>
    </row>
    <row r="30" spans="1:10" ht="16.5" thickBot="1">
      <c r="A30" s="13">
        <f>A27+1</f>
        <v>8</v>
      </c>
      <c r="B30" s="230" t="s">
        <v>308</v>
      </c>
      <c r="C30" s="55">
        <f>SUM(C27:C28)</f>
        <v>393215.79000000004</v>
      </c>
      <c r="D30" s="252">
        <f>IF(C30=0,0,E30/C30)</f>
        <v>17.838483266401891</v>
      </c>
      <c r="E30" s="55">
        <f>SUM(E27:E28)</f>
        <v>7014373.29</v>
      </c>
    </row>
    <row r="31" spans="1:10" ht="15.75" thickTop="1">
      <c r="D31" s="135"/>
    </row>
    <row r="32" spans="1:10">
      <c r="A32" s="13"/>
      <c r="B32" s="229" t="s">
        <v>975</v>
      </c>
      <c r="C32" s="21"/>
      <c r="D32" s="253"/>
      <c r="E32" s="21"/>
    </row>
    <row r="33" spans="1:19">
      <c r="A33" s="13">
        <f>A30+1</f>
        <v>9</v>
      </c>
      <c r="B33" s="56" t="s">
        <v>38</v>
      </c>
      <c r="C33" s="51">
        <f>Commodity!H3748</f>
        <v>2672714.4081000006</v>
      </c>
      <c r="D33" s="283">
        <f>Commodity!G3748</f>
        <v>25.956492635259647</v>
      </c>
      <c r="E33" s="51">
        <f>ROUND(C33*D33,2)</f>
        <v>69374291.849999994</v>
      </c>
    </row>
    <row r="34" spans="1:19">
      <c r="A34" s="13">
        <f>A33+1</f>
        <v>10</v>
      </c>
      <c r="B34" s="56" t="s">
        <v>39</v>
      </c>
      <c r="C34" s="51">
        <f>Transportation!H4172</f>
        <v>775023.31000000052</v>
      </c>
      <c r="D34" s="368">
        <f>Transportation!G4172</f>
        <v>34.673583585505312</v>
      </c>
      <c r="E34" s="51">
        <f>ROUND(C34*D34,2)</f>
        <v>26872835.52</v>
      </c>
      <c r="F34" s="156"/>
      <c r="G34" s="156"/>
      <c r="H34" s="156"/>
      <c r="I34" s="156"/>
      <c r="J34" s="156"/>
      <c r="K34" s="156"/>
      <c r="L34" s="156"/>
      <c r="M34" s="156"/>
      <c r="N34" s="156"/>
      <c r="O34" s="156"/>
      <c r="P34" s="156"/>
      <c r="Q34" s="156"/>
      <c r="R34" s="156"/>
      <c r="S34" s="156"/>
    </row>
    <row r="35" spans="1:19">
      <c r="A35" s="13"/>
      <c r="B35" s="53"/>
      <c r="C35" s="54"/>
      <c r="D35" s="283"/>
      <c r="E35" s="54"/>
    </row>
    <row r="36" spans="1:19" ht="16.5" thickBot="1">
      <c r="A36" s="13">
        <f>A34+1</f>
        <v>11</v>
      </c>
      <c r="B36" s="230" t="s">
        <v>348</v>
      </c>
      <c r="C36" s="55">
        <f>SUM(C33:C34)</f>
        <v>3447737.7181000011</v>
      </c>
      <c r="D36" s="252">
        <f>IF(C36=0,0,E36/C36)</f>
        <v>27.916023560817848</v>
      </c>
      <c r="E36" s="55">
        <f>SUM(E33:E34)</f>
        <v>96247127.36999999</v>
      </c>
    </row>
    <row r="37" spans="1:19" ht="15.75" thickTop="1"/>
    <row r="39" spans="1:19" s="156" customFormat="1">
      <c r="A39" s="156" t="s">
        <v>1377</v>
      </c>
    </row>
    <row r="40" spans="1:19">
      <c r="A40" s="16" t="s">
        <v>355</v>
      </c>
    </row>
    <row r="41" spans="1:19">
      <c r="A41" s="16" t="s">
        <v>1378</v>
      </c>
    </row>
    <row r="42" spans="1:19">
      <c r="C42" s="234"/>
      <c r="D42" s="52"/>
      <c r="E42" s="234"/>
    </row>
  </sheetData>
  <mergeCells count="4">
    <mergeCell ref="A5:E5"/>
    <mergeCell ref="A4:E4"/>
    <mergeCell ref="A3:E3"/>
    <mergeCell ref="A2:E2"/>
  </mergeCells>
  <printOptions horizontalCentered="1"/>
  <pageMargins left="0.7" right="0.7" top="0.75" bottom="0.75" header="0.3" footer="0.3"/>
  <pageSetup scale="82" orientation="landscape" blackAndWhite="1"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5">
    <tabColor theme="4" tint="0.39997558519241921"/>
    <pageSetUpPr fitToPage="1"/>
  </sheetPr>
  <dimension ref="A1:P3754"/>
  <sheetViews>
    <sheetView showGridLines="0" zoomScale="85" zoomScaleNormal="85" workbookViewId="0">
      <pane ySplit="5" topLeftCell="A6" activePane="bottomLeft" state="frozen"/>
      <selection pane="bottomLeft" activeCell="A6" sqref="A6"/>
    </sheetView>
  </sheetViews>
  <sheetFormatPr defaultColWidth="8.88671875" defaultRowHeight="15"/>
  <cols>
    <col min="1" max="1" width="9.77734375" style="16" customWidth="1"/>
    <col min="2" max="2" width="33.77734375" style="16" customWidth="1"/>
    <col min="3" max="3" width="22.88671875" style="16" bestFit="1" customWidth="1"/>
    <col min="4" max="4" width="12.77734375" style="16" customWidth="1"/>
    <col min="5" max="5" width="11.77734375" style="16" customWidth="1"/>
    <col min="6" max="7" width="12.77734375" style="16" customWidth="1"/>
    <col min="8" max="9" width="16.77734375" style="16" customWidth="1"/>
    <col min="10" max="11" width="13.77734375" style="16" customWidth="1"/>
    <col min="12" max="16384" width="8.88671875" style="16"/>
  </cols>
  <sheetData>
    <row r="1" spans="1:11" s="156" customFormat="1" ht="15.75">
      <c r="J1" s="369"/>
      <c r="K1" s="431"/>
    </row>
    <row r="2" spans="1:11" ht="15.75">
      <c r="A2" s="451" t="str">
        <f>'General Inputs'!$B$2</f>
        <v>Kentucky Utilities Company</v>
      </c>
      <c r="B2" s="451"/>
      <c r="C2" s="451"/>
      <c r="D2" s="451"/>
      <c r="E2" s="451"/>
      <c r="F2" s="451"/>
      <c r="G2" s="451"/>
      <c r="H2" s="451"/>
      <c r="I2" s="451"/>
      <c r="J2" s="451"/>
      <c r="K2" s="451"/>
    </row>
    <row r="3" spans="1:11" ht="15.75">
      <c r="A3" s="451" t="str">
        <f>'General Inputs'!$D$34&amp;" "&amp;'General Inputs'!$E$34</f>
        <v>Case No. 2018-00294</v>
      </c>
      <c r="B3" s="451"/>
      <c r="C3" s="451"/>
      <c r="D3" s="451"/>
      <c r="E3" s="451"/>
      <c r="F3" s="451"/>
      <c r="G3" s="451"/>
      <c r="H3" s="451"/>
      <c r="I3" s="451"/>
      <c r="J3" s="451"/>
      <c r="K3" s="451"/>
    </row>
    <row r="4" spans="1:11" ht="15.75">
      <c r="A4" s="451" t="str">
        <f>"For the Year Ended "&amp;TEXT('General Inputs'!E28,"Mmmm dd, yyyy")</f>
        <v>For the Year Ended December 31, 2017</v>
      </c>
      <c r="B4" s="451"/>
      <c r="C4" s="451"/>
      <c r="D4" s="451"/>
      <c r="E4" s="451"/>
      <c r="F4" s="451"/>
      <c r="G4" s="451"/>
      <c r="H4" s="451"/>
      <c r="I4" s="451"/>
      <c r="J4" s="451"/>
      <c r="K4" s="451"/>
    </row>
    <row r="5" spans="1:11" ht="16.5" thickBot="1">
      <c r="A5" s="452" t="s">
        <v>1376</v>
      </c>
      <c r="B5" s="452"/>
      <c r="C5" s="452"/>
      <c r="D5" s="452"/>
      <c r="E5" s="452"/>
      <c r="F5" s="452"/>
      <c r="G5" s="452"/>
      <c r="H5" s="452"/>
      <c r="I5" s="452"/>
      <c r="J5" s="452"/>
      <c r="K5" s="452"/>
    </row>
    <row r="9" spans="1:11" ht="15.75">
      <c r="A9" s="13"/>
      <c r="B9" s="13"/>
      <c r="C9" s="13"/>
      <c r="D9" s="17"/>
      <c r="E9" s="18" t="s">
        <v>251</v>
      </c>
      <c r="F9" s="18" t="s">
        <v>248</v>
      </c>
      <c r="G9" s="18" t="s">
        <v>252</v>
      </c>
      <c r="H9" s="20"/>
      <c r="I9" s="20"/>
      <c r="J9" s="15"/>
      <c r="K9" s="21"/>
    </row>
    <row r="10" spans="1:11" ht="15.75">
      <c r="A10" s="18" t="s">
        <v>25</v>
      </c>
      <c r="B10" s="17" t="s">
        <v>246</v>
      </c>
      <c r="C10" s="17" t="s">
        <v>254</v>
      </c>
      <c r="D10" s="17" t="s">
        <v>44</v>
      </c>
      <c r="E10" s="18" t="s">
        <v>44</v>
      </c>
      <c r="F10" s="18" t="s">
        <v>45</v>
      </c>
      <c r="G10" s="18" t="s">
        <v>45</v>
      </c>
      <c r="H10" s="18" t="s">
        <v>45</v>
      </c>
      <c r="I10" s="18" t="s">
        <v>21</v>
      </c>
      <c r="J10" s="19" t="s">
        <v>253</v>
      </c>
      <c r="K10" s="18" t="s">
        <v>30</v>
      </c>
    </row>
    <row r="11" spans="1:11" ht="20.25">
      <c r="A11" s="293" t="s">
        <v>26</v>
      </c>
      <c r="B11" s="293" t="s">
        <v>247</v>
      </c>
      <c r="C11" s="293" t="s">
        <v>255</v>
      </c>
      <c r="D11" s="293" t="s">
        <v>27</v>
      </c>
      <c r="E11" s="293" t="s">
        <v>34</v>
      </c>
      <c r="F11" s="293" t="s">
        <v>46</v>
      </c>
      <c r="G11" s="293" t="s">
        <v>46</v>
      </c>
      <c r="H11" s="293" t="s">
        <v>34</v>
      </c>
      <c r="I11" s="293" t="s">
        <v>34</v>
      </c>
      <c r="J11" s="293" t="s">
        <v>16</v>
      </c>
      <c r="K11" s="293" t="s">
        <v>37</v>
      </c>
    </row>
    <row r="12" spans="1:11" ht="15.75">
      <c r="A12" s="14"/>
      <c r="B12" s="22" t="s">
        <v>40</v>
      </c>
      <c r="C12" s="22" t="s">
        <v>41</v>
      </c>
      <c r="D12" s="22" t="s">
        <v>42</v>
      </c>
      <c r="E12" s="224" t="s">
        <v>256</v>
      </c>
      <c r="F12" s="22" t="s">
        <v>49</v>
      </c>
      <c r="G12" s="22" t="s">
        <v>64</v>
      </c>
      <c r="H12" s="22" t="s">
        <v>257</v>
      </c>
      <c r="I12" s="22" t="s">
        <v>258</v>
      </c>
      <c r="J12" s="22" t="s">
        <v>86</v>
      </c>
      <c r="K12" s="22" t="s">
        <v>259</v>
      </c>
    </row>
    <row r="14" spans="1:11">
      <c r="B14" s="225" t="s">
        <v>973</v>
      </c>
      <c r="C14" s="225"/>
      <c r="F14" s="156"/>
      <c r="G14" s="156"/>
    </row>
    <row r="15" spans="1:11">
      <c r="A15" s="23">
        <v>1</v>
      </c>
      <c r="B15" s="226" t="s">
        <v>933</v>
      </c>
      <c r="C15" s="226">
        <v>1425564</v>
      </c>
      <c r="D15" s="136">
        <v>42736</v>
      </c>
      <c r="E15" s="135">
        <f>(EOMONTH(D15,0)-D15+1)/2</f>
        <v>15.5</v>
      </c>
      <c r="F15" s="136">
        <v>42793</v>
      </c>
      <c r="G15" s="136">
        <v>42803</v>
      </c>
      <c r="H15" s="25">
        <f>G15-EOMONTH(D15,0)</f>
        <v>37</v>
      </c>
      <c r="I15" s="25">
        <f>E15+H15</f>
        <v>52.5</v>
      </c>
      <c r="J15" s="120">
        <v>82425</v>
      </c>
      <c r="K15" s="121">
        <f>ROUND(I15*J15,2)</f>
        <v>4327312.5</v>
      </c>
    </row>
    <row r="16" spans="1:11">
      <c r="A16" s="23">
        <f>A15+1</f>
        <v>2</v>
      </c>
      <c r="B16" s="226" t="s">
        <v>933</v>
      </c>
      <c r="C16" s="226">
        <v>1428913</v>
      </c>
      <c r="D16" s="136">
        <v>42767</v>
      </c>
      <c r="E16" s="135">
        <f t="shared" ref="E16:E79" si="0">(EOMONTH(D16,0)-D16+1)/2</f>
        <v>14</v>
      </c>
      <c r="F16" s="136">
        <v>42821</v>
      </c>
      <c r="G16" s="136">
        <v>42836</v>
      </c>
      <c r="H16" s="25">
        <f t="shared" ref="H16:H79" si="1">G16-EOMONTH(D16,0)</f>
        <v>42</v>
      </c>
      <c r="I16" s="25">
        <f t="shared" ref="I16:I37" si="2">E16+H16</f>
        <v>56</v>
      </c>
      <c r="J16" s="120">
        <v>134990</v>
      </c>
      <c r="K16" s="121">
        <f t="shared" ref="K16:K79" si="3">ROUND(I16*J16,2)</f>
        <v>7559440</v>
      </c>
    </row>
    <row r="17" spans="1:11">
      <c r="A17" s="23">
        <f t="shared" ref="A17:A80" si="4">A16+1</f>
        <v>3</v>
      </c>
      <c r="B17" s="226" t="s">
        <v>933</v>
      </c>
      <c r="C17" s="226">
        <v>1431505</v>
      </c>
      <c r="D17" s="136">
        <v>42795</v>
      </c>
      <c r="E17" s="135">
        <f t="shared" si="0"/>
        <v>15.5</v>
      </c>
      <c r="F17" s="136">
        <v>42850</v>
      </c>
      <c r="G17" s="136">
        <v>42864</v>
      </c>
      <c r="H17" s="25">
        <f t="shared" si="1"/>
        <v>39</v>
      </c>
      <c r="I17" s="25">
        <f t="shared" si="2"/>
        <v>54.5</v>
      </c>
      <c r="J17" s="120">
        <v>50296</v>
      </c>
      <c r="K17" s="121">
        <f t="shared" si="3"/>
        <v>2741132</v>
      </c>
    </row>
    <row r="18" spans="1:11">
      <c r="A18" s="23">
        <f t="shared" si="4"/>
        <v>4</v>
      </c>
      <c r="B18" s="226" t="s">
        <v>933</v>
      </c>
      <c r="C18" s="226">
        <v>1433735</v>
      </c>
      <c r="D18" s="136">
        <v>42826</v>
      </c>
      <c r="E18" s="135">
        <f t="shared" si="0"/>
        <v>15</v>
      </c>
      <c r="F18" s="136">
        <v>42880</v>
      </c>
      <c r="G18" s="136">
        <v>42895</v>
      </c>
      <c r="H18" s="25">
        <f t="shared" si="1"/>
        <v>40</v>
      </c>
      <c r="I18" s="25">
        <f t="shared" si="2"/>
        <v>55</v>
      </c>
      <c r="J18" s="120">
        <v>80935.850000000006</v>
      </c>
      <c r="K18" s="121">
        <f t="shared" si="3"/>
        <v>4451471.75</v>
      </c>
    </row>
    <row r="19" spans="1:11">
      <c r="A19" s="23">
        <f t="shared" si="4"/>
        <v>5</v>
      </c>
      <c r="B19" s="226" t="s">
        <v>933</v>
      </c>
      <c r="C19" s="226">
        <v>1436771</v>
      </c>
      <c r="D19" s="136">
        <v>42856</v>
      </c>
      <c r="E19" s="135">
        <f t="shared" si="0"/>
        <v>15.5</v>
      </c>
      <c r="F19" s="136">
        <v>42909</v>
      </c>
      <c r="G19" s="136">
        <v>42928</v>
      </c>
      <c r="H19" s="25">
        <f t="shared" si="1"/>
        <v>42</v>
      </c>
      <c r="I19" s="25">
        <f t="shared" si="2"/>
        <v>57.5</v>
      </c>
      <c r="J19" s="120">
        <v>110930</v>
      </c>
      <c r="K19" s="121">
        <f t="shared" si="3"/>
        <v>6378475</v>
      </c>
    </row>
    <row r="20" spans="1:11">
      <c r="A20" s="23">
        <f t="shared" si="4"/>
        <v>6</v>
      </c>
      <c r="B20" s="226" t="s">
        <v>933</v>
      </c>
      <c r="C20" s="226">
        <v>1439985</v>
      </c>
      <c r="D20" s="136">
        <v>42887</v>
      </c>
      <c r="E20" s="135">
        <f t="shared" si="0"/>
        <v>15</v>
      </c>
      <c r="F20" s="136">
        <v>42940</v>
      </c>
      <c r="G20" s="136">
        <v>42956</v>
      </c>
      <c r="H20" s="25">
        <f t="shared" si="1"/>
        <v>40</v>
      </c>
      <c r="I20" s="25">
        <f t="shared" si="2"/>
        <v>55</v>
      </c>
      <c r="J20" s="120">
        <v>63335</v>
      </c>
      <c r="K20" s="121">
        <f t="shared" si="3"/>
        <v>3483425</v>
      </c>
    </row>
    <row r="21" spans="1:11">
      <c r="A21" s="23">
        <f t="shared" si="4"/>
        <v>7</v>
      </c>
      <c r="B21" s="226" t="s">
        <v>933</v>
      </c>
      <c r="C21" s="226">
        <v>1442624</v>
      </c>
      <c r="D21" s="136">
        <v>42917</v>
      </c>
      <c r="E21" s="135">
        <f t="shared" si="0"/>
        <v>15.5</v>
      </c>
      <c r="F21" s="136">
        <v>42972</v>
      </c>
      <c r="G21" s="136">
        <v>42990</v>
      </c>
      <c r="H21" s="25">
        <f t="shared" si="1"/>
        <v>43</v>
      </c>
      <c r="I21" s="25">
        <f t="shared" si="2"/>
        <v>58.5</v>
      </c>
      <c r="J21" s="120">
        <v>142472.5</v>
      </c>
      <c r="K21" s="121">
        <f t="shared" si="3"/>
        <v>8334641.25</v>
      </c>
    </row>
    <row r="22" spans="1:11">
      <c r="A22" s="23">
        <f t="shared" si="4"/>
        <v>8</v>
      </c>
      <c r="B22" s="226" t="s">
        <v>933</v>
      </c>
      <c r="C22" s="226">
        <v>1446533</v>
      </c>
      <c r="D22" s="136">
        <v>42948</v>
      </c>
      <c r="E22" s="135">
        <f t="shared" si="0"/>
        <v>15.5</v>
      </c>
      <c r="F22" s="136" t="s">
        <v>196</v>
      </c>
      <c r="G22" s="136">
        <v>43003</v>
      </c>
      <c r="H22" s="25">
        <f t="shared" si="1"/>
        <v>25</v>
      </c>
      <c r="I22" s="25">
        <f t="shared" si="2"/>
        <v>40.5</v>
      </c>
      <c r="J22" s="120">
        <v>142590</v>
      </c>
      <c r="K22" s="121">
        <f t="shared" si="3"/>
        <v>5774895</v>
      </c>
    </row>
    <row r="23" spans="1:11">
      <c r="A23" s="23">
        <f t="shared" si="4"/>
        <v>9</v>
      </c>
      <c r="B23" s="226" t="s">
        <v>933</v>
      </c>
      <c r="C23" s="226">
        <v>1449193</v>
      </c>
      <c r="D23" s="136">
        <v>42979</v>
      </c>
      <c r="E23" s="135">
        <f t="shared" si="0"/>
        <v>15</v>
      </c>
      <c r="F23" s="136">
        <v>43033</v>
      </c>
      <c r="G23" s="136">
        <v>43048</v>
      </c>
      <c r="H23" s="25">
        <f t="shared" si="1"/>
        <v>40</v>
      </c>
      <c r="I23" s="25">
        <f t="shared" si="2"/>
        <v>55</v>
      </c>
      <c r="J23" s="120">
        <v>49010</v>
      </c>
      <c r="K23" s="121">
        <f t="shared" si="3"/>
        <v>2695550</v>
      </c>
    </row>
    <row r="24" spans="1:11">
      <c r="A24" s="23">
        <f t="shared" si="4"/>
        <v>10</v>
      </c>
      <c r="B24" s="226" t="s">
        <v>933</v>
      </c>
      <c r="C24" s="226">
        <v>1451487</v>
      </c>
      <c r="D24" s="136">
        <v>43009</v>
      </c>
      <c r="E24" s="135">
        <f t="shared" si="0"/>
        <v>15.5</v>
      </c>
      <c r="F24" s="136">
        <v>43061</v>
      </c>
      <c r="G24" s="136">
        <v>43081</v>
      </c>
      <c r="H24" s="25">
        <f t="shared" si="1"/>
        <v>42</v>
      </c>
      <c r="I24" s="25">
        <f t="shared" si="2"/>
        <v>57.5</v>
      </c>
      <c r="J24" s="120">
        <v>146870</v>
      </c>
      <c r="K24" s="121">
        <f t="shared" si="3"/>
        <v>8445025</v>
      </c>
    </row>
    <row r="25" spans="1:11">
      <c r="A25" s="23">
        <f t="shared" si="4"/>
        <v>11</v>
      </c>
      <c r="B25" s="226" t="s">
        <v>934</v>
      </c>
      <c r="C25" s="226" t="s">
        <v>935</v>
      </c>
      <c r="D25" s="136">
        <v>42705</v>
      </c>
      <c r="E25" s="135">
        <f t="shared" si="0"/>
        <v>15.5</v>
      </c>
      <c r="F25" s="136" t="s">
        <v>196</v>
      </c>
      <c r="G25" s="136">
        <v>42760</v>
      </c>
      <c r="H25" s="25">
        <f t="shared" si="1"/>
        <v>25</v>
      </c>
      <c r="I25" s="25">
        <f t="shared" si="2"/>
        <v>40.5</v>
      </c>
      <c r="J25" s="120">
        <v>71384</v>
      </c>
      <c r="K25" s="121">
        <f t="shared" si="3"/>
        <v>2891052</v>
      </c>
    </row>
    <row r="26" spans="1:11">
      <c r="A26" s="23">
        <f t="shared" si="4"/>
        <v>12</v>
      </c>
      <c r="B26" s="226" t="s">
        <v>934</v>
      </c>
      <c r="C26" s="226" t="s">
        <v>936</v>
      </c>
      <c r="D26" s="136">
        <v>42736</v>
      </c>
      <c r="E26" s="135">
        <f t="shared" si="0"/>
        <v>15.5</v>
      </c>
      <c r="F26" s="136" t="s">
        <v>196</v>
      </c>
      <c r="G26" s="136">
        <v>42793</v>
      </c>
      <c r="H26" s="25">
        <f t="shared" si="1"/>
        <v>27</v>
      </c>
      <c r="I26" s="25">
        <f t="shared" si="2"/>
        <v>42.5</v>
      </c>
      <c r="J26" s="120">
        <v>130861</v>
      </c>
      <c r="K26" s="121">
        <f t="shared" si="3"/>
        <v>5561592.5</v>
      </c>
    </row>
    <row r="27" spans="1:11">
      <c r="A27" s="23">
        <f t="shared" si="4"/>
        <v>13</v>
      </c>
      <c r="B27" s="226" t="s">
        <v>934</v>
      </c>
      <c r="C27" s="226" t="s">
        <v>937</v>
      </c>
      <c r="D27" s="136">
        <v>42767</v>
      </c>
      <c r="E27" s="135">
        <f t="shared" si="0"/>
        <v>14</v>
      </c>
      <c r="F27" s="136" t="s">
        <v>196</v>
      </c>
      <c r="G27" s="136">
        <v>42821</v>
      </c>
      <c r="H27" s="25">
        <f t="shared" si="1"/>
        <v>27</v>
      </c>
      <c r="I27" s="25">
        <f t="shared" si="2"/>
        <v>41</v>
      </c>
      <c r="J27" s="120">
        <v>217275</v>
      </c>
      <c r="K27" s="121">
        <f t="shared" si="3"/>
        <v>8908275</v>
      </c>
    </row>
    <row r="28" spans="1:11">
      <c r="A28" s="23">
        <f t="shared" si="4"/>
        <v>14</v>
      </c>
      <c r="B28" s="226" t="s">
        <v>934</v>
      </c>
      <c r="C28" s="226" t="s">
        <v>938</v>
      </c>
      <c r="D28" s="136">
        <v>42826</v>
      </c>
      <c r="E28" s="135">
        <f t="shared" si="0"/>
        <v>15</v>
      </c>
      <c r="F28" s="136" t="s">
        <v>196</v>
      </c>
      <c r="G28" s="136">
        <v>42880</v>
      </c>
      <c r="H28" s="25">
        <f t="shared" si="1"/>
        <v>25</v>
      </c>
      <c r="I28" s="25">
        <f t="shared" si="2"/>
        <v>40</v>
      </c>
      <c r="J28" s="120">
        <v>49392</v>
      </c>
      <c r="K28" s="121">
        <f t="shared" si="3"/>
        <v>1975680</v>
      </c>
    </row>
    <row r="29" spans="1:11">
      <c r="A29" s="23">
        <f t="shared" si="4"/>
        <v>15</v>
      </c>
      <c r="B29" s="226" t="s">
        <v>934</v>
      </c>
      <c r="C29" s="226" t="s">
        <v>939</v>
      </c>
      <c r="D29" s="136">
        <v>42887</v>
      </c>
      <c r="E29" s="135">
        <f t="shared" si="0"/>
        <v>15</v>
      </c>
      <c r="F29" s="136" t="s">
        <v>196</v>
      </c>
      <c r="G29" s="136">
        <v>42942</v>
      </c>
      <c r="H29" s="25">
        <f t="shared" si="1"/>
        <v>26</v>
      </c>
      <c r="I29" s="25">
        <f t="shared" si="2"/>
        <v>41</v>
      </c>
      <c r="J29" s="120">
        <v>18428</v>
      </c>
      <c r="K29" s="121">
        <f t="shared" si="3"/>
        <v>755548</v>
      </c>
    </row>
    <row r="30" spans="1:11">
      <c r="A30" s="23">
        <f t="shared" si="4"/>
        <v>16</v>
      </c>
      <c r="B30" s="226" t="s">
        <v>934</v>
      </c>
      <c r="C30" s="226" t="s">
        <v>940</v>
      </c>
      <c r="D30" s="136">
        <v>42917</v>
      </c>
      <c r="E30" s="135">
        <f t="shared" si="0"/>
        <v>15.5</v>
      </c>
      <c r="F30" s="136" t="s">
        <v>196</v>
      </c>
      <c r="G30" s="136">
        <v>42972</v>
      </c>
      <c r="H30" s="25">
        <f t="shared" si="1"/>
        <v>25</v>
      </c>
      <c r="I30" s="25">
        <f t="shared" si="2"/>
        <v>40.5</v>
      </c>
      <c r="J30" s="120">
        <v>169503</v>
      </c>
      <c r="K30" s="121">
        <f t="shared" si="3"/>
        <v>6864871.5</v>
      </c>
    </row>
    <row r="31" spans="1:11">
      <c r="A31" s="23">
        <f t="shared" si="4"/>
        <v>17</v>
      </c>
      <c r="B31" s="226" t="s">
        <v>934</v>
      </c>
      <c r="C31" s="226" t="s">
        <v>941</v>
      </c>
      <c r="D31" s="136">
        <v>42948</v>
      </c>
      <c r="E31" s="135">
        <f t="shared" si="0"/>
        <v>15.5</v>
      </c>
      <c r="F31" s="136" t="s">
        <v>196</v>
      </c>
      <c r="G31" s="136">
        <v>43003</v>
      </c>
      <c r="H31" s="25">
        <f t="shared" si="1"/>
        <v>25</v>
      </c>
      <c r="I31" s="25">
        <f t="shared" si="2"/>
        <v>40.5</v>
      </c>
      <c r="J31" s="120">
        <v>62910</v>
      </c>
      <c r="K31" s="121">
        <f t="shared" si="3"/>
        <v>2547855</v>
      </c>
    </row>
    <row r="32" spans="1:11">
      <c r="A32" s="23">
        <f t="shared" si="4"/>
        <v>18</v>
      </c>
      <c r="B32" s="226" t="s">
        <v>934</v>
      </c>
      <c r="C32" s="226" t="s">
        <v>942</v>
      </c>
      <c r="D32" s="136">
        <v>42979</v>
      </c>
      <c r="E32" s="135">
        <f t="shared" si="0"/>
        <v>15</v>
      </c>
      <c r="F32" s="136" t="s">
        <v>196</v>
      </c>
      <c r="G32" s="136">
        <v>43033</v>
      </c>
      <c r="H32" s="25">
        <f t="shared" si="1"/>
        <v>25</v>
      </c>
      <c r="I32" s="25">
        <f t="shared" si="2"/>
        <v>40</v>
      </c>
      <c r="J32" s="120">
        <v>166264</v>
      </c>
      <c r="K32" s="121">
        <f t="shared" si="3"/>
        <v>6650560</v>
      </c>
    </row>
    <row r="33" spans="1:11">
      <c r="A33" s="23">
        <f t="shared" si="4"/>
        <v>19</v>
      </c>
      <c r="B33" s="226" t="s">
        <v>934</v>
      </c>
      <c r="C33" s="226" t="s">
        <v>943</v>
      </c>
      <c r="D33" s="136">
        <v>43009</v>
      </c>
      <c r="E33" s="135">
        <f t="shared" si="0"/>
        <v>15.5</v>
      </c>
      <c r="F33" s="136" t="s">
        <v>196</v>
      </c>
      <c r="G33" s="136">
        <v>43066</v>
      </c>
      <c r="H33" s="25">
        <f t="shared" si="1"/>
        <v>27</v>
      </c>
      <c r="I33" s="25">
        <f t="shared" si="2"/>
        <v>42.5</v>
      </c>
      <c r="J33" s="120">
        <v>77040</v>
      </c>
      <c r="K33" s="121">
        <f t="shared" si="3"/>
        <v>3274200</v>
      </c>
    </row>
    <row r="34" spans="1:11">
      <c r="A34" s="23">
        <f t="shared" si="4"/>
        <v>20</v>
      </c>
      <c r="B34" s="226" t="s">
        <v>944</v>
      </c>
      <c r="C34" s="226" t="s">
        <v>945</v>
      </c>
      <c r="D34" s="136">
        <v>42705</v>
      </c>
      <c r="E34" s="135">
        <f t="shared" si="0"/>
        <v>15.5</v>
      </c>
      <c r="F34" s="136" t="s">
        <v>196</v>
      </c>
      <c r="G34" s="136">
        <v>42768</v>
      </c>
      <c r="H34" s="25">
        <f t="shared" si="1"/>
        <v>33</v>
      </c>
      <c r="I34" s="25">
        <f t="shared" si="2"/>
        <v>48.5</v>
      </c>
      <c r="J34" s="120">
        <v>47.89</v>
      </c>
      <c r="K34" s="121">
        <f t="shared" si="3"/>
        <v>2322.67</v>
      </c>
    </row>
    <row r="35" spans="1:11">
      <c r="A35" s="23">
        <f t="shared" si="4"/>
        <v>21</v>
      </c>
      <c r="B35" s="226" t="s">
        <v>944</v>
      </c>
      <c r="C35" s="226" t="s">
        <v>945</v>
      </c>
      <c r="D35" s="136">
        <v>42795</v>
      </c>
      <c r="E35" s="135">
        <f t="shared" si="0"/>
        <v>15.5</v>
      </c>
      <c r="F35" s="136" t="s">
        <v>196</v>
      </c>
      <c r="G35" s="136">
        <v>42852</v>
      </c>
      <c r="H35" s="25">
        <f t="shared" si="1"/>
        <v>27</v>
      </c>
      <c r="I35" s="25">
        <f t="shared" si="2"/>
        <v>42.5</v>
      </c>
      <c r="J35" s="120">
        <v>47.89</v>
      </c>
      <c r="K35" s="121">
        <f t="shared" si="3"/>
        <v>2035.33</v>
      </c>
    </row>
    <row r="36" spans="1:11">
      <c r="A36" s="23">
        <f t="shared" si="4"/>
        <v>22</v>
      </c>
      <c r="B36" s="226" t="s">
        <v>944</v>
      </c>
      <c r="C36" s="226" t="s">
        <v>945</v>
      </c>
      <c r="D36" s="136">
        <v>42826</v>
      </c>
      <c r="E36" s="135">
        <f t="shared" si="0"/>
        <v>15</v>
      </c>
      <c r="F36" s="136" t="s">
        <v>196</v>
      </c>
      <c r="G36" s="136">
        <v>42879</v>
      </c>
      <c r="H36" s="25">
        <f t="shared" si="1"/>
        <v>24</v>
      </c>
      <c r="I36" s="25">
        <f t="shared" si="2"/>
        <v>39</v>
      </c>
      <c r="J36" s="120">
        <v>47.89</v>
      </c>
      <c r="K36" s="121">
        <f t="shared" si="3"/>
        <v>1867.71</v>
      </c>
    </row>
    <row r="37" spans="1:11">
      <c r="A37" s="23">
        <f t="shared" si="4"/>
        <v>23</v>
      </c>
      <c r="B37" s="226" t="s">
        <v>944</v>
      </c>
      <c r="C37" s="226" t="s">
        <v>945</v>
      </c>
      <c r="D37" s="136">
        <v>42887</v>
      </c>
      <c r="E37" s="135">
        <f t="shared" si="0"/>
        <v>15</v>
      </c>
      <c r="F37" s="136" t="s">
        <v>196</v>
      </c>
      <c r="G37" s="136">
        <v>42944</v>
      </c>
      <c r="H37" s="25">
        <f t="shared" si="1"/>
        <v>28</v>
      </c>
      <c r="I37" s="25">
        <f t="shared" si="2"/>
        <v>43</v>
      </c>
      <c r="J37" s="120">
        <v>47.89</v>
      </c>
      <c r="K37" s="121">
        <f t="shared" si="3"/>
        <v>2059.27</v>
      </c>
    </row>
    <row r="38" spans="1:11">
      <c r="A38" s="23">
        <f>A37+1</f>
        <v>24</v>
      </c>
      <c r="B38" s="226" t="s">
        <v>944</v>
      </c>
      <c r="C38" s="226" t="s">
        <v>945</v>
      </c>
      <c r="D38" s="136">
        <v>42948</v>
      </c>
      <c r="E38" s="135">
        <f t="shared" si="0"/>
        <v>15.5</v>
      </c>
      <c r="F38" s="136" t="s">
        <v>196</v>
      </c>
      <c r="G38" s="136">
        <v>43011</v>
      </c>
      <c r="H38" s="25">
        <f t="shared" si="1"/>
        <v>33</v>
      </c>
      <c r="I38" s="25">
        <f>E38+H38</f>
        <v>48.5</v>
      </c>
      <c r="J38" s="120">
        <v>47.89</v>
      </c>
      <c r="K38" s="121">
        <f t="shared" si="3"/>
        <v>2322.67</v>
      </c>
    </row>
    <row r="39" spans="1:11">
      <c r="A39" s="23">
        <f t="shared" si="4"/>
        <v>25</v>
      </c>
      <c r="B39" s="226" t="s">
        <v>944</v>
      </c>
      <c r="C39" s="226" t="s">
        <v>945</v>
      </c>
      <c r="D39" s="136">
        <v>42979</v>
      </c>
      <c r="E39" s="135">
        <f t="shared" si="0"/>
        <v>15</v>
      </c>
      <c r="F39" s="136" t="s">
        <v>196</v>
      </c>
      <c r="G39" s="136">
        <v>43034</v>
      </c>
      <c r="H39" s="25">
        <f t="shared" si="1"/>
        <v>26</v>
      </c>
      <c r="I39" s="25">
        <f t="shared" ref="I39:I45" si="5">E39+H39</f>
        <v>41</v>
      </c>
      <c r="J39" s="120">
        <v>47.89</v>
      </c>
      <c r="K39" s="121">
        <f t="shared" si="3"/>
        <v>1963.49</v>
      </c>
    </row>
    <row r="40" spans="1:11">
      <c r="A40" s="23">
        <f t="shared" si="4"/>
        <v>26</v>
      </c>
      <c r="B40" s="226" t="s">
        <v>944</v>
      </c>
      <c r="C40" s="226" t="s">
        <v>945</v>
      </c>
      <c r="D40" s="136">
        <v>43009</v>
      </c>
      <c r="E40" s="135">
        <f t="shared" si="0"/>
        <v>15.5</v>
      </c>
      <c r="F40" s="136" t="s">
        <v>196</v>
      </c>
      <c r="G40" s="136">
        <v>43069</v>
      </c>
      <c r="H40" s="25">
        <f t="shared" si="1"/>
        <v>30</v>
      </c>
      <c r="I40" s="25">
        <f t="shared" si="5"/>
        <v>45.5</v>
      </c>
      <c r="J40" s="120">
        <v>47.89</v>
      </c>
      <c r="K40" s="121">
        <f t="shared" si="3"/>
        <v>2179</v>
      </c>
    </row>
    <row r="41" spans="1:11">
      <c r="A41" s="23">
        <f t="shared" si="4"/>
        <v>27</v>
      </c>
      <c r="B41" s="226" t="s">
        <v>946</v>
      </c>
      <c r="C41" s="226">
        <v>2253977</v>
      </c>
      <c r="D41" s="136">
        <v>42705</v>
      </c>
      <c r="E41" s="135">
        <f t="shared" si="0"/>
        <v>15.5</v>
      </c>
      <c r="F41" s="136" t="s">
        <v>196</v>
      </c>
      <c r="G41" s="136">
        <v>42760</v>
      </c>
      <c r="H41" s="25">
        <f t="shared" si="1"/>
        <v>25</v>
      </c>
      <c r="I41" s="25">
        <f t="shared" si="5"/>
        <v>40.5</v>
      </c>
      <c r="J41" s="120">
        <v>269518</v>
      </c>
      <c r="K41" s="121">
        <f t="shared" si="3"/>
        <v>10915479</v>
      </c>
    </row>
    <row r="42" spans="1:11">
      <c r="A42" s="23">
        <f t="shared" si="4"/>
        <v>28</v>
      </c>
      <c r="B42" s="226" t="s">
        <v>946</v>
      </c>
      <c r="C42" s="226">
        <v>2258362</v>
      </c>
      <c r="D42" s="136">
        <v>42736</v>
      </c>
      <c r="E42" s="135">
        <f t="shared" si="0"/>
        <v>15.5</v>
      </c>
      <c r="F42" s="136" t="s">
        <v>196</v>
      </c>
      <c r="G42" s="136">
        <v>42793</v>
      </c>
      <c r="H42" s="25">
        <f t="shared" si="1"/>
        <v>27</v>
      </c>
      <c r="I42" s="25">
        <f t="shared" si="5"/>
        <v>42.5</v>
      </c>
      <c r="J42" s="120">
        <v>355872</v>
      </c>
      <c r="K42" s="121">
        <f t="shared" si="3"/>
        <v>15124560</v>
      </c>
    </row>
    <row r="43" spans="1:11">
      <c r="A43" s="23">
        <f t="shared" si="4"/>
        <v>29</v>
      </c>
      <c r="B43" s="226" t="s">
        <v>946</v>
      </c>
      <c r="C43" s="226">
        <v>2261921</v>
      </c>
      <c r="D43" s="136">
        <v>42767</v>
      </c>
      <c r="E43" s="135">
        <f t="shared" si="0"/>
        <v>14</v>
      </c>
      <c r="F43" s="136" t="s">
        <v>196</v>
      </c>
      <c r="G43" s="136">
        <v>42821</v>
      </c>
      <c r="H43" s="25">
        <f t="shared" si="1"/>
        <v>27</v>
      </c>
      <c r="I43" s="25">
        <f t="shared" si="5"/>
        <v>41</v>
      </c>
      <c r="J43" s="120">
        <v>85800</v>
      </c>
      <c r="K43" s="121">
        <f t="shared" si="3"/>
        <v>3517800</v>
      </c>
    </row>
    <row r="44" spans="1:11">
      <c r="A44" s="23">
        <f t="shared" si="4"/>
        <v>30</v>
      </c>
      <c r="B44" s="226" t="s">
        <v>946</v>
      </c>
      <c r="C44" s="226">
        <v>2266378</v>
      </c>
      <c r="D44" s="136">
        <v>42795</v>
      </c>
      <c r="E44" s="135">
        <f t="shared" si="0"/>
        <v>15.5</v>
      </c>
      <c r="F44" s="136">
        <v>42850</v>
      </c>
      <c r="G44" s="136">
        <v>42864</v>
      </c>
      <c r="H44" s="25">
        <f t="shared" si="1"/>
        <v>39</v>
      </c>
      <c r="I44" s="25">
        <f t="shared" si="5"/>
        <v>54.5</v>
      </c>
      <c r="J44" s="120">
        <v>96348</v>
      </c>
      <c r="K44" s="121">
        <f t="shared" si="3"/>
        <v>5250966</v>
      </c>
    </row>
    <row r="45" spans="1:11">
      <c r="A45" s="23">
        <f t="shared" si="4"/>
        <v>31</v>
      </c>
      <c r="B45" s="226" t="s">
        <v>946</v>
      </c>
      <c r="C45" s="226">
        <v>2311881</v>
      </c>
      <c r="D45" s="136">
        <v>42887</v>
      </c>
      <c r="E45" s="135">
        <f t="shared" si="0"/>
        <v>15</v>
      </c>
      <c r="F45" s="136" t="s">
        <v>196</v>
      </c>
      <c r="G45" s="136">
        <v>42941</v>
      </c>
      <c r="H45" s="25">
        <f t="shared" si="1"/>
        <v>25</v>
      </c>
      <c r="I45" s="25">
        <f t="shared" si="5"/>
        <v>40</v>
      </c>
      <c r="J45" s="120">
        <v>46380</v>
      </c>
      <c r="K45" s="121">
        <f t="shared" si="3"/>
        <v>1855200</v>
      </c>
    </row>
    <row r="46" spans="1:11">
      <c r="A46" s="23">
        <f t="shared" si="4"/>
        <v>32</v>
      </c>
      <c r="B46" s="226" t="s">
        <v>946</v>
      </c>
      <c r="C46" s="226">
        <v>2395119</v>
      </c>
      <c r="D46" s="136">
        <v>43040</v>
      </c>
      <c r="E46" s="135">
        <f t="shared" si="0"/>
        <v>15</v>
      </c>
      <c r="F46" s="136" t="s">
        <v>196</v>
      </c>
      <c r="G46" s="136">
        <v>43090</v>
      </c>
      <c r="H46" s="25">
        <f t="shared" si="1"/>
        <v>21</v>
      </c>
      <c r="I46" s="25">
        <f>E46+H46</f>
        <v>36</v>
      </c>
      <c r="J46" s="120">
        <v>125172</v>
      </c>
      <c r="K46" s="121">
        <f t="shared" si="3"/>
        <v>4506192</v>
      </c>
    </row>
    <row r="47" spans="1:11">
      <c r="A47" s="23">
        <f t="shared" si="4"/>
        <v>33</v>
      </c>
      <c r="B47" s="226" t="s">
        <v>947</v>
      </c>
      <c r="C47" s="226">
        <v>101274</v>
      </c>
      <c r="D47" s="136">
        <v>42795</v>
      </c>
      <c r="E47" s="135">
        <f t="shared" si="0"/>
        <v>15.5</v>
      </c>
      <c r="F47" s="136" t="s">
        <v>196</v>
      </c>
      <c r="G47" s="136">
        <v>42850</v>
      </c>
      <c r="H47" s="25">
        <f t="shared" si="1"/>
        <v>25</v>
      </c>
      <c r="I47" s="25">
        <f t="shared" ref="I47:I86" si="6">E47+H47</f>
        <v>40.5</v>
      </c>
      <c r="J47" s="120">
        <v>51768</v>
      </c>
      <c r="K47" s="121">
        <f t="shared" si="3"/>
        <v>2096604</v>
      </c>
    </row>
    <row r="48" spans="1:11">
      <c r="A48" s="23">
        <f t="shared" si="4"/>
        <v>34</v>
      </c>
      <c r="B48" s="226" t="s">
        <v>947</v>
      </c>
      <c r="C48" s="226">
        <v>101374</v>
      </c>
      <c r="D48" s="136">
        <v>42826</v>
      </c>
      <c r="E48" s="135">
        <f t="shared" si="0"/>
        <v>15</v>
      </c>
      <c r="F48" s="136" t="s">
        <v>196</v>
      </c>
      <c r="G48" s="136">
        <v>42880</v>
      </c>
      <c r="H48" s="25">
        <f t="shared" si="1"/>
        <v>25</v>
      </c>
      <c r="I48" s="25">
        <f t="shared" si="6"/>
        <v>40</v>
      </c>
      <c r="J48" s="120">
        <v>82188.75</v>
      </c>
      <c r="K48" s="121">
        <f t="shared" si="3"/>
        <v>3287550</v>
      </c>
    </row>
    <row r="49" spans="1:11">
      <c r="A49" s="23">
        <f t="shared" si="4"/>
        <v>35</v>
      </c>
      <c r="B49" s="226" t="s">
        <v>948</v>
      </c>
      <c r="C49" s="226" t="s">
        <v>949</v>
      </c>
      <c r="D49" s="136">
        <v>42856</v>
      </c>
      <c r="E49" s="135">
        <f t="shared" si="0"/>
        <v>15.5</v>
      </c>
      <c r="F49" s="136" t="s">
        <v>196</v>
      </c>
      <c r="G49" s="136">
        <v>42916</v>
      </c>
      <c r="H49" s="25">
        <f t="shared" si="1"/>
        <v>30</v>
      </c>
      <c r="I49" s="25">
        <f t="shared" si="6"/>
        <v>45.5</v>
      </c>
      <c r="J49" s="120">
        <v>68810</v>
      </c>
      <c r="K49" s="121">
        <f t="shared" si="3"/>
        <v>3130855</v>
      </c>
    </row>
    <row r="50" spans="1:11">
      <c r="A50" s="23">
        <f t="shared" si="4"/>
        <v>36</v>
      </c>
      <c r="B50" s="226" t="s">
        <v>948</v>
      </c>
      <c r="C50" s="226">
        <v>101528</v>
      </c>
      <c r="D50" s="136">
        <v>42887</v>
      </c>
      <c r="E50" s="135">
        <f t="shared" si="0"/>
        <v>15</v>
      </c>
      <c r="F50" s="136">
        <v>42942</v>
      </c>
      <c r="G50" s="136">
        <v>42956</v>
      </c>
      <c r="H50" s="25">
        <f t="shared" si="1"/>
        <v>40</v>
      </c>
      <c r="I50" s="25">
        <f t="shared" si="6"/>
        <v>55</v>
      </c>
      <c r="J50" s="120">
        <v>26820</v>
      </c>
      <c r="K50" s="121">
        <f t="shared" si="3"/>
        <v>1475100</v>
      </c>
    </row>
    <row r="51" spans="1:11">
      <c r="A51" s="23">
        <f t="shared" si="4"/>
        <v>37</v>
      </c>
      <c r="B51" s="226" t="s">
        <v>947</v>
      </c>
      <c r="C51" s="226">
        <v>101978</v>
      </c>
      <c r="D51" s="136">
        <v>43040</v>
      </c>
      <c r="E51" s="135">
        <f t="shared" si="0"/>
        <v>15</v>
      </c>
      <c r="F51" s="136" t="s">
        <v>196</v>
      </c>
      <c r="G51" s="136">
        <v>43091</v>
      </c>
      <c r="H51" s="25">
        <f t="shared" si="1"/>
        <v>22</v>
      </c>
      <c r="I51" s="25">
        <f t="shared" si="6"/>
        <v>37</v>
      </c>
      <c r="J51" s="120">
        <v>127000</v>
      </c>
      <c r="K51" s="121">
        <f t="shared" si="3"/>
        <v>4699000</v>
      </c>
    </row>
    <row r="52" spans="1:11">
      <c r="A52" s="23">
        <f t="shared" si="4"/>
        <v>38</v>
      </c>
      <c r="B52" s="226" t="s">
        <v>950</v>
      </c>
      <c r="C52" s="226" t="s">
        <v>945</v>
      </c>
      <c r="D52" s="136">
        <v>42705</v>
      </c>
      <c r="E52" s="135">
        <f t="shared" si="0"/>
        <v>15.5</v>
      </c>
      <c r="F52" s="136">
        <v>42766</v>
      </c>
      <c r="G52" s="136">
        <v>42775</v>
      </c>
      <c r="H52" s="25">
        <f t="shared" si="1"/>
        <v>40</v>
      </c>
      <c r="I52" s="25">
        <f t="shared" si="6"/>
        <v>55.5</v>
      </c>
      <c r="J52" s="120">
        <v>1200</v>
      </c>
      <c r="K52" s="121">
        <f t="shared" si="3"/>
        <v>66600</v>
      </c>
    </row>
    <row r="53" spans="1:11">
      <c r="A53" s="23">
        <f t="shared" si="4"/>
        <v>39</v>
      </c>
      <c r="B53" s="226" t="s">
        <v>950</v>
      </c>
      <c r="C53" s="226" t="s">
        <v>945</v>
      </c>
      <c r="D53" s="136">
        <v>42826</v>
      </c>
      <c r="E53" s="135">
        <f t="shared" si="0"/>
        <v>15</v>
      </c>
      <c r="F53" s="136">
        <v>42887</v>
      </c>
      <c r="G53" s="136">
        <v>42895</v>
      </c>
      <c r="H53" s="25">
        <f t="shared" si="1"/>
        <v>40</v>
      </c>
      <c r="I53" s="25">
        <f t="shared" si="6"/>
        <v>55</v>
      </c>
      <c r="J53" s="120">
        <v>1200</v>
      </c>
      <c r="K53" s="121">
        <f t="shared" si="3"/>
        <v>66000</v>
      </c>
    </row>
    <row r="54" spans="1:11">
      <c r="A54" s="23">
        <f t="shared" si="4"/>
        <v>40</v>
      </c>
      <c r="B54" s="226" t="s">
        <v>950</v>
      </c>
      <c r="C54" s="226" t="s">
        <v>945</v>
      </c>
      <c r="D54" s="136">
        <v>42856</v>
      </c>
      <c r="E54" s="135">
        <f t="shared" si="0"/>
        <v>15.5</v>
      </c>
      <c r="F54" s="136">
        <v>42919</v>
      </c>
      <c r="G54" s="136">
        <v>42928</v>
      </c>
      <c r="H54" s="25">
        <f t="shared" si="1"/>
        <v>42</v>
      </c>
      <c r="I54" s="25">
        <f t="shared" si="6"/>
        <v>57.5</v>
      </c>
      <c r="J54" s="120">
        <v>1200</v>
      </c>
      <c r="K54" s="121">
        <f t="shared" si="3"/>
        <v>69000</v>
      </c>
    </row>
    <row r="55" spans="1:11">
      <c r="A55" s="23">
        <f t="shared" si="4"/>
        <v>41</v>
      </c>
      <c r="B55" s="226" t="s">
        <v>950</v>
      </c>
      <c r="C55" s="226" t="s">
        <v>945</v>
      </c>
      <c r="D55" s="136">
        <v>42887</v>
      </c>
      <c r="E55" s="135">
        <f t="shared" si="0"/>
        <v>15</v>
      </c>
      <c r="F55" s="136">
        <v>42943</v>
      </c>
      <c r="G55" s="136">
        <v>42956</v>
      </c>
      <c r="H55" s="25">
        <f t="shared" si="1"/>
        <v>40</v>
      </c>
      <c r="I55" s="25">
        <f t="shared" si="6"/>
        <v>55</v>
      </c>
      <c r="J55" s="120">
        <v>1200</v>
      </c>
      <c r="K55" s="121">
        <f t="shared" si="3"/>
        <v>66000</v>
      </c>
    </row>
    <row r="56" spans="1:11">
      <c r="A56" s="23">
        <f t="shared" si="4"/>
        <v>42</v>
      </c>
      <c r="B56" s="226" t="s">
        <v>950</v>
      </c>
      <c r="C56" s="226" t="s">
        <v>945</v>
      </c>
      <c r="D56" s="136">
        <v>42917</v>
      </c>
      <c r="E56" s="135">
        <f t="shared" si="0"/>
        <v>15.5</v>
      </c>
      <c r="F56" s="136">
        <v>42978</v>
      </c>
      <c r="G56" s="136">
        <v>42990</v>
      </c>
      <c r="H56" s="25">
        <f t="shared" si="1"/>
        <v>43</v>
      </c>
      <c r="I56" s="25">
        <f t="shared" si="6"/>
        <v>58.5</v>
      </c>
      <c r="J56" s="120">
        <v>1200</v>
      </c>
      <c r="K56" s="121">
        <f t="shared" si="3"/>
        <v>70200</v>
      </c>
    </row>
    <row r="57" spans="1:11">
      <c r="A57" s="23">
        <f t="shared" si="4"/>
        <v>43</v>
      </c>
      <c r="B57" s="226" t="s">
        <v>950</v>
      </c>
      <c r="C57" s="226" t="s">
        <v>945</v>
      </c>
      <c r="D57" s="136">
        <v>42948</v>
      </c>
      <c r="E57" s="135">
        <f t="shared" si="0"/>
        <v>15.5</v>
      </c>
      <c r="F57" s="136">
        <v>43007</v>
      </c>
      <c r="G57" s="136">
        <v>43018</v>
      </c>
      <c r="H57" s="25">
        <f t="shared" si="1"/>
        <v>40</v>
      </c>
      <c r="I57" s="25">
        <f t="shared" si="6"/>
        <v>55.5</v>
      </c>
      <c r="J57" s="120">
        <v>1200</v>
      </c>
      <c r="K57" s="121">
        <f t="shared" si="3"/>
        <v>66600</v>
      </c>
    </row>
    <row r="58" spans="1:11">
      <c r="A58" s="23">
        <f t="shared" si="4"/>
        <v>44</v>
      </c>
      <c r="B58" s="226" t="s">
        <v>950</v>
      </c>
      <c r="C58" s="226" t="s">
        <v>945</v>
      </c>
      <c r="D58" s="136">
        <v>42979</v>
      </c>
      <c r="E58" s="135">
        <f t="shared" si="0"/>
        <v>15</v>
      </c>
      <c r="F58" s="136">
        <v>43040</v>
      </c>
      <c r="G58" s="136">
        <v>43048</v>
      </c>
      <c r="H58" s="25">
        <f t="shared" si="1"/>
        <v>40</v>
      </c>
      <c r="I58" s="25">
        <f t="shared" si="6"/>
        <v>55</v>
      </c>
      <c r="J58" s="120">
        <v>1200</v>
      </c>
      <c r="K58" s="121">
        <f t="shared" si="3"/>
        <v>66000</v>
      </c>
    </row>
    <row r="59" spans="1:11">
      <c r="A59" s="23">
        <f t="shared" si="4"/>
        <v>45</v>
      </c>
      <c r="B59" s="226" t="s">
        <v>951</v>
      </c>
      <c r="C59" s="226">
        <v>383823</v>
      </c>
      <c r="D59" s="136">
        <v>42917</v>
      </c>
      <c r="E59" s="135">
        <f t="shared" si="0"/>
        <v>15.5</v>
      </c>
      <c r="F59" s="136" t="s">
        <v>196</v>
      </c>
      <c r="G59" s="136">
        <v>42972</v>
      </c>
      <c r="H59" s="25">
        <f t="shared" si="1"/>
        <v>25</v>
      </c>
      <c r="I59" s="25">
        <f t="shared" si="6"/>
        <v>40.5</v>
      </c>
      <c r="J59" s="120">
        <v>497322</v>
      </c>
      <c r="K59" s="121">
        <f t="shared" si="3"/>
        <v>20141541</v>
      </c>
    </row>
    <row r="60" spans="1:11">
      <c r="A60" s="23">
        <f t="shared" si="4"/>
        <v>46</v>
      </c>
      <c r="B60" s="226" t="s">
        <v>951</v>
      </c>
      <c r="C60" s="226">
        <v>388911</v>
      </c>
      <c r="D60" s="136">
        <v>42948</v>
      </c>
      <c r="E60" s="135">
        <f t="shared" si="0"/>
        <v>15.5</v>
      </c>
      <c r="F60" s="136">
        <v>43000</v>
      </c>
      <c r="G60" s="136">
        <v>43018</v>
      </c>
      <c r="H60" s="25">
        <f t="shared" si="1"/>
        <v>40</v>
      </c>
      <c r="I60" s="25">
        <f t="shared" si="6"/>
        <v>55.5</v>
      </c>
      <c r="J60" s="120">
        <v>42800</v>
      </c>
      <c r="K60" s="121">
        <f t="shared" si="3"/>
        <v>2375400</v>
      </c>
    </row>
    <row r="61" spans="1:11">
      <c r="A61" s="23">
        <f t="shared" si="4"/>
        <v>47</v>
      </c>
      <c r="B61" s="226" t="s">
        <v>951</v>
      </c>
      <c r="C61" s="226">
        <v>397980</v>
      </c>
      <c r="D61" s="136">
        <v>43009</v>
      </c>
      <c r="E61" s="135">
        <f t="shared" si="0"/>
        <v>15.5</v>
      </c>
      <c r="F61" s="136" t="s">
        <v>196</v>
      </c>
      <c r="G61" s="136">
        <v>43061</v>
      </c>
      <c r="H61" s="25">
        <f t="shared" si="1"/>
        <v>22</v>
      </c>
      <c r="I61" s="25">
        <f t="shared" si="6"/>
        <v>37.5</v>
      </c>
      <c r="J61" s="120">
        <v>235810</v>
      </c>
      <c r="K61" s="121">
        <f t="shared" si="3"/>
        <v>8842875</v>
      </c>
    </row>
    <row r="62" spans="1:11">
      <c r="A62" s="23">
        <f t="shared" si="4"/>
        <v>48</v>
      </c>
      <c r="B62" s="226" t="s">
        <v>951</v>
      </c>
      <c r="C62" s="226">
        <v>402540</v>
      </c>
      <c r="D62" s="136">
        <v>43040</v>
      </c>
      <c r="E62" s="135">
        <f t="shared" si="0"/>
        <v>15</v>
      </c>
      <c r="F62" s="136" t="s">
        <v>196</v>
      </c>
      <c r="G62" s="136">
        <v>43091</v>
      </c>
      <c r="H62" s="25">
        <f t="shared" si="1"/>
        <v>22</v>
      </c>
      <c r="I62" s="25">
        <f t="shared" si="6"/>
        <v>37</v>
      </c>
      <c r="J62" s="120">
        <v>206638</v>
      </c>
      <c r="K62" s="121">
        <f t="shared" si="3"/>
        <v>7645606</v>
      </c>
    </row>
    <row r="63" spans="1:11">
      <c r="A63" s="23">
        <f t="shared" si="4"/>
        <v>49</v>
      </c>
      <c r="B63" s="226" t="s">
        <v>952</v>
      </c>
      <c r="C63" s="226" t="s">
        <v>953</v>
      </c>
      <c r="D63" s="136">
        <v>42826</v>
      </c>
      <c r="E63" s="135">
        <f t="shared" si="0"/>
        <v>15</v>
      </c>
      <c r="F63" s="136" t="s">
        <v>196</v>
      </c>
      <c r="G63" s="136">
        <v>42880</v>
      </c>
      <c r="H63" s="25">
        <f t="shared" si="1"/>
        <v>25</v>
      </c>
      <c r="I63" s="25">
        <f t="shared" si="6"/>
        <v>40</v>
      </c>
      <c r="J63" s="120">
        <v>160175</v>
      </c>
      <c r="K63" s="121">
        <f t="shared" si="3"/>
        <v>6407000</v>
      </c>
    </row>
    <row r="64" spans="1:11">
      <c r="A64" s="23">
        <f t="shared" si="4"/>
        <v>50</v>
      </c>
      <c r="B64" s="226" t="s">
        <v>952</v>
      </c>
      <c r="C64" s="226" t="s">
        <v>954</v>
      </c>
      <c r="D64" s="136">
        <v>42887</v>
      </c>
      <c r="E64" s="135">
        <f t="shared" si="0"/>
        <v>15</v>
      </c>
      <c r="F64" s="136" t="s">
        <v>196</v>
      </c>
      <c r="G64" s="136">
        <v>42941</v>
      </c>
      <c r="H64" s="25">
        <f t="shared" si="1"/>
        <v>25</v>
      </c>
      <c r="I64" s="25">
        <f t="shared" si="6"/>
        <v>40</v>
      </c>
      <c r="J64" s="120">
        <v>224597.5</v>
      </c>
      <c r="K64" s="121">
        <f t="shared" si="3"/>
        <v>8983900</v>
      </c>
    </row>
    <row r="65" spans="1:16">
      <c r="A65" s="23">
        <f t="shared" si="4"/>
        <v>51</v>
      </c>
      <c r="B65" s="226" t="s">
        <v>952</v>
      </c>
      <c r="C65" s="226" t="s">
        <v>955</v>
      </c>
      <c r="D65" s="136">
        <v>42917</v>
      </c>
      <c r="E65" s="135">
        <f t="shared" si="0"/>
        <v>15.5</v>
      </c>
      <c r="F65" s="136" t="s">
        <v>196</v>
      </c>
      <c r="G65" s="136">
        <v>42972</v>
      </c>
      <c r="H65" s="25">
        <f t="shared" si="1"/>
        <v>25</v>
      </c>
      <c r="I65" s="25">
        <f t="shared" si="6"/>
        <v>40.5</v>
      </c>
      <c r="J65" s="120">
        <v>17040</v>
      </c>
      <c r="K65" s="121">
        <f t="shared" si="3"/>
        <v>690120</v>
      </c>
    </row>
    <row r="66" spans="1:16">
      <c r="A66" s="23">
        <f t="shared" si="4"/>
        <v>52</v>
      </c>
      <c r="B66" s="226" t="s">
        <v>952</v>
      </c>
      <c r="C66" s="226" t="s">
        <v>956</v>
      </c>
      <c r="D66" s="136">
        <v>42948</v>
      </c>
      <c r="E66" s="135">
        <f t="shared" si="0"/>
        <v>15.5</v>
      </c>
      <c r="F66" s="136" t="s">
        <v>196</v>
      </c>
      <c r="G66" s="136">
        <v>43003</v>
      </c>
      <c r="H66" s="25">
        <f t="shared" si="1"/>
        <v>25</v>
      </c>
      <c r="I66" s="25">
        <f t="shared" si="6"/>
        <v>40.5</v>
      </c>
      <c r="J66" s="120">
        <v>115335</v>
      </c>
      <c r="K66" s="121">
        <f t="shared" si="3"/>
        <v>4671067.5</v>
      </c>
    </row>
    <row r="67" spans="1:16">
      <c r="A67" s="23">
        <f t="shared" si="4"/>
        <v>53</v>
      </c>
      <c r="B67" s="226" t="s">
        <v>952</v>
      </c>
      <c r="C67" s="226" t="s">
        <v>957</v>
      </c>
      <c r="D67" s="136">
        <v>42979</v>
      </c>
      <c r="E67" s="135">
        <f t="shared" si="0"/>
        <v>15</v>
      </c>
      <c r="F67" s="136" t="s">
        <v>196</v>
      </c>
      <c r="G67" s="136">
        <v>43033</v>
      </c>
      <c r="H67" s="25">
        <f t="shared" si="1"/>
        <v>25</v>
      </c>
      <c r="I67" s="25">
        <f t="shared" si="6"/>
        <v>40</v>
      </c>
      <c r="J67" s="120">
        <v>192220</v>
      </c>
      <c r="K67" s="121">
        <f t="shared" si="3"/>
        <v>7688800</v>
      </c>
    </row>
    <row r="68" spans="1:16">
      <c r="A68" s="23">
        <f t="shared" si="4"/>
        <v>54</v>
      </c>
      <c r="B68" s="226" t="s">
        <v>958</v>
      </c>
      <c r="C68" s="226">
        <v>2003760</v>
      </c>
      <c r="D68" s="136">
        <v>42705</v>
      </c>
      <c r="E68" s="135">
        <f t="shared" si="0"/>
        <v>15.5</v>
      </c>
      <c r="F68" s="136" t="s">
        <v>196</v>
      </c>
      <c r="G68" s="136">
        <v>42760</v>
      </c>
      <c r="H68" s="25">
        <f t="shared" si="1"/>
        <v>25</v>
      </c>
      <c r="I68" s="25">
        <f t="shared" si="6"/>
        <v>40.5</v>
      </c>
      <c r="J68" s="120">
        <v>106050</v>
      </c>
      <c r="K68" s="121">
        <f t="shared" si="3"/>
        <v>4295025</v>
      </c>
    </row>
    <row r="69" spans="1:16">
      <c r="A69" s="23">
        <f t="shared" si="4"/>
        <v>55</v>
      </c>
      <c r="B69" s="226" t="s">
        <v>958</v>
      </c>
      <c r="C69" s="226">
        <v>2003913</v>
      </c>
      <c r="D69" s="136">
        <v>42736</v>
      </c>
      <c r="E69" s="135">
        <f t="shared" si="0"/>
        <v>15.5</v>
      </c>
      <c r="F69" s="136" t="s">
        <v>196</v>
      </c>
      <c r="G69" s="136">
        <v>42793</v>
      </c>
      <c r="H69" s="25">
        <f t="shared" si="1"/>
        <v>27</v>
      </c>
      <c r="I69" s="25">
        <f t="shared" si="6"/>
        <v>42.5</v>
      </c>
      <c r="J69" s="120">
        <v>354866.25</v>
      </c>
      <c r="K69" s="121">
        <f t="shared" si="3"/>
        <v>15081815.630000001</v>
      </c>
    </row>
    <row r="70" spans="1:16">
      <c r="A70" s="23">
        <f t="shared" si="4"/>
        <v>56</v>
      </c>
      <c r="B70" s="226" t="s">
        <v>958</v>
      </c>
      <c r="C70" s="226">
        <v>2004072</v>
      </c>
      <c r="D70" s="136">
        <v>42767</v>
      </c>
      <c r="E70" s="135">
        <f t="shared" si="0"/>
        <v>14</v>
      </c>
      <c r="F70" s="136" t="s">
        <v>196</v>
      </c>
      <c r="G70" s="136">
        <v>42821</v>
      </c>
      <c r="H70" s="25">
        <f t="shared" si="1"/>
        <v>27</v>
      </c>
      <c r="I70" s="25">
        <f t="shared" si="6"/>
        <v>41</v>
      </c>
      <c r="J70" s="120">
        <v>24334</v>
      </c>
      <c r="K70" s="121">
        <f t="shared" si="3"/>
        <v>997694</v>
      </c>
    </row>
    <row r="71" spans="1:16">
      <c r="A71" s="23">
        <f t="shared" si="4"/>
        <v>57</v>
      </c>
      <c r="B71" s="226" t="s">
        <v>958</v>
      </c>
      <c r="C71" s="226">
        <v>2004372</v>
      </c>
      <c r="D71" s="136">
        <v>42826</v>
      </c>
      <c r="E71" s="135">
        <f t="shared" si="0"/>
        <v>15</v>
      </c>
      <c r="F71" s="136" t="s">
        <v>196</v>
      </c>
      <c r="G71" s="136">
        <v>42880</v>
      </c>
      <c r="H71" s="25">
        <f t="shared" si="1"/>
        <v>25</v>
      </c>
      <c r="I71" s="25">
        <f t="shared" si="6"/>
        <v>40</v>
      </c>
      <c r="J71" s="120">
        <v>197843</v>
      </c>
      <c r="K71" s="121">
        <f t="shared" si="3"/>
        <v>7913720</v>
      </c>
    </row>
    <row r="72" spans="1:16">
      <c r="A72" s="23">
        <f t="shared" si="4"/>
        <v>58</v>
      </c>
      <c r="B72" s="226" t="s">
        <v>958</v>
      </c>
      <c r="C72" s="226">
        <v>2004536</v>
      </c>
      <c r="D72" s="136">
        <v>42856</v>
      </c>
      <c r="E72" s="135">
        <f t="shared" si="0"/>
        <v>15.5</v>
      </c>
      <c r="F72" s="136" t="s">
        <v>196</v>
      </c>
      <c r="G72" s="136">
        <v>42912</v>
      </c>
      <c r="H72" s="25">
        <f t="shared" si="1"/>
        <v>26</v>
      </c>
      <c r="I72" s="25">
        <f t="shared" si="6"/>
        <v>41.5</v>
      </c>
      <c r="J72" s="120">
        <v>86405</v>
      </c>
      <c r="K72" s="121">
        <f t="shared" si="3"/>
        <v>3585807.5</v>
      </c>
    </row>
    <row r="73" spans="1:16">
      <c r="A73" s="23">
        <f t="shared" si="4"/>
        <v>59</v>
      </c>
      <c r="B73" s="226" t="s">
        <v>958</v>
      </c>
      <c r="C73" s="226">
        <v>2004843</v>
      </c>
      <c r="D73" s="136">
        <v>42917</v>
      </c>
      <c r="E73" s="135">
        <f t="shared" si="0"/>
        <v>15.5</v>
      </c>
      <c r="F73" s="136">
        <v>42972</v>
      </c>
      <c r="G73" s="136">
        <v>42990</v>
      </c>
      <c r="H73" s="25">
        <f t="shared" si="1"/>
        <v>43</v>
      </c>
      <c r="I73" s="25">
        <f t="shared" si="6"/>
        <v>58.5</v>
      </c>
      <c r="J73" s="120">
        <v>153580</v>
      </c>
      <c r="K73" s="121">
        <f t="shared" si="3"/>
        <v>8984430</v>
      </c>
    </row>
    <row r="74" spans="1:16">
      <c r="A74" s="23">
        <f t="shared" si="4"/>
        <v>60</v>
      </c>
      <c r="B74" s="226" t="s">
        <v>958</v>
      </c>
      <c r="C74" s="226">
        <v>2005319</v>
      </c>
      <c r="D74" s="136">
        <v>43009</v>
      </c>
      <c r="E74" s="135">
        <f t="shared" si="0"/>
        <v>15.5</v>
      </c>
      <c r="F74" s="136" t="s">
        <v>196</v>
      </c>
      <c r="G74" s="136">
        <v>43066</v>
      </c>
      <c r="H74" s="25">
        <f t="shared" si="1"/>
        <v>27</v>
      </c>
      <c r="I74" s="25">
        <f t="shared" si="6"/>
        <v>42.5</v>
      </c>
      <c r="J74" s="120">
        <v>22720</v>
      </c>
      <c r="K74" s="121">
        <f t="shared" si="3"/>
        <v>965600</v>
      </c>
      <c r="M74" s="156"/>
      <c r="N74" s="156"/>
      <c r="O74" s="156"/>
      <c r="P74" s="156"/>
    </row>
    <row r="75" spans="1:16">
      <c r="A75" s="23">
        <f t="shared" si="4"/>
        <v>61</v>
      </c>
      <c r="B75" s="226" t="s">
        <v>958</v>
      </c>
      <c r="C75" s="226">
        <v>2005499</v>
      </c>
      <c r="D75" s="136">
        <v>43040</v>
      </c>
      <c r="E75" s="135">
        <f t="shared" si="0"/>
        <v>15</v>
      </c>
      <c r="F75" s="136" t="s">
        <v>196</v>
      </c>
      <c r="G75" s="136">
        <v>43095</v>
      </c>
      <c r="H75" s="25">
        <f t="shared" si="1"/>
        <v>26</v>
      </c>
      <c r="I75" s="25">
        <f t="shared" si="6"/>
        <v>41</v>
      </c>
      <c r="J75" s="120">
        <v>163335</v>
      </c>
      <c r="K75" s="121">
        <f t="shared" si="3"/>
        <v>6696735</v>
      </c>
    </row>
    <row r="76" spans="1:16">
      <c r="A76" s="23">
        <f t="shared" si="4"/>
        <v>62</v>
      </c>
      <c r="B76" s="226" t="s">
        <v>959</v>
      </c>
      <c r="C76" s="226" t="s">
        <v>960</v>
      </c>
      <c r="D76" s="136">
        <v>42736</v>
      </c>
      <c r="E76" s="135">
        <f t="shared" si="0"/>
        <v>15.5</v>
      </c>
      <c r="F76" s="136" t="s">
        <v>196</v>
      </c>
      <c r="G76" s="136">
        <v>42793</v>
      </c>
      <c r="H76" s="25">
        <f t="shared" si="1"/>
        <v>27</v>
      </c>
      <c r="I76" s="25">
        <f t="shared" si="6"/>
        <v>42.5</v>
      </c>
      <c r="J76" s="120">
        <v>477112</v>
      </c>
      <c r="K76" s="121">
        <f t="shared" si="3"/>
        <v>20277260</v>
      </c>
    </row>
    <row r="77" spans="1:16">
      <c r="A77" s="23">
        <f t="shared" si="4"/>
        <v>63</v>
      </c>
      <c r="B77" s="226" t="s">
        <v>959</v>
      </c>
      <c r="C77" s="226" t="s">
        <v>961</v>
      </c>
      <c r="D77" s="136">
        <v>42767</v>
      </c>
      <c r="E77" s="135">
        <f t="shared" si="0"/>
        <v>14</v>
      </c>
      <c r="F77" s="136" t="s">
        <v>196</v>
      </c>
      <c r="G77" s="136">
        <v>42821</v>
      </c>
      <c r="H77" s="25">
        <f t="shared" si="1"/>
        <v>27</v>
      </c>
      <c r="I77" s="25">
        <f t="shared" si="6"/>
        <v>41</v>
      </c>
      <c r="J77" s="120">
        <v>115690</v>
      </c>
      <c r="K77" s="121">
        <f t="shared" si="3"/>
        <v>4743290</v>
      </c>
    </row>
    <row r="78" spans="1:16">
      <c r="A78" s="23">
        <f t="shared" si="4"/>
        <v>64</v>
      </c>
      <c r="B78" s="226" t="s">
        <v>959</v>
      </c>
      <c r="C78" s="226" t="s">
        <v>962</v>
      </c>
      <c r="D78" s="136">
        <v>42795</v>
      </c>
      <c r="E78" s="135">
        <f t="shared" si="0"/>
        <v>15.5</v>
      </c>
      <c r="F78" s="136">
        <v>42850</v>
      </c>
      <c r="G78" s="136">
        <v>42864</v>
      </c>
      <c r="H78" s="25">
        <f t="shared" si="1"/>
        <v>39</v>
      </c>
      <c r="I78" s="25">
        <f t="shared" si="6"/>
        <v>54.5</v>
      </c>
      <c r="J78" s="120">
        <v>151820</v>
      </c>
      <c r="K78" s="121">
        <f t="shared" si="3"/>
        <v>8274190</v>
      </c>
    </row>
    <row r="79" spans="1:16">
      <c r="A79" s="23">
        <f t="shared" si="4"/>
        <v>65</v>
      </c>
      <c r="B79" s="226" t="s">
        <v>959</v>
      </c>
      <c r="C79" s="226" t="s">
        <v>963</v>
      </c>
      <c r="D79" s="136">
        <v>42826</v>
      </c>
      <c r="E79" s="135">
        <f t="shared" si="0"/>
        <v>15</v>
      </c>
      <c r="F79" s="136" t="s">
        <v>196</v>
      </c>
      <c r="G79" s="136">
        <v>42880</v>
      </c>
      <c r="H79" s="25">
        <f t="shared" si="1"/>
        <v>25</v>
      </c>
      <c r="I79" s="25">
        <f t="shared" si="6"/>
        <v>40</v>
      </c>
      <c r="J79" s="120">
        <v>578435</v>
      </c>
      <c r="K79" s="121">
        <f t="shared" si="3"/>
        <v>23137400</v>
      </c>
    </row>
    <row r="80" spans="1:16">
      <c r="A80" s="23">
        <f t="shared" si="4"/>
        <v>66</v>
      </c>
      <c r="B80" s="226" t="s">
        <v>959</v>
      </c>
      <c r="C80" s="226" t="s">
        <v>964</v>
      </c>
      <c r="D80" s="136">
        <v>42856</v>
      </c>
      <c r="E80" s="135">
        <f t="shared" ref="E80:E86" si="7">(EOMONTH(D80,0)-D80+1)/2</f>
        <v>15.5</v>
      </c>
      <c r="F80" s="136">
        <v>42909</v>
      </c>
      <c r="G80" s="136">
        <v>42928</v>
      </c>
      <c r="H80" s="25">
        <f t="shared" ref="H80:H86" si="8">G80-EOMONTH(D80,0)</f>
        <v>42</v>
      </c>
      <c r="I80" s="25">
        <f t="shared" si="6"/>
        <v>57.5</v>
      </c>
      <c r="J80" s="120">
        <v>147090</v>
      </c>
      <c r="K80" s="121">
        <f t="shared" ref="K80:K86" si="9">ROUND(I80*J80,2)</f>
        <v>8457675</v>
      </c>
    </row>
    <row r="81" spans="1:12">
      <c r="A81" s="23">
        <f t="shared" ref="A81:A86" si="10">A80+1</f>
        <v>67</v>
      </c>
      <c r="B81" s="226" t="s">
        <v>959</v>
      </c>
      <c r="C81" s="226" t="s">
        <v>965</v>
      </c>
      <c r="D81" s="136">
        <v>42887</v>
      </c>
      <c r="E81" s="135">
        <f t="shared" si="7"/>
        <v>15</v>
      </c>
      <c r="F81" s="136">
        <v>42942</v>
      </c>
      <c r="G81" s="136">
        <v>42956</v>
      </c>
      <c r="H81" s="25">
        <f t="shared" si="8"/>
        <v>40</v>
      </c>
      <c r="I81" s="25">
        <f t="shared" si="6"/>
        <v>55</v>
      </c>
      <c r="J81" s="120">
        <v>265490</v>
      </c>
      <c r="K81" s="121">
        <f t="shared" si="9"/>
        <v>14601950</v>
      </c>
    </row>
    <row r="82" spans="1:12">
      <c r="A82" s="23">
        <f t="shared" si="10"/>
        <v>68</v>
      </c>
      <c r="B82" s="226" t="s">
        <v>959</v>
      </c>
      <c r="C82" s="226" t="s">
        <v>966</v>
      </c>
      <c r="D82" s="136">
        <v>42917</v>
      </c>
      <c r="E82" s="135">
        <f t="shared" si="7"/>
        <v>15.5</v>
      </c>
      <c r="F82" s="136">
        <v>42972</v>
      </c>
      <c r="G82" s="136">
        <v>42990</v>
      </c>
      <c r="H82" s="25">
        <f t="shared" si="8"/>
        <v>43</v>
      </c>
      <c r="I82" s="25">
        <f t="shared" si="6"/>
        <v>58.5</v>
      </c>
      <c r="J82" s="120">
        <v>247233</v>
      </c>
      <c r="K82" s="121">
        <f t="shared" si="9"/>
        <v>14463130.5</v>
      </c>
    </row>
    <row r="83" spans="1:12">
      <c r="A83" s="23">
        <f t="shared" si="10"/>
        <v>69</v>
      </c>
      <c r="B83" s="226" t="s">
        <v>959</v>
      </c>
      <c r="C83" s="226" t="s">
        <v>967</v>
      </c>
      <c r="D83" s="136">
        <v>42948</v>
      </c>
      <c r="E83" s="135">
        <f t="shared" si="7"/>
        <v>15.5</v>
      </c>
      <c r="F83" s="136" t="s">
        <v>196</v>
      </c>
      <c r="G83" s="136">
        <v>43003</v>
      </c>
      <c r="H83" s="25">
        <f t="shared" si="8"/>
        <v>25</v>
      </c>
      <c r="I83" s="25">
        <f t="shared" si="6"/>
        <v>40.5</v>
      </c>
      <c r="J83" s="120">
        <v>186250</v>
      </c>
      <c r="K83" s="121">
        <f t="shared" si="9"/>
        <v>7543125</v>
      </c>
    </row>
    <row r="84" spans="1:12">
      <c r="A84" s="23">
        <f t="shared" si="10"/>
        <v>70</v>
      </c>
      <c r="B84" s="226" t="s">
        <v>959</v>
      </c>
      <c r="C84" s="226" t="s">
        <v>968</v>
      </c>
      <c r="D84" s="136">
        <v>43009</v>
      </c>
      <c r="E84" s="135">
        <f t="shared" si="7"/>
        <v>15.5</v>
      </c>
      <c r="F84" s="136">
        <v>43066</v>
      </c>
      <c r="G84" s="136">
        <v>43081</v>
      </c>
      <c r="H84" s="25">
        <f t="shared" si="8"/>
        <v>42</v>
      </c>
      <c r="I84" s="25">
        <f t="shared" si="6"/>
        <v>57.5</v>
      </c>
      <c r="J84" s="120">
        <v>82210</v>
      </c>
      <c r="K84" s="121">
        <f t="shared" si="9"/>
        <v>4727075</v>
      </c>
    </row>
    <row r="85" spans="1:12">
      <c r="A85" s="23">
        <f t="shared" si="10"/>
        <v>71</v>
      </c>
      <c r="B85" s="226" t="s">
        <v>969</v>
      </c>
      <c r="C85" s="226">
        <v>161000983</v>
      </c>
      <c r="D85" s="136">
        <v>42705</v>
      </c>
      <c r="E85" s="135">
        <f t="shared" si="7"/>
        <v>15.5</v>
      </c>
      <c r="F85" s="136" t="s">
        <v>196</v>
      </c>
      <c r="G85" s="136">
        <v>42780</v>
      </c>
      <c r="H85" s="25">
        <f t="shared" si="8"/>
        <v>45</v>
      </c>
      <c r="I85" s="25">
        <f t="shared" si="6"/>
        <v>60.5</v>
      </c>
      <c r="J85" s="120">
        <v>1418.03</v>
      </c>
      <c r="K85" s="121">
        <f t="shared" si="9"/>
        <v>85790.82</v>
      </c>
      <c r="L85" s="156"/>
    </row>
    <row r="86" spans="1:12">
      <c r="A86" s="23">
        <f t="shared" si="10"/>
        <v>72</v>
      </c>
      <c r="B86" s="226" t="s">
        <v>970</v>
      </c>
      <c r="C86" s="226">
        <v>7626844</v>
      </c>
      <c r="D86" s="136">
        <v>43040</v>
      </c>
      <c r="E86" s="135">
        <f t="shared" si="7"/>
        <v>15</v>
      </c>
      <c r="F86" s="136">
        <v>43091</v>
      </c>
      <c r="G86" s="136">
        <v>43110</v>
      </c>
      <c r="H86" s="25">
        <f t="shared" si="8"/>
        <v>41</v>
      </c>
      <c r="I86" s="25">
        <f t="shared" si="6"/>
        <v>56</v>
      </c>
      <c r="J86" s="120">
        <v>157550</v>
      </c>
      <c r="K86" s="121">
        <f t="shared" si="9"/>
        <v>8822800</v>
      </c>
    </row>
    <row r="87" spans="1:12">
      <c r="A87" s="23"/>
      <c r="B87" s="23"/>
      <c r="C87" s="23"/>
      <c r="D87" s="24"/>
      <c r="E87" s="27"/>
      <c r="F87" s="24"/>
      <c r="G87" s="24"/>
      <c r="H87" s="27"/>
      <c r="I87" s="27"/>
      <c r="J87" s="378"/>
      <c r="K87" s="121"/>
    </row>
    <row r="88" spans="1:12" ht="16.5" thickBot="1">
      <c r="A88" s="23">
        <f>A86+1</f>
        <v>73</v>
      </c>
      <c r="B88" s="227" t="s">
        <v>311</v>
      </c>
      <c r="C88" s="227"/>
      <c r="E88" s="27"/>
      <c r="F88" s="24"/>
      <c r="G88" s="24"/>
      <c r="H88" s="228"/>
      <c r="I88" s="252">
        <f>IF(J88=0,0,K88/J88)</f>
        <v>44.711961393381841</v>
      </c>
      <c r="J88" s="132">
        <f>SUM(J15:J86)</f>
        <v>8522692.1099999994</v>
      </c>
      <c r="K88" s="132">
        <f>SUM(K15:K86)</f>
        <v>381066280.58999997</v>
      </c>
    </row>
    <row r="89" spans="1:12" ht="15.75" thickTop="1">
      <c r="I89" s="135"/>
      <c r="J89" s="121"/>
    </row>
    <row r="90" spans="1:12" ht="15.75" thickBot="1">
      <c r="A90" s="23">
        <f>A88+1</f>
        <v>74</v>
      </c>
      <c r="B90" s="16" t="s">
        <v>312</v>
      </c>
      <c r="I90" s="365">
        <f>IF(J90=0,0,K90/J90)</f>
        <v>56.377437909804151</v>
      </c>
      <c r="J90" s="132">
        <f>J88-J91</f>
        <v>2240605.3499999996</v>
      </c>
      <c r="K90" s="132">
        <f>K88-K91</f>
        <v>126319588.99999997</v>
      </c>
    </row>
    <row r="91" spans="1:12" ht="16.5" thickTop="1" thickBot="1">
      <c r="A91" s="23">
        <f>A90+1</f>
        <v>75</v>
      </c>
      <c r="B91" s="16" t="s">
        <v>313</v>
      </c>
      <c r="I91" s="367">
        <f>IF(J91=0,0,K91/J91)</f>
        <v>40.551285157672673</v>
      </c>
      <c r="J91" s="415">
        <f>SUMIF($F$15:$F$86,"N/A",$J$15:$J$86)</f>
        <v>6282086.7599999998</v>
      </c>
      <c r="K91" s="415">
        <f>SUMIF($F$15:$F$86,"N/A",$K$15:$K$86)</f>
        <v>254746691.59</v>
      </c>
    </row>
    <row r="92" spans="1:12" ht="15.75" thickTop="1"/>
    <row r="93" spans="1:12">
      <c r="A93" s="156"/>
      <c r="B93" s="156"/>
      <c r="C93" s="156"/>
      <c r="D93" s="156"/>
    </row>
    <row r="94" spans="1:12" s="156" customFormat="1">
      <c r="A94" s="156" t="s">
        <v>1342</v>
      </c>
    </row>
    <row r="95" spans="1:12" s="156" customFormat="1">
      <c r="A95" s="156" t="s">
        <v>1343</v>
      </c>
    </row>
    <row r="96" spans="1:12" s="156" customFormat="1">
      <c r="A96" s="156" t="s">
        <v>249</v>
      </c>
    </row>
    <row r="97" spans="1:10" s="156" customFormat="1">
      <c r="A97" s="156" t="s">
        <v>250</v>
      </c>
    </row>
    <row r="100" spans="1:10" ht="15.75">
      <c r="A100" s="13"/>
      <c r="B100" s="13"/>
      <c r="C100" s="13"/>
      <c r="D100" s="17"/>
      <c r="E100" s="18" t="s">
        <v>267</v>
      </c>
      <c r="F100" s="18" t="s">
        <v>252</v>
      </c>
      <c r="G100" s="20"/>
      <c r="H100" s="20"/>
      <c r="I100" s="15"/>
      <c r="J100" s="21"/>
    </row>
    <row r="101" spans="1:10" ht="15.75">
      <c r="A101" s="18" t="s">
        <v>25</v>
      </c>
      <c r="B101" s="17" t="s">
        <v>246</v>
      </c>
      <c r="C101" s="17" t="s">
        <v>254</v>
      </c>
      <c r="D101" s="17" t="s">
        <v>265</v>
      </c>
      <c r="E101" s="18" t="s">
        <v>45</v>
      </c>
      <c r="F101" s="18" t="s">
        <v>45</v>
      </c>
      <c r="G101" s="18" t="s">
        <v>45</v>
      </c>
      <c r="H101" s="19" t="s">
        <v>253</v>
      </c>
      <c r="I101" s="18" t="s">
        <v>30</v>
      </c>
    </row>
    <row r="102" spans="1:10" ht="20.25">
      <c r="A102" s="293" t="s">
        <v>26</v>
      </c>
      <c r="B102" s="293" t="s">
        <v>247</v>
      </c>
      <c r="C102" s="293" t="s">
        <v>255</v>
      </c>
      <c r="D102" s="293" t="s">
        <v>46</v>
      </c>
      <c r="E102" s="293" t="s">
        <v>46</v>
      </c>
      <c r="F102" s="293" t="s">
        <v>46</v>
      </c>
      <c r="G102" s="293" t="s">
        <v>34</v>
      </c>
      <c r="H102" s="293" t="s">
        <v>16</v>
      </c>
      <c r="I102" s="293" t="s">
        <v>37</v>
      </c>
    </row>
    <row r="103" spans="1:10" ht="15.75">
      <c r="A103" s="14"/>
      <c r="B103" s="22" t="s">
        <v>40</v>
      </c>
      <c r="C103" s="22" t="s">
        <v>41</v>
      </c>
      <c r="D103" s="22" t="s">
        <v>42</v>
      </c>
      <c r="E103" s="22" t="s">
        <v>43</v>
      </c>
      <c r="F103" s="22" t="s">
        <v>49</v>
      </c>
      <c r="G103" s="22" t="s">
        <v>266</v>
      </c>
      <c r="H103" s="22" t="s">
        <v>65</v>
      </c>
      <c r="I103" s="22" t="s">
        <v>218</v>
      </c>
    </row>
    <row r="104" spans="1:10">
      <c r="B104" s="225" t="s">
        <v>260</v>
      </c>
      <c r="C104" s="225"/>
    </row>
    <row r="105" spans="1:10">
      <c r="A105" s="23">
        <v>1</v>
      </c>
      <c r="B105" s="226" t="s">
        <v>269</v>
      </c>
      <c r="C105" s="226" t="s">
        <v>497</v>
      </c>
      <c r="D105" s="136">
        <v>42703</v>
      </c>
      <c r="E105" s="136">
        <v>42752</v>
      </c>
      <c r="F105" s="136">
        <v>42748</v>
      </c>
      <c r="G105" s="25">
        <f t="shared" ref="G105:G168" si="11">F105-D105</f>
        <v>45</v>
      </c>
      <c r="H105" s="373">
        <v>1017.0895811</v>
      </c>
      <c r="I105" s="121">
        <f t="shared" ref="I105:I168" si="12">ROUND(G105*H105,2)</f>
        <v>45769.03</v>
      </c>
    </row>
    <row r="106" spans="1:10">
      <c r="A106" s="23">
        <f t="shared" ref="A106:A309" si="13">A105+1</f>
        <v>2</v>
      </c>
      <c r="B106" s="226"/>
      <c r="C106" s="226"/>
      <c r="D106" s="136">
        <v>42703</v>
      </c>
      <c r="E106" s="136">
        <v>42752</v>
      </c>
      <c r="F106" s="136">
        <v>42748</v>
      </c>
      <c r="G106" s="25">
        <f t="shared" si="11"/>
        <v>45</v>
      </c>
      <c r="H106" s="373">
        <v>1074.1410275999999</v>
      </c>
      <c r="I106" s="121">
        <f t="shared" si="12"/>
        <v>48336.35</v>
      </c>
    </row>
    <row r="107" spans="1:10">
      <c r="A107" s="23">
        <f t="shared" si="13"/>
        <v>3</v>
      </c>
      <c r="B107" s="226"/>
      <c r="C107" s="226"/>
      <c r="D107" s="136">
        <v>42703</v>
      </c>
      <c r="E107" s="136">
        <v>42752</v>
      </c>
      <c r="F107" s="136">
        <v>42748</v>
      </c>
      <c r="G107" s="25">
        <f t="shared" si="11"/>
        <v>45</v>
      </c>
      <c r="H107" s="373">
        <v>1016.7616992</v>
      </c>
      <c r="I107" s="121">
        <f t="shared" si="12"/>
        <v>45754.28</v>
      </c>
    </row>
    <row r="108" spans="1:10">
      <c r="A108" s="23">
        <f t="shared" si="13"/>
        <v>4</v>
      </c>
      <c r="B108" s="226"/>
      <c r="C108" s="226"/>
      <c r="D108" s="136">
        <v>42703</v>
      </c>
      <c r="E108" s="136">
        <v>42752</v>
      </c>
      <c r="F108" s="136">
        <v>42748</v>
      </c>
      <c r="G108" s="25">
        <f t="shared" si="11"/>
        <v>45</v>
      </c>
      <c r="H108" s="373">
        <v>1030.0737034000001</v>
      </c>
      <c r="I108" s="121">
        <f t="shared" si="12"/>
        <v>46353.32</v>
      </c>
    </row>
    <row r="109" spans="1:10">
      <c r="A109" s="23">
        <f t="shared" si="13"/>
        <v>5</v>
      </c>
      <c r="B109" s="226"/>
      <c r="C109" s="226"/>
      <c r="D109" s="136">
        <v>42711</v>
      </c>
      <c r="E109" s="136">
        <v>42752</v>
      </c>
      <c r="F109" s="136">
        <v>42748</v>
      </c>
      <c r="G109" s="25">
        <f t="shared" si="11"/>
        <v>37</v>
      </c>
      <c r="H109" s="373">
        <v>1065.6816752</v>
      </c>
      <c r="I109" s="121">
        <f t="shared" si="12"/>
        <v>39430.22</v>
      </c>
    </row>
    <row r="110" spans="1:10">
      <c r="A110" s="23">
        <f t="shared" si="13"/>
        <v>6</v>
      </c>
      <c r="B110" s="226"/>
      <c r="C110" s="226"/>
      <c r="D110" s="136">
        <v>42703</v>
      </c>
      <c r="E110" s="136">
        <v>42752</v>
      </c>
      <c r="F110" s="136">
        <v>42748</v>
      </c>
      <c r="G110" s="25">
        <f t="shared" si="11"/>
        <v>45</v>
      </c>
      <c r="H110" s="373">
        <v>1026.860461</v>
      </c>
      <c r="I110" s="121">
        <f t="shared" si="12"/>
        <v>46208.72</v>
      </c>
    </row>
    <row r="111" spans="1:10">
      <c r="A111" s="23">
        <f t="shared" si="13"/>
        <v>7</v>
      </c>
      <c r="B111" s="226"/>
      <c r="C111" s="226"/>
      <c r="D111" s="136">
        <v>42711</v>
      </c>
      <c r="E111" s="136">
        <v>42752</v>
      </c>
      <c r="F111" s="136">
        <v>42748</v>
      </c>
      <c r="G111" s="25">
        <f t="shared" si="11"/>
        <v>37</v>
      </c>
      <c r="H111" s="373">
        <v>1033.5492512999999</v>
      </c>
      <c r="I111" s="121">
        <f t="shared" si="12"/>
        <v>38241.32</v>
      </c>
    </row>
    <row r="112" spans="1:10">
      <c r="A112" s="23">
        <f t="shared" si="13"/>
        <v>8</v>
      </c>
      <c r="B112" s="226"/>
      <c r="C112" s="226"/>
      <c r="D112" s="136">
        <v>42712</v>
      </c>
      <c r="E112" s="136">
        <v>42752</v>
      </c>
      <c r="F112" s="136">
        <v>42748</v>
      </c>
      <c r="G112" s="25">
        <f t="shared" si="11"/>
        <v>36</v>
      </c>
      <c r="H112" s="373">
        <v>1063.7799603000001</v>
      </c>
      <c r="I112" s="121">
        <f t="shared" si="12"/>
        <v>38296.080000000002</v>
      </c>
    </row>
    <row r="113" spans="1:9">
      <c r="A113" s="23">
        <f t="shared" si="13"/>
        <v>9</v>
      </c>
      <c r="B113" s="226"/>
      <c r="C113" s="226"/>
      <c r="D113" s="136">
        <v>42711</v>
      </c>
      <c r="E113" s="136">
        <v>42752</v>
      </c>
      <c r="F113" s="136">
        <v>42748</v>
      </c>
      <c r="G113" s="25">
        <f t="shared" si="11"/>
        <v>37</v>
      </c>
      <c r="H113" s="373">
        <v>1039.8445833000001</v>
      </c>
      <c r="I113" s="121">
        <f t="shared" si="12"/>
        <v>38474.25</v>
      </c>
    </row>
    <row r="114" spans="1:9">
      <c r="A114" s="23">
        <f t="shared" si="13"/>
        <v>10</v>
      </c>
      <c r="B114" s="226"/>
      <c r="C114" s="226"/>
      <c r="D114" s="136">
        <v>42711</v>
      </c>
      <c r="E114" s="136">
        <v>42752</v>
      </c>
      <c r="F114" s="136">
        <v>42748</v>
      </c>
      <c r="G114" s="25">
        <f t="shared" si="11"/>
        <v>37</v>
      </c>
      <c r="H114" s="373">
        <v>1039.451125</v>
      </c>
      <c r="I114" s="121">
        <f t="shared" si="12"/>
        <v>38459.69</v>
      </c>
    </row>
    <row r="115" spans="1:9">
      <c r="A115" s="23">
        <f t="shared" si="13"/>
        <v>11</v>
      </c>
      <c r="B115" s="226"/>
      <c r="C115" s="226"/>
      <c r="D115" s="136">
        <v>42712</v>
      </c>
      <c r="E115" s="136">
        <v>42752</v>
      </c>
      <c r="F115" s="136">
        <v>42748</v>
      </c>
      <c r="G115" s="25">
        <f t="shared" si="11"/>
        <v>36</v>
      </c>
      <c r="H115" s="373">
        <v>1040.6970762000001</v>
      </c>
      <c r="I115" s="121">
        <f t="shared" si="12"/>
        <v>37465.089999999997</v>
      </c>
    </row>
    <row r="116" spans="1:9">
      <c r="A116" s="23">
        <f t="shared" si="13"/>
        <v>12</v>
      </c>
      <c r="B116" s="226"/>
      <c r="C116" s="226"/>
      <c r="D116" s="136">
        <v>42703</v>
      </c>
      <c r="E116" s="136">
        <v>42752</v>
      </c>
      <c r="F116" s="136">
        <v>42748</v>
      </c>
      <c r="G116" s="25">
        <f t="shared" si="11"/>
        <v>45</v>
      </c>
      <c r="H116" s="373">
        <v>1054.6648442000001</v>
      </c>
      <c r="I116" s="121">
        <f t="shared" si="12"/>
        <v>47459.92</v>
      </c>
    </row>
    <row r="117" spans="1:9">
      <c r="A117" s="23">
        <f t="shared" si="13"/>
        <v>13</v>
      </c>
      <c r="B117" s="226"/>
      <c r="C117" s="226"/>
      <c r="D117" s="136">
        <v>42711</v>
      </c>
      <c r="E117" s="136">
        <v>42752</v>
      </c>
      <c r="F117" s="136">
        <v>42748</v>
      </c>
      <c r="G117" s="25">
        <f t="shared" si="11"/>
        <v>37</v>
      </c>
      <c r="H117" s="373">
        <v>1050.6646851999999</v>
      </c>
      <c r="I117" s="121">
        <f t="shared" si="12"/>
        <v>38874.589999999997</v>
      </c>
    </row>
    <row r="118" spans="1:9">
      <c r="A118" s="23">
        <f t="shared" si="13"/>
        <v>14</v>
      </c>
      <c r="B118" s="226"/>
      <c r="C118" s="226"/>
      <c r="D118" s="136">
        <v>42711</v>
      </c>
      <c r="E118" s="136">
        <v>42752</v>
      </c>
      <c r="F118" s="136">
        <v>42748</v>
      </c>
      <c r="G118" s="25">
        <f t="shared" si="11"/>
        <v>37</v>
      </c>
      <c r="H118" s="373">
        <v>1069.4195285999999</v>
      </c>
      <c r="I118" s="121">
        <f t="shared" si="12"/>
        <v>39568.519999999997</v>
      </c>
    </row>
    <row r="119" spans="1:9">
      <c r="A119" s="23">
        <f t="shared" si="13"/>
        <v>15</v>
      </c>
      <c r="B119" s="226"/>
      <c r="C119" s="226"/>
      <c r="D119" s="136">
        <v>42714</v>
      </c>
      <c r="E119" s="136">
        <v>42752</v>
      </c>
      <c r="F119" s="136">
        <v>42748</v>
      </c>
      <c r="G119" s="25">
        <f t="shared" si="11"/>
        <v>34</v>
      </c>
      <c r="H119" s="373">
        <v>1043.9758949</v>
      </c>
      <c r="I119" s="121">
        <f t="shared" si="12"/>
        <v>35495.18</v>
      </c>
    </row>
    <row r="120" spans="1:9">
      <c r="A120" s="23">
        <f t="shared" si="13"/>
        <v>16</v>
      </c>
      <c r="B120" s="226"/>
      <c r="C120" s="226"/>
      <c r="D120" s="136">
        <v>42712</v>
      </c>
      <c r="E120" s="136">
        <v>42752</v>
      </c>
      <c r="F120" s="136">
        <v>42748</v>
      </c>
      <c r="G120" s="25">
        <f t="shared" si="11"/>
        <v>36</v>
      </c>
      <c r="H120" s="373">
        <v>74619.780278100006</v>
      </c>
      <c r="I120" s="121">
        <f t="shared" si="12"/>
        <v>2686312.09</v>
      </c>
    </row>
    <row r="121" spans="1:9">
      <c r="A121" s="23">
        <f t="shared" si="13"/>
        <v>17</v>
      </c>
      <c r="B121" s="226"/>
      <c r="C121" s="226"/>
      <c r="D121" s="136">
        <v>42713</v>
      </c>
      <c r="E121" s="136">
        <v>42752</v>
      </c>
      <c r="F121" s="136">
        <v>42748</v>
      </c>
      <c r="G121" s="25">
        <f t="shared" si="11"/>
        <v>35</v>
      </c>
      <c r="H121" s="373">
        <v>73492.082913399994</v>
      </c>
      <c r="I121" s="121">
        <f t="shared" si="12"/>
        <v>2572222.9</v>
      </c>
    </row>
    <row r="122" spans="1:9">
      <c r="A122" s="23">
        <f t="shared" si="13"/>
        <v>18</v>
      </c>
      <c r="B122" s="226"/>
      <c r="C122" s="226"/>
      <c r="D122" s="136">
        <v>42713</v>
      </c>
      <c r="E122" s="136">
        <v>42752</v>
      </c>
      <c r="F122" s="136">
        <v>42748</v>
      </c>
      <c r="G122" s="25">
        <f t="shared" si="11"/>
        <v>35</v>
      </c>
      <c r="H122" s="373">
        <v>73250.107365499993</v>
      </c>
      <c r="I122" s="121">
        <f t="shared" si="12"/>
        <v>2563753.7599999998</v>
      </c>
    </row>
    <row r="123" spans="1:9">
      <c r="A123" s="23">
        <f t="shared" si="13"/>
        <v>19</v>
      </c>
      <c r="B123" s="226"/>
      <c r="C123" s="226"/>
      <c r="D123" s="136">
        <v>42714</v>
      </c>
      <c r="E123" s="136">
        <v>42752</v>
      </c>
      <c r="F123" s="136">
        <v>42748</v>
      </c>
      <c r="G123" s="25">
        <f t="shared" si="11"/>
        <v>34</v>
      </c>
      <c r="H123" s="373">
        <v>72784.418575300006</v>
      </c>
      <c r="I123" s="121">
        <f t="shared" si="12"/>
        <v>2474670.23</v>
      </c>
    </row>
    <row r="124" spans="1:9">
      <c r="A124" s="23">
        <f t="shared" si="13"/>
        <v>20</v>
      </c>
      <c r="B124" s="226"/>
      <c r="C124" s="226"/>
      <c r="D124" s="136">
        <v>42712</v>
      </c>
      <c r="E124" s="136">
        <v>42752</v>
      </c>
      <c r="F124" s="136">
        <v>42748</v>
      </c>
      <c r="G124" s="25">
        <f t="shared" si="11"/>
        <v>36</v>
      </c>
      <c r="H124" s="373">
        <v>72793.549727999998</v>
      </c>
      <c r="I124" s="121">
        <f t="shared" si="12"/>
        <v>2620567.79</v>
      </c>
    </row>
    <row r="125" spans="1:9">
      <c r="A125" s="23">
        <f t="shared" si="13"/>
        <v>21</v>
      </c>
      <c r="B125" s="226"/>
      <c r="C125" s="226"/>
      <c r="D125" s="136">
        <v>42712</v>
      </c>
      <c r="E125" s="136">
        <v>42752</v>
      </c>
      <c r="F125" s="136">
        <v>42748</v>
      </c>
      <c r="G125" s="25">
        <f t="shared" si="11"/>
        <v>36</v>
      </c>
      <c r="H125" s="373">
        <v>74848.059096800003</v>
      </c>
      <c r="I125" s="121">
        <f t="shared" si="12"/>
        <v>2694530.13</v>
      </c>
    </row>
    <row r="126" spans="1:9">
      <c r="A126" s="23">
        <f t="shared" si="13"/>
        <v>22</v>
      </c>
      <c r="B126" s="226"/>
      <c r="C126" s="226"/>
      <c r="D126" s="136">
        <v>42711</v>
      </c>
      <c r="E126" s="136">
        <v>42752</v>
      </c>
      <c r="F126" s="136">
        <v>42748</v>
      </c>
      <c r="G126" s="25">
        <f t="shared" si="11"/>
        <v>37</v>
      </c>
      <c r="H126" s="373">
        <v>72601.795520200001</v>
      </c>
      <c r="I126" s="121">
        <f t="shared" si="12"/>
        <v>2686266.43</v>
      </c>
    </row>
    <row r="127" spans="1:9">
      <c r="A127" s="23">
        <f t="shared" si="13"/>
        <v>23</v>
      </c>
      <c r="B127" s="226"/>
      <c r="C127" s="226"/>
      <c r="D127" s="136">
        <v>42711</v>
      </c>
      <c r="E127" s="136">
        <v>42752</v>
      </c>
      <c r="F127" s="136">
        <v>42748</v>
      </c>
      <c r="G127" s="25">
        <f t="shared" si="11"/>
        <v>37</v>
      </c>
      <c r="H127" s="373">
        <v>73204.451601699999</v>
      </c>
      <c r="I127" s="121">
        <f t="shared" si="12"/>
        <v>2708564.71</v>
      </c>
    </row>
    <row r="128" spans="1:9">
      <c r="A128" s="23">
        <f t="shared" si="13"/>
        <v>24</v>
      </c>
      <c r="B128" s="226"/>
      <c r="C128" s="226"/>
      <c r="D128" s="136">
        <v>42714</v>
      </c>
      <c r="E128" s="136">
        <v>42752</v>
      </c>
      <c r="F128" s="136">
        <v>42748</v>
      </c>
      <c r="G128" s="25">
        <f t="shared" si="11"/>
        <v>34</v>
      </c>
      <c r="H128" s="373">
        <v>74514.772021500001</v>
      </c>
      <c r="I128" s="121">
        <f t="shared" si="12"/>
        <v>2533502.25</v>
      </c>
    </row>
    <row r="129" spans="1:9">
      <c r="A129" s="23">
        <f t="shared" si="13"/>
        <v>25</v>
      </c>
      <c r="B129" s="226"/>
      <c r="C129" s="226"/>
      <c r="D129" s="136">
        <v>42711</v>
      </c>
      <c r="E129" s="136">
        <v>42752</v>
      </c>
      <c r="F129" s="136">
        <v>42748</v>
      </c>
      <c r="G129" s="25">
        <f t="shared" si="11"/>
        <v>37</v>
      </c>
      <c r="H129" s="373">
        <v>74455.419528600003</v>
      </c>
      <c r="I129" s="121">
        <f t="shared" si="12"/>
        <v>2754850.52</v>
      </c>
    </row>
    <row r="130" spans="1:9">
      <c r="A130" s="23">
        <f t="shared" si="13"/>
        <v>26</v>
      </c>
      <c r="B130" s="226"/>
      <c r="C130" s="226"/>
      <c r="D130" s="136">
        <v>42711</v>
      </c>
      <c r="E130" s="136">
        <v>42752</v>
      </c>
      <c r="F130" s="136">
        <v>42748</v>
      </c>
      <c r="G130" s="25">
        <f t="shared" si="11"/>
        <v>37</v>
      </c>
      <c r="H130" s="373">
        <v>73948.640551000004</v>
      </c>
      <c r="I130" s="121">
        <f t="shared" si="12"/>
        <v>2736099.7</v>
      </c>
    </row>
    <row r="131" spans="1:9">
      <c r="A131" s="23">
        <f t="shared" si="13"/>
        <v>27</v>
      </c>
      <c r="B131" s="226"/>
      <c r="C131" s="226"/>
      <c r="D131" s="136">
        <v>42712</v>
      </c>
      <c r="E131" s="136">
        <v>42752</v>
      </c>
      <c r="F131" s="136">
        <v>42748</v>
      </c>
      <c r="G131" s="25">
        <f t="shared" si="11"/>
        <v>36</v>
      </c>
      <c r="H131" s="373">
        <v>74615.214701699995</v>
      </c>
      <c r="I131" s="121">
        <f t="shared" si="12"/>
        <v>2686147.73</v>
      </c>
    </row>
    <row r="132" spans="1:9">
      <c r="A132" s="23">
        <f t="shared" si="13"/>
        <v>28</v>
      </c>
      <c r="B132" s="226"/>
      <c r="C132" s="226"/>
      <c r="D132" s="136">
        <v>42711</v>
      </c>
      <c r="E132" s="136">
        <v>42752</v>
      </c>
      <c r="F132" s="136">
        <v>42748</v>
      </c>
      <c r="G132" s="25">
        <f t="shared" si="11"/>
        <v>37</v>
      </c>
      <c r="H132" s="373">
        <v>72629.188978399994</v>
      </c>
      <c r="I132" s="121">
        <f t="shared" si="12"/>
        <v>2687279.99</v>
      </c>
    </row>
    <row r="133" spans="1:9">
      <c r="A133" s="23">
        <f t="shared" si="13"/>
        <v>29</v>
      </c>
      <c r="B133" s="226"/>
      <c r="C133" s="226"/>
      <c r="D133" s="136">
        <v>42711</v>
      </c>
      <c r="E133" s="136">
        <v>42752</v>
      </c>
      <c r="F133" s="136">
        <v>42748</v>
      </c>
      <c r="G133" s="25">
        <f t="shared" si="11"/>
        <v>37</v>
      </c>
      <c r="H133" s="373">
        <v>73478.386184200004</v>
      </c>
      <c r="I133" s="121">
        <f t="shared" si="12"/>
        <v>2718700.29</v>
      </c>
    </row>
    <row r="134" spans="1:9">
      <c r="A134" s="23">
        <f t="shared" si="13"/>
        <v>30</v>
      </c>
      <c r="B134" s="226"/>
      <c r="C134" s="226"/>
      <c r="D134" s="136">
        <v>42714</v>
      </c>
      <c r="E134" s="136">
        <v>42752</v>
      </c>
      <c r="F134" s="136">
        <v>42748</v>
      </c>
      <c r="G134" s="25">
        <f t="shared" si="11"/>
        <v>34</v>
      </c>
      <c r="H134" s="373">
        <v>72624.623402099998</v>
      </c>
      <c r="I134" s="121">
        <f t="shared" si="12"/>
        <v>2469237.2000000002</v>
      </c>
    </row>
    <row r="135" spans="1:9">
      <c r="A135" s="23">
        <f t="shared" si="13"/>
        <v>31</v>
      </c>
      <c r="B135" s="226"/>
      <c r="C135" s="226"/>
      <c r="D135" s="136">
        <v>42713</v>
      </c>
      <c r="E135" s="136">
        <v>42752</v>
      </c>
      <c r="F135" s="136">
        <v>42748</v>
      </c>
      <c r="G135" s="25">
        <f t="shared" si="11"/>
        <v>35</v>
      </c>
      <c r="H135" s="373">
        <v>74295.624355399996</v>
      </c>
      <c r="I135" s="121">
        <f t="shared" si="12"/>
        <v>2600346.85</v>
      </c>
    </row>
    <row r="136" spans="1:9">
      <c r="A136" s="23">
        <f t="shared" si="13"/>
        <v>32</v>
      </c>
      <c r="B136" s="226"/>
      <c r="C136" s="226"/>
      <c r="D136" s="136">
        <v>42714</v>
      </c>
      <c r="E136" s="136">
        <v>42752</v>
      </c>
      <c r="F136" s="136">
        <v>42748</v>
      </c>
      <c r="G136" s="25">
        <f t="shared" si="11"/>
        <v>34</v>
      </c>
      <c r="H136" s="373">
        <v>71606.499870400003</v>
      </c>
      <c r="I136" s="121">
        <f t="shared" si="12"/>
        <v>2434621</v>
      </c>
    </row>
    <row r="137" spans="1:9">
      <c r="A137" s="23">
        <f t="shared" si="13"/>
        <v>33</v>
      </c>
      <c r="B137" s="226"/>
      <c r="C137" s="226"/>
      <c r="D137" s="136">
        <v>42711</v>
      </c>
      <c r="E137" s="136">
        <v>42752</v>
      </c>
      <c r="F137" s="136">
        <v>42748</v>
      </c>
      <c r="G137" s="25">
        <f t="shared" si="11"/>
        <v>37</v>
      </c>
      <c r="H137" s="373">
        <v>73629.050204700005</v>
      </c>
      <c r="I137" s="121">
        <f t="shared" si="12"/>
        <v>2724274.86</v>
      </c>
    </row>
    <row r="138" spans="1:9">
      <c r="A138" s="23">
        <f t="shared" si="13"/>
        <v>34</v>
      </c>
      <c r="B138" s="226"/>
      <c r="C138" s="226"/>
      <c r="D138" s="136">
        <v>42727</v>
      </c>
      <c r="E138" s="136">
        <v>42752</v>
      </c>
      <c r="F138" s="136">
        <v>42748</v>
      </c>
      <c r="G138" s="25">
        <f t="shared" si="11"/>
        <v>21</v>
      </c>
      <c r="H138" s="373">
        <v>73432.730420499996</v>
      </c>
      <c r="I138" s="121">
        <f t="shared" si="12"/>
        <v>1542087.34</v>
      </c>
    </row>
    <row r="139" spans="1:9">
      <c r="A139" s="23">
        <f t="shared" si="13"/>
        <v>35</v>
      </c>
      <c r="B139" s="226"/>
      <c r="C139" s="226"/>
      <c r="D139" s="136">
        <v>42727</v>
      </c>
      <c r="E139" s="136">
        <v>42752</v>
      </c>
      <c r="F139" s="136">
        <v>42748</v>
      </c>
      <c r="G139" s="25">
        <f t="shared" si="11"/>
        <v>21</v>
      </c>
      <c r="H139" s="373">
        <v>74286.493202700003</v>
      </c>
      <c r="I139" s="121">
        <f t="shared" si="12"/>
        <v>1560016.36</v>
      </c>
    </row>
    <row r="140" spans="1:9">
      <c r="A140" s="23">
        <f t="shared" si="13"/>
        <v>36</v>
      </c>
      <c r="B140" s="226"/>
      <c r="C140" s="226"/>
      <c r="D140" s="136">
        <v>42727</v>
      </c>
      <c r="E140" s="136">
        <v>42752</v>
      </c>
      <c r="F140" s="136">
        <v>42748</v>
      </c>
      <c r="G140" s="25">
        <f t="shared" si="11"/>
        <v>21</v>
      </c>
      <c r="H140" s="373">
        <v>74569.558938000002</v>
      </c>
      <c r="I140" s="121">
        <f t="shared" si="12"/>
        <v>1565960.74</v>
      </c>
    </row>
    <row r="141" spans="1:9">
      <c r="A141" s="23">
        <f t="shared" si="13"/>
        <v>37</v>
      </c>
      <c r="B141" s="226"/>
      <c r="C141" s="226"/>
      <c r="D141" s="136">
        <v>42727</v>
      </c>
      <c r="E141" s="136">
        <v>42752</v>
      </c>
      <c r="F141" s="136">
        <v>42748</v>
      </c>
      <c r="G141" s="25">
        <f t="shared" si="11"/>
        <v>21</v>
      </c>
      <c r="H141" s="373">
        <v>75692.690726300003</v>
      </c>
      <c r="I141" s="121">
        <f t="shared" si="12"/>
        <v>1589546.51</v>
      </c>
    </row>
    <row r="142" spans="1:9">
      <c r="A142" s="23">
        <f t="shared" si="13"/>
        <v>38</v>
      </c>
      <c r="B142" s="226"/>
      <c r="C142" s="226"/>
      <c r="D142" s="136">
        <v>42727</v>
      </c>
      <c r="E142" s="136">
        <v>42752</v>
      </c>
      <c r="F142" s="136">
        <v>42748</v>
      </c>
      <c r="G142" s="25">
        <f t="shared" si="11"/>
        <v>21</v>
      </c>
      <c r="H142" s="373">
        <v>73670.140392000001</v>
      </c>
      <c r="I142" s="121">
        <f t="shared" si="12"/>
        <v>1547072.95</v>
      </c>
    </row>
    <row r="143" spans="1:9">
      <c r="A143" s="23">
        <f t="shared" si="13"/>
        <v>39</v>
      </c>
      <c r="B143" s="226"/>
      <c r="C143" s="226"/>
      <c r="D143" s="136">
        <v>42727</v>
      </c>
      <c r="E143" s="136">
        <v>42752</v>
      </c>
      <c r="F143" s="136">
        <v>42748</v>
      </c>
      <c r="G143" s="25">
        <f t="shared" si="11"/>
        <v>21</v>
      </c>
      <c r="H143" s="373">
        <v>74254.534168099999</v>
      </c>
      <c r="I143" s="121">
        <f t="shared" si="12"/>
        <v>1559345.22</v>
      </c>
    </row>
    <row r="144" spans="1:9">
      <c r="A144" s="23">
        <f t="shared" si="13"/>
        <v>40</v>
      </c>
      <c r="B144" s="226"/>
      <c r="C144" s="226"/>
      <c r="D144" s="136">
        <v>42727</v>
      </c>
      <c r="E144" s="136">
        <v>42752</v>
      </c>
      <c r="F144" s="136">
        <v>42748</v>
      </c>
      <c r="G144" s="25">
        <f t="shared" si="11"/>
        <v>21</v>
      </c>
      <c r="H144" s="373">
        <v>73706.665003000002</v>
      </c>
      <c r="I144" s="121">
        <f t="shared" si="12"/>
        <v>1547839.97</v>
      </c>
    </row>
    <row r="145" spans="1:9">
      <c r="A145" s="23">
        <f t="shared" si="13"/>
        <v>41</v>
      </c>
      <c r="B145" s="226"/>
      <c r="C145" s="226"/>
      <c r="D145" s="136">
        <v>42727</v>
      </c>
      <c r="E145" s="136">
        <v>42752</v>
      </c>
      <c r="F145" s="136">
        <v>42748</v>
      </c>
      <c r="G145" s="25">
        <f t="shared" si="11"/>
        <v>21</v>
      </c>
      <c r="H145" s="373">
        <v>74026.255349300001</v>
      </c>
      <c r="I145" s="121">
        <f t="shared" si="12"/>
        <v>1554551.36</v>
      </c>
    </row>
    <row r="146" spans="1:9">
      <c r="A146" s="23">
        <f t="shared" si="13"/>
        <v>42</v>
      </c>
      <c r="B146" s="226" t="s">
        <v>269</v>
      </c>
      <c r="C146" s="226" t="s">
        <v>498</v>
      </c>
      <c r="D146" s="136">
        <v>42719</v>
      </c>
      <c r="E146" s="136">
        <v>42760</v>
      </c>
      <c r="F146" s="136">
        <v>42760</v>
      </c>
      <c r="G146" s="25">
        <f t="shared" si="11"/>
        <v>41</v>
      </c>
      <c r="H146" s="373">
        <v>74692.400000000009</v>
      </c>
      <c r="I146" s="121">
        <f t="shared" si="12"/>
        <v>3062388.4</v>
      </c>
    </row>
    <row r="147" spans="1:9">
      <c r="A147" s="23">
        <f t="shared" si="13"/>
        <v>43</v>
      </c>
      <c r="B147" s="226"/>
      <c r="C147" s="226"/>
      <c r="D147" s="136">
        <v>42719</v>
      </c>
      <c r="E147" s="136">
        <v>42760</v>
      </c>
      <c r="F147" s="136">
        <v>42760</v>
      </c>
      <c r="G147" s="25">
        <f t="shared" si="11"/>
        <v>41</v>
      </c>
      <c r="H147" s="373">
        <v>75026.100000000006</v>
      </c>
      <c r="I147" s="121">
        <f t="shared" si="12"/>
        <v>3076070.1</v>
      </c>
    </row>
    <row r="148" spans="1:9">
      <c r="A148" s="23">
        <f t="shared" si="13"/>
        <v>44</v>
      </c>
      <c r="B148" s="226"/>
      <c r="C148" s="226"/>
      <c r="D148" s="136">
        <v>42719</v>
      </c>
      <c r="E148" s="136">
        <v>42760</v>
      </c>
      <c r="F148" s="136">
        <v>42760</v>
      </c>
      <c r="G148" s="25">
        <f t="shared" si="11"/>
        <v>41</v>
      </c>
      <c r="H148" s="373">
        <v>74377.5</v>
      </c>
      <c r="I148" s="121">
        <f t="shared" si="12"/>
        <v>3049477.5</v>
      </c>
    </row>
    <row r="149" spans="1:9">
      <c r="A149" s="23">
        <f t="shared" si="13"/>
        <v>45</v>
      </c>
      <c r="B149" s="226"/>
      <c r="C149" s="226"/>
      <c r="D149" s="136">
        <v>42719</v>
      </c>
      <c r="E149" s="136">
        <v>42760</v>
      </c>
      <c r="F149" s="136">
        <v>42760</v>
      </c>
      <c r="G149" s="25">
        <f t="shared" si="11"/>
        <v>41</v>
      </c>
      <c r="H149" s="373">
        <v>75317.5</v>
      </c>
      <c r="I149" s="121">
        <f t="shared" si="12"/>
        <v>3088017.5</v>
      </c>
    </row>
    <row r="150" spans="1:9">
      <c r="A150" s="23">
        <f t="shared" si="13"/>
        <v>46</v>
      </c>
      <c r="B150" s="226"/>
      <c r="C150" s="226"/>
      <c r="D150" s="136">
        <v>42719</v>
      </c>
      <c r="E150" s="136">
        <v>42760</v>
      </c>
      <c r="F150" s="136">
        <v>42760</v>
      </c>
      <c r="G150" s="25">
        <f t="shared" si="11"/>
        <v>41</v>
      </c>
      <c r="H150" s="373">
        <v>75326.900000000009</v>
      </c>
      <c r="I150" s="121">
        <f t="shared" si="12"/>
        <v>3088402.9</v>
      </c>
    </row>
    <row r="151" spans="1:9">
      <c r="A151" s="23">
        <f t="shared" si="13"/>
        <v>47</v>
      </c>
      <c r="B151" s="226"/>
      <c r="C151" s="226"/>
      <c r="D151" s="136">
        <v>42719</v>
      </c>
      <c r="E151" s="136">
        <v>42760</v>
      </c>
      <c r="F151" s="136">
        <v>42760</v>
      </c>
      <c r="G151" s="25">
        <f t="shared" si="11"/>
        <v>41</v>
      </c>
      <c r="H151" s="373">
        <v>75214.100000000006</v>
      </c>
      <c r="I151" s="121">
        <f t="shared" si="12"/>
        <v>3083778.1</v>
      </c>
    </row>
    <row r="152" spans="1:9">
      <c r="A152" s="23">
        <f t="shared" si="13"/>
        <v>48</v>
      </c>
      <c r="B152" s="226"/>
      <c r="C152" s="226"/>
      <c r="D152" s="136">
        <v>42719</v>
      </c>
      <c r="E152" s="136">
        <v>42760</v>
      </c>
      <c r="F152" s="136">
        <v>42760</v>
      </c>
      <c r="G152" s="25">
        <f t="shared" si="11"/>
        <v>41</v>
      </c>
      <c r="H152" s="373">
        <v>75811</v>
      </c>
      <c r="I152" s="121">
        <f t="shared" si="12"/>
        <v>3108251</v>
      </c>
    </row>
    <row r="153" spans="1:9">
      <c r="A153" s="23">
        <f t="shared" si="13"/>
        <v>49</v>
      </c>
      <c r="B153" s="226"/>
      <c r="C153" s="226"/>
      <c r="D153" s="136">
        <v>42719</v>
      </c>
      <c r="E153" s="136">
        <v>42760</v>
      </c>
      <c r="F153" s="136">
        <v>42760</v>
      </c>
      <c r="G153" s="25">
        <f t="shared" si="11"/>
        <v>41</v>
      </c>
      <c r="H153" s="373">
        <v>76436.100000000006</v>
      </c>
      <c r="I153" s="121">
        <f t="shared" si="12"/>
        <v>3133880.1</v>
      </c>
    </row>
    <row r="154" spans="1:9">
      <c r="A154" s="23">
        <f t="shared" si="13"/>
        <v>50</v>
      </c>
      <c r="B154" s="226"/>
      <c r="C154" s="226"/>
      <c r="D154" s="136">
        <v>42719</v>
      </c>
      <c r="E154" s="136">
        <v>42760</v>
      </c>
      <c r="F154" s="136">
        <v>42760</v>
      </c>
      <c r="G154" s="25">
        <f t="shared" si="11"/>
        <v>41</v>
      </c>
      <c r="H154" s="373">
        <v>75030.8</v>
      </c>
      <c r="I154" s="121">
        <f t="shared" si="12"/>
        <v>3076262.8</v>
      </c>
    </row>
    <row r="155" spans="1:9">
      <c r="A155" s="23">
        <f t="shared" si="13"/>
        <v>51</v>
      </c>
      <c r="B155" s="226"/>
      <c r="C155" s="226"/>
      <c r="D155" s="136">
        <v>42719</v>
      </c>
      <c r="E155" s="136">
        <v>42760</v>
      </c>
      <c r="F155" s="136">
        <v>42760</v>
      </c>
      <c r="G155" s="25">
        <f t="shared" si="11"/>
        <v>41</v>
      </c>
      <c r="H155" s="373">
        <v>74542</v>
      </c>
      <c r="I155" s="121">
        <f t="shared" si="12"/>
        <v>3056222</v>
      </c>
    </row>
    <row r="156" spans="1:9">
      <c r="A156" s="23">
        <f t="shared" si="13"/>
        <v>52</v>
      </c>
      <c r="B156" s="226"/>
      <c r="C156" s="226"/>
      <c r="D156" s="136">
        <v>42719</v>
      </c>
      <c r="E156" s="136">
        <v>42760</v>
      </c>
      <c r="F156" s="136">
        <v>42760</v>
      </c>
      <c r="G156" s="25">
        <f t="shared" si="11"/>
        <v>41</v>
      </c>
      <c r="H156" s="373">
        <v>75256.400000000009</v>
      </c>
      <c r="I156" s="121">
        <f t="shared" si="12"/>
        <v>3085512.4</v>
      </c>
    </row>
    <row r="157" spans="1:9">
      <c r="A157" s="23">
        <f t="shared" si="13"/>
        <v>53</v>
      </c>
      <c r="B157" s="226"/>
      <c r="C157" s="226"/>
      <c r="D157" s="136">
        <v>42719</v>
      </c>
      <c r="E157" s="136">
        <v>42760</v>
      </c>
      <c r="F157" s="136">
        <v>42760</v>
      </c>
      <c r="G157" s="25">
        <f t="shared" si="11"/>
        <v>41</v>
      </c>
      <c r="H157" s="373">
        <v>75702.900000000009</v>
      </c>
      <c r="I157" s="121">
        <f t="shared" si="12"/>
        <v>3103818.9</v>
      </c>
    </row>
    <row r="158" spans="1:9">
      <c r="A158" s="23">
        <f t="shared" si="13"/>
        <v>54</v>
      </c>
      <c r="B158" s="226"/>
      <c r="C158" s="226"/>
      <c r="D158" s="136">
        <v>42719</v>
      </c>
      <c r="E158" s="136">
        <v>42760</v>
      </c>
      <c r="F158" s="136">
        <v>42760</v>
      </c>
      <c r="G158" s="25">
        <f t="shared" si="11"/>
        <v>41</v>
      </c>
      <c r="H158" s="373">
        <v>74814.600000000006</v>
      </c>
      <c r="I158" s="121">
        <f t="shared" si="12"/>
        <v>3067398.6</v>
      </c>
    </row>
    <row r="159" spans="1:9">
      <c r="A159" s="23">
        <f t="shared" si="13"/>
        <v>55</v>
      </c>
      <c r="B159" s="226"/>
      <c r="C159" s="226"/>
      <c r="D159" s="136">
        <v>42719</v>
      </c>
      <c r="E159" s="136">
        <v>42760</v>
      </c>
      <c r="F159" s="136">
        <v>42760</v>
      </c>
      <c r="G159" s="25">
        <f t="shared" si="11"/>
        <v>41</v>
      </c>
      <c r="H159" s="373">
        <v>73813.5</v>
      </c>
      <c r="I159" s="121">
        <f t="shared" si="12"/>
        <v>3026353.5</v>
      </c>
    </row>
    <row r="160" spans="1:9">
      <c r="A160" s="23">
        <f t="shared" si="13"/>
        <v>56</v>
      </c>
      <c r="B160" s="226"/>
      <c r="C160" s="226"/>
      <c r="D160" s="136">
        <v>42732</v>
      </c>
      <c r="E160" s="136">
        <v>42760</v>
      </c>
      <c r="F160" s="136">
        <v>42760</v>
      </c>
      <c r="G160" s="25">
        <f t="shared" si="11"/>
        <v>28</v>
      </c>
      <c r="H160" s="373">
        <v>74720.600000000006</v>
      </c>
      <c r="I160" s="121">
        <f t="shared" si="12"/>
        <v>2092176.8</v>
      </c>
    </row>
    <row r="161" spans="1:9">
      <c r="A161" s="23">
        <f t="shared" si="13"/>
        <v>57</v>
      </c>
      <c r="B161" s="226"/>
      <c r="C161" s="226"/>
      <c r="D161" s="136">
        <v>42732</v>
      </c>
      <c r="E161" s="136">
        <v>42760</v>
      </c>
      <c r="F161" s="136">
        <v>42760</v>
      </c>
      <c r="G161" s="25">
        <f t="shared" si="11"/>
        <v>28</v>
      </c>
      <c r="H161" s="373">
        <v>75707.600000000006</v>
      </c>
      <c r="I161" s="121">
        <f t="shared" si="12"/>
        <v>2119812.7999999998</v>
      </c>
    </row>
    <row r="162" spans="1:9">
      <c r="A162" s="23">
        <f t="shared" si="13"/>
        <v>58</v>
      </c>
      <c r="B162" s="226"/>
      <c r="C162" s="226"/>
      <c r="D162" s="136">
        <v>42732</v>
      </c>
      <c r="E162" s="136">
        <v>42760</v>
      </c>
      <c r="F162" s="136">
        <v>42760</v>
      </c>
      <c r="G162" s="25">
        <f t="shared" si="11"/>
        <v>28</v>
      </c>
      <c r="H162" s="373">
        <v>75571.3</v>
      </c>
      <c r="I162" s="121">
        <f t="shared" si="12"/>
        <v>2115996.4</v>
      </c>
    </row>
    <row r="163" spans="1:9">
      <c r="A163" s="23">
        <f t="shared" si="13"/>
        <v>59</v>
      </c>
      <c r="B163" s="226"/>
      <c r="C163" s="226"/>
      <c r="D163" s="136">
        <v>42732</v>
      </c>
      <c r="E163" s="136">
        <v>42760</v>
      </c>
      <c r="F163" s="136">
        <v>42760</v>
      </c>
      <c r="G163" s="25">
        <f t="shared" si="11"/>
        <v>28</v>
      </c>
      <c r="H163" s="373">
        <v>76102.400000000009</v>
      </c>
      <c r="I163" s="121">
        <f t="shared" si="12"/>
        <v>2130867.2000000002</v>
      </c>
    </row>
    <row r="164" spans="1:9">
      <c r="A164" s="23">
        <f t="shared" si="13"/>
        <v>60</v>
      </c>
      <c r="B164" s="226"/>
      <c r="C164" s="226"/>
      <c r="D164" s="136">
        <v>42732</v>
      </c>
      <c r="E164" s="136">
        <v>42760</v>
      </c>
      <c r="F164" s="136">
        <v>42760</v>
      </c>
      <c r="G164" s="25">
        <f t="shared" si="11"/>
        <v>28</v>
      </c>
      <c r="H164" s="373">
        <v>76788.600000000006</v>
      </c>
      <c r="I164" s="121">
        <f t="shared" si="12"/>
        <v>2150080.7999999998</v>
      </c>
    </row>
    <row r="165" spans="1:9">
      <c r="A165" s="23">
        <f t="shared" si="13"/>
        <v>61</v>
      </c>
      <c r="B165" s="226"/>
      <c r="C165" s="226"/>
      <c r="D165" s="136">
        <v>42732</v>
      </c>
      <c r="E165" s="136">
        <v>42760</v>
      </c>
      <c r="F165" s="136">
        <v>42760</v>
      </c>
      <c r="G165" s="25">
        <f t="shared" si="11"/>
        <v>28</v>
      </c>
      <c r="H165" s="373">
        <v>76323.3</v>
      </c>
      <c r="I165" s="121">
        <f t="shared" si="12"/>
        <v>2137052.4</v>
      </c>
    </row>
    <row r="166" spans="1:9">
      <c r="A166" s="23">
        <f t="shared" si="13"/>
        <v>62</v>
      </c>
      <c r="B166" s="226"/>
      <c r="C166" s="226"/>
      <c r="D166" s="136">
        <v>42740</v>
      </c>
      <c r="E166" s="136">
        <v>42760</v>
      </c>
      <c r="F166" s="136">
        <v>42760</v>
      </c>
      <c r="G166" s="25">
        <f t="shared" si="11"/>
        <v>20</v>
      </c>
      <c r="H166" s="373">
        <v>79517.2</v>
      </c>
      <c r="I166" s="121">
        <f t="shared" si="12"/>
        <v>1590344</v>
      </c>
    </row>
    <row r="167" spans="1:9">
      <c r="A167" s="23">
        <f t="shared" si="13"/>
        <v>63</v>
      </c>
      <c r="B167" s="226"/>
      <c r="C167" s="226"/>
      <c r="D167" s="136">
        <v>42739</v>
      </c>
      <c r="E167" s="136">
        <v>42760</v>
      </c>
      <c r="F167" s="136">
        <v>42760</v>
      </c>
      <c r="G167" s="25">
        <f t="shared" si="11"/>
        <v>21</v>
      </c>
      <c r="H167" s="373">
        <v>76685</v>
      </c>
      <c r="I167" s="121">
        <f t="shared" si="12"/>
        <v>1610385</v>
      </c>
    </row>
    <row r="168" spans="1:9">
      <c r="A168" s="23">
        <f t="shared" si="13"/>
        <v>64</v>
      </c>
      <c r="B168" s="226"/>
      <c r="C168" s="226"/>
      <c r="D168" s="136">
        <v>42739</v>
      </c>
      <c r="E168" s="136">
        <v>42760</v>
      </c>
      <c r="F168" s="136">
        <v>42760</v>
      </c>
      <c r="G168" s="25">
        <f t="shared" si="11"/>
        <v>21</v>
      </c>
      <c r="H168" s="373">
        <v>79757.3</v>
      </c>
      <c r="I168" s="121">
        <f t="shared" si="12"/>
        <v>1674903.3</v>
      </c>
    </row>
    <row r="169" spans="1:9">
      <c r="A169" s="23">
        <f t="shared" si="13"/>
        <v>65</v>
      </c>
      <c r="B169" s="226" t="s">
        <v>269</v>
      </c>
      <c r="C169" s="226" t="s">
        <v>499</v>
      </c>
      <c r="D169" s="136">
        <v>42739</v>
      </c>
      <c r="E169" s="136">
        <v>42760</v>
      </c>
      <c r="F169" s="136">
        <v>42760</v>
      </c>
      <c r="G169" s="25">
        <f t="shared" ref="G169:G232" si="14">F169-D169</f>
        <v>21</v>
      </c>
      <c r="H169" s="373">
        <v>63722.2</v>
      </c>
      <c r="I169" s="121">
        <f t="shared" ref="I169:I232" si="15">ROUND(G169*H169,2)</f>
        <v>1338166.2</v>
      </c>
    </row>
    <row r="170" spans="1:9">
      <c r="A170" s="23">
        <f t="shared" si="13"/>
        <v>66</v>
      </c>
      <c r="B170" s="226"/>
      <c r="C170" s="226"/>
      <c r="D170" s="136">
        <v>42739</v>
      </c>
      <c r="E170" s="136">
        <v>42760</v>
      </c>
      <c r="F170" s="136">
        <v>42760</v>
      </c>
      <c r="G170" s="25">
        <f t="shared" si="14"/>
        <v>21</v>
      </c>
      <c r="H170" s="373">
        <v>65636.899999999994</v>
      </c>
      <c r="I170" s="121">
        <f t="shared" si="15"/>
        <v>1378374.9</v>
      </c>
    </row>
    <row r="171" spans="1:9">
      <c r="A171" s="23">
        <f t="shared" si="13"/>
        <v>67</v>
      </c>
      <c r="B171" s="226"/>
      <c r="C171" s="226"/>
      <c r="D171" s="136">
        <v>42739</v>
      </c>
      <c r="E171" s="136">
        <v>42760</v>
      </c>
      <c r="F171" s="136">
        <v>42760</v>
      </c>
      <c r="G171" s="25">
        <f t="shared" si="14"/>
        <v>21</v>
      </c>
      <c r="H171" s="373">
        <v>63931.3</v>
      </c>
      <c r="I171" s="121">
        <f t="shared" si="15"/>
        <v>1342557.3</v>
      </c>
    </row>
    <row r="172" spans="1:9">
      <c r="A172" s="23">
        <f t="shared" si="13"/>
        <v>68</v>
      </c>
      <c r="B172" s="226"/>
      <c r="C172" s="226"/>
      <c r="D172" s="136">
        <v>42739</v>
      </c>
      <c r="E172" s="136">
        <v>42760</v>
      </c>
      <c r="F172" s="136">
        <v>42760</v>
      </c>
      <c r="G172" s="25">
        <f t="shared" si="14"/>
        <v>21</v>
      </c>
      <c r="H172" s="373">
        <v>65210.5</v>
      </c>
      <c r="I172" s="121">
        <f t="shared" si="15"/>
        <v>1369420.5</v>
      </c>
    </row>
    <row r="173" spans="1:9">
      <c r="A173" s="23">
        <f t="shared" si="13"/>
        <v>69</v>
      </c>
      <c r="B173" s="226"/>
      <c r="C173" s="226"/>
      <c r="D173" s="136">
        <v>42739</v>
      </c>
      <c r="E173" s="136">
        <v>42760</v>
      </c>
      <c r="F173" s="136">
        <v>42760</v>
      </c>
      <c r="G173" s="25">
        <f t="shared" si="14"/>
        <v>21</v>
      </c>
      <c r="H173" s="373">
        <v>65743.5</v>
      </c>
      <c r="I173" s="121">
        <f t="shared" si="15"/>
        <v>1380613.5</v>
      </c>
    </row>
    <row r="174" spans="1:9">
      <c r="A174" s="23">
        <f t="shared" si="13"/>
        <v>70</v>
      </c>
      <c r="B174" s="226"/>
      <c r="C174" s="226"/>
      <c r="D174" s="136">
        <v>42739</v>
      </c>
      <c r="E174" s="136">
        <v>42760</v>
      </c>
      <c r="F174" s="136">
        <v>42760</v>
      </c>
      <c r="G174" s="25">
        <f t="shared" si="14"/>
        <v>21</v>
      </c>
      <c r="H174" s="373">
        <v>65661.5</v>
      </c>
      <c r="I174" s="121">
        <f t="shared" si="15"/>
        <v>1378891.5</v>
      </c>
    </row>
    <row r="175" spans="1:9">
      <c r="A175" s="23">
        <f t="shared" si="13"/>
        <v>71</v>
      </c>
      <c r="B175" s="226"/>
      <c r="C175" s="226"/>
      <c r="D175" s="136">
        <v>42739</v>
      </c>
      <c r="E175" s="136">
        <v>42760</v>
      </c>
      <c r="F175" s="136">
        <v>42760</v>
      </c>
      <c r="G175" s="25">
        <f t="shared" si="14"/>
        <v>21</v>
      </c>
      <c r="H175" s="373">
        <v>66543</v>
      </c>
      <c r="I175" s="121">
        <f t="shared" si="15"/>
        <v>1397403</v>
      </c>
    </row>
    <row r="176" spans="1:9">
      <c r="A176" s="23">
        <f t="shared" si="13"/>
        <v>72</v>
      </c>
      <c r="B176" s="226"/>
      <c r="C176" s="226"/>
      <c r="D176" s="136">
        <v>42739</v>
      </c>
      <c r="E176" s="136">
        <v>42760</v>
      </c>
      <c r="F176" s="136">
        <v>42760</v>
      </c>
      <c r="G176" s="25">
        <f t="shared" si="14"/>
        <v>21</v>
      </c>
      <c r="H176" s="373">
        <v>66510.2</v>
      </c>
      <c r="I176" s="121">
        <f t="shared" si="15"/>
        <v>1396714.2</v>
      </c>
    </row>
    <row r="177" spans="1:9">
      <c r="A177" s="23">
        <f t="shared" si="13"/>
        <v>73</v>
      </c>
      <c r="B177" s="226"/>
      <c r="C177" s="226"/>
      <c r="D177" s="136">
        <v>42739</v>
      </c>
      <c r="E177" s="136">
        <v>42760</v>
      </c>
      <c r="F177" s="136">
        <v>42760</v>
      </c>
      <c r="G177" s="25">
        <f t="shared" si="14"/>
        <v>21</v>
      </c>
      <c r="H177" s="373">
        <v>65784.5</v>
      </c>
      <c r="I177" s="121">
        <f t="shared" si="15"/>
        <v>1381474.5</v>
      </c>
    </row>
    <row r="178" spans="1:9">
      <c r="A178" s="23">
        <f t="shared" si="13"/>
        <v>74</v>
      </c>
      <c r="B178" s="226"/>
      <c r="C178" s="226"/>
      <c r="D178" s="136">
        <v>42745</v>
      </c>
      <c r="E178" s="136">
        <v>42760</v>
      </c>
      <c r="F178" s="136">
        <v>42760</v>
      </c>
      <c r="G178" s="25">
        <f t="shared" si="14"/>
        <v>15</v>
      </c>
      <c r="H178" s="373">
        <v>64927.6</v>
      </c>
      <c r="I178" s="121">
        <f t="shared" si="15"/>
        <v>973914</v>
      </c>
    </row>
    <row r="179" spans="1:9">
      <c r="A179" s="23">
        <f t="shared" si="13"/>
        <v>75</v>
      </c>
      <c r="B179" s="226"/>
      <c r="C179" s="226"/>
      <c r="D179" s="136">
        <v>42739</v>
      </c>
      <c r="E179" s="136">
        <v>42760</v>
      </c>
      <c r="F179" s="136">
        <v>42760</v>
      </c>
      <c r="G179" s="25">
        <f t="shared" si="14"/>
        <v>21</v>
      </c>
      <c r="H179" s="373">
        <v>65366.3</v>
      </c>
      <c r="I179" s="121">
        <f t="shared" si="15"/>
        <v>1372692.3</v>
      </c>
    </row>
    <row r="180" spans="1:9">
      <c r="A180" s="23">
        <f t="shared" si="13"/>
        <v>76</v>
      </c>
      <c r="B180" s="226"/>
      <c r="C180" s="226"/>
      <c r="D180" s="136">
        <v>42739</v>
      </c>
      <c r="E180" s="136">
        <v>42760</v>
      </c>
      <c r="F180" s="136">
        <v>42760</v>
      </c>
      <c r="G180" s="25">
        <f t="shared" si="14"/>
        <v>21</v>
      </c>
      <c r="H180" s="373">
        <v>66805.399999999994</v>
      </c>
      <c r="I180" s="121">
        <f t="shared" si="15"/>
        <v>1402913.4</v>
      </c>
    </row>
    <row r="181" spans="1:9">
      <c r="A181" s="23">
        <f t="shared" si="13"/>
        <v>77</v>
      </c>
      <c r="B181" s="226"/>
      <c r="C181" s="226"/>
      <c r="D181" s="136">
        <v>42745</v>
      </c>
      <c r="E181" s="136">
        <v>42760</v>
      </c>
      <c r="F181" s="136">
        <v>42760</v>
      </c>
      <c r="G181" s="25">
        <f t="shared" si="14"/>
        <v>15</v>
      </c>
      <c r="H181" s="373">
        <v>64230.6</v>
      </c>
      <c r="I181" s="121">
        <f t="shared" si="15"/>
        <v>963459</v>
      </c>
    </row>
    <row r="182" spans="1:9">
      <c r="A182" s="23">
        <f t="shared" si="13"/>
        <v>78</v>
      </c>
      <c r="B182" s="226" t="s">
        <v>269</v>
      </c>
      <c r="C182" s="226" t="s">
        <v>500</v>
      </c>
      <c r="D182" s="136">
        <v>42719</v>
      </c>
      <c r="E182" s="136">
        <v>42781</v>
      </c>
      <c r="F182" s="136">
        <v>42781</v>
      </c>
      <c r="G182" s="25">
        <f t="shared" si="14"/>
        <v>62</v>
      </c>
      <c r="H182" s="373">
        <v>-771.56</v>
      </c>
      <c r="I182" s="121">
        <f t="shared" si="15"/>
        <v>-47836.72</v>
      </c>
    </row>
    <row r="183" spans="1:9">
      <c r="A183" s="23">
        <f t="shared" si="13"/>
        <v>79</v>
      </c>
      <c r="B183" s="226" t="s">
        <v>269</v>
      </c>
      <c r="C183" s="226" t="s">
        <v>501</v>
      </c>
      <c r="D183" s="136">
        <v>42739</v>
      </c>
      <c r="E183" s="136">
        <v>42781</v>
      </c>
      <c r="F183" s="136">
        <v>42781</v>
      </c>
      <c r="G183" s="25">
        <f t="shared" si="14"/>
        <v>42</v>
      </c>
      <c r="H183" s="373">
        <v>-455.27</v>
      </c>
      <c r="I183" s="121">
        <f t="shared" si="15"/>
        <v>-19121.34</v>
      </c>
    </row>
    <row r="184" spans="1:9">
      <c r="A184" s="23">
        <f t="shared" si="13"/>
        <v>80</v>
      </c>
      <c r="B184" s="226"/>
      <c r="C184" s="226"/>
      <c r="D184" s="136">
        <v>42739</v>
      </c>
      <c r="E184" s="136">
        <v>42781</v>
      </c>
      <c r="F184" s="136">
        <v>42781</v>
      </c>
      <c r="G184" s="25">
        <f t="shared" si="14"/>
        <v>42</v>
      </c>
      <c r="H184" s="373">
        <v>-468.95</v>
      </c>
      <c r="I184" s="121">
        <f t="shared" si="15"/>
        <v>-19695.900000000001</v>
      </c>
    </row>
    <row r="185" spans="1:9">
      <c r="A185" s="23">
        <f t="shared" si="13"/>
        <v>81</v>
      </c>
      <c r="B185" s="226"/>
      <c r="C185" s="226"/>
      <c r="D185" s="136">
        <v>42739</v>
      </c>
      <c r="E185" s="136">
        <v>42781</v>
      </c>
      <c r="F185" s="136">
        <v>42781</v>
      </c>
      <c r="G185" s="25">
        <f t="shared" si="14"/>
        <v>42</v>
      </c>
      <c r="H185" s="373">
        <v>-456.76</v>
      </c>
      <c r="I185" s="121">
        <f t="shared" si="15"/>
        <v>-19183.919999999998</v>
      </c>
    </row>
    <row r="186" spans="1:9">
      <c r="A186" s="23">
        <f t="shared" si="13"/>
        <v>82</v>
      </c>
      <c r="B186" s="226"/>
      <c r="C186" s="226"/>
      <c r="D186" s="136">
        <v>42739</v>
      </c>
      <c r="E186" s="136">
        <v>42781</v>
      </c>
      <c r="F186" s="136">
        <v>42781</v>
      </c>
      <c r="G186" s="25">
        <f t="shared" si="14"/>
        <v>42</v>
      </c>
      <c r="H186" s="373">
        <v>-465.90420410000002</v>
      </c>
      <c r="I186" s="121">
        <f t="shared" si="15"/>
        <v>-19567.98</v>
      </c>
    </row>
    <row r="187" spans="1:9">
      <c r="A187" s="23">
        <f t="shared" si="13"/>
        <v>83</v>
      </c>
      <c r="B187" s="226"/>
      <c r="C187" s="226"/>
      <c r="D187" s="136">
        <v>42739</v>
      </c>
      <c r="E187" s="136">
        <v>42781</v>
      </c>
      <c r="F187" s="136">
        <v>42781</v>
      </c>
      <c r="G187" s="25">
        <f t="shared" si="14"/>
        <v>42</v>
      </c>
      <c r="H187" s="373">
        <v>-469.71228630000007</v>
      </c>
      <c r="I187" s="121">
        <f t="shared" si="15"/>
        <v>-19727.919999999998</v>
      </c>
    </row>
    <row r="188" spans="1:9">
      <c r="A188" s="23">
        <f t="shared" si="13"/>
        <v>84</v>
      </c>
      <c r="B188" s="226"/>
      <c r="C188" s="226"/>
      <c r="D188" s="136">
        <v>42739</v>
      </c>
      <c r="E188" s="136">
        <v>42781</v>
      </c>
      <c r="F188" s="136">
        <v>42781</v>
      </c>
      <c r="G188" s="25">
        <f t="shared" si="14"/>
        <v>42</v>
      </c>
      <c r="H188" s="373">
        <v>-469.12642749999998</v>
      </c>
      <c r="I188" s="121">
        <f t="shared" si="15"/>
        <v>-19703.310000000001</v>
      </c>
    </row>
    <row r="189" spans="1:9">
      <c r="A189" s="23">
        <f t="shared" si="13"/>
        <v>85</v>
      </c>
      <c r="B189" s="226"/>
      <c r="C189" s="226"/>
      <c r="D189" s="136">
        <v>42739</v>
      </c>
      <c r="E189" s="136">
        <v>42781</v>
      </c>
      <c r="F189" s="136">
        <v>42781</v>
      </c>
      <c r="G189" s="25">
        <f t="shared" si="14"/>
        <v>42</v>
      </c>
      <c r="H189" s="373">
        <v>-475.42440950000002</v>
      </c>
      <c r="I189" s="121">
        <f t="shared" si="15"/>
        <v>-19967.830000000002</v>
      </c>
    </row>
    <row r="190" spans="1:9">
      <c r="A190" s="23">
        <f t="shared" si="13"/>
        <v>86</v>
      </c>
      <c r="B190" s="226"/>
      <c r="C190" s="226"/>
      <c r="D190" s="136">
        <v>42739</v>
      </c>
      <c r="E190" s="136">
        <v>42781</v>
      </c>
      <c r="F190" s="136">
        <v>42781</v>
      </c>
      <c r="G190" s="25">
        <f t="shared" si="14"/>
        <v>42</v>
      </c>
      <c r="H190" s="373">
        <v>-475.190066</v>
      </c>
      <c r="I190" s="121">
        <f t="shared" si="15"/>
        <v>-19957.98</v>
      </c>
    </row>
    <row r="191" spans="1:9">
      <c r="A191" s="23">
        <f t="shared" si="13"/>
        <v>87</v>
      </c>
      <c r="B191" s="226"/>
      <c r="C191" s="226"/>
      <c r="D191" s="136">
        <v>42739</v>
      </c>
      <c r="E191" s="136">
        <v>42781</v>
      </c>
      <c r="F191" s="136">
        <v>42781</v>
      </c>
      <c r="G191" s="25">
        <f t="shared" si="14"/>
        <v>42</v>
      </c>
      <c r="H191" s="373">
        <v>-470.00521559999999</v>
      </c>
      <c r="I191" s="121">
        <f t="shared" si="15"/>
        <v>-19740.22</v>
      </c>
    </row>
    <row r="192" spans="1:9">
      <c r="A192" s="23">
        <f t="shared" si="13"/>
        <v>88</v>
      </c>
      <c r="B192" s="226"/>
      <c r="C192" s="226"/>
      <c r="D192" s="136">
        <v>42745</v>
      </c>
      <c r="E192" s="136">
        <v>42781</v>
      </c>
      <c r="F192" s="136">
        <v>42781</v>
      </c>
      <c r="G192" s="25">
        <f t="shared" si="14"/>
        <v>36</v>
      </c>
      <c r="H192" s="373">
        <v>-463.88299130000001</v>
      </c>
      <c r="I192" s="121">
        <f t="shared" si="15"/>
        <v>-16699.79</v>
      </c>
    </row>
    <row r="193" spans="1:9">
      <c r="A193" s="23">
        <f t="shared" si="13"/>
        <v>89</v>
      </c>
      <c r="B193" s="226"/>
      <c r="C193" s="226"/>
      <c r="D193" s="136">
        <v>42739</v>
      </c>
      <c r="E193" s="136">
        <v>42781</v>
      </c>
      <c r="F193" s="136">
        <v>42781</v>
      </c>
      <c r="G193" s="25">
        <f t="shared" si="14"/>
        <v>42</v>
      </c>
      <c r="H193" s="373">
        <v>-467.01733580000001</v>
      </c>
      <c r="I193" s="121">
        <f t="shared" si="15"/>
        <v>-19614.73</v>
      </c>
    </row>
    <row r="194" spans="1:9">
      <c r="A194" s="23">
        <f t="shared" si="13"/>
        <v>90</v>
      </c>
      <c r="B194" s="226"/>
      <c r="C194" s="226"/>
      <c r="D194" s="136">
        <v>42739</v>
      </c>
      <c r="E194" s="136">
        <v>42781</v>
      </c>
      <c r="F194" s="136">
        <v>42781</v>
      </c>
      <c r="G194" s="25">
        <f t="shared" si="14"/>
        <v>42</v>
      </c>
      <c r="H194" s="373">
        <v>-477.29915760000006</v>
      </c>
      <c r="I194" s="121">
        <f t="shared" si="15"/>
        <v>-20046.560000000001</v>
      </c>
    </row>
    <row r="195" spans="1:9">
      <c r="A195" s="23">
        <f t="shared" si="13"/>
        <v>91</v>
      </c>
      <c r="B195" s="226"/>
      <c r="C195" s="226"/>
      <c r="D195" s="136">
        <v>42745</v>
      </c>
      <c r="E195" s="136">
        <v>42781</v>
      </c>
      <c r="F195" s="136">
        <v>42781</v>
      </c>
      <c r="G195" s="25">
        <f t="shared" si="14"/>
        <v>36</v>
      </c>
      <c r="H195" s="373">
        <v>-458.90319149999993</v>
      </c>
      <c r="I195" s="121">
        <f t="shared" si="15"/>
        <v>-16520.509999999998</v>
      </c>
    </row>
    <row r="196" spans="1:9">
      <c r="A196" s="23">
        <f t="shared" si="13"/>
        <v>92</v>
      </c>
      <c r="B196" s="226"/>
      <c r="C196" s="226"/>
      <c r="D196" s="136">
        <v>42745</v>
      </c>
      <c r="E196" s="136">
        <v>42781</v>
      </c>
      <c r="F196" s="136">
        <v>42781</v>
      </c>
      <c r="G196" s="25">
        <f t="shared" si="14"/>
        <v>36</v>
      </c>
      <c r="H196" s="373">
        <v>65147.5957949</v>
      </c>
      <c r="I196" s="121">
        <f t="shared" si="15"/>
        <v>2345313.4500000002</v>
      </c>
    </row>
    <row r="197" spans="1:9">
      <c r="A197" s="23">
        <f t="shared" si="13"/>
        <v>93</v>
      </c>
      <c r="B197" s="226"/>
      <c r="C197" s="226"/>
      <c r="D197" s="136">
        <v>42745</v>
      </c>
      <c r="E197" s="136">
        <v>42781</v>
      </c>
      <c r="F197" s="136">
        <v>42781</v>
      </c>
      <c r="G197" s="25">
        <f t="shared" si="14"/>
        <v>36</v>
      </c>
      <c r="H197" s="373">
        <v>65025.47</v>
      </c>
      <c r="I197" s="121">
        <f t="shared" si="15"/>
        <v>2340916.92</v>
      </c>
    </row>
    <row r="198" spans="1:9">
      <c r="A198" s="23">
        <f t="shared" si="13"/>
        <v>94</v>
      </c>
      <c r="B198" s="226"/>
      <c r="C198" s="226"/>
      <c r="D198" s="136">
        <v>42745</v>
      </c>
      <c r="E198" s="136">
        <v>42781</v>
      </c>
      <c r="F198" s="136">
        <v>42781</v>
      </c>
      <c r="G198" s="25">
        <f t="shared" si="14"/>
        <v>36</v>
      </c>
      <c r="H198" s="373">
        <v>65501.747309099992</v>
      </c>
      <c r="I198" s="121">
        <f t="shared" si="15"/>
        <v>2358062.9</v>
      </c>
    </row>
    <row r="199" spans="1:9">
      <c r="A199" s="23">
        <f t="shared" si="13"/>
        <v>95</v>
      </c>
      <c r="B199" s="226"/>
      <c r="C199" s="226"/>
      <c r="D199" s="136">
        <v>42745</v>
      </c>
      <c r="E199" s="136">
        <v>42781</v>
      </c>
      <c r="F199" s="136">
        <v>42781</v>
      </c>
      <c r="G199" s="25">
        <f t="shared" si="14"/>
        <v>36</v>
      </c>
      <c r="H199" s="373">
        <v>64455.575594599999</v>
      </c>
      <c r="I199" s="121">
        <f t="shared" si="15"/>
        <v>2320400.7200000002</v>
      </c>
    </row>
    <row r="200" spans="1:9">
      <c r="A200" s="23">
        <f t="shared" si="13"/>
        <v>96</v>
      </c>
      <c r="B200" s="226"/>
      <c r="C200" s="226"/>
      <c r="D200" s="136">
        <v>42745</v>
      </c>
      <c r="E200" s="136">
        <v>42781</v>
      </c>
      <c r="F200" s="136">
        <v>42781</v>
      </c>
      <c r="G200" s="25">
        <f t="shared" si="14"/>
        <v>36</v>
      </c>
      <c r="H200" s="373">
        <v>65811.121045699998</v>
      </c>
      <c r="I200" s="121">
        <f t="shared" si="15"/>
        <v>2369200.36</v>
      </c>
    </row>
    <row r="201" spans="1:9">
      <c r="A201" s="23">
        <f t="shared" si="13"/>
        <v>97</v>
      </c>
      <c r="B201" s="226"/>
      <c r="C201" s="226"/>
      <c r="D201" s="136">
        <v>42745</v>
      </c>
      <c r="E201" s="136">
        <v>42781</v>
      </c>
      <c r="F201" s="136">
        <v>42781</v>
      </c>
      <c r="G201" s="25">
        <f t="shared" si="14"/>
        <v>36</v>
      </c>
      <c r="H201" s="373">
        <v>64317.17</v>
      </c>
      <c r="I201" s="121">
        <f t="shared" si="15"/>
        <v>2315418.12</v>
      </c>
    </row>
    <row r="202" spans="1:9">
      <c r="A202" s="23">
        <f t="shared" si="13"/>
        <v>98</v>
      </c>
      <c r="B202" s="226"/>
      <c r="C202" s="226"/>
      <c r="D202" s="136">
        <v>42745</v>
      </c>
      <c r="E202" s="136">
        <v>42781</v>
      </c>
      <c r="F202" s="136">
        <v>42781</v>
      </c>
      <c r="G202" s="25">
        <f t="shared" si="14"/>
        <v>36</v>
      </c>
      <c r="H202" s="373">
        <v>66499.070500000002</v>
      </c>
      <c r="I202" s="121">
        <f t="shared" si="15"/>
        <v>2393966.54</v>
      </c>
    </row>
    <row r="203" spans="1:9">
      <c r="A203" s="23">
        <f t="shared" si="13"/>
        <v>99</v>
      </c>
      <c r="B203" s="226"/>
      <c r="C203" s="226"/>
      <c r="D203" s="136">
        <v>42745</v>
      </c>
      <c r="E203" s="136">
        <v>42781</v>
      </c>
      <c r="F203" s="136">
        <v>42781</v>
      </c>
      <c r="G203" s="25">
        <f t="shared" si="14"/>
        <v>36</v>
      </c>
      <c r="H203" s="373">
        <v>65347.060440800007</v>
      </c>
      <c r="I203" s="121">
        <f t="shared" si="15"/>
        <v>2352494.1800000002</v>
      </c>
    </row>
    <row r="204" spans="1:9">
      <c r="A204" s="23">
        <f t="shared" si="13"/>
        <v>100</v>
      </c>
      <c r="B204" s="226"/>
      <c r="C204" s="226"/>
      <c r="D204" s="136">
        <v>42752</v>
      </c>
      <c r="E204" s="136">
        <v>42781</v>
      </c>
      <c r="F204" s="136">
        <v>42781</v>
      </c>
      <c r="G204" s="25">
        <f t="shared" si="14"/>
        <v>29</v>
      </c>
      <c r="H204" s="373">
        <v>61935.807924199995</v>
      </c>
      <c r="I204" s="121">
        <f t="shared" si="15"/>
        <v>1796138.43</v>
      </c>
    </row>
    <row r="205" spans="1:9">
      <c r="A205" s="23">
        <f t="shared" si="13"/>
        <v>101</v>
      </c>
      <c r="B205" s="226"/>
      <c r="C205" s="226"/>
      <c r="D205" s="136">
        <v>42752</v>
      </c>
      <c r="E205" s="136">
        <v>42781</v>
      </c>
      <c r="F205" s="136">
        <v>42781</v>
      </c>
      <c r="G205" s="25">
        <f t="shared" si="14"/>
        <v>29</v>
      </c>
      <c r="H205" s="373">
        <v>64268.32</v>
      </c>
      <c r="I205" s="121">
        <f t="shared" si="15"/>
        <v>1863781.28</v>
      </c>
    </row>
    <row r="206" spans="1:9">
      <c r="A206" s="23">
        <f t="shared" si="13"/>
        <v>102</v>
      </c>
      <c r="B206" s="226"/>
      <c r="C206" s="226"/>
      <c r="D206" s="136">
        <v>42752</v>
      </c>
      <c r="E206" s="136">
        <v>42781</v>
      </c>
      <c r="F206" s="136">
        <v>42781</v>
      </c>
      <c r="G206" s="25">
        <f t="shared" si="14"/>
        <v>29</v>
      </c>
      <c r="H206" s="373">
        <v>65884.393772800002</v>
      </c>
      <c r="I206" s="121">
        <f t="shared" si="15"/>
        <v>1910647.42</v>
      </c>
    </row>
    <row r="207" spans="1:9">
      <c r="A207" s="23">
        <f t="shared" si="13"/>
        <v>103</v>
      </c>
      <c r="B207" s="226"/>
      <c r="C207" s="226"/>
      <c r="D207" s="136">
        <v>42752</v>
      </c>
      <c r="E207" s="136">
        <v>42781</v>
      </c>
      <c r="F207" s="136">
        <v>42781</v>
      </c>
      <c r="G207" s="25">
        <f t="shared" si="14"/>
        <v>29</v>
      </c>
      <c r="H207" s="373">
        <v>65758.2</v>
      </c>
      <c r="I207" s="121">
        <f t="shared" si="15"/>
        <v>1906987.8</v>
      </c>
    </row>
    <row r="208" spans="1:9">
      <c r="A208" s="23">
        <f t="shared" si="13"/>
        <v>104</v>
      </c>
      <c r="B208" s="226"/>
      <c r="C208" s="226"/>
      <c r="D208" s="136">
        <v>42752</v>
      </c>
      <c r="E208" s="136">
        <v>42781</v>
      </c>
      <c r="F208" s="136">
        <v>42781</v>
      </c>
      <c r="G208" s="25">
        <f t="shared" si="14"/>
        <v>29</v>
      </c>
      <c r="H208" s="373">
        <v>64402.656402799999</v>
      </c>
      <c r="I208" s="121">
        <f t="shared" si="15"/>
        <v>1867677.04</v>
      </c>
    </row>
    <row r="209" spans="1:9">
      <c r="A209" s="23">
        <f t="shared" si="13"/>
        <v>105</v>
      </c>
      <c r="B209" s="226"/>
      <c r="C209" s="226"/>
      <c r="D209" s="136">
        <v>42752</v>
      </c>
      <c r="E209" s="136">
        <v>42781</v>
      </c>
      <c r="F209" s="136">
        <v>42781</v>
      </c>
      <c r="G209" s="25">
        <f t="shared" si="14"/>
        <v>29</v>
      </c>
      <c r="H209" s="373">
        <v>62013.151358399999</v>
      </c>
      <c r="I209" s="121">
        <f t="shared" si="15"/>
        <v>1798381.39</v>
      </c>
    </row>
    <row r="210" spans="1:9">
      <c r="A210" s="23">
        <f t="shared" si="13"/>
        <v>106</v>
      </c>
      <c r="B210" s="226"/>
      <c r="C210" s="226"/>
      <c r="D210" s="136">
        <v>42752</v>
      </c>
      <c r="E210" s="136">
        <v>42781</v>
      </c>
      <c r="F210" s="136">
        <v>42781</v>
      </c>
      <c r="G210" s="25">
        <f t="shared" si="14"/>
        <v>29</v>
      </c>
      <c r="H210" s="373">
        <v>63604.797818999999</v>
      </c>
      <c r="I210" s="121">
        <f t="shared" si="15"/>
        <v>1844539.14</v>
      </c>
    </row>
    <row r="211" spans="1:9">
      <c r="A211" s="23">
        <f t="shared" si="13"/>
        <v>107</v>
      </c>
      <c r="B211" s="226"/>
      <c r="C211" s="226"/>
      <c r="D211" s="136">
        <v>42752</v>
      </c>
      <c r="E211" s="136">
        <v>42781</v>
      </c>
      <c r="F211" s="136">
        <v>42781</v>
      </c>
      <c r="G211" s="25">
        <f t="shared" si="14"/>
        <v>29</v>
      </c>
      <c r="H211" s="373">
        <v>64862.646300599998</v>
      </c>
      <c r="I211" s="121">
        <f t="shared" si="15"/>
        <v>1881016.74</v>
      </c>
    </row>
    <row r="212" spans="1:9">
      <c r="A212" s="23">
        <f t="shared" si="13"/>
        <v>108</v>
      </c>
      <c r="B212" s="226"/>
      <c r="C212" s="226"/>
      <c r="D212" s="136">
        <v>42752</v>
      </c>
      <c r="E212" s="136">
        <v>42781</v>
      </c>
      <c r="F212" s="136">
        <v>42781</v>
      </c>
      <c r="G212" s="25">
        <f t="shared" si="14"/>
        <v>29</v>
      </c>
      <c r="H212" s="373">
        <v>63348.34</v>
      </c>
      <c r="I212" s="121">
        <f t="shared" si="15"/>
        <v>1837101.86</v>
      </c>
    </row>
    <row r="213" spans="1:9">
      <c r="A213" s="23">
        <f t="shared" si="13"/>
        <v>109</v>
      </c>
      <c r="B213" s="226"/>
      <c r="C213" s="226"/>
      <c r="D213" s="136">
        <v>42752</v>
      </c>
      <c r="E213" s="136">
        <v>42781</v>
      </c>
      <c r="F213" s="136">
        <v>42781</v>
      </c>
      <c r="G213" s="25">
        <f t="shared" si="14"/>
        <v>29</v>
      </c>
      <c r="H213" s="373">
        <v>64695.747311199993</v>
      </c>
      <c r="I213" s="121">
        <f t="shared" si="15"/>
        <v>1876176.67</v>
      </c>
    </row>
    <row r="214" spans="1:9">
      <c r="A214" s="23">
        <f t="shared" si="13"/>
        <v>110</v>
      </c>
      <c r="B214" s="226" t="s">
        <v>269</v>
      </c>
      <c r="C214" s="226" t="s">
        <v>502</v>
      </c>
      <c r="D214" s="136">
        <v>42761</v>
      </c>
      <c r="E214" s="136">
        <v>42793</v>
      </c>
      <c r="F214" s="136">
        <v>42793</v>
      </c>
      <c r="G214" s="25">
        <f t="shared" si="14"/>
        <v>32</v>
      </c>
      <c r="H214" s="373">
        <v>77263.199999999997</v>
      </c>
      <c r="I214" s="121">
        <f t="shared" si="15"/>
        <v>2472422.3999999999</v>
      </c>
    </row>
    <row r="215" spans="1:9">
      <c r="A215" s="23">
        <f t="shared" si="13"/>
        <v>111</v>
      </c>
      <c r="B215" s="226"/>
      <c r="C215" s="226"/>
      <c r="D215" s="136">
        <v>42761</v>
      </c>
      <c r="E215" s="136">
        <v>42793</v>
      </c>
      <c r="F215" s="136">
        <v>42793</v>
      </c>
      <c r="G215" s="25">
        <f t="shared" si="14"/>
        <v>32</v>
      </c>
      <c r="H215" s="373">
        <v>78640.100000000006</v>
      </c>
      <c r="I215" s="121">
        <f t="shared" si="15"/>
        <v>2516483.2000000002</v>
      </c>
    </row>
    <row r="216" spans="1:9">
      <c r="A216" s="23">
        <f t="shared" si="13"/>
        <v>112</v>
      </c>
      <c r="B216" s="226"/>
      <c r="C216" s="226"/>
      <c r="D216" s="136">
        <v>42761</v>
      </c>
      <c r="E216" s="136">
        <v>42793</v>
      </c>
      <c r="F216" s="136">
        <v>42793</v>
      </c>
      <c r="G216" s="25">
        <f t="shared" si="14"/>
        <v>32</v>
      </c>
      <c r="H216" s="373">
        <v>76655.600000000006</v>
      </c>
      <c r="I216" s="121">
        <f t="shared" si="15"/>
        <v>2452979.2000000002</v>
      </c>
    </row>
    <row r="217" spans="1:9">
      <c r="A217" s="23">
        <f t="shared" si="13"/>
        <v>113</v>
      </c>
      <c r="B217" s="226"/>
      <c r="C217" s="226"/>
      <c r="D217" s="136">
        <v>42772</v>
      </c>
      <c r="E217" s="136">
        <v>42793</v>
      </c>
      <c r="F217" s="136">
        <v>42793</v>
      </c>
      <c r="G217" s="25">
        <f t="shared" si="14"/>
        <v>21</v>
      </c>
      <c r="H217" s="373">
        <v>79948.400000000009</v>
      </c>
      <c r="I217" s="121">
        <f t="shared" si="15"/>
        <v>1678916.4</v>
      </c>
    </row>
    <row r="218" spans="1:9">
      <c r="A218" s="23">
        <f t="shared" si="13"/>
        <v>114</v>
      </c>
      <c r="B218" s="226"/>
      <c r="C218" s="226"/>
      <c r="D218" s="136">
        <v>42766</v>
      </c>
      <c r="E218" s="136">
        <v>42793</v>
      </c>
      <c r="F218" s="136">
        <v>42793</v>
      </c>
      <c r="G218" s="25">
        <f t="shared" si="14"/>
        <v>27</v>
      </c>
      <c r="H218" s="373">
        <v>76190.100000000006</v>
      </c>
      <c r="I218" s="121">
        <f t="shared" si="15"/>
        <v>2057132.7</v>
      </c>
    </row>
    <row r="219" spans="1:9">
      <c r="A219" s="23">
        <f t="shared" si="13"/>
        <v>115</v>
      </c>
      <c r="B219" s="226"/>
      <c r="C219" s="226"/>
      <c r="D219" s="136">
        <v>42766</v>
      </c>
      <c r="E219" s="136">
        <v>42793</v>
      </c>
      <c r="F219" s="136">
        <v>42793</v>
      </c>
      <c r="G219" s="25">
        <f t="shared" si="14"/>
        <v>27</v>
      </c>
      <c r="H219" s="373">
        <v>77807.100000000006</v>
      </c>
      <c r="I219" s="121">
        <f t="shared" si="15"/>
        <v>2100791.7000000002</v>
      </c>
    </row>
    <row r="220" spans="1:9">
      <c r="A220" s="23">
        <f t="shared" si="13"/>
        <v>116</v>
      </c>
      <c r="B220" s="226"/>
      <c r="C220" s="226"/>
      <c r="D220" s="136">
        <v>42772</v>
      </c>
      <c r="E220" s="136">
        <v>42793</v>
      </c>
      <c r="F220" s="136">
        <v>42793</v>
      </c>
      <c r="G220" s="25">
        <f t="shared" si="14"/>
        <v>21</v>
      </c>
      <c r="H220" s="373">
        <v>79321.2</v>
      </c>
      <c r="I220" s="121">
        <f t="shared" si="15"/>
        <v>1665745.2</v>
      </c>
    </row>
    <row r="221" spans="1:9">
      <c r="A221" s="23">
        <f t="shared" si="13"/>
        <v>117</v>
      </c>
      <c r="B221" s="226"/>
      <c r="C221" s="226"/>
      <c r="D221" s="136">
        <v>42772</v>
      </c>
      <c r="E221" s="136">
        <v>42793</v>
      </c>
      <c r="F221" s="136">
        <v>42793</v>
      </c>
      <c r="G221" s="25">
        <f t="shared" si="14"/>
        <v>21</v>
      </c>
      <c r="H221" s="373">
        <v>80124.800000000003</v>
      </c>
      <c r="I221" s="121">
        <f t="shared" si="15"/>
        <v>1682620.8</v>
      </c>
    </row>
    <row r="222" spans="1:9">
      <c r="A222" s="23">
        <f t="shared" si="13"/>
        <v>118</v>
      </c>
      <c r="B222" s="226"/>
      <c r="C222" s="226"/>
      <c r="D222" s="136">
        <v>42766</v>
      </c>
      <c r="E222" s="136">
        <v>42793</v>
      </c>
      <c r="F222" s="136">
        <v>42793</v>
      </c>
      <c r="G222" s="25">
        <f t="shared" si="14"/>
        <v>27</v>
      </c>
      <c r="H222" s="373">
        <v>76538</v>
      </c>
      <c r="I222" s="121">
        <f t="shared" si="15"/>
        <v>2066526</v>
      </c>
    </row>
    <row r="223" spans="1:9">
      <c r="A223" s="23">
        <f t="shared" si="13"/>
        <v>119</v>
      </c>
      <c r="B223" s="226"/>
      <c r="C223" s="226"/>
      <c r="D223" s="136">
        <v>42766</v>
      </c>
      <c r="E223" s="136">
        <v>42793</v>
      </c>
      <c r="F223" s="136">
        <v>42793</v>
      </c>
      <c r="G223" s="25">
        <f t="shared" si="14"/>
        <v>27</v>
      </c>
      <c r="H223" s="373">
        <v>76577.2</v>
      </c>
      <c r="I223" s="121">
        <f t="shared" si="15"/>
        <v>2067584.4</v>
      </c>
    </row>
    <row r="224" spans="1:9">
      <c r="A224" s="23">
        <f t="shared" si="13"/>
        <v>120</v>
      </c>
      <c r="B224" s="226" t="s">
        <v>269</v>
      </c>
      <c r="C224" s="226" t="s">
        <v>503</v>
      </c>
      <c r="D224" s="136">
        <v>42761</v>
      </c>
      <c r="E224" s="136">
        <v>42793</v>
      </c>
      <c r="F224" s="136">
        <v>42793</v>
      </c>
      <c r="G224" s="25">
        <f t="shared" si="14"/>
        <v>32</v>
      </c>
      <c r="H224" s="373">
        <v>64267.5</v>
      </c>
      <c r="I224" s="121">
        <f t="shared" si="15"/>
        <v>2056560</v>
      </c>
    </row>
    <row r="225" spans="1:9">
      <c r="A225" s="23">
        <f t="shared" si="13"/>
        <v>121</v>
      </c>
      <c r="B225" s="226"/>
      <c r="C225" s="226"/>
      <c r="D225" s="136">
        <v>42761</v>
      </c>
      <c r="E225" s="136">
        <v>42793</v>
      </c>
      <c r="F225" s="136">
        <v>42793</v>
      </c>
      <c r="G225" s="25">
        <f t="shared" si="14"/>
        <v>32</v>
      </c>
      <c r="H225" s="373">
        <v>64632.4</v>
      </c>
      <c r="I225" s="121">
        <f t="shared" si="15"/>
        <v>2068236.8</v>
      </c>
    </row>
    <row r="226" spans="1:9">
      <c r="A226" s="23">
        <f t="shared" si="13"/>
        <v>122</v>
      </c>
      <c r="B226" s="226"/>
      <c r="C226" s="226"/>
      <c r="D226" s="136">
        <v>42761</v>
      </c>
      <c r="E226" s="136">
        <v>42793</v>
      </c>
      <c r="F226" s="136">
        <v>42793</v>
      </c>
      <c r="G226" s="25">
        <f t="shared" si="14"/>
        <v>32</v>
      </c>
      <c r="H226" s="373">
        <v>64181.4</v>
      </c>
      <c r="I226" s="121">
        <f t="shared" si="15"/>
        <v>2053804.8</v>
      </c>
    </row>
    <row r="227" spans="1:9">
      <c r="A227" s="23">
        <f t="shared" si="13"/>
        <v>123</v>
      </c>
      <c r="B227" s="226"/>
      <c r="C227" s="226"/>
      <c r="D227" s="136">
        <v>42761</v>
      </c>
      <c r="E227" s="136">
        <v>42793</v>
      </c>
      <c r="F227" s="136">
        <v>42793</v>
      </c>
      <c r="G227" s="25">
        <f t="shared" si="14"/>
        <v>32</v>
      </c>
      <c r="H227" s="373">
        <v>66051</v>
      </c>
      <c r="I227" s="121">
        <f t="shared" si="15"/>
        <v>2113632</v>
      </c>
    </row>
    <row r="228" spans="1:9">
      <c r="A228" s="23">
        <f t="shared" si="13"/>
        <v>124</v>
      </c>
      <c r="B228" s="226"/>
      <c r="C228" s="226"/>
      <c r="D228" s="136">
        <v>42761</v>
      </c>
      <c r="E228" s="136">
        <v>42793</v>
      </c>
      <c r="F228" s="136">
        <v>42793</v>
      </c>
      <c r="G228" s="25">
        <f t="shared" si="14"/>
        <v>32</v>
      </c>
      <c r="H228" s="373">
        <v>63209.7</v>
      </c>
      <c r="I228" s="121">
        <f t="shared" si="15"/>
        <v>2022710.4</v>
      </c>
    </row>
    <row r="229" spans="1:9">
      <c r="A229" s="23">
        <f t="shared" si="13"/>
        <v>125</v>
      </c>
      <c r="B229" s="226"/>
      <c r="C229" s="226"/>
      <c r="D229" s="136">
        <v>42761</v>
      </c>
      <c r="E229" s="136">
        <v>42793</v>
      </c>
      <c r="F229" s="136">
        <v>42793</v>
      </c>
      <c r="G229" s="25">
        <f t="shared" si="14"/>
        <v>32</v>
      </c>
      <c r="H229" s="373">
        <v>66071.5</v>
      </c>
      <c r="I229" s="121">
        <f t="shared" si="15"/>
        <v>2114288</v>
      </c>
    </row>
    <row r="230" spans="1:9">
      <c r="A230" s="23">
        <f t="shared" si="13"/>
        <v>126</v>
      </c>
      <c r="B230" s="226"/>
      <c r="C230" s="226"/>
      <c r="D230" s="136">
        <v>42761</v>
      </c>
      <c r="E230" s="136">
        <v>42793</v>
      </c>
      <c r="F230" s="136">
        <v>42793</v>
      </c>
      <c r="G230" s="25">
        <f t="shared" si="14"/>
        <v>32</v>
      </c>
      <c r="H230" s="373">
        <v>64640.6</v>
      </c>
      <c r="I230" s="121">
        <f t="shared" si="15"/>
        <v>2068499.2</v>
      </c>
    </row>
    <row r="231" spans="1:9">
      <c r="A231" s="23">
        <f t="shared" si="13"/>
        <v>127</v>
      </c>
      <c r="B231" s="226"/>
      <c r="C231" s="226"/>
      <c r="D231" s="136">
        <v>42761</v>
      </c>
      <c r="E231" s="136">
        <v>42793</v>
      </c>
      <c r="F231" s="136">
        <v>42793</v>
      </c>
      <c r="G231" s="25">
        <f t="shared" si="14"/>
        <v>32</v>
      </c>
      <c r="H231" s="373">
        <v>65923.899999999994</v>
      </c>
      <c r="I231" s="121">
        <f t="shared" si="15"/>
        <v>2109564.7999999998</v>
      </c>
    </row>
    <row r="232" spans="1:9">
      <c r="A232" s="23">
        <f t="shared" si="13"/>
        <v>128</v>
      </c>
      <c r="B232" s="226"/>
      <c r="C232" s="226"/>
      <c r="D232" s="136">
        <v>42761</v>
      </c>
      <c r="E232" s="136">
        <v>42793</v>
      </c>
      <c r="F232" s="136">
        <v>42793</v>
      </c>
      <c r="G232" s="25">
        <f t="shared" si="14"/>
        <v>32</v>
      </c>
      <c r="H232" s="373">
        <v>64210.1</v>
      </c>
      <c r="I232" s="121">
        <f t="shared" si="15"/>
        <v>2054723.2</v>
      </c>
    </row>
    <row r="233" spans="1:9">
      <c r="A233" s="23">
        <f t="shared" si="13"/>
        <v>129</v>
      </c>
      <c r="B233" s="226"/>
      <c r="C233" s="226"/>
      <c r="D233" s="136">
        <v>42761</v>
      </c>
      <c r="E233" s="136">
        <v>42793</v>
      </c>
      <c r="F233" s="136">
        <v>42793</v>
      </c>
      <c r="G233" s="25">
        <f t="shared" ref="G233:G296" si="16">F233-D233</f>
        <v>32</v>
      </c>
      <c r="H233" s="373">
        <v>65407.3</v>
      </c>
      <c r="I233" s="121">
        <f t="shared" ref="I233:I296" si="17">ROUND(G233*H233,2)</f>
        <v>2093033.6</v>
      </c>
    </row>
    <row r="234" spans="1:9">
      <c r="A234" s="23">
        <f t="shared" si="13"/>
        <v>130</v>
      </c>
      <c r="B234" s="226"/>
      <c r="C234" s="226"/>
      <c r="D234" s="136">
        <v>42766</v>
      </c>
      <c r="E234" s="136">
        <v>42793</v>
      </c>
      <c r="F234" s="136">
        <v>42793</v>
      </c>
      <c r="G234" s="25">
        <f t="shared" si="16"/>
        <v>27</v>
      </c>
      <c r="H234" s="373">
        <v>64447.9</v>
      </c>
      <c r="I234" s="121">
        <f t="shared" si="17"/>
        <v>1740093.3</v>
      </c>
    </row>
    <row r="235" spans="1:9">
      <c r="A235" s="23">
        <f t="shared" si="13"/>
        <v>131</v>
      </c>
      <c r="B235" s="226"/>
      <c r="C235" s="226"/>
      <c r="D235" s="136">
        <v>42767</v>
      </c>
      <c r="E235" s="136">
        <v>42793</v>
      </c>
      <c r="F235" s="136">
        <v>42793</v>
      </c>
      <c r="G235" s="25">
        <f t="shared" si="16"/>
        <v>26</v>
      </c>
      <c r="H235" s="373">
        <v>66141.2</v>
      </c>
      <c r="I235" s="121">
        <f t="shared" si="17"/>
        <v>1719671.2</v>
      </c>
    </row>
    <row r="236" spans="1:9">
      <c r="A236" s="23">
        <f t="shared" si="13"/>
        <v>132</v>
      </c>
      <c r="B236" s="226"/>
      <c r="C236" s="226"/>
      <c r="D236" s="136">
        <v>42767</v>
      </c>
      <c r="E236" s="136">
        <v>42793</v>
      </c>
      <c r="F236" s="136">
        <v>42793</v>
      </c>
      <c r="G236" s="25">
        <f t="shared" si="16"/>
        <v>26</v>
      </c>
      <c r="H236" s="373">
        <v>64201.9</v>
      </c>
      <c r="I236" s="121">
        <f t="shared" si="17"/>
        <v>1669249.4</v>
      </c>
    </row>
    <row r="237" spans="1:9">
      <c r="A237" s="23">
        <f t="shared" si="13"/>
        <v>133</v>
      </c>
      <c r="B237" s="226"/>
      <c r="C237" s="226"/>
      <c r="D237" s="136">
        <v>42766</v>
      </c>
      <c r="E237" s="136">
        <v>42793</v>
      </c>
      <c r="F237" s="136">
        <v>42793</v>
      </c>
      <c r="G237" s="25">
        <f t="shared" si="16"/>
        <v>27</v>
      </c>
      <c r="H237" s="373">
        <v>64398.7</v>
      </c>
      <c r="I237" s="121">
        <f t="shared" si="17"/>
        <v>1738764.9</v>
      </c>
    </row>
    <row r="238" spans="1:9">
      <c r="A238" s="23">
        <f t="shared" si="13"/>
        <v>134</v>
      </c>
      <c r="B238" s="226"/>
      <c r="C238" s="226"/>
      <c r="D238" s="136">
        <v>42766</v>
      </c>
      <c r="E238" s="136">
        <v>42793</v>
      </c>
      <c r="F238" s="136">
        <v>42793</v>
      </c>
      <c r="G238" s="25">
        <f t="shared" si="16"/>
        <v>27</v>
      </c>
      <c r="H238" s="373">
        <v>65792.7</v>
      </c>
      <c r="I238" s="121">
        <f t="shared" si="17"/>
        <v>1776402.9</v>
      </c>
    </row>
    <row r="239" spans="1:9">
      <c r="A239" s="23">
        <f t="shared" si="13"/>
        <v>135</v>
      </c>
      <c r="B239" s="226"/>
      <c r="C239" s="226"/>
      <c r="D239" s="136">
        <v>42772</v>
      </c>
      <c r="E239" s="136">
        <v>42793</v>
      </c>
      <c r="F239" s="136">
        <v>42793</v>
      </c>
      <c r="G239" s="25">
        <f t="shared" si="16"/>
        <v>21</v>
      </c>
      <c r="H239" s="373">
        <v>65546.7</v>
      </c>
      <c r="I239" s="121">
        <f t="shared" si="17"/>
        <v>1376480.7</v>
      </c>
    </row>
    <row r="240" spans="1:9">
      <c r="A240" s="23">
        <f t="shared" si="13"/>
        <v>136</v>
      </c>
      <c r="B240" s="226"/>
      <c r="C240" s="226"/>
      <c r="D240" s="136">
        <v>42772</v>
      </c>
      <c r="E240" s="136">
        <v>42793</v>
      </c>
      <c r="F240" s="136">
        <v>42793</v>
      </c>
      <c r="G240" s="25">
        <f t="shared" si="16"/>
        <v>21</v>
      </c>
      <c r="H240" s="373">
        <v>66338</v>
      </c>
      <c r="I240" s="121">
        <f t="shared" si="17"/>
        <v>1393098</v>
      </c>
    </row>
    <row r="241" spans="1:9">
      <c r="A241" s="23">
        <f t="shared" si="13"/>
        <v>137</v>
      </c>
      <c r="B241" s="226"/>
      <c r="C241" s="226"/>
      <c r="D241" s="136">
        <v>42772</v>
      </c>
      <c r="E241" s="136">
        <v>42793</v>
      </c>
      <c r="F241" s="136">
        <v>42793</v>
      </c>
      <c r="G241" s="25">
        <f t="shared" si="16"/>
        <v>21</v>
      </c>
      <c r="H241" s="373">
        <v>65296.6</v>
      </c>
      <c r="I241" s="121">
        <f t="shared" si="17"/>
        <v>1371228.6</v>
      </c>
    </row>
    <row r="242" spans="1:9">
      <c r="A242" s="23">
        <f t="shared" si="13"/>
        <v>138</v>
      </c>
      <c r="B242" s="226"/>
      <c r="C242" s="226"/>
      <c r="D242" s="136">
        <v>42772</v>
      </c>
      <c r="E242" s="136">
        <v>42793</v>
      </c>
      <c r="F242" s="136">
        <v>42793</v>
      </c>
      <c r="G242" s="25">
        <f t="shared" si="16"/>
        <v>21</v>
      </c>
      <c r="H242" s="373">
        <v>66481.5</v>
      </c>
      <c r="I242" s="121">
        <f t="shared" si="17"/>
        <v>1396111.5</v>
      </c>
    </row>
    <row r="243" spans="1:9">
      <c r="A243" s="23">
        <f t="shared" si="13"/>
        <v>139</v>
      </c>
      <c r="B243" s="226"/>
      <c r="C243" s="226"/>
      <c r="D243" s="136">
        <v>42772</v>
      </c>
      <c r="E243" s="136">
        <v>42793</v>
      </c>
      <c r="F243" s="136">
        <v>42793</v>
      </c>
      <c r="G243" s="25">
        <f t="shared" si="16"/>
        <v>21</v>
      </c>
      <c r="H243" s="373">
        <v>66567.600000000006</v>
      </c>
      <c r="I243" s="121">
        <f t="shared" si="17"/>
        <v>1397919.6</v>
      </c>
    </row>
    <row r="244" spans="1:9">
      <c r="A244" s="23">
        <f t="shared" si="13"/>
        <v>140</v>
      </c>
      <c r="B244" s="226"/>
      <c r="C244" s="226"/>
      <c r="D244" s="136">
        <v>42772</v>
      </c>
      <c r="E244" s="136">
        <v>42793</v>
      </c>
      <c r="F244" s="136">
        <v>42793</v>
      </c>
      <c r="G244" s="25">
        <f t="shared" si="16"/>
        <v>21</v>
      </c>
      <c r="H244" s="373">
        <v>66108.399999999994</v>
      </c>
      <c r="I244" s="121">
        <f t="shared" si="17"/>
        <v>1388276.4</v>
      </c>
    </row>
    <row r="245" spans="1:9">
      <c r="A245" s="23">
        <f t="shared" si="13"/>
        <v>141</v>
      </c>
      <c r="B245" s="226"/>
      <c r="C245" s="226"/>
      <c r="D245" s="136">
        <v>42772</v>
      </c>
      <c r="E245" s="136">
        <v>42793</v>
      </c>
      <c r="F245" s="136">
        <v>42793</v>
      </c>
      <c r="G245" s="25">
        <f t="shared" si="16"/>
        <v>21</v>
      </c>
      <c r="H245" s="373">
        <v>65456.5</v>
      </c>
      <c r="I245" s="121">
        <f t="shared" si="17"/>
        <v>1374586.5</v>
      </c>
    </row>
    <row r="246" spans="1:9">
      <c r="A246" s="23">
        <f t="shared" si="13"/>
        <v>142</v>
      </c>
      <c r="B246" s="226"/>
      <c r="C246" s="226"/>
      <c r="D246" s="136">
        <v>42766</v>
      </c>
      <c r="E246" s="136">
        <v>42793</v>
      </c>
      <c r="F246" s="136">
        <v>42793</v>
      </c>
      <c r="G246" s="25">
        <f t="shared" si="16"/>
        <v>27</v>
      </c>
      <c r="H246" s="373">
        <v>64439.7</v>
      </c>
      <c r="I246" s="121">
        <f t="shared" si="17"/>
        <v>1739871.9</v>
      </c>
    </row>
    <row r="247" spans="1:9">
      <c r="A247" s="23">
        <f t="shared" si="13"/>
        <v>143</v>
      </c>
      <c r="B247" s="226"/>
      <c r="C247" s="226"/>
      <c r="D247" s="136">
        <v>42772</v>
      </c>
      <c r="E247" s="136">
        <v>42793</v>
      </c>
      <c r="F247" s="136">
        <v>42793</v>
      </c>
      <c r="G247" s="25">
        <f t="shared" si="16"/>
        <v>21</v>
      </c>
      <c r="H247" s="373">
        <v>66805.399999999994</v>
      </c>
      <c r="I247" s="121">
        <f t="shared" si="17"/>
        <v>1402913.4</v>
      </c>
    </row>
    <row r="248" spans="1:9">
      <c r="A248" s="23">
        <f t="shared" si="13"/>
        <v>144</v>
      </c>
      <c r="B248" s="226"/>
      <c r="C248" s="226"/>
      <c r="D248" s="136">
        <v>42772</v>
      </c>
      <c r="E248" s="136">
        <v>42793</v>
      </c>
      <c r="F248" s="136">
        <v>42793</v>
      </c>
      <c r="G248" s="25">
        <f t="shared" si="16"/>
        <v>21</v>
      </c>
      <c r="H248" s="373">
        <v>64529.9</v>
      </c>
      <c r="I248" s="121">
        <f t="shared" si="17"/>
        <v>1355127.9</v>
      </c>
    </row>
    <row r="249" spans="1:9">
      <c r="A249" s="23">
        <f t="shared" si="13"/>
        <v>145</v>
      </c>
      <c r="B249" s="226"/>
      <c r="C249" s="226"/>
      <c r="D249" s="136">
        <v>42766</v>
      </c>
      <c r="E249" s="136">
        <v>42793</v>
      </c>
      <c r="F249" s="136">
        <v>42793</v>
      </c>
      <c r="G249" s="25">
        <f t="shared" si="16"/>
        <v>27</v>
      </c>
      <c r="H249" s="373">
        <v>64632.4</v>
      </c>
      <c r="I249" s="121">
        <f t="shared" si="17"/>
        <v>1745074.8</v>
      </c>
    </row>
    <row r="250" spans="1:9">
      <c r="A250" s="23">
        <f t="shared" si="13"/>
        <v>146</v>
      </c>
      <c r="B250" s="226"/>
      <c r="C250" s="226"/>
      <c r="D250" s="136">
        <v>42766</v>
      </c>
      <c r="E250" s="136">
        <v>42793</v>
      </c>
      <c r="F250" s="136">
        <v>42793</v>
      </c>
      <c r="G250" s="25">
        <f t="shared" si="16"/>
        <v>27</v>
      </c>
      <c r="H250" s="373">
        <v>64115.8</v>
      </c>
      <c r="I250" s="121">
        <f t="shared" si="17"/>
        <v>1731126.6</v>
      </c>
    </row>
    <row r="251" spans="1:9">
      <c r="A251" s="23">
        <f t="shared" si="13"/>
        <v>147</v>
      </c>
      <c r="B251" s="226" t="s">
        <v>269</v>
      </c>
      <c r="C251" s="226" t="s">
        <v>504</v>
      </c>
      <c r="D251" s="136">
        <v>42781</v>
      </c>
      <c r="E251" s="136">
        <v>42821</v>
      </c>
      <c r="F251" s="136">
        <v>42821</v>
      </c>
      <c r="G251" s="25">
        <f t="shared" si="16"/>
        <v>40</v>
      </c>
      <c r="H251" s="373">
        <v>65956.7</v>
      </c>
      <c r="I251" s="121">
        <f t="shared" si="17"/>
        <v>2638268</v>
      </c>
    </row>
    <row r="252" spans="1:9">
      <c r="A252" s="23">
        <f t="shared" si="13"/>
        <v>148</v>
      </c>
      <c r="B252" s="226"/>
      <c r="C252" s="226"/>
      <c r="D252" s="136">
        <v>42790</v>
      </c>
      <c r="E252" s="136">
        <v>42821</v>
      </c>
      <c r="F252" s="136">
        <v>42821</v>
      </c>
      <c r="G252" s="25">
        <f t="shared" si="16"/>
        <v>31</v>
      </c>
      <c r="H252" s="373">
        <v>65050.6</v>
      </c>
      <c r="I252" s="121">
        <f t="shared" si="17"/>
        <v>2016568.6</v>
      </c>
    </row>
    <row r="253" spans="1:9">
      <c r="A253" s="23">
        <f t="shared" si="13"/>
        <v>149</v>
      </c>
      <c r="B253" s="226"/>
      <c r="C253" s="226"/>
      <c r="D253" s="136">
        <v>42790</v>
      </c>
      <c r="E253" s="136">
        <v>42821</v>
      </c>
      <c r="F253" s="136">
        <v>42821</v>
      </c>
      <c r="G253" s="25">
        <f t="shared" si="16"/>
        <v>31</v>
      </c>
      <c r="H253" s="373">
        <v>66858.7</v>
      </c>
      <c r="I253" s="121">
        <f t="shared" si="17"/>
        <v>2072619.7</v>
      </c>
    </row>
    <row r="254" spans="1:9">
      <c r="A254" s="23">
        <f t="shared" si="13"/>
        <v>150</v>
      </c>
      <c r="B254" s="226"/>
      <c r="C254" s="226"/>
      <c r="D254" s="136">
        <v>42790</v>
      </c>
      <c r="E254" s="136">
        <v>42821</v>
      </c>
      <c r="F254" s="136">
        <v>42821</v>
      </c>
      <c r="G254" s="25">
        <f t="shared" si="16"/>
        <v>31</v>
      </c>
      <c r="H254" s="373">
        <v>65903.399999999994</v>
      </c>
      <c r="I254" s="121">
        <f t="shared" si="17"/>
        <v>2043005.4</v>
      </c>
    </row>
    <row r="255" spans="1:9">
      <c r="A255" s="23">
        <f t="shared" si="13"/>
        <v>151</v>
      </c>
      <c r="B255" s="226"/>
      <c r="C255" s="226"/>
      <c r="D255" s="136">
        <v>42790</v>
      </c>
      <c r="E255" s="136">
        <v>42821</v>
      </c>
      <c r="F255" s="136">
        <v>42821</v>
      </c>
      <c r="G255" s="25">
        <f t="shared" si="16"/>
        <v>31</v>
      </c>
      <c r="H255" s="373">
        <v>65489.3</v>
      </c>
      <c r="I255" s="121">
        <f t="shared" si="17"/>
        <v>2030168.3</v>
      </c>
    </row>
    <row r="256" spans="1:9">
      <c r="A256" s="23">
        <f t="shared" si="13"/>
        <v>152</v>
      </c>
      <c r="B256" s="226"/>
      <c r="C256" s="226"/>
      <c r="D256" s="136">
        <v>42790</v>
      </c>
      <c r="E256" s="136">
        <v>42821</v>
      </c>
      <c r="F256" s="136">
        <v>42821</v>
      </c>
      <c r="G256" s="25">
        <f t="shared" si="16"/>
        <v>31</v>
      </c>
      <c r="H256" s="373">
        <v>66305.2</v>
      </c>
      <c r="I256" s="121">
        <f t="shared" si="17"/>
        <v>2055461.2</v>
      </c>
    </row>
    <row r="257" spans="1:9">
      <c r="A257" s="23">
        <f t="shared" si="13"/>
        <v>153</v>
      </c>
      <c r="B257" s="226"/>
      <c r="C257" s="226"/>
      <c r="D257" s="136">
        <v>42790</v>
      </c>
      <c r="E257" s="136">
        <v>42821</v>
      </c>
      <c r="F257" s="136">
        <v>42821</v>
      </c>
      <c r="G257" s="25">
        <f t="shared" si="16"/>
        <v>31</v>
      </c>
      <c r="H257" s="373">
        <v>66338</v>
      </c>
      <c r="I257" s="121">
        <f t="shared" si="17"/>
        <v>2056478</v>
      </c>
    </row>
    <row r="258" spans="1:9">
      <c r="A258" s="23">
        <f t="shared" si="13"/>
        <v>154</v>
      </c>
      <c r="B258" s="226"/>
      <c r="C258" s="226"/>
      <c r="D258" s="136">
        <v>42793</v>
      </c>
      <c r="E258" s="136">
        <v>42821</v>
      </c>
      <c r="F258" s="136">
        <v>42821</v>
      </c>
      <c r="G258" s="25">
        <f t="shared" si="16"/>
        <v>28</v>
      </c>
      <c r="H258" s="373">
        <v>67555.7</v>
      </c>
      <c r="I258" s="121">
        <f t="shared" si="17"/>
        <v>1891559.6</v>
      </c>
    </row>
    <row r="259" spans="1:9">
      <c r="A259" s="23">
        <f t="shared" si="13"/>
        <v>155</v>
      </c>
      <c r="B259" s="226"/>
      <c r="C259" s="226"/>
      <c r="D259" s="136">
        <v>42793</v>
      </c>
      <c r="E259" s="136">
        <v>42821</v>
      </c>
      <c r="F259" s="136">
        <v>42821</v>
      </c>
      <c r="G259" s="25">
        <f t="shared" si="16"/>
        <v>28</v>
      </c>
      <c r="H259" s="373">
        <v>67461.399999999994</v>
      </c>
      <c r="I259" s="121">
        <f t="shared" si="17"/>
        <v>1888919.2</v>
      </c>
    </row>
    <row r="260" spans="1:9">
      <c r="A260" s="23">
        <f t="shared" si="13"/>
        <v>156</v>
      </c>
      <c r="B260" s="226"/>
      <c r="C260" s="226"/>
      <c r="D260" s="136">
        <v>42793</v>
      </c>
      <c r="E260" s="136">
        <v>42821</v>
      </c>
      <c r="F260" s="136">
        <v>42821</v>
      </c>
      <c r="G260" s="25">
        <f t="shared" si="16"/>
        <v>28</v>
      </c>
      <c r="H260" s="373">
        <v>67715.600000000006</v>
      </c>
      <c r="I260" s="121">
        <f t="shared" si="17"/>
        <v>1896036.8</v>
      </c>
    </row>
    <row r="261" spans="1:9">
      <c r="A261" s="23">
        <f t="shared" si="13"/>
        <v>157</v>
      </c>
      <c r="B261" s="226"/>
      <c r="C261" s="226"/>
      <c r="D261" s="136">
        <v>42793</v>
      </c>
      <c r="E261" s="136">
        <v>42821</v>
      </c>
      <c r="F261" s="136">
        <v>42821</v>
      </c>
      <c r="G261" s="25">
        <f t="shared" si="16"/>
        <v>28</v>
      </c>
      <c r="H261" s="373">
        <v>64513.5</v>
      </c>
      <c r="I261" s="121">
        <f t="shared" si="17"/>
        <v>1806378</v>
      </c>
    </row>
    <row r="262" spans="1:9">
      <c r="A262" s="23">
        <f t="shared" si="13"/>
        <v>158</v>
      </c>
      <c r="B262" s="226"/>
      <c r="C262" s="226"/>
      <c r="D262" s="136">
        <v>42793</v>
      </c>
      <c r="E262" s="136">
        <v>42821</v>
      </c>
      <c r="F262" s="136">
        <v>42821</v>
      </c>
      <c r="G262" s="25">
        <f t="shared" si="16"/>
        <v>28</v>
      </c>
      <c r="H262" s="373">
        <v>68388</v>
      </c>
      <c r="I262" s="121">
        <f t="shared" si="17"/>
        <v>1914864</v>
      </c>
    </row>
    <row r="263" spans="1:9">
      <c r="A263" s="23">
        <f t="shared" si="13"/>
        <v>159</v>
      </c>
      <c r="B263" s="226"/>
      <c r="C263" s="226"/>
      <c r="D263" s="136">
        <v>42793</v>
      </c>
      <c r="E263" s="136">
        <v>42821</v>
      </c>
      <c r="F263" s="136">
        <v>42821</v>
      </c>
      <c r="G263" s="25">
        <f t="shared" si="16"/>
        <v>28</v>
      </c>
      <c r="H263" s="373">
        <v>68949.7</v>
      </c>
      <c r="I263" s="121">
        <f t="shared" si="17"/>
        <v>1930591.6</v>
      </c>
    </row>
    <row r="264" spans="1:9">
      <c r="A264" s="23">
        <f t="shared" si="13"/>
        <v>160</v>
      </c>
      <c r="B264" s="226" t="s">
        <v>269</v>
      </c>
      <c r="C264" s="226" t="s">
        <v>505</v>
      </c>
      <c r="D264" s="136">
        <v>42781</v>
      </c>
      <c r="E264" s="136">
        <v>42839</v>
      </c>
      <c r="F264" s="136">
        <v>42839</v>
      </c>
      <c r="G264" s="25">
        <f t="shared" si="16"/>
        <v>58</v>
      </c>
      <c r="H264" s="373">
        <v>-94.885022599999999</v>
      </c>
      <c r="I264" s="121">
        <f t="shared" si="17"/>
        <v>-5503.33</v>
      </c>
    </row>
    <row r="265" spans="1:9">
      <c r="A265" s="23">
        <f t="shared" si="13"/>
        <v>161</v>
      </c>
      <c r="B265" s="226"/>
      <c r="C265" s="226"/>
      <c r="D265" s="136">
        <v>42790</v>
      </c>
      <c r="E265" s="136">
        <v>42839</v>
      </c>
      <c r="F265" s="136">
        <v>42839</v>
      </c>
      <c r="G265" s="25">
        <f t="shared" si="16"/>
        <v>49</v>
      </c>
      <c r="H265" s="373">
        <v>-93.5815111</v>
      </c>
      <c r="I265" s="121">
        <f t="shared" si="17"/>
        <v>-4585.49</v>
      </c>
    </row>
    <row r="266" spans="1:9">
      <c r="A266" s="23">
        <f t="shared" si="13"/>
        <v>162</v>
      </c>
      <c r="B266" s="226"/>
      <c r="C266" s="226"/>
      <c r="D266" s="136">
        <v>42790</v>
      </c>
      <c r="E266" s="136">
        <v>42839</v>
      </c>
      <c r="F266" s="136">
        <v>42839</v>
      </c>
      <c r="G266" s="25">
        <f t="shared" si="16"/>
        <v>49</v>
      </c>
      <c r="H266" s="373">
        <v>-96.18263589999998</v>
      </c>
      <c r="I266" s="121">
        <f t="shared" si="17"/>
        <v>-4712.95</v>
      </c>
    </row>
    <row r="267" spans="1:9">
      <c r="A267" s="23">
        <f t="shared" si="13"/>
        <v>163</v>
      </c>
      <c r="B267" s="226"/>
      <c r="C267" s="226"/>
      <c r="D267" s="136">
        <v>42790</v>
      </c>
      <c r="E267" s="136">
        <v>42839</v>
      </c>
      <c r="F267" s="136">
        <v>42839</v>
      </c>
      <c r="G267" s="25">
        <f t="shared" si="16"/>
        <v>49</v>
      </c>
      <c r="H267" s="373">
        <v>-94.808345399999993</v>
      </c>
      <c r="I267" s="121">
        <f t="shared" si="17"/>
        <v>-4645.6099999999997</v>
      </c>
    </row>
    <row r="268" spans="1:9">
      <c r="A268" s="23">
        <f t="shared" si="13"/>
        <v>164</v>
      </c>
      <c r="B268" s="226"/>
      <c r="C268" s="226"/>
      <c r="D268" s="136">
        <v>42790</v>
      </c>
      <c r="E268" s="136">
        <v>42839</v>
      </c>
      <c r="F268" s="136">
        <v>42839</v>
      </c>
      <c r="G268" s="25">
        <f t="shared" si="16"/>
        <v>49</v>
      </c>
      <c r="H268" s="373">
        <v>-94.212622999999979</v>
      </c>
      <c r="I268" s="121">
        <f t="shared" si="17"/>
        <v>-4616.42</v>
      </c>
    </row>
    <row r="269" spans="1:9">
      <c r="A269" s="23">
        <f t="shared" si="13"/>
        <v>165</v>
      </c>
      <c r="B269" s="226"/>
      <c r="C269" s="226"/>
      <c r="D269" s="136">
        <v>42790</v>
      </c>
      <c r="E269" s="136">
        <v>42839</v>
      </c>
      <c r="F269" s="136">
        <v>42839</v>
      </c>
      <c r="G269" s="25">
        <f t="shared" si="16"/>
        <v>49</v>
      </c>
      <c r="H269" s="373">
        <v>-95.386373199999994</v>
      </c>
      <c r="I269" s="121">
        <f t="shared" si="17"/>
        <v>-4673.93</v>
      </c>
    </row>
    <row r="270" spans="1:9">
      <c r="A270" s="23">
        <f t="shared" si="13"/>
        <v>166</v>
      </c>
      <c r="B270" s="226"/>
      <c r="C270" s="226"/>
      <c r="D270" s="136">
        <v>42790</v>
      </c>
      <c r="E270" s="136">
        <v>42839</v>
      </c>
      <c r="F270" s="136">
        <v>42839</v>
      </c>
      <c r="G270" s="25">
        <f t="shared" si="16"/>
        <v>49</v>
      </c>
      <c r="H270" s="373">
        <v>-95.433559099999997</v>
      </c>
      <c r="I270" s="121">
        <f t="shared" si="17"/>
        <v>-4676.24</v>
      </c>
    </row>
    <row r="271" spans="1:9">
      <c r="A271" s="23">
        <f t="shared" si="13"/>
        <v>167</v>
      </c>
      <c r="B271" s="226"/>
      <c r="C271" s="226"/>
      <c r="D271" s="136">
        <v>42793</v>
      </c>
      <c r="E271" s="136">
        <v>42839</v>
      </c>
      <c r="F271" s="136">
        <v>42839</v>
      </c>
      <c r="G271" s="25">
        <f t="shared" si="16"/>
        <v>46</v>
      </c>
      <c r="H271" s="373">
        <v>-97.185337099999998</v>
      </c>
      <c r="I271" s="121">
        <f t="shared" si="17"/>
        <v>-4470.53</v>
      </c>
    </row>
    <row r="272" spans="1:9">
      <c r="A272" s="23">
        <f t="shared" si="13"/>
        <v>168</v>
      </c>
      <c r="B272" s="226"/>
      <c r="C272" s="226"/>
      <c r="D272" s="136">
        <v>42793</v>
      </c>
      <c r="E272" s="136">
        <v>42839</v>
      </c>
      <c r="F272" s="136">
        <v>42839</v>
      </c>
      <c r="G272" s="25">
        <f t="shared" si="16"/>
        <v>46</v>
      </c>
      <c r="H272" s="373">
        <v>-97.049677500000001</v>
      </c>
      <c r="I272" s="121">
        <f t="shared" si="17"/>
        <v>-4464.29</v>
      </c>
    </row>
    <row r="273" spans="1:9">
      <c r="A273" s="23">
        <f t="shared" si="13"/>
        <v>169</v>
      </c>
      <c r="B273" s="226"/>
      <c r="C273" s="226"/>
      <c r="D273" s="136">
        <v>42793</v>
      </c>
      <c r="E273" s="136">
        <v>42839</v>
      </c>
      <c r="F273" s="136">
        <v>42839</v>
      </c>
      <c r="G273" s="25">
        <f t="shared" si="16"/>
        <v>46</v>
      </c>
      <c r="H273" s="373">
        <v>-97.4153685</v>
      </c>
      <c r="I273" s="121">
        <f t="shared" si="17"/>
        <v>-4481.1099999999997</v>
      </c>
    </row>
    <row r="274" spans="1:9">
      <c r="A274" s="23">
        <f t="shared" si="13"/>
        <v>170</v>
      </c>
      <c r="B274" s="226"/>
      <c r="C274" s="226"/>
      <c r="D274" s="136">
        <v>42793</v>
      </c>
      <c r="E274" s="136">
        <v>42839</v>
      </c>
      <c r="F274" s="136">
        <v>42839</v>
      </c>
      <c r="G274" s="25">
        <f t="shared" si="16"/>
        <v>46</v>
      </c>
      <c r="H274" s="373">
        <v>-92.808841299999997</v>
      </c>
      <c r="I274" s="121">
        <f t="shared" si="17"/>
        <v>-4269.21</v>
      </c>
    </row>
    <row r="275" spans="1:9">
      <c r="A275" s="23">
        <f t="shared" si="13"/>
        <v>171</v>
      </c>
      <c r="B275" s="226"/>
      <c r="C275" s="226"/>
      <c r="D275" s="136">
        <v>42793</v>
      </c>
      <c r="E275" s="136">
        <v>42839</v>
      </c>
      <c r="F275" s="136">
        <v>42839</v>
      </c>
      <c r="G275" s="25">
        <f t="shared" si="16"/>
        <v>46</v>
      </c>
      <c r="H275" s="373">
        <v>-98.382680199999996</v>
      </c>
      <c r="I275" s="121">
        <f t="shared" si="17"/>
        <v>-4525.6000000000004</v>
      </c>
    </row>
    <row r="276" spans="1:9">
      <c r="A276" s="23">
        <f t="shared" si="13"/>
        <v>172</v>
      </c>
      <c r="B276" s="226"/>
      <c r="C276" s="226"/>
      <c r="D276" s="136">
        <v>42793</v>
      </c>
      <c r="E276" s="136">
        <v>42839</v>
      </c>
      <c r="F276" s="136">
        <v>42839</v>
      </c>
      <c r="G276" s="25">
        <f t="shared" si="16"/>
        <v>46</v>
      </c>
      <c r="H276" s="373">
        <v>-99.190739399999998</v>
      </c>
      <c r="I276" s="121">
        <f t="shared" si="17"/>
        <v>-4562.7700000000004</v>
      </c>
    </row>
    <row r="277" spans="1:9">
      <c r="A277" s="23">
        <f t="shared" si="13"/>
        <v>173</v>
      </c>
      <c r="B277" s="226"/>
      <c r="C277" s="226"/>
      <c r="D277" s="136">
        <v>42800</v>
      </c>
      <c r="E277" s="136">
        <v>42839</v>
      </c>
      <c r="F277" s="136">
        <v>42839</v>
      </c>
      <c r="G277" s="25">
        <f t="shared" si="16"/>
        <v>39</v>
      </c>
      <c r="H277" s="373">
        <v>66099.2728794</v>
      </c>
      <c r="I277" s="121">
        <f t="shared" si="17"/>
        <v>2577871.64</v>
      </c>
    </row>
    <row r="278" spans="1:9">
      <c r="A278" s="23">
        <f t="shared" si="13"/>
        <v>174</v>
      </c>
      <c r="B278" s="226"/>
      <c r="C278" s="226"/>
      <c r="D278" s="136">
        <v>42800</v>
      </c>
      <c r="E278" s="136">
        <v>42839</v>
      </c>
      <c r="F278" s="136">
        <v>42839</v>
      </c>
      <c r="G278" s="25">
        <f t="shared" si="16"/>
        <v>39</v>
      </c>
      <c r="H278" s="373">
        <v>67802.419210599997</v>
      </c>
      <c r="I278" s="121">
        <f t="shared" si="17"/>
        <v>2644294.35</v>
      </c>
    </row>
    <row r="279" spans="1:9">
      <c r="A279" s="23">
        <f t="shared" si="13"/>
        <v>175</v>
      </c>
      <c r="B279" s="226"/>
      <c r="C279" s="226"/>
      <c r="D279" s="136">
        <v>42800</v>
      </c>
      <c r="E279" s="136">
        <v>42839</v>
      </c>
      <c r="F279" s="136">
        <v>42839</v>
      </c>
      <c r="G279" s="25">
        <f t="shared" si="16"/>
        <v>39</v>
      </c>
      <c r="H279" s="373">
        <v>66840.305297500003</v>
      </c>
      <c r="I279" s="121">
        <f t="shared" si="17"/>
        <v>2606771.91</v>
      </c>
    </row>
    <row r="280" spans="1:9">
      <c r="A280" s="23">
        <f t="shared" si="13"/>
        <v>176</v>
      </c>
      <c r="B280" s="226"/>
      <c r="C280" s="226"/>
      <c r="D280" s="136">
        <v>42800</v>
      </c>
      <c r="E280" s="136">
        <v>42839</v>
      </c>
      <c r="F280" s="136">
        <v>42839</v>
      </c>
      <c r="G280" s="25">
        <f t="shared" si="16"/>
        <v>39</v>
      </c>
      <c r="H280" s="373">
        <v>67818.795617600001</v>
      </c>
      <c r="I280" s="121">
        <f t="shared" si="17"/>
        <v>2644933.0299999998</v>
      </c>
    </row>
    <row r="281" spans="1:9">
      <c r="A281" s="23">
        <f t="shared" si="13"/>
        <v>177</v>
      </c>
      <c r="B281" s="226"/>
      <c r="C281" s="226"/>
      <c r="D281" s="136">
        <v>42800</v>
      </c>
      <c r="E281" s="136">
        <v>42839</v>
      </c>
      <c r="F281" s="136">
        <v>42839</v>
      </c>
      <c r="G281" s="25">
        <f t="shared" si="16"/>
        <v>39</v>
      </c>
      <c r="H281" s="373">
        <v>65448.310699900001</v>
      </c>
      <c r="I281" s="121">
        <f t="shared" si="17"/>
        <v>2552484.12</v>
      </c>
    </row>
    <row r="282" spans="1:9">
      <c r="A282" s="23">
        <f t="shared" si="13"/>
        <v>178</v>
      </c>
      <c r="B282" s="226"/>
      <c r="C282" s="226"/>
      <c r="D282" s="136">
        <v>42807</v>
      </c>
      <c r="E282" s="136">
        <v>42839</v>
      </c>
      <c r="F282" s="136">
        <v>42839</v>
      </c>
      <c r="G282" s="25">
        <f t="shared" si="16"/>
        <v>32</v>
      </c>
      <c r="H282" s="373">
        <v>66037.861353</v>
      </c>
      <c r="I282" s="121">
        <f t="shared" si="17"/>
        <v>2113211.56</v>
      </c>
    </row>
    <row r="283" spans="1:9">
      <c r="A283" s="23">
        <f t="shared" si="13"/>
        <v>179</v>
      </c>
      <c r="B283" s="226"/>
      <c r="C283" s="226"/>
      <c r="D283" s="136">
        <v>42807</v>
      </c>
      <c r="E283" s="136">
        <v>42839</v>
      </c>
      <c r="F283" s="136">
        <v>42839</v>
      </c>
      <c r="G283" s="25">
        <f t="shared" si="16"/>
        <v>32</v>
      </c>
      <c r="H283" s="373">
        <v>67102.327810000003</v>
      </c>
      <c r="I283" s="121">
        <f t="shared" si="17"/>
        <v>2147274.4900000002</v>
      </c>
    </row>
    <row r="284" spans="1:9">
      <c r="A284" s="23">
        <f t="shared" si="13"/>
        <v>180</v>
      </c>
      <c r="B284" s="226"/>
      <c r="C284" s="226"/>
      <c r="D284" s="136">
        <v>42807</v>
      </c>
      <c r="E284" s="136">
        <v>42839</v>
      </c>
      <c r="F284" s="136">
        <v>42839</v>
      </c>
      <c r="G284" s="25">
        <f t="shared" si="16"/>
        <v>32</v>
      </c>
      <c r="H284" s="373">
        <v>65833.156265099999</v>
      </c>
      <c r="I284" s="121">
        <f t="shared" si="17"/>
        <v>2106661</v>
      </c>
    </row>
    <row r="285" spans="1:9">
      <c r="A285" s="23">
        <f t="shared" si="13"/>
        <v>181</v>
      </c>
      <c r="B285" s="226"/>
      <c r="C285" s="226"/>
      <c r="D285" s="136">
        <v>42807</v>
      </c>
      <c r="E285" s="136">
        <v>42839</v>
      </c>
      <c r="F285" s="136">
        <v>42839</v>
      </c>
      <c r="G285" s="25">
        <f t="shared" si="16"/>
        <v>32</v>
      </c>
      <c r="H285" s="373">
        <v>65894.567791499998</v>
      </c>
      <c r="I285" s="121">
        <f t="shared" si="17"/>
        <v>2108626.17</v>
      </c>
    </row>
    <row r="286" spans="1:9">
      <c r="A286" s="23">
        <f t="shared" si="13"/>
        <v>182</v>
      </c>
      <c r="B286" s="226"/>
      <c r="C286" s="226"/>
      <c r="D286" s="136">
        <v>42807</v>
      </c>
      <c r="E286" s="136">
        <v>42839</v>
      </c>
      <c r="F286" s="136">
        <v>42839</v>
      </c>
      <c r="G286" s="25">
        <f t="shared" si="16"/>
        <v>32</v>
      </c>
      <c r="H286" s="373">
        <v>66054.237760000004</v>
      </c>
      <c r="I286" s="121">
        <f t="shared" si="17"/>
        <v>2113735.61</v>
      </c>
    </row>
    <row r="287" spans="1:9">
      <c r="A287" s="23">
        <f t="shared" si="13"/>
        <v>183</v>
      </c>
      <c r="B287" s="226"/>
      <c r="C287" s="226"/>
      <c r="D287" s="136">
        <v>42800</v>
      </c>
      <c r="E287" s="136">
        <v>42839</v>
      </c>
      <c r="F287" s="136">
        <v>42839</v>
      </c>
      <c r="G287" s="25">
        <f t="shared" si="16"/>
        <v>39</v>
      </c>
      <c r="H287" s="373">
        <v>67216.962659199999</v>
      </c>
      <c r="I287" s="121">
        <f t="shared" si="17"/>
        <v>2621461.54</v>
      </c>
    </row>
    <row r="288" spans="1:9">
      <c r="A288" s="23">
        <f t="shared" si="13"/>
        <v>184</v>
      </c>
      <c r="B288" s="226"/>
      <c r="C288" s="226"/>
      <c r="D288" s="136">
        <v>42814</v>
      </c>
      <c r="E288" s="136">
        <v>42839</v>
      </c>
      <c r="F288" s="136">
        <v>42839</v>
      </c>
      <c r="G288" s="25">
        <f t="shared" si="16"/>
        <v>25</v>
      </c>
      <c r="H288" s="373">
        <v>66787.081974700006</v>
      </c>
      <c r="I288" s="121">
        <f t="shared" si="17"/>
        <v>1669677.05</v>
      </c>
    </row>
    <row r="289" spans="1:9">
      <c r="A289" s="23">
        <f t="shared" si="13"/>
        <v>185</v>
      </c>
      <c r="B289" s="226"/>
      <c r="C289" s="226"/>
      <c r="D289" s="136">
        <v>42814</v>
      </c>
      <c r="E289" s="136">
        <v>42839</v>
      </c>
      <c r="F289" s="136">
        <v>42839</v>
      </c>
      <c r="G289" s="25">
        <f t="shared" si="16"/>
        <v>25</v>
      </c>
      <c r="H289" s="373">
        <v>66791.176076400006</v>
      </c>
      <c r="I289" s="121">
        <f t="shared" si="17"/>
        <v>1669779.4</v>
      </c>
    </row>
    <row r="290" spans="1:9">
      <c r="A290" s="23">
        <f t="shared" si="13"/>
        <v>186</v>
      </c>
      <c r="B290" s="226"/>
      <c r="C290" s="226"/>
      <c r="D290" s="136">
        <v>42814</v>
      </c>
      <c r="E290" s="136">
        <v>42839</v>
      </c>
      <c r="F290" s="136">
        <v>42839</v>
      </c>
      <c r="G290" s="25">
        <f t="shared" si="16"/>
        <v>25</v>
      </c>
      <c r="H290" s="373">
        <v>66860.775806299993</v>
      </c>
      <c r="I290" s="121">
        <f t="shared" si="17"/>
        <v>1671519.4</v>
      </c>
    </row>
    <row r="291" spans="1:9">
      <c r="A291" s="23">
        <f t="shared" si="13"/>
        <v>187</v>
      </c>
      <c r="B291" s="226"/>
      <c r="C291" s="226"/>
      <c r="D291" s="136">
        <v>42814</v>
      </c>
      <c r="E291" s="136">
        <v>42839</v>
      </c>
      <c r="F291" s="136">
        <v>42839</v>
      </c>
      <c r="G291" s="25">
        <f t="shared" si="16"/>
        <v>25</v>
      </c>
      <c r="H291" s="373">
        <v>67835.172024700005</v>
      </c>
      <c r="I291" s="121">
        <f t="shared" si="17"/>
        <v>1695879.3</v>
      </c>
    </row>
    <row r="292" spans="1:9">
      <c r="A292" s="23">
        <f t="shared" si="13"/>
        <v>188</v>
      </c>
      <c r="B292" s="226"/>
      <c r="C292" s="226"/>
      <c r="D292" s="136">
        <v>42814</v>
      </c>
      <c r="E292" s="136">
        <v>42839</v>
      </c>
      <c r="F292" s="136">
        <v>42839</v>
      </c>
      <c r="G292" s="25">
        <f t="shared" si="16"/>
        <v>25</v>
      </c>
      <c r="H292" s="373">
        <v>68162.700165300004</v>
      </c>
      <c r="I292" s="121">
        <f t="shared" si="17"/>
        <v>1704067.5</v>
      </c>
    </row>
    <row r="293" spans="1:9">
      <c r="A293" s="23">
        <f t="shared" si="13"/>
        <v>189</v>
      </c>
      <c r="B293" s="226" t="s">
        <v>269</v>
      </c>
      <c r="C293" s="226" t="s">
        <v>506</v>
      </c>
      <c r="D293" s="136">
        <v>42821</v>
      </c>
      <c r="E293" s="136">
        <v>42850</v>
      </c>
      <c r="F293" s="136">
        <v>42850</v>
      </c>
      <c r="G293" s="25">
        <f t="shared" si="16"/>
        <v>29</v>
      </c>
      <c r="H293" s="373">
        <v>66641.399999999994</v>
      </c>
      <c r="I293" s="121">
        <f t="shared" si="17"/>
        <v>1932600.6</v>
      </c>
    </row>
    <row r="294" spans="1:9">
      <c r="A294" s="23">
        <f t="shared" si="13"/>
        <v>190</v>
      </c>
      <c r="B294" s="226"/>
      <c r="C294" s="226"/>
      <c r="D294" s="136">
        <v>42821</v>
      </c>
      <c r="E294" s="136">
        <v>42850</v>
      </c>
      <c r="F294" s="136">
        <v>42850</v>
      </c>
      <c r="G294" s="25">
        <f t="shared" si="16"/>
        <v>29</v>
      </c>
      <c r="H294" s="373">
        <v>66481.5</v>
      </c>
      <c r="I294" s="121">
        <f t="shared" si="17"/>
        <v>1927963.5</v>
      </c>
    </row>
    <row r="295" spans="1:9">
      <c r="A295" s="23">
        <f t="shared" si="13"/>
        <v>191</v>
      </c>
      <c r="B295" s="226"/>
      <c r="C295" s="226"/>
      <c r="D295" s="136">
        <v>42821</v>
      </c>
      <c r="E295" s="136">
        <v>42850</v>
      </c>
      <c r="F295" s="136">
        <v>42850</v>
      </c>
      <c r="G295" s="25">
        <f t="shared" si="16"/>
        <v>29</v>
      </c>
      <c r="H295" s="373">
        <v>65682</v>
      </c>
      <c r="I295" s="121">
        <f t="shared" si="17"/>
        <v>1904778</v>
      </c>
    </row>
    <row r="296" spans="1:9">
      <c r="A296" s="23">
        <f t="shared" si="13"/>
        <v>192</v>
      </c>
      <c r="B296" s="226"/>
      <c r="C296" s="226"/>
      <c r="D296" s="136">
        <v>42821</v>
      </c>
      <c r="E296" s="136">
        <v>42850</v>
      </c>
      <c r="F296" s="136">
        <v>42850</v>
      </c>
      <c r="G296" s="25">
        <f t="shared" si="16"/>
        <v>29</v>
      </c>
      <c r="H296" s="373">
        <v>67604.899999999994</v>
      </c>
      <c r="I296" s="121">
        <f t="shared" si="17"/>
        <v>1960542.1</v>
      </c>
    </row>
    <row r="297" spans="1:9">
      <c r="A297" s="23">
        <f t="shared" si="13"/>
        <v>193</v>
      </c>
      <c r="B297" s="226"/>
      <c r="C297" s="226"/>
      <c r="D297" s="136">
        <v>42821</v>
      </c>
      <c r="E297" s="136">
        <v>42850</v>
      </c>
      <c r="F297" s="136">
        <v>42850</v>
      </c>
      <c r="G297" s="25">
        <f t="shared" ref="G297:G360" si="18">F297-D297</f>
        <v>29</v>
      </c>
      <c r="H297" s="373">
        <v>67596.7</v>
      </c>
      <c r="I297" s="121">
        <f t="shared" ref="I297:I360" si="19">ROUND(G297*H297,2)</f>
        <v>1960304.3</v>
      </c>
    </row>
    <row r="298" spans="1:9">
      <c r="A298" s="23">
        <f t="shared" si="13"/>
        <v>194</v>
      </c>
      <c r="B298" s="226"/>
      <c r="C298" s="226"/>
      <c r="D298" s="136">
        <v>42832</v>
      </c>
      <c r="E298" s="136">
        <v>42850</v>
      </c>
      <c r="F298" s="136">
        <v>42850</v>
      </c>
      <c r="G298" s="25">
        <f t="shared" si="18"/>
        <v>18</v>
      </c>
      <c r="H298" s="373">
        <v>68490.5</v>
      </c>
      <c r="I298" s="121">
        <f t="shared" si="19"/>
        <v>1232829</v>
      </c>
    </row>
    <row r="299" spans="1:9">
      <c r="A299" s="23">
        <f t="shared" si="13"/>
        <v>195</v>
      </c>
      <c r="B299" s="226"/>
      <c r="C299" s="226"/>
      <c r="D299" s="136">
        <v>42831</v>
      </c>
      <c r="E299" s="136">
        <v>42850</v>
      </c>
      <c r="F299" s="136">
        <v>42850</v>
      </c>
      <c r="G299" s="25">
        <f t="shared" si="18"/>
        <v>19</v>
      </c>
      <c r="H299" s="373">
        <v>68285.5</v>
      </c>
      <c r="I299" s="121">
        <f t="shared" si="19"/>
        <v>1297424.5</v>
      </c>
    </row>
    <row r="300" spans="1:9">
      <c r="A300" s="23">
        <f t="shared" si="13"/>
        <v>196</v>
      </c>
      <c r="B300" s="226"/>
      <c r="C300" s="226"/>
      <c r="D300" s="136">
        <v>42831</v>
      </c>
      <c r="E300" s="136">
        <v>42850</v>
      </c>
      <c r="F300" s="136">
        <v>42850</v>
      </c>
      <c r="G300" s="25">
        <f t="shared" si="18"/>
        <v>19</v>
      </c>
      <c r="H300" s="373">
        <v>67666.399999999994</v>
      </c>
      <c r="I300" s="121">
        <f t="shared" si="19"/>
        <v>1285661.6000000001</v>
      </c>
    </row>
    <row r="301" spans="1:9">
      <c r="A301" s="23">
        <f t="shared" si="13"/>
        <v>197</v>
      </c>
      <c r="B301" s="226"/>
      <c r="C301" s="226"/>
      <c r="D301" s="136">
        <v>42831</v>
      </c>
      <c r="E301" s="136">
        <v>42850</v>
      </c>
      <c r="F301" s="136">
        <v>42850</v>
      </c>
      <c r="G301" s="25">
        <f t="shared" si="18"/>
        <v>19</v>
      </c>
      <c r="H301" s="373">
        <v>67051.399999999994</v>
      </c>
      <c r="I301" s="121">
        <f t="shared" si="19"/>
        <v>1273976.6000000001</v>
      </c>
    </row>
    <row r="302" spans="1:9">
      <c r="A302" s="23">
        <f t="shared" si="13"/>
        <v>198</v>
      </c>
      <c r="B302" s="226"/>
      <c r="C302" s="226"/>
      <c r="D302" s="136">
        <v>42832</v>
      </c>
      <c r="E302" s="136">
        <v>42850</v>
      </c>
      <c r="F302" s="136">
        <v>42850</v>
      </c>
      <c r="G302" s="25">
        <f t="shared" si="18"/>
        <v>18</v>
      </c>
      <c r="H302" s="373">
        <v>65665.600000000006</v>
      </c>
      <c r="I302" s="121">
        <f t="shared" si="19"/>
        <v>1181980.8</v>
      </c>
    </row>
    <row r="303" spans="1:9">
      <c r="A303" s="23">
        <f t="shared" si="13"/>
        <v>199</v>
      </c>
      <c r="B303" s="226"/>
      <c r="C303" s="226"/>
      <c r="D303" s="136">
        <v>42833</v>
      </c>
      <c r="E303" s="136">
        <v>42850</v>
      </c>
      <c r="F303" s="136">
        <v>42850</v>
      </c>
      <c r="G303" s="25">
        <f t="shared" si="18"/>
        <v>17</v>
      </c>
      <c r="H303" s="373">
        <v>65616.399999999994</v>
      </c>
      <c r="I303" s="121">
        <f t="shared" si="19"/>
        <v>1115478.8</v>
      </c>
    </row>
    <row r="304" spans="1:9">
      <c r="A304" s="23">
        <f t="shared" si="13"/>
        <v>200</v>
      </c>
      <c r="B304" s="226"/>
      <c r="C304" s="226"/>
      <c r="D304" s="136">
        <v>42833</v>
      </c>
      <c r="E304" s="136">
        <v>42850</v>
      </c>
      <c r="F304" s="136">
        <v>42850</v>
      </c>
      <c r="G304" s="25">
        <f t="shared" si="18"/>
        <v>17</v>
      </c>
      <c r="H304" s="373">
        <v>64866.1</v>
      </c>
      <c r="I304" s="121">
        <f t="shared" si="19"/>
        <v>1102723.7</v>
      </c>
    </row>
    <row r="305" spans="1:9">
      <c r="A305" s="23">
        <f t="shared" si="13"/>
        <v>201</v>
      </c>
      <c r="B305" s="226" t="s">
        <v>269</v>
      </c>
      <c r="C305" s="226" t="s">
        <v>507</v>
      </c>
      <c r="D305" s="136">
        <v>42821</v>
      </c>
      <c r="E305" s="136">
        <v>42870</v>
      </c>
      <c r="F305" s="136">
        <v>42870</v>
      </c>
      <c r="G305" s="25">
        <f t="shared" si="18"/>
        <v>49</v>
      </c>
      <c r="H305" s="373">
        <v>-35.201041699999998</v>
      </c>
      <c r="I305" s="121">
        <f t="shared" si="19"/>
        <v>-1724.85</v>
      </c>
    </row>
    <row r="306" spans="1:9">
      <c r="A306" s="23">
        <f t="shared" si="13"/>
        <v>202</v>
      </c>
      <c r="B306" s="226"/>
      <c r="C306" s="226"/>
      <c r="D306" s="136">
        <v>42821</v>
      </c>
      <c r="E306" s="136">
        <v>42870</v>
      </c>
      <c r="F306" s="136">
        <v>42870</v>
      </c>
      <c r="G306" s="25">
        <f t="shared" si="18"/>
        <v>49</v>
      </c>
      <c r="H306" s="373">
        <v>-34.417702400000003</v>
      </c>
      <c r="I306" s="121">
        <f t="shared" si="19"/>
        <v>-1686.47</v>
      </c>
    </row>
    <row r="307" spans="1:9">
      <c r="A307" s="23">
        <f t="shared" si="13"/>
        <v>203</v>
      </c>
      <c r="B307" s="226"/>
      <c r="C307" s="226"/>
      <c r="D307" s="136">
        <v>42831</v>
      </c>
      <c r="E307" s="136">
        <v>42870</v>
      </c>
      <c r="F307" s="136">
        <v>42870</v>
      </c>
      <c r="G307" s="25">
        <f t="shared" si="18"/>
        <v>39</v>
      </c>
      <c r="H307" s="373">
        <v>81549.364483199999</v>
      </c>
      <c r="I307" s="121">
        <f t="shared" si="19"/>
        <v>3180425.21</v>
      </c>
    </row>
    <row r="308" spans="1:9">
      <c r="A308" s="23">
        <f t="shared" si="13"/>
        <v>204</v>
      </c>
      <c r="B308" s="226"/>
      <c r="C308" s="226"/>
      <c r="D308" s="136">
        <v>42831</v>
      </c>
      <c r="E308" s="136">
        <v>42870</v>
      </c>
      <c r="F308" s="136">
        <v>42870</v>
      </c>
      <c r="G308" s="25">
        <f t="shared" si="18"/>
        <v>39</v>
      </c>
      <c r="H308" s="373">
        <v>81382.837252400001</v>
      </c>
      <c r="I308" s="121">
        <f t="shared" si="19"/>
        <v>3173930.65</v>
      </c>
    </row>
    <row r="309" spans="1:9">
      <c r="A309" s="23">
        <f t="shared" si="13"/>
        <v>205</v>
      </c>
      <c r="B309" s="226"/>
      <c r="C309" s="226"/>
      <c r="D309" s="136">
        <v>42831</v>
      </c>
      <c r="E309" s="136">
        <v>42870</v>
      </c>
      <c r="F309" s="136">
        <v>42870</v>
      </c>
      <c r="G309" s="25">
        <f t="shared" si="18"/>
        <v>39</v>
      </c>
      <c r="H309" s="373">
        <v>82137.107650599995</v>
      </c>
      <c r="I309" s="121">
        <f t="shared" si="19"/>
        <v>3203347.2</v>
      </c>
    </row>
    <row r="310" spans="1:9">
      <c r="A310" s="23">
        <f t="shared" ref="A310:A373" si="20">A309+1</f>
        <v>206</v>
      </c>
      <c r="B310" s="226"/>
      <c r="C310" s="226"/>
      <c r="D310" s="136">
        <v>42831</v>
      </c>
      <c r="E310" s="136">
        <v>42870</v>
      </c>
      <c r="F310" s="136">
        <v>42870</v>
      </c>
      <c r="G310" s="25">
        <f t="shared" si="18"/>
        <v>39</v>
      </c>
      <c r="H310" s="373">
        <v>77018.844234100005</v>
      </c>
      <c r="I310" s="121">
        <f t="shared" si="19"/>
        <v>3003734.93</v>
      </c>
    </row>
    <row r="311" spans="1:9">
      <c r="A311" s="23">
        <f t="shared" si="20"/>
        <v>207</v>
      </c>
      <c r="B311" s="226"/>
      <c r="C311" s="226"/>
      <c r="D311" s="136">
        <v>42837</v>
      </c>
      <c r="E311" s="136">
        <v>42870</v>
      </c>
      <c r="F311" s="136">
        <v>42870</v>
      </c>
      <c r="G311" s="25">
        <f t="shared" si="18"/>
        <v>33</v>
      </c>
      <c r="H311" s="373">
        <v>80751.013347400003</v>
      </c>
      <c r="I311" s="121">
        <f t="shared" si="19"/>
        <v>2664783.44</v>
      </c>
    </row>
    <row r="312" spans="1:9">
      <c r="A312" s="23">
        <f t="shared" si="20"/>
        <v>208</v>
      </c>
      <c r="B312" s="226"/>
      <c r="C312" s="226"/>
      <c r="D312" s="136">
        <v>42837</v>
      </c>
      <c r="E312" s="136">
        <v>42870</v>
      </c>
      <c r="F312" s="136">
        <v>42870</v>
      </c>
      <c r="G312" s="25">
        <f t="shared" si="18"/>
        <v>33</v>
      </c>
      <c r="H312" s="373">
        <v>78008.211899300004</v>
      </c>
      <c r="I312" s="121">
        <f t="shared" si="19"/>
        <v>2574270.9900000002</v>
      </c>
    </row>
    <row r="313" spans="1:9">
      <c r="A313" s="23">
        <f t="shared" si="20"/>
        <v>209</v>
      </c>
      <c r="B313" s="226"/>
      <c r="C313" s="226"/>
      <c r="D313" s="136">
        <v>42837</v>
      </c>
      <c r="E313" s="136">
        <v>42870</v>
      </c>
      <c r="F313" s="136">
        <v>42870</v>
      </c>
      <c r="G313" s="25">
        <f t="shared" si="18"/>
        <v>33</v>
      </c>
      <c r="H313" s="373">
        <v>79413.897641500007</v>
      </c>
      <c r="I313" s="121">
        <f t="shared" si="19"/>
        <v>2620658.62</v>
      </c>
    </row>
    <row r="314" spans="1:9">
      <c r="A314" s="23">
        <f t="shared" si="20"/>
        <v>210</v>
      </c>
      <c r="B314" s="226"/>
      <c r="C314" s="226"/>
      <c r="D314" s="136">
        <v>42842</v>
      </c>
      <c r="E314" s="136">
        <v>42870</v>
      </c>
      <c r="F314" s="136">
        <v>42870</v>
      </c>
      <c r="G314" s="25">
        <f t="shared" si="18"/>
        <v>28</v>
      </c>
      <c r="H314" s="373">
        <v>77626.178840499997</v>
      </c>
      <c r="I314" s="121">
        <f t="shared" si="19"/>
        <v>2173533.0099999998</v>
      </c>
    </row>
    <row r="315" spans="1:9">
      <c r="A315" s="23">
        <f t="shared" si="20"/>
        <v>211</v>
      </c>
      <c r="B315" s="226"/>
      <c r="C315" s="226"/>
      <c r="D315" s="136">
        <v>42837</v>
      </c>
      <c r="E315" s="136">
        <v>42870</v>
      </c>
      <c r="F315" s="136">
        <v>42870</v>
      </c>
      <c r="G315" s="25">
        <f t="shared" si="18"/>
        <v>33</v>
      </c>
      <c r="H315" s="373">
        <v>81363.245813500005</v>
      </c>
      <c r="I315" s="121">
        <f t="shared" si="19"/>
        <v>2684987.11</v>
      </c>
    </row>
    <row r="316" spans="1:9">
      <c r="A316" s="23">
        <f t="shared" si="20"/>
        <v>212</v>
      </c>
      <c r="B316" s="226"/>
      <c r="C316" s="226"/>
      <c r="D316" s="136">
        <v>42842</v>
      </c>
      <c r="E316" s="136">
        <v>42870</v>
      </c>
      <c r="F316" s="136">
        <v>42870</v>
      </c>
      <c r="G316" s="25">
        <f t="shared" si="18"/>
        <v>28</v>
      </c>
      <c r="H316" s="373">
        <v>78684.116541900003</v>
      </c>
      <c r="I316" s="121">
        <f t="shared" si="19"/>
        <v>2203155.2599999998</v>
      </c>
    </row>
    <row r="317" spans="1:9">
      <c r="A317" s="23">
        <f t="shared" si="20"/>
        <v>213</v>
      </c>
      <c r="B317" s="226"/>
      <c r="C317" s="226"/>
      <c r="D317" s="136">
        <v>42842</v>
      </c>
      <c r="E317" s="136">
        <v>42870</v>
      </c>
      <c r="F317" s="136">
        <v>42870</v>
      </c>
      <c r="G317" s="25">
        <f t="shared" si="18"/>
        <v>28</v>
      </c>
      <c r="H317" s="373">
        <v>79085.741039700006</v>
      </c>
      <c r="I317" s="121">
        <f t="shared" si="19"/>
        <v>2214400.75</v>
      </c>
    </row>
    <row r="318" spans="1:9">
      <c r="A318" s="23">
        <f t="shared" si="20"/>
        <v>214</v>
      </c>
      <c r="B318" s="226" t="s">
        <v>269</v>
      </c>
      <c r="C318" s="226" t="s">
        <v>508</v>
      </c>
      <c r="D318" s="136">
        <v>42821</v>
      </c>
      <c r="E318" s="136">
        <v>42870</v>
      </c>
      <c r="F318" s="136">
        <v>42870</v>
      </c>
      <c r="G318" s="25">
        <f t="shared" si="18"/>
        <v>49</v>
      </c>
      <c r="H318" s="373">
        <v>-116.69838799999999</v>
      </c>
      <c r="I318" s="121">
        <f t="shared" si="19"/>
        <v>-5718.22</v>
      </c>
    </row>
    <row r="319" spans="1:9">
      <c r="A319" s="23">
        <f t="shared" si="20"/>
        <v>215</v>
      </c>
      <c r="B319" s="226"/>
      <c r="C319" s="226"/>
      <c r="D319" s="136">
        <v>42821</v>
      </c>
      <c r="E319" s="136">
        <v>42870</v>
      </c>
      <c r="F319" s="136">
        <v>42870</v>
      </c>
      <c r="G319" s="25">
        <f t="shared" si="18"/>
        <v>49</v>
      </c>
      <c r="H319" s="373">
        <v>-116.41838079999999</v>
      </c>
      <c r="I319" s="121">
        <f t="shared" si="19"/>
        <v>-5704.5</v>
      </c>
    </row>
    <row r="320" spans="1:9">
      <c r="A320" s="23">
        <f t="shared" si="20"/>
        <v>216</v>
      </c>
      <c r="B320" s="226"/>
      <c r="C320" s="226"/>
      <c r="D320" s="136">
        <v>42821</v>
      </c>
      <c r="E320" s="136">
        <v>42870</v>
      </c>
      <c r="F320" s="136">
        <v>42870</v>
      </c>
      <c r="G320" s="25">
        <f t="shared" si="18"/>
        <v>49</v>
      </c>
      <c r="H320" s="373">
        <v>-115.01834479999999</v>
      </c>
      <c r="I320" s="121">
        <f t="shared" si="19"/>
        <v>-5635.9</v>
      </c>
    </row>
    <row r="321" spans="1:9">
      <c r="A321" s="23">
        <f t="shared" si="20"/>
        <v>217</v>
      </c>
      <c r="B321" s="226"/>
      <c r="C321" s="226"/>
      <c r="D321" s="136">
        <v>42821</v>
      </c>
      <c r="E321" s="136">
        <v>42870</v>
      </c>
      <c r="F321" s="136">
        <v>42870</v>
      </c>
      <c r="G321" s="25">
        <f t="shared" si="18"/>
        <v>49</v>
      </c>
      <c r="H321" s="373">
        <v>-118.38561090000002</v>
      </c>
      <c r="I321" s="121">
        <f t="shared" si="19"/>
        <v>-5800.89</v>
      </c>
    </row>
    <row r="322" spans="1:9">
      <c r="A322" s="23">
        <f t="shared" si="20"/>
        <v>218</v>
      </c>
      <c r="B322" s="226"/>
      <c r="C322" s="226"/>
      <c r="D322" s="136">
        <v>42821</v>
      </c>
      <c r="E322" s="136">
        <v>42870</v>
      </c>
      <c r="F322" s="136">
        <v>42870</v>
      </c>
      <c r="G322" s="25">
        <f t="shared" si="18"/>
        <v>49</v>
      </c>
      <c r="H322" s="373">
        <v>-118.37125159999999</v>
      </c>
      <c r="I322" s="121">
        <f t="shared" si="19"/>
        <v>-5800.19</v>
      </c>
    </row>
    <row r="323" spans="1:9">
      <c r="A323" s="23">
        <f t="shared" si="20"/>
        <v>219</v>
      </c>
      <c r="B323" s="226"/>
      <c r="C323" s="226"/>
      <c r="D323" s="136">
        <v>42832</v>
      </c>
      <c r="E323" s="136">
        <v>42870</v>
      </c>
      <c r="F323" s="136">
        <v>42870</v>
      </c>
      <c r="G323" s="25">
        <f t="shared" si="18"/>
        <v>38</v>
      </c>
      <c r="H323" s="373">
        <v>-119.93642010000002</v>
      </c>
      <c r="I323" s="121">
        <f t="shared" si="19"/>
        <v>-4557.58</v>
      </c>
    </row>
    <row r="324" spans="1:9">
      <c r="A324" s="23">
        <f t="shared" si="20"/>
        <v>220</v>
      </c>
      <c r="B324" s="226"/>
      <c r="C324" s="226"/>
      <c r="D324" s="136">
        <v>42831</v>
      </c>
      <c r="E324" s="136">
        <v>42870</v>
      </c>
      <c r="F324" s="136">
        <v>42870</v>
      </c>
      <c r="G324" s="25">
        <f t="shared" si="18"/>
        <v>39</v>
      </c>
      <c r="H324" s="373">
        <v>-119.5774365</v>
      </c>
      <c r="I324" s="121">
        <f t="shared" si="19"/>
        <v>-4663.5200000000004</v>
      </c>
    </row>
    <row r="325" spans="1:9">
      <c r="A325" s="23">
        <f t="shared" si="20"/>
        <v>221</v>
      </c>
      <c r="B325" s="226"/>
      <c r="C325" s="226"/>
      <c r="D325" s="136">
        <v>42831</v>
      </c>
      <c r="E325" s="136">
        <v>42870</v>
      </c>
      <c r="F325" s="136">
        <v>42870</v>
      </c>
      <c r="G325" s="25">
        <f t="shared" si="18"/>
        <v>39</v>
      </c>
      <c r="H325" s="373">
        <v>-118.49330600000002</v>
      </c>
      <c r="I325" s="121">
        <f t="shared" si="19"/>
        <v>-4621.24</v>
      </c>
    </row>
    <row r="326" spans="1:9">
      <c r="A326" s="23">
        <f t="shared" si="20"/>
        <v>222</v>
      </c>
      <c r="B326" s="226"/>
      <c r="C326" s="226"/>
      <c r="D326" s="136">
        <v>42831</v>
      </c>
      <c r="E326" s="136">
        <v>42870</v>
      </c>
      <c r="F326" s="136">
        <v>42870</v>
      </c>
      <c r="G326" s="25">
        <f t="shared" si="18"/>
        <v>39</v>
      </c>
      <c r="H326" s="373">
        <v>-117.4163552</v>
      </c>
      <c r="I326" s="121">
        <f t="shared" si="19"/>
        <v>-4579.24</v>
      </c>
    </row>
    <row r="327" spans="1:9">
      <c r="A327" s="23">
        <f t="shared" si="20"/>
        <v>223</v>
      </c>
      <c r="B327" s="226"/>
      <c r="C327" s="226"/>
      <c r="D327" s="136">
        <v>42832</v>
      </c>
      <c r="E327" s="136">
        <v>42870</v>
      </c>
      <c r="F327" s="136">
        <v>42870</v>
      </c>
      <c r="G327" s="25">
        <f t="shared" si="18"/>
        <v>38</v>
      </c>
      <c r="H327" s="373">
        <v>-114.98962609999998</v>
      </c>
      <c r="I327" s="121">
        <f t="shared" si="19"/>
        <v>-4369.6099999999997</v>
      </c>
    </row>
    <row r="328" spans="1:9">
      <c r="A328" s="23">
        <f t="shared" si="20"/>
        <v>224</v>
      </c>
      <c r="B328" s="226"/>
      <c r="C328" s="226"/>
      <c r="D328" s="136">
        <v>42833</v>
      </c>
      <c r="E328" s="136">
        <v>42870</v>
      </c>
      <c r="F328" s="136">
        <v>42870</v>
      </c>
      <c r="G328" s="25">
        <f t="shared" si="18"/>
        <v>37</v>
      </c>
      <c r="H328" s="373">
        <v>-114.90347</v>
      </c>
      <c r="I328" s="121">
        <f t="shared" si="19"/>
        <v>-4251.43</v>
      </c>
    </row>
    <row r="329" spans="1:9">
      <c r="A329" s="23">
        <f t="shared" si="20"/>
        <v>225</v>
      </c>
      <c r="B329" s="226"/>
      <c r="C329" s="226"/>
      <c r="D329" s="136">
        <v>42833</v>
      </c>
      <c r="E329" s="136">
        <v>42870</v>
      </c>
      <c r="F329" s="136">
        <v>42870</v>
      </c>
      <c r="G329" s="25">
        <f t="shared" si="18"/>
        <v>37</v>
      </c>
      <c r="H329" s="373">
        <v>-113.58959009999998</v>
      </c>
      <c r="I329" s="121">
        <f t="shared" si="19"/>
        <v>-4202.8100000000004</v>
      </c>
    </row>
    <row r="330" spans="1:9">
      <c r="A330" s="23">
        <f t="shared" si="20"/>
        <v>226</v>
      </c>
      <c r="B330" s="226"/>
      <c r="C330" s="226"/>
      <c r="D330" s="136">
        <v>42831</v>
      </c>
      <c r="E330" s="136">
        <v>42870</v>
      </c>
      <c r="F330" s="136">
        <v>42870</v>
      </c>
      <c r="G330" s="25">
        <f t="shared" si="18"/>
        <v>39</v>
      </c>
      <c r="H330" s="373">
        <v>68612.039979299996</v>
      </c>
      <c r="I330" s="121">
        <f t="shared" si="19"/>
        <v>2675869.56</v>
      </c>
    </row>
    <row r="331" spans="1:9">
      <c r="A331" s="23">
        <f t="shared" si="20"/>
        <v>227</v>
      </c>
      <c r="B331" s="226"/>
      <c r="C331" s="226"/>
      <c r="D331" s="136">
        <v>42832</v>
      </c>
      <c r="E331" s="136">
        <v>42870</v>
      </c>
      <c r="F331" s="136">
        <v>42870</v>
      </c>
      <c r="G331" s="25">
        <f t="shared" si="18"/>
        <v>38</v>
      </c>
      <c r="H331" s="373">
        <v>68652.968182600001</v>
      </c>
      <c r="I331" s="121">
        <f t="shared" si="19"/>
        <v>2608812.79</v>
      </c>
    </row>
    <row r="332" spans="1:9">
      <c r="A332" s="23">
        <f t="shared" si="20"/>
        <v>228</v>
      </c>
      <c r="B332" s="226"/>
      <c r="C332" s="226"/>
      <c r="D332" s="136">
        <v>42832</v>
      </c>
      <c r="E332" s="136">
        <v>42870</v>
      </c>
      <c r="F332" s="136">
        <v>42870</v>
      </c>
      <c r="G332" s="25">
        <f t="shared" si="18"/>
        <v>38</v>
      </c>
      <c r="H332" s="373">
        <v>68706.174846800001</v>
      </c>
      <c r="I332" s="121">
        <f t="shared" si="19"/>
        <v>2610834.64</v>
      </c>
    </row>
    <row r="333" spans="1:9">
      <c r="A333" s="23">
        <f t="shared" si="20"/>
        <v>229</v>
      </c>
      <c r="B333" s="226"/>
      <c r="C333" s="226"/>
      <c r="D333" s="136">
        <v>42831</v>
      </c>
      <c r="E333" s="136">
        <v>42870</v>
      </c>
      <c r="F333" s="136">
        <v>42870</v>
      </c>
      <c r="G333" s="25">
        <f t="shared" si="18"/>
        <v>39</v>
      </c>
      <c r="H333" s="373">
        <v>64863.016558800002</v>
      </c>
      <c r="I333" s="121">
        <f t="shared" si="19"/>
        <v>2529657.65</v>
      </c>
    </row>
    <row r="334" spans="1:9">
      <c r="A334" s="23">
        <f t="shared" si="20"/>
        <v>230</v>
      </c>
      <c r="B334" s="226"/>
      <c r="C334" s="226"/>
      <c r="D334" s="136">
        <v>42838</v>
      </c>
      <c r="E334" s="136">
        <v>42870</v>
      </c>
      <c r="F334" s="136">
        <v>42870</v>
      </c>
      <c r="G334" s="25">
        <f t="shared" si="18"/>
        <v>32</v>
      </c>
      <c r="H334" s="373">
        <v>66958.540566700001</v>
      </c>
      <c r="I334" s="121">
        <f t="shared" si="19"/>
        <v>2142673.2999999998</v>
      </c>
    </row>
    <row r="335" spans="1:9">
      <c r="A335" s="23">
        <f t="shared" si="20"/>
        <v>231</v>
      </c>
      <c r="B335" s="226"/>
      <c r="C335" s="226"/>
      <c r="D335" s="136">
        <v>42838</v>
      </c>
      <c r="E335" s="136">
        <v>42870</v>
      </c>
      <c r="F335" s="136">
        <v>42870</v>
      </c>
      <c r="G335" s="25">
        <f t="shared" si="18"/>
        <v>32</v>
      </c>
      <c r="H335" s="373">
        <v>67118.1605595</v>
      </c>
      <c r="I335" s="121">
        <f t="shared" si="19"/>
        <v>2147781.14</v>
      </c>
    </row>
    <row r="336" spans="1:9">
      <c r="A336" s="23">
        <f t="shared" si="20"/>
        <v>232</v>
      </c>
      <c r="B336" s="226"/>
      <c r="C336" s="226"/>
      <c r="D336" s="136">
        <v>42838</v>
      </c>
      <c r="E336" s="136">
        <v>42870</v>
      </c>
      <c r="F336" s="136">
        <v>42870</v>
      </c>
      <c r="G336" s="25">
        <f t="shared" si="18"/>
        <v>32</v>
      </c>
      <c r="H336" s="373">
        <v>67208.202606799998</v>
      </c>
      <c r="I336" s="121">
        <f t="shared" si="19"/>
        <v>2150662.48</v>
      </c>
    </row>
    <row r="337" spans="1:9">
      <c r="A337" s="23">
        <f t="shared" si="20"/>
        <v>233</v>
      </c>
      <c r="B337" s="226"/>
      <c r="C337" s="226"/>
      <c r="D337" s="136">
        <v>42831</v>
      </c>
      <c r="E337" s="136">
        <v>42870</v>
      </c>
      <c r="F337" s="136">
        <v>42870</v>
      </c>
      <c r="G337" s="25">
        <f t="shared" si="18"/>
        <v>39</v>
      </c>
      <c r="H337" s="373">
        <v>68513.812291399998</v>
      </c>
      <c r="I337" s="121">
        <f t="shared" si="19"/>
        <v>2672038.6800000002</v>
      </c>
    </row>
    <row r="338" spans="1:9">
      <c r="A338" s="23">
        <f t="shared" si="20"/>
        <v>234</v>
      </c>
      <c r="B338" s="226"/>
      <c r="C338" s="226"/>
      <c r="D338" s="136">
        <v>42833</v>
      </c>
      <c r="E338" s="136">
        <v>42870</v>
      </c>
      <c r="F338" s="136">
        <v>42870</v>
      </c>
      <c r="G338" s="25">
        <f t="shared" si="18"/>
        <v>37</v>
      </c>
      <c r="H338" s="373">
        <v>68796.216893999997</v>
      </c>
      <c r="I338" s="121">
        <f t="shared" si="19"/>
        <v>2545460.0299999998</v>
      </c>
    </row>
    <row r="339" spans="1:9">
      <c r="A339" s="23">
        <f t="shared" si="20"/>
        <v>235</v>
      </c>
      <c r="B339" s="226"/>
      <c r="C339" s="226"/>
      <c r="D339" s="136">
        <v>42837</v>
      </c>
      <c r="E339" s="136">
        <v>42870</v>
      </c>
      <c r="F339" s="136">
        <v>42870</v>
      </c>
      <c r="G339" s="25">
        <f t="shared" si="18"/>
        <v>33</v>
      </c>
      <c r="H339" s="373">
        <v>67269.594911699998</v>
      </c>
      <c r="I339" s="121">
        <f t="shared" si="19"/>
        <v>2219896.63</v>
      </c>
    </row>
    <row r="340" spans="1:9">
      <c r="A340" s="23">
        <f t="shared" si="20"/>
        <v>236</v>
      </c>
      <c r="B340" s="226"/>
      <c r="C340" s="226"/>
      <c r="D340" s="136">
        <v>42838</v>
      </c>
      <c r="E340" s="136">
        <v>42870</v>
      </c>
      <c r="F340" s="136">
        <v>42870</v>
      </c>
      <c r="G340" s="25">
        <f t="shared" si="18"/>
        <v>32</v>
      </c>
      <c r="H340" s="373">
        <v>70625.707580699993</v>
      </c>
      <c r="I340" s="121">
        <f t="shared" si="19"/>
        <v>2260022.64</v>
      </c>
    </row>
    <row r="341" spans="1:9">
      <c r="A341" s="23">
        <f t="shared" si="20"/>
        <v>237</v>
      </c>
      <c r="B341" s="226"/>
      <c r="C341" s="226"/>
      <c r="D341" s="136">
        <v>42838</v>
      </c>
      <c r="E341" s="136">
        <v>42870</v>
      </c>
      <c r="F341" s="136">
        <v>42870</v>
      </c>
      <c r="G341" s="25">
        <f t="shared" si="18"/>
        <v>32</v>
      </c>
      <c r="H341" s="373">
        <v>66045.841633599994</v>
      </c>
      <c r="I341" s="121">
        <f t="shared" si="19"/>
        <v>2113466.9300000002</v>
      </c>
    </row>
    <row r="342" spans="1:9">
      <c r="A342" s="23">
        <f t="shared" si="20"/>
        <v>238</v>
      </c>
      <c r="B342" s="226"/>
      <c r="C342" s="226"/>
      <c r="D342" s="136">
        <v>42838</v>
      </c>
      <c r="E342" s="136">
        <v>42870</v>
      </c>
      <c r="F342" s="136">
        <v>42870</v>
      </c>
      <c r="G342" s="25">
        <f t="shared" si="18"/>
        <v>32</v>
      </c>
      <c r="H342" s="373">
        <v>68124.994360199998</v>
      </c>
      <c r="I342" s="121">
        <f t="shared" si="19"/>
        <v>2179999.8199999998</v>
      </c>
    </row>
    <row r="343" spans="1:9">
      <c r="A343" s="23">
        <f t="shared" si="20"/>
        <v>239</v>
      </c>
      <c r="B343" s="226"/>
      <c r="C343" s="226"/>
      <c r="D343" s="136">
        <v>42838</v>
      </c>
      <c r="E343" s="136">
        <v>42870</v>
      </c>
      <c r="F343" s="136">
        <v>42870</v>
      </c>
      <c r="G343" s="25">
        <f t="shared" si="18"/>
        <v>32</v>
      </c>
      <c r="H343" s="373">
        <v>67940.817445499997</v>
      </c>
      <c r="I343" s="121">
        <f t="shared" si="19"/>
        <v>2174106.16</v>
      </c>
    </row>
    <row r="344" spans="1:9">
      <c r="A344" s="23">
        <f t="shared" si="20"/>
        <v>240</v>
      </c>
      <c r="B344" s="226"/>
      <c r="C344" s="226"/>
      <c r="D344" s="136">
        <v>42838</v>
      </c>
      <c r="E344" s="136">
        <v>42870</v>
      </c>
      <c r="F344" s="136">
        <v>42870</v>
      </c>
      <c r="G344" s="25">
        <f t="shared" si="18"/>
        <v>32</v>
      </c>
      <c r="H344" s="373">
        <v>64551.962213899998</v>
      </c>
      <c r="I344" s="121">
        <f t="shared" si="19"/>
        <v>2065662.79</v>
      </c>
    </row>
    <row r="345" spans="1:9">
      <c r="A345" s="23">
        <f t="shared" si="20"/>
        <v>241</v>
      </c>
      <c r="B345" s="226"/>
      <c r="C345" s="226"/>
      <c r="D345" s="136">
        <v>42838</v>
      </c>
      <c r="E345" s="136">
        <v>42870</v>
      </c>
      <c r="F345" s="136">
        <v>42870</v>
      </c>
      <c r="G345" s="25">
        <f t="shared" si="18"/>
        <v>32</v>
      </c>
      <c r="H345" s="373">
        <v>68914.908683500005</v>
      </c>
      <c r="I345" s="121">
        <f t="shared" si="19"/>
        <v>2205277.08</v>
      </c>
    </row>
    <row r="346" spans="1:9">
      <c r="A346" s="23">
        <f t="shared" si="20"/>
        <v>242</v>
      </c>
      <c r="B346" s="226"/>
      <c r="C346" s="226"/>
      <c r="D346" s="136">
        <v>42838</v>
      </c>
      <c r="E346" s="136">
        <v>42870</v>
      </c>
      <c r="F346" s="136">
        <v>42870</v>
      </c>
      <c r="G346" s="25">
        <f t="shared" si="18"/>
        <v>32</v>
      </c>
      <c r="H346" s="373">
        <v>67236.852348999993</v>
      </c>
      <c r="I346" s="121">
        <f t="shared" si="19"/>
        <v>2151579.2799999998</v>
      </c>
    </row>
    <row r="347" spans="1:9">
      <c r="A347" s="23">
        <f t="shared" si="20"/>
        <v>243</v>
      </c>
      <c r="B347" s="226"/>
      <c r="C347" s="226"/>
      <c r="D347" s="136">
        <v>42843</v>
      </c>
      <c r="E347" s="136">
        <v>42870</v>
      </c>
      <c r="F347" s="136">
        <v>42870</v>
      </c>
      <c r="G347" s="25">
        <f t="shared" si="18"/>
        <v>27</v>
      </c>
      <c r="H347" s="373">
        <v>69000.857910399995</v>
      </c>
      <c r="I347" s="121">
        <f t="shared" si="19"/>
        <v>1863023.16</v>
      </c>
    </row>
    <row r="348" spans="1:9">
      <c r="A348" s="23">
        <f t="shared" si="20"/>
        <v>244</v>
      </c>
      <c r="B348" s="226"/>
      <c r="C348" s="226"/>
      <c r="D348" s="136">
        <v>42843</v>
      </c>
      <c r="E348" s="136">
        <v>42870</v>
      </c>
      <c r="F348" s="136">
        <v>42870</v>
      </c>
      <c r="G348" s="25">
        <f t="shared" si="18"/>
        <v>27</v>
      </c>
      <c r="H348" s="373">
        <v>68792.124073700004</v>
      </c>
      <c r="I348" s="121">
        <f t="shared" si="19"/>
        <v>1857387.35</v>
      </c>
    </row>
    <row r="349" spans="1:9">
      <c r="A349" s="23">
        <f t="shared" si="20"/>
        <v>245</v>
      </c>
      <c r="B349" s="226"/>
      <c r="C349" s="226"/>
      <c r="D349" s="136">
        <v>42838</v>
      </c>
      <c r="E349" s="136">
        <v>42870</v>
      </c>
      <c r="F349" s="136">
        <v>42870</v>
      </c>
      <c r="G349" s="25">
        <f t="shared" si="18"/>
        <v>32</v>
      </c>
      <c r="H349" s="373">
        <v>64928.501683999995</v>
      </c>
      <c r="I349" s="121">
        <f t="shared" si="19"/>
        <v>2077712.05</v>
      </c>
    </row>
    <row r="350" spans="1:9">
      <c r="A350" s="23">
        <f t="shared" si="20"/>
        <v>246</v>
      </c>
      <c r="B350" s="226"/>
      <c r="C350" s="226"/>
      <c r="D350" s="136">
        <v>42843</v>
      </c>
      <c r="E350" s="136">
        <v>42870</v>
      </c>
      <c r="F350" s="136">
        <v>42870</v>
      </c>
      <c r="G350" s="25">
        <f t="shared" si="18"/>
        <v>27</v>
      </c>
      <c r="H350" s="373">
        <v>68607.947158900002</v>
      </c>
      <c r="I350" s="121">
        <f t="shared" si="19"/>
        <v>1852414.57</v>
      </c>
    </row>
    <row r="351" spans="1:9">
      <c r="A351" s="23">
        <f t="shared" si="20"/>
        <v>247</v>
      </c>
      <c r="B351" s="226"/>
      <c r="C351" s="226"/>
      <c r="D351" s="136">
        <v>42843</v>
      </c>
      <c r="E351" s="136">
        <v>42870</v>
      </c>
      <c r="F351" s="136">
        <v>42870</v>
      </c>
      <c r="G351" s="25">
        <f t="shared" si="18"/>
        <v>27</v>
      </c>
      <c r="H351" s="373">
        <v>67695.248225799995</v>
      </c>
      <c r="I351" s="121">
        <f t="shared" si="19"/>
        <v>1827771.7</v>
      </c>
    </row>
    <row r="352" spans="1:9">
      <c r="A352" s="23">
        <f t="shared" si="20"/>
        <v>248</v>
      </c>
      <c r="B352" s="226"/>
      <c r="C352" s="226"/>
      <c r="D352" s="136">
        <v>42843</v>
      </c>
      <c r="E352" s="136">
        <v>42870</v>
      </c>
      <c r="F352" s="136">
        <v>42870</v>
      </c>
      <c r="G352" s="25">
        <f t="shared" si="18"/>
        <v>27</v>
      </c>
      <c r="H352" s="373">
        <v>68108.623078899996</v>
      </c>
      <c r="I352" s="121">
        <f t="shared" si="19"/>
        <v>1838932.82</v>
      </c>
    </row>
    <row r="353" spans="1:9">
      <c r="A353" s="23">
        <f t="shared" si="20"/>
        <v>249</v>
      </c>
      <c r="B353" s="226"/>
      <c r="C353" s="226"/>
      <c r="D353" s="136">
        <v>42843</v>
      </c>
      <c r="E353" s="136">
        <v>42870</v>
      </c>
      <c r="F353" s="136">
        <v>42870</v>
      </c>
      <c r="G353" s="25">
        <f t="shared" si="18"/>
        <v>27</v>
      </c>
      <c r="H353" s="373">
        <v>68423.770244200001</v>
      </c>
      <c r="I353" s="121">
        <f t="shared" si="19"/>
        <v>1847441.8</v>
      </c>
    </row>
    <row r="354" spans="1:9">
      <c r="A354" s="23">
        <f t="shared" si="20"/>
        <v>250</v>
      </c>
      <c r="B354" s="226"/>
      <c r="C354" s="226"/>
      <c r="D354" s="136">
        <v>42843</v>
      </c>
      <c r="E354" s="136">
        <v>42870</v>
      </c>
      <c r="F354" s="136">
        <v>42870</v>
      </c>
      <c r="G354" s="25">
        <f t="shared" si="18"/>
        <v>27</v>
      </c>
      <c r="H354" s="373">
        <v>65837.107796900003</v>
      </c>
      <c r="I354" s="121">
        <f t="shared" si="19"/>
        <v>1777601.91</v>
      </c>
    </row>
    <row r="355" spans="1:9">
      <c r="A355" s="23">
        <f t="shared" si="20"/>
        <v>251</v>
      </c>
      <c r="B355" s="226" t="s">
        <v>269</v>
      </c>
      <c r="C355" s="226" t="s">
        <v>509</v>
      </c>
      <c r="D355" s="136">
        <v>42844</v>
      </c>
      <c r="E355" s="136">
        <v>42880</v>
      </c>
      <c r="F355" s="136">
        <v>42880</v>
      </c>
      <c r="G355" s="25">
        <f t="shared" si="18"/>
        <v>36</v>
      </c>
      <c r="H355" s="373">
        <v>65321.2</v>
      </c>
      <c r="I355" s="121">
        <f t="shared" si="19"/>
        <v>2351563.2000000002</v>
      </c>
    </row>
    <row r="356" spans="1:9">
      <c r="A356" s="23">
        <f t="shared" si="20"/>
        <v>252</v>
      </c>
      <c r="B356" s="226"/>
      <c r="C356" s="226"/>
      <c r="D356" s="136">
        <v>42844</v>
      </c>
      <c r="E356" s="136">
        <v>42880</v>
      </c>
      <c r="F356" s="136">
        <v>42880</v>
      </c>
      <c r="G356" s="25">
        <f t="shared" si="18"/>
        <v>36</v>
      </c>
      <c r="H356" s="373">
        <v>64993.2</v>
      </c>
      <c r="I356" s="121">
        <f t="shared" si="19"/>
        <v>2339755.2000000002</v>
      </c>
    </row>
    <row r="357" spans="1:9">
      <c r="A357" s="23">
        <f t="shared" si="20"/>
        <v>253</v>
      </c>
      <c r="B357" s="226"/>
      <c r="C357" s="226"/>
      <c r="D357" s="136">
        <v>42844</v>
      </c>
      <c r="E357" s="136">
        <v>42880</v>
      </c>
      <c r="F357" s="136">
        <v>42880</v>
      </c>
      <c r="G357" s="25">
        <f t="shared" si="18"/>
        <v>36</v>
      </c>
      <c r="H357" s="373">
        <v>65169.5</v>
      </c>
      <c r="I357" s="121">
        <f t="shared" si="19"/>
        <v>2346102</v>
      </c>
    </row>
    <row r="358" spans="1:9">
      <c r="A358" s="23">
        <f t="shared" si="20"/>
        <v>254</v>
      </c>
      <c r="B358" s="226"/>
      <c r="C358" s="226"/>
      <c r="D358" s="136">
        <v>42850</v>
      </c>
      <c r="E358" s="136">
        <v>42880</v>
      </c>
      <c r="F358" s="136">
        <v>42880</v>
      </c>
      <c r="G358" s="25">
        <f t="shared" si="18"/>
        <v>30</v>
      </c>
      <c r="H358" s="373">
        <v>69023.5</v>
      </c>
      <c r="I358" s="121">
        <f t="shared" si="19"/>
        <v>2070705</v>
      </c>
    </row>
    <row r="359" spans="1:9">
      <c r="A359" s="23">
        <f t="shared" si="20"/>
        <v>255</v>
      </c>
      <c r="B359" s="226"/>
      <c r="C359" s="226"/>
      <c r="D359" s="136">
        <v>42844</v>
      </c>
      <c r="E359" s="136">
        <v>42880</v>
      </c>
      <c r="F359" s="136">
        <v>42880</v>
      </c>
      <c r="G359" s="25">
        <f t="shared" si="18"/>
        <v>36</v>
      </c>
      <c r="H359" s="373">
        <v>68101</v>
      </c>
      <c r="I359" s="121">
        <f t="shared" si="19"/>
        <v>2451636</v>
      </c>
    </row>
    <row r="360" spans="1:9">
      <c r="A360" s="23">
        <f t="shared" si="20"/>
        <v>256</v>
      </c>
      <c r="B360" s="226"/>
      <c r="C360" s="226"/>
      <c r="D360" s="136">
        <v>42850</v>
      </c>
      <c r="E360" s="136">
        <v>42880</v>
      </c>
      <c r="F360" s="136">
        <v>42880</v>
      </c>
      <c r="G360" s="25">
        <f t="shared" si="18"/>
        <v>30</v>
      </c>
      <c r="H360" s="373">
        <v>65657.399999999994</v>
      </c>
      <c r="I360" s="121">
        <f t="shared" si="19"/>
        <v>1969722</v>
      </c>
    </row>
    <row r="361" spans="1:9">
      <c r="A361" s="23">
        <f t="shared" si="20"/>
        <v>257</v>
      </c>
      <c r="B361" s="226"/>
      <c r="C361" s="226"/>
      <c r="D361" s="136">
        <v>42850</v>
      </c>
      <c r="E361" s="136">
        <v>42880</v>
      </c>
      <c r="F361" s="136">
        <v>42880</v>
      </c>
      <c r="G361" s="25">
        <f t="shared" ref="G361:G424" si="21">F361-D361</f>
        <v>30</v>
      </c>
      <c r="H361" s="373">
        <v>70142.8</v>
      </c>
      <c r="I361" s="121">
        <f t="shared" ref="I361:I424" si="22">ROUND(G361*H361,2)</f>
        <v>2104284</v>
      </c>
    </row>
    <row r="362" spans="1:9">
      <c r="A362" s="23">
        <f t="shared" si="20"/>
        <v>258</v>
      </c>
      <c r="B362" s="226"/>
      <c r="C362" s="226"/>
      <c r="D362" s="136">
        <v>42850</v>
      </c>
      <c r="E362" s="136">
        <v>42880</v>
      </c>
      <c r="F362" s="136">
        <v>42880</v>
      </c>
      <c r="G362" s="25">
        <f t="shared" si="21"/>
        <v>30</v>
      </c>
      <c r="H362" s="373">
        <v>68851.3</v>
      </c>
      <c r="I362" s="121">
        <f t="shared" si="22"/>
        <v>2065539</v>
      </c>
    </row>
    <row r="363" spans="1:9">
      <c r="A363" s="23">
        <f t="shared" si="20"/>
        <v>259</v>
      </c>
      <c r="B363" s="226"/>
      <c r="C363" s="226"/>
      <c r="D363" s="136">
        <v>42850</v>
      </c>
      <c r="E363" s="136">
        <v>42880</v>
      </c>
      <c r="F363" s="136">
        <v>42880</v>
      </c>
      <c r="G363" s="25">
        <f t="shared" si="21"/>
        <v>30</v>
      </c>
      <c r="H363" s="373">
        <v>69507.3</v>
      </c>
      <c r="I363" s="121">
        <f t="shared" si="22"/>
        <v>2085219</v>
      </c>
    </row>
    <row r="364" spans="1:9">
      <c r="A364" s="23">
        <f t="shared" si="20"/>
        <v>260</v>
      </c>
      <c r="B364" s="226"/>
      <c r="C364" s="226"/>
      <c r="D364" s="136">
        <v>42844</v>
      </c>
      <c r="E364" s="136">
        <v>42880</v>
      </c>
      <c r="F364" s="136">
        <v>42880</v>
      </c>
      <c r="G364" s="25">
        <f t="shared" si="21"/>
        <v>36</v>
      </c>
      <c r="H364" s="373">
        <v>68552</v>
      </c>
      <c r="I364" s="121">
        <f t="shared" si="22"/>
        <v>2467872</v>
      </c>
    </row>
    <row r="365" spans="1:9">
      <c r="A365" s="23">
        <f t="shared" si="20"/>
        <v>261</v>
      </c>
      <c r="B365" s="226"/>
      <c r="C365" s="226"/>
      <c r="D365" s="136">
        <v>42850</v>
      </c>
      <c r="E365" s="136">
        <v>42880</v>
      </c>
      <c r="F365" s="136">
        <v>42880</v>
      </c>
      <c r="G365" s="25">
        <f t="shared" si="21"/>
        <v>30</v>
      </c>
      <c r="H365" s="373">
        <v>65489.3</v>
      </c>
      <c r="I365" s="121">
        <f t="shared" si="22"/>
        <v>1964679</v>
      </c>
    </row>
    <row r="366" spans="1:9">
      <c r="A366" s="23">
        <f t="shared" si="20"/>
        <v>262</v>
      </c>
      <c r="B366" s="226"/>
      <c r="C366" s="226"/>
      <c r="D366" s="136">
        <v>42850</v>
      </c>
      <c r="E366" s="136">
        <v>42880</v>
      </c>
      <c r="F366" s="136">
        <v>42880</v>
      </c>
      <c r="G366" s="25">
        <f t="shared" si="21"/>
        <v>30</v>
      </c>
      <c r="H366" s="373">
        <v>66858.7</v>
      </c>
      <c r="I366" s="121">
        <f t="shared" si="22"/>
        <v>2005761</v>
      </c>
    </row>
    <row r="367" spans="1:9">
      <c r="A367" s="23">
        <f t="shared" si="20"/>
        <v>263</v>
      </c>
      <c r="B367" s="226"/>
      <c r="C367" s="226"/>
      <c r="D367" s="136">
        <v>42850</v>
      </c>
      <c r="E367" s="136">
        <v>42880</v>
      </c>
      <c r="F367" s="136">
        <v>42880</v>
      </c>
      <c r="G367" s="25">
        <f t="shared" si="21"/>
        <v>30</v>
      </c>
      <c r="H367" s="373">
        <v>69515.5</v>
      </c>
      <c r="I367" s="121">
        <f t="shared" si="22"/>
        <v>2085465</v>
      </c>
    </row>
    <row r="368" spans="1:9">
      <c r="A368" s="23">
        <f t="shared" si="20"/>
        <v>264</v>
      </c>
      <c r="B368" s="226"/>
      <c r="C368" s="226"/>
      <c r="D368" s="136">
        <v>42850</v>
      </c>
      <c r="E368" s="136">
        <v>42880</v>
      </c>
      <c r="F368" s="136">
        <v>42880</v>
      </c>
      <c r="G368" s="25">
        <f t="shared" si="21"/>
        <v>30</v>
      </c>
      <c r="H368" s="373">
        <v>67506.5</v>
      </c>
      <c r="I368" s="121">
        <f t="shared" si="22"/>
        <v>2025195</v>
      </c>
    </row>
    <row r="369" spans="1:9">
      <c r="A369" s="23">
        <f t="shared" si="20"/>
        <v>265</v>
      </c>
      <c r="B369" s="226"/>
      <c r="C369" s="226"/>
      <c r="D369" s="136">
        <v>42850</v>
      </c>
      <c r="E369" s="136">
        <v>42880</v>
      </c>
      <c r="F369" s="136">
        <v>42880</v>
      </c>
      <c r="G369" s="25">
        <f t="shared" si="21"/>
        <v>30</v>
      </c>
      <c r="H369" s="373">
        <v>71655.7</v>
      </c>
      <c r="I369" s="121">
        <f t="shared" si="22"/>
        <v>2149671</v>
      </c>
    </row>
    <row r="370" spans="1:9">
      <c r="A370" s="23">
        <f t="shared" si="20"/>
        <v>266</v>
      </c>
      <c r="B370" s="226"/>
      <c r="C370" s="226"/>
      <c r="D370" s="136">
        <v>42850</v>
      </c>
      <c r="E370" s="136">
        <v>42880</v>
      </c>
      <c r="F370" s="136">
        <v>42880</v>
      </c>
      <c r="G370" s="25">
        <f t="shared" si="21"/>
        <v>30</v>
      </c>
      <c r="H370" s="373">
        <v>64833.3</v>
      </c>
      <c r="I370" s="121">
        <f t="shared" si="22"/>
        <v>1944999</v>
      </c>
    </row>
    <row r="371" spans="1:9">
      <c r="A371" s="23">
        <f t="shared" si="20"/>
        <v>267</v>
      </c>
      <c r="B371" s="226"/>
      <c r="C371" s="226"/>
      <c r="D371" s="136">
        <v>42857</v>
      </c>
      <c r="E371" s="136">
        <v>42880</v>
      </c>
      <c r="F371" s="136">
        <v>42880</v>
      </c>
      <c r="G371" s="25">
        <f t="shared" si="21"/>
        <v>23</v>
      </c>
      <c r="H371" s="373">
        <v>63226.1</v>
      </c>
      <c r="I371" s="121">
        <f t="shared" si="22"/>
        <v>1454200.3</v>
      </c>
    </row>
    <row r="372" spans="1:9">
      <c r="A372" s="23">
        <f t="shared" si="20"/>
        <v>268</v>
      </c>
      <c r="B372" s="226"/>
      <c r="C372" s="226"/>
      <c r="D372" s="136">
        <v>42857</v>
      </c>
      <c r="E372" s="136">
        <v>42880</v>
      </c>
      <c r="F372" s="136">
        <v>42880</v>
      </c>
      <c r="G372" s="25">
        <f t="shared" si="21"/>
        <v>23</v>
      </c>
      <c r="H372" s="373">
        <v>64591.4</v>
      </c>
      <c r="I372" s="121">
        <f t="shared" si="22"/>
        <v>1485602.2</v>
      </c>
    </row>
    <row r="373" spans="1:9">
      <c r="A373" s="23">
        <f t="shared" si="20"/>
        <v>269</v>
      </c>
      <c r="B373" s="226" t="s">
        <v>269</v>
      </c>
      <c r="C373" s="226" t="s">
        <v>510</v>
      </c>
      <c r="D373" s="136">
        <v>42844</v>
      </c>
      <c r="E373" s="136">
        <v>42901</v>
      </c>
      <c r="F373" s="136">
        <v>42901</v>
      </c>
      <c r="G373" s="25">
        <f t="shared" si="21"/>
        <v>57</v>
      </c>
      <c r="H373" s="373">
        <v>-176.00437539999999</v>
      </c>
      <c r="I373" s="121">
        <f t="shared" si="22"/>
        <v>-10032.25</v>
      </c>
    </row>
    <row r="374" spans="1:9">
      <c r="A374" s="23">
        <f t="shared" ref="A374:A437" si="23">A373+1</f>
        <v>270</v>
      </c>
      <c r="B374" s="226"/>
      <c r="C374" s="226"/>
      <c r="D374" s="136">
        <v>42844</v>
      </c>
      <c r="E374" s="136">
        <v>42901</v>
      </c>
      <c r="F374" s="136">
        <v>42901</v>
      </c>
      <c r="G374" s="25">
        <f t="shared" si="21"/>
        <v>57</v>
      </c>
      <c r="H374" s="373">
        <v>-175.1205975</v>
      </c>
      <c r="I374" s="121">
        <f t="shared" si="22"/>
        <v>-9981.8700000000008</v>
      </c>
    </row>
    <row r="375" spans="1:9">
      <c r="A375" s="23">
        <f t="shared" si="23"/>
        <v>271</v>
      </c>
      <c r="B375" s="226"/>
      <c r="C375" s="226"/>
      <c r="D375" s="136">
        <v>42844</v>
      </c>
      <c r="E375" s="136">
        <v>42901</v>
      </c>
      <c r="F375" s="136">
        <v>42901</v>
      </c>
      <c r="G375" s="25">
        <f t="shared" si="21"/>
        <v>57</v>
      </c>
      <c r="H375" s="373">
        <v>-175.5956281</v>
      </c>
      <c r="I375" s="121">
        <f t="shared" si="22"/>
        <v>-10008.950000000001</v>
      </c>
    </row>
    <row r="376" spans="1:9">
      <c r="A376" s="23">
        <f t="shared" si="23"/>
        <v>272</v>
      </c>
      <c r="B376" s="226"/>
      <c r="C376" s="226"/>
      <c r="D376" s="136">
        <v>42850</v>
      </c>
      <c r="E376" s="136">
        <v>42901</v>
      </c>
      <c r="F376" s="136">
        <v>42901</v>
      </c>
      <c r="G376" s="25">
        <f t="shared" si="21"/>
        <v>51</v>
      </c>
      <c r="H376" s="373">
        <v>-185.98001880000001</v>
      </c>
      <c r="I376" s="121">
        <f t="shared" si="22"/>
        <v>-9484.98</v>
      </c>
    </row>
    <row r="377" spans="1:9">
      <c r="A377" s="23">
        <f t="shared" si="23"/>
        <v>273</v>
      </c>
      <c r="B377" s="226"/>
      <c r="C377" s="226"/>
      <c r="D377" s="136">
        <v>42844</v>
      </c>
      <c r="E377" s="136">
        <v>42901</v>
      </c>
      <c r="F377" s="136">
        <v>42901</v>
      </c>
      <c r="G377" s="25">
        <f t="shared" si="21"/>
        <v>57</v>
      </c>
      <c r="H377" s="373">
        <v>-183.49439340000001</v>
      </c>
      <c r="I377" s="121">
        <f t="shared" si="22"/>
        <v>-10459.18</v>
      </c>
    </row>
    <row r="378" spans="1:9">
      <c r="A378" s="23">
        <f t="shared" si="23"/>
        <v>274</v>
      </c>
      <c r="B378" s="226"/>
      <c r="C378" s="226"/>
      <c r="D378" s="136">
        <v>42850</v>
      </c>
      <c r="E378" s="136">
        <v>42901</v>
      </c>
      <c r="F378" s="136">
        <v>42901</v>
      </c>
      <c r="G378" s="25">
        <f t="shared" si="21"/>
        <v>51</v>
      </c>
      <c r="H378" s="373">
        <v>-176.91024780000001</v>
      </c>
      <c r="I378" s="121">
        <f t="shared" si="22"/>
        <v>-9022.42</v>
      </c>
    </row>
    <row r="379" spans="1:9">
      <c r="A379" s="23">
        <f t="shared" si="23"/>
        <v>275</v>
      </c>
      <c r="B379" s="226"/>
      <c r="C379" s="226"/>
      <c r="D379" s="136">
        <v>42850</v>
      </c>
      <c r="E379" s="136">
        <v>42901</v>
      </c>
      <c r="F379" s="136">
        <v>42901</v>
      </c>
      <c r="G379" s="25">
        <f t="shared" si="21"/>
        <v>51</v>
      </c>
      <c r="H379" s="373">
        <v>-188.99591099999998</v>
      </c>
      <c r="I379" s="121">
        <f t="shared" si="22"/>
        <v>-9638.7900000000009</v>
      </c>
    </row>
    <row r="380" spans="1:9">
      <c r="A380" s="23">
        <f t="shared" si="23"/>
        <v>276</v>
      </c>
      <c r="B380" s="226"/>
      <c r="C380" s="226"/>
      <c r="D380" s="136">
        <v>42850</v>
      </c>
      <c r="E380" s="136">
        <v>42901</v>
      </c>
      <c r="F380" s="136">
        <v>42901</v>
      </c>
      <c r="G380" s="25">
        <f t="shared" si="21"/>
        <v>51</v>
      </c>
      <c r="H380" s="373">
        <v>-185.51603539999999</v>
      </c>
      <c r="I380" s="121">
        <f t="shared" si="22"/>
        <v>-9461.32</v>
      </c>
    </row>
    <row r="381" spans="1:9">
      <c r="A381" s="23">
        <f t="shared" si="23"/>
        <v>277</v>
      </c>
      <c r="B381" s="226"/>
      <c r="C381" s="226"/>
      <c r="D381" s="136">
        <v>42850</v>
      </c>
      <c r="E381" s="136">
        <v>42901</v>
      </c>
      <c r="F381" s="136">
        <v>42901</v>
      </c>
      <c r="G381" s="25">
        <f t="shared" si="21"/>
        <v>51</v>
      </c>
      <c r="H381" s="373">
        <v>-187.28359130000001</v>
      </c>
      <c r="I381" s="121">
        <f t="shared" si="22"/>
        <v>-9551.4599999999991</v>
      </c>
    </row>
    <row r="382" spans="1:9">
      <c r="A382" s="23">
        <f t="shared" si="23"/>
        <v>278</v>
      </c>
      <c r="B382" s="226"/>
      <c r="C382" s="226"/>
      <c r="D382" s="136">
        <v>42844</v>
      </c>
      <c r="E382" s="136">
        <v>42901</v>
      </c>
      <c r="F382" s="136">
        <v>42901</v>
      </c>
      <c r="G382" s="25">
        <f t="shared" si="21"/>
        <v>57</v>
      </c>
      <c r="H382" s="373">
        <v>-184.709588</v>
      </c>
      <c r="I382" s="121">
        <f t="shared" si="22"/>
        <v>-10528.45</v>
      </c>
    </row>
    <row r="383" spans="1:9">
      <c r="A383" s="23">
        <f t="shared" si="23"/>
        <v>279</v>
      </c>
      <c r="B383" s="226"/>
      <c r="C383" s="226"/>
      <c r="D383" s="136">
        <v>42850</v>
      </c>
      <c r="E383" s="136">
        <v>42901</v>
      </c>
      <c r="F383" s="136">
        <v>42901</v>
      </c>
      <c r="G383" s="25">
        <f t="shared" si="21"/>
        <v>51</v>
      </c>
      <c r="H383" s="373">
        <v>-176.4573116</v>
      </c>
      <c r="I383" s="121">
        <f t="shared" si="22"/>
        <v>-8999.32</v>
      </c>
    </row>
    <row r="384" spans="1:9">
      <c r="A384" s="23">
        <f t="shared" si="23"/>
        <v>280</v>
      </c>
      <c r="B384" s="226"/>
      <c r="C384" s="226"/>
      <c r="D384" s="136">
        <v>42850</v>
      </c>
      <c r="E384" s="136">
        <v>42901</v>
      </c>
      <c r="F384" s="136">
        <v>42901</v>
      </c>
      <c r="G384" s="25">
        <f t="shared" si="21"/>
        <v>51</v>
      </c>
      <c r="H384" s="373">
        <v>-180.14708450000001</v>
      </c>
      <c r="I384" s="121">
        <f t="shared" si="22"/>
        <v>-9187.5</v>
      </c>
    </row>
    <row r="385" spans="1:9">
      <c r="A385" s="23">
        <f t="shared" si="23"/>
        <v>281</v>
      </c>
      <c r="B385" s="226"/>
      <c r="C385" s="226"/>
      <c r="D385" s="136">
        <v>42850</v>
      </c>
      <c r="E385" s="136">
        <v>42901</v>
      </c>
      <c r="F385" s="136">
        <v>42901</v>
      </c>
      <c r="G385" s="25">
        <f t="shared" si="21"/>
        <v>51</v>
      </c>
      <c r="H385" s="373">
        <v>-187.3056857</v>
      </c>
      <c r="I385" s="121">
        <f t="shared" si="22"/>
        <v>-9552.59</v>
      </c>
    </row>
    <row r="386" spans="1:9">
      <c r="A386" s="23">
        <f t="shared" si="23"/>
        <v>282</v>
      </c>
      <c r="B386" s="226"/>
      <c r="C386" s="226"/>
      <c r="D386" s="136">
        <v>42850</v>
      </c>
      <c r="E386" s="136">
        <v>42901</v>
      </c>
      <c r="F386" s="136">
        <v>42901</v>
      </c>
      <c r="G386" s="25">
        <f t="shared" si="21"/>
        <v>51</v>
      </c>
      <c r="H386" s="373">
        <v>-181.89254590000002</v>
      </c>
      <c r="I386" s="121">
        <f t="shared" si="22"/>
        <v>-9276.52</v>
      </c>
    </row>
    <row r="387" spans="1:9">
      <c r="A387" s="23">
        <f t="shared" si="23"/>
        <v>283</v>
      </c>
      <c r="B387" s="226"/>
      <c r="C387" s="226"/>
      <c r="D387" s="136">
        <v>42850</v>
      </c>
      <c r="E387" s="136">
        <v>42901</v>
      </c>
      <c r="F387" s="136">
        <v>42901</v>
      </c>
      <c r="G387" s="25">
        <f t="shared" si="21"/>
        <v>51</v>
      </c>
      <c r="H387" s="373">
        <v>-193.07233669999997</v>
      </c>
      <c r="I387" s="121">
        <f t="shared" si="22"/>
        <v>-9846.69</v>
      </c>
    </row>
    <row r="388" spans="1:9">
      <c r="A388" s="23">
        <f t="shared" si="23"/>
        <v>284</v>
      </c>
      <c r="B388" s="226"/>
      <c r="C388" s="226"/>
      <c r="D388" s="136">
        <v>42850</v>
      </c>
      <c r="E388" s="136">
        <v>42901</v>
      </c>
      <c r="F388" s="136">
        <v>42901</v>
      </c>
      <c r="G388" s="25">
        <f t="shared" si="21"/>
        <v>51</v>
      </c>
      <c r="H388" s="373">
        <v>-174.68975570000003</v>
      </c>
      <c r="I388" s="121">
        <f t="shared" si="22"/>
        <v>-8909.18</v>
      </c>
    </row>
    <row r="389" spans="1:9">
      <c r="A389" s="23">
        <f t="shared" si="23"/>
        <v>285</v>
      </c>
      <c r="B389" s="226"/>
      <c r="C389" s="226"/>
      <c r="D389" s="136">
        <v>42857</v>
      </c>
      <c r="E389" s="136">
        <v>42901</v>
      </c>
      <c r="F389" s="136">
        <v>42901</v>
      </c>
      <c r="G389" s="25">
        <f t="shared" si="21"/>
        <v>44</v>
      </c>
      <c r="H389" s="373">
        <v>-170.3592439</v>
      </c>
      <c r="I389" s="121">
        <f t="shared" si="22"/>
        <v>-7495.81</v>
      </c>
    </row>
    <row r="390" spans="1:9">
      <c r="A390" s="23">
        <f t="shared" si="23"/>
        <v>286</v>
      </c>
      <c r="B390" s="226"/>
      <c r="C390" s="226"/>
      <c r="D390" s="136">
        <v>42857</v>
      </c>
      <c r="E390" s="136">
        <v>42901</v>
      </c>
      <c r="F390" s="136">
        <v>42901</v>
      </c>
      <c r="G390" s="25">
        <f t="shared" si="21"/>
        <v>44</v>
      </c>
      <c r="H390" s="373">
        <v>-174.0379695</v>
      </c>
      <c r="I390" s="121">
        <f t="shared" si="22"/>
        <v>-7657.67</v>
      </c>
    </row>
    <row r="391" spans="1:9">
      <c r="A391" s="23">
        <f t="shared" si="23"/>
        <v>287</v>
      </c>
      <c r="B391" s="226"/>
      <c r="C391" s="226"/>
      <c r="D391" s="136">
        <v>42850</v>
      </c>
      <c r="E391" s="136">
        <v>42901</v>
      </c>
      <c r="F391" s="136">
        <v>42901</v>
      </c>
      <c r="G391" s="25">
        <f t="shared" si="21"/>
        <v>51</v>
      </c>
      <c r="H391" s="373">
        <v>67770.303306700007</v>
      </c>
      <c r="I391" s="121">
        <f t="shared" si="22"/>
        <v>3456285.47</v>
      </c>
    </row>
    <row r="392" spans="1:9">
      <c r="A392" s="23">
        <f t="shared" si="23"/>
        <v>288</v>
      </c>
      <c r="B392" s="226"/>
      <c r="C392" s="226"/>
      <c r="D392" s="136">
        <v>42857</v>
      </c>
      <c r="E392" s="136">
        <v>42901</v>
      </c>
      <c r="F392" s="136">
        <v>42901</v>
      </c>
      <c r="G392" s="25">
        <f t="shared" si="21"/>
        <v>44</v>
      </c>
      <c r="H392" s="373">
        <v>67410.475462400005</v>
      </c>
      <c r="I392" s="121">
        <f t="shared" si="22"/>
        <v>2966060.92</v>
      </c>
    </row>
    <row r="393" spans="1:9">
      <c r="A393" s="23">
        <f t="shared" si="23"/>
        <v>289</v>
      </c>
      <c r="B393" s="226"/>
      <c r="C393" s="226"/>
      <c r="D393" s="136">
        <v>42857</v>
      </c>
      <c r="E393" s="136">
        <v>42901</v>
      </c>
      <c r="F393" s="136">
        <v>42901</v>
      </c>
      <c r="G393" s="25">
        <f t="shared" si="21"/>
        <v>44</v>
      </c>
      <c r="H393" s="373">
        <v>67071.092382000003</v>
      </c>
      <c r="I393" s="121">
        <f t="shared" si="22"/>
        <v>2951128.06</v>
      </c>
    </row>
    <row r="394" spans="1:9">
      <c r="A394" s="23">
        <f t="shared" si="23"/>
        <v>290</v>
      </c>
      <c r="B394" s="226"/>
      <c r="C394" s="226"/>
      <c r="D394" s="136">
        <v>42857</v>
      </c>
      <c r="E394" s="136">
        <v>42901</v>
      </c>
      <c r="F394" s="136">
        <v>42901</v>
      </c>
      <c r="G394" s="25">
        <f t="shared" si="21"/>
        <v>44</v>
      </c>
      <c r="H394" s="373">
        <v>68600.360720199998</v>
      </c>
      <c r="I394" s="121">
        <f t="shared" si="22"/>
        <v>3018415.87</v>
      </c>
    </row>
    <row r="395" spans="1:9">
      <c r="A395" s="23">
        <f t="shared" si="23"/>
        <v>291</v>
      </c>
      <c r="B395" s="226"/>
      <c r="C395" s="226"/>
      <c r="D395" s="136">
        <v>42857</v>
      </c>
      <c r="E395" s="136">
        <v>42901</v>
      </c>
      <c r="F395" s="136">
        <v>42901</v>
      </c>
      <c r="G395" s="25">
        <f t="shared" si="21"/>
        <v>44</v>
      </c>
      <c r="H395" s="373">
        <v>68044.263142700001</v>
      </c>
      <c r="I395" s="121">
        <f t="shared" si="22"/>
        <v>2993947.58</v>
      </c>
    </row>
    <row r="396" spans="1:9">
      <c r="A396" s="23">
        <f t="shared" si="23"/>
        <v>292</v>
      </c>
      <c r="B396" s="226"/>
      <c r="C396" s="226"/>
      <c r="D396" s="136">
        <v>42857</v>
      </c>
      <c r="E396" s="136">
        <v>42901</v>
      </c>
      <c r="F396" s="136">
        <v>42901</v>
      </c>
      <c r="G396" s="25">
        <f t="shared" si="21"/>
        <v>44</v>
      </c>
      <c r="H396" s="373">
        <v>68138.309056500002</v>
      </c>
      <c r="I396" s="121">
        <f t="shared" si="22"/>
        <v>2998085.6</v>
      </c>
    </row>
    <row r="397" spans="1:9">
      <c r="A397" s="23">
        <f t="shared" si="23"/>
        <v>293</v>
      </c>
      <c r="B397" s="226"/>
      <c r="C397" s="226"/>
      <c r="D397" s="136">
        <v>42864</v>
      </c>
      <c r="E397" s="136">
        <v>42901</v>
      </c>
      <c r="F397" s="136">
        <v>42901</v>
      </c>
      <c r="G397" s="25">
        <f t="shared" si="21"/>
        <v>37</v>
      </c>
      <c r="H397" s="373">
        <v>64548.208519300002</v>
      </c>
      <c r="I397" s="121">
        <f t="shared" si="22"/>
        <v>2388283.7200000002</v>
      </c>
    </row>
    <row r="398" spans="1:9">
      <c r="A398" s="23">
        <f t="shared" si="23"/>
        <v>294</v>
      </c>
      <c r="B398" s="226"/>
      <c r="C398" s="226"/>
      <c r="D398" s="136">
        <v>42864</v>
      </c>
      <c r="E398" s="136">
        <v>42901</v>
      </c>
      <c r="F398" s="136">
        <v>42901</v>
      </c>
      <c r="G398" s="25">
        <f t="shared" si="21"/>
        <v>37</v>
      </c>
      <c r="H398" s="373">
        <v>66981.135420899998</v>
      </c>
      <c r="I398" s="121">
        <f t="shared" si="22"/>
        <v>2478302.0099999998</v>
      </c>
    </row>
    <row r="399" spans="1:9">
      <c r="A399" s="23">
        <f t="shared" si="23"/>
        <v>295</v>
      </c>
      <c r="B399" s="226"/>
      <c r="C399" s="226"/>
      <c r="D399" s="136">
        <v>42864</v>
      </c>
      <c r="E399" s="136">
        <v>42901</v>
      </c>
      <c r="F399" s="136">
        <v>42901</v>
      </c>
      <c r="G399" s="25">
        <f t="shared" si="21"/>
        <v>37</v>
      </c>
      <c r="H399" s="373">
        <v>64957.103796899995</v>
      </c>
      <c r="I399" s="121">
        <f t="shared" si="22"/>
        <v>2403412.84</v>
      </c>
    </row>
    <row r="400" spans="1:9">
      <c r="A400" s="23">
        <f t="shared" si="23"/>
        <v>296</v>
      </c>
      <c r="B400" s="226"/>
      <c r="C400" s="226"/>
      <c r="D400" s="136">
        <v>42864</v>
      </c>
      <c r="E400" s="136">
        <v>42901</v>
      </c>
      <c r="F400" s="136">
        <v>42901</v>
      </c>
      <c r="G400" s="25">
        <f t="shared" si="21"/>
        <v>37</v>
      </c>
      <c r="H400" s="373">
        <v>70060.116861100003</v>
      </c>
      <c r="I400" s="121">
        <f t="shared" si="22"/>
        <v>2592224.3199999998</v>
      </c>
    </row>
    <row r="401" spans="1:9">
      <c r="A401" s="23">
        <f t="shared" si="23"/>
        <v>297</v>
      </c>
      <c r="B401" s="226"/>
      <c r="C401" s="226"/>
      <c r="D401" s="136">
        <v>42864</v>
      </c>
      <c r="E401" s="136">
        <v>42901</v>
      </c>
      <c r="F401" s="136">
        <v>42901</v>
      </c>
      <c r="G401" s="25">
        <f t="shared" si="21"/>
        <v>37</v>
      </c>
      <c r="H401" s="373">
        <v>63857.175500199999</v>
      </c>
      <c r="I401" s="121">
        <f t="shared" si="22"/>
        <v>2362715.4900000002</v>
      </c>
    </row>
    <row r="402" spans="1:9">
      <c r="A402" s="23">
        <f t="shared" si="23"/>
        <v>298</v>
      </c>
      <c r="B402" s="226"/>
      <c r="C402" s="226"/>
      <c r="D402" s="136">
        <v>42864</v>
      </c>
      <c r="E402" s="136">
        <v>42901</v>
      </c>
      <c r="F402" s="136">
        <v>42901</v>
      </c>
      <c r="G402" s="25">
        <f t="shared" si="21"/>
        <v>37</v>
      </c>
      <c r="H402" s="373">
        <v>68747.563020100002</v>
      </c>
      <c r="I402" s="121">
        <f t="shared" si="22"/>
        <v>2543659.83</v>
      </c>
    </row>
    <row r="403" spans="1:9">
      <c r="A403" s="23">
        <f t="shared" si="23"/>
        <v>299</v>
      </c>
      <c r="B403" s="226"/>
      <c r="C403" s="226"/>
      <c r="D403" s="136">
        <v>42864</v>
      </c>
      <c r="E403" s="136">
        <v>42901</v>
      </c>
      <c r="F403" s="136">
        <v>42901</v>
      </c>
      <c r="G403" s="25">
        <f t="shared" si="21"/>
        <v>37</v>
      </c>
      <c r="H403" s="373">
        <v>66470.016323999997</v>
      </c>
      <c r="I403" s="121">
        <f t="shared" si="22"/>
        <v>2459390.6</v>
      </c>
    </row>
    <row r="404" spans="1:9">
      <c r="A404" s="23">
        <f t="shared" si="23"/>
        <v>300</v>
      </c>
      <c r="B404" s="226"/>
      <c r="C404" s="226"/>
      <c r="D404" s="136">
        <v>42856</v>
      </c>
      <c r="E404" s="136">
        <v>42901</v>
      </c>
      <c r="F404" s="136">
        <v>42901</v>
      </c>
      <c r="G404" s="25">
        <f t="shared" si="21"/>
        <v>45</v>
      </c>
      <c r="H404" s="373">
        <v>65325.109546699998</v>
      </c>
      <c r="I404" s="121">
        <f t="shared" si="22"/>
        <v>2939629.93</v>
      </c>
    </row>
    <row r="405" spans="1:9">
      <c r="A405" s="23">
        <f t="shared" si="23"/>
        <v>301</v>
      </c>
      <c r="B405" s="226"/>
      <c r="C405" s="226"/>
      <c r="D405" s="136">
        <v>42856</v>
      </c>
      <c r="E405" s="136">
        <v>42901</v>
      </c>
      <c r="F405" s="136">
        <v>42901</v>
      </c>
      <c r="G405" s="25">
        <f t="shared" si="21"/>
        <v>45</v>
      </c>
      <c r="H405" s="373">
        <v>64302.871352800001</v>
      </c>
      <c r="I405" s="121">
        <f t="shared" si="22"/>
        <v>2893629.21</v>
      </c>
    </row>
    <row r="406" spans="1:9">
      <c r="A406" s="23">
        <f t="shared" si="23"/>
        <v>302</v>
      </c>
      <c r="B406" s="226"/>
      <c r="C406" s="226"/>
      <c r="D406" s="136">
        <v>42856</v>
      </c>
      <c r="E406" s="136">
        <v>42901</v>
      </c>
      <c r="F406" s="136">
        <v>42901</v>
      </c>
      <c r="G406" s="25">
        <f t="shared" si="21"/>
        <v>45</v>
      </c>
      <c r="H406" s="373">
        <v>68592.182814600004</v>
      </c>
      <c r="I406" s="121">
        <f t="shared" si="22"/>
        <v>3086648.23</v>
      </c>
    </row>
    <row r="407" spans="1:9">
      <c r="A407" s="23">
        <f t="shared" si="23"/>
        <v>303</v>
      </c>
      <c r="B407" s="226"/>
      <c r="C407" s="226"/>
      <c r="D407" s="136">
        <v>42872</v>
      </c>
      <c r="E407" s="136">
        <v>42901</v>
      </c>
      <c r="F407" s="136">
        <v>42901</v>
      </c>
      <c r="G407" s="25">
        <f t="shared" si="21"/>
        <v>29</v>
      </c>
      <c r="H407" s="373">
        <v>68228.266017600006</v>
      </c>
      <c r="I407" s="121">
        <f t="shared" si="22"/>
        <v>1978619.71</v>
      </c>
    </row>
    <row r="408" spans="1:9">
      <c r="A408" s="23">
        <f t="shared" si="23"/>
        <v>304</v>
      </c>
      <c r="B408" s="226"/>
      <c r="C408" s="226"/>
      <c r="D408" s="136">
        <v>42867</v>
      </c>
      <c r="E408" s="136">
        <v>42901</v>
      </c>
      <c r="F408" s="136">
        <v>42901</v>
      </c>
      <c r="G408" s="25">
        <f t="shared" si="21"/>
        <v>34</v>
      </c>
      <c r="H408" s="373">
        <v>68686.228728500006</v>
      </c>
      <c r="I408" s="121">
        <f t="shared" si="22"/>
        <v>2335331.7799999998</v>
      </c>
    </row>
    <row r="409" spans="1:9">
      <c r="A409" s="23">
        <f t="shared" si="23"/>
        <v>305</v>
      </c>
      <c r="B409" s="226"/>
      <c r="C409" s="226"/>
      <c r="D409" s="136">
        <v>42867</v>
      </c>
      <c r="E409" s="136">
        <v>42901</v>
      </c>
      <c r="F409" s="136">
        <v>42901</v>
      </c>
      <c r="G409" s="25">
        <f t="shared" si="21"/>
        <v>34</v>
      </c>
      <c r="H409" s="373">
        <v>69111.479817200001</v>
      </c>
      <c r="I409" s="121">
        <f t="shared" si="22"/>
        <v>2349790.31</v>
      </c>
    </row>
    <row r="410" spans="1:9">
      <c r="A410" s="23">
        <f t="shared" si="23"/>
        <v>306</v>
      </c>
      <c r="B410" s="226"/>
      <c r="C410" s="226"/>
      <c r="D410" s="136">
        <v>42872</v>
      </c>
      <c r="E410" s="136">
        <v>42901</v>
      </c>
      <c r="F410" s="136">
        <v>42901</v>
      </c>
      <c r="G410" s="25">
        <f t="shared" si="21"/>
        <v>29</v>
      </c>
      <c r="H410" s="373">
        <v>67778.4812122</v>
      </c>
      <c r="I410" s="121">
        <f t="shared" si="22"/>
        <v>1965575.96</v>
      </c>
    </row>
    <row r="411" spans="1:9">
      <c r="A411" s="23">
        <f t="shared" si="23"/>
        <v>307</v>
      </c>
      <c r="B411" s="226"/>
      <c r="C411" s="226"/>
      <c r="D411" s="136">
        <v>42872</v>
      </c>
      <c r="E411" s="136">
        <v>42901</v>
      </c>
      <c r="F411" s="136">
        <v>42901</v>
      </c>
      <c r="G411" s="25">
        <f t="shared" si="21"/>
        <v>29</v>
      </c>
      <c r="H411" s="373">
        <v>67860.260267799997</v>
      </c>
      <c r="I411" s="121">
        <f t="shared" si="22"/>
        <v>1967947.55</v>
      </c>
    </row>
    <row r="412" spans="1:9">
      <c r="A412" s="23">
        <f t="shared" si="23"/>
        <v>308</v>
      </c>
      <c r="B412" s="226"/>
      <c r="C412" s="226"/>
      <c r="D412" s="136">
        <v>42872</v>
      </c>
      <c r="E412" s="136">
        <v>42901</v>
      </c>
      <c r="F412" s="136">
        <v>42901</v>
      </c>
      <c r="G412" s="25">
        <f t="shared" si="21"/>
        <v>29</v>
      </c>
      <c r="H412" s="373">
        <v>67745.769589999996</v>
      </c>
      <c r="I412" s="121">
        <f t="shared" si="22"/>
        <v>1964627.32</v>
      </c>
    </row>
    <row r="413" spans="1:9">
      <c r="A413" s="23">
        <f t="shared" si="23"/>
        <v>309</v>
      </c>
      <c r="B413" s="226"/>
      <c r="C413" s="226"/>
      <c r="D413" s="136">
        <v>42864</v>
      </c>
      <c r="E413" s="136">
        <v>42901</v>
      </c>
      <c r="F413" s="136">
        <v>42901</v>
      </c>
      <c r="G413" s="25">
        <f t="shared" si="21"/>
        <v>37</v>
      </c>
      <c r="H413" s="373">
        <v>64028.911516799999</v>
      </c>
      <c r="I413" s="121">
        <f t="shared" si="22"/>
        <v>2369069.73</v>
      </c>
    </row>
    <row r="414" spans="1:9">
      <c r="A414" s="23">
        <f t="shared" si="23"/>
        <v>310</v>
      </c>
      <c r="B414" s="226"/>
      <c r="C414" s="226"/>
      <c r="D414" s="136">
        <v>42872</v>
      </c>
      <c r="E414" s="136">
        <v>42901</v>
      </c>
      <c r="F414" s="136">
        <v>42901</v>
      </c>
      <c r="G414" s="25">
        <f t="shared" si="21"/>
        <v>29</v>
      </c>
      <c r="H414" s="373">
        <v>67263.273162500001</v>
      </c>
      <c r="I414" s="121">
        <f t="shared" si="22"/>
        <v>1950634.92</v>
      </c>
    </row>
    <row r="415" spans="1:9">
      <c r="A415" s="23">
        <f t="shared" si="23"/>
        <v>311</v>
      </c>
      <c r="B415" s="226"/>
      <c r="C415" s="226"/>
      <c r="D415" s="136">
        <v>42872</v>
      </c>
      <c r="E415" s="136">
        <v>42901</v>
      </c>
      <c r="F415" s="136">
        <v>42901</v>
      </c>
      <c r="G415" s="25">
        <f t="shared" si="21"/>
        <v>29</v>
      </c>
      <c r="H415" s="373">
        <v>66347.347740700003</v>
      </c>
      <c r="I415" s="121">
        <f t="shared" si="22"/>
        <v>1924073.08</v>
      </c>
    </row>
    <row r="416" spans="1:9">
      <c r="A416" s="23">
        <f t="shared" si="23"/>
        <v>312</v>
      </c>
      <c r="B416" s="226"/>
      <c r="C416" s="226"/>
      <c r="D416" s="136">
        <v>42872</v>
      </c>
      <c r="E416" s="136">
        <v>42901</v>
      </c>
      <c r="F416" s="136">
        <v>42901</v>
      </c>
      <c r="G416" s="25">
        <f t="shared" si="21"/>
        <v>29</v>
      </c>
      <c r="H416" s="373">
        <v>68027.907331599999</v>
      </c>
      <c r="I416" s="121">
        <f t="shared" si="22"/>
        <v>1972809.31</v>
      </c>
    </row>
    <row r="417" spans="1:9">
      <c r="A417" s="23">
        <f t="shared" si="23"/>
        <v>313</v>
      </c>
      <c r="B417" s="226"/>
      <c r="C417" s="226"/>
      <c r="D417" s="136">
        <v>42872</v>
      </c>
      <c r="E417" s="136">
        <v>42901</v>
      </c>
      <c r="F417" s="136">
        <v>42901</v>
      </c>
      <c r="G417" s="25">
        <f t="shared" si="21"/>
        <v>29</v>
      </c>
      <c r="H417" s="373">
        <v>69201.436778200004</v>
      </c>
      <c r="I417" s="121">
        <f t="shared" si="22"/>
        <v>2006841.67</v>
      </c>
    </row>
    <row r="418" spans="1:9">
      <c r="A418" s="23">
        <f t="shared" si="23"/>
        <v>314</v>
      </c>
      <c r="B418" s="226"/>
      <c r="C418" s="226"/>
      <c r="D418" s="136">
        <v>42872</v>
      </c>
      <c r="E418" s="136">
        <v>42901</v>
      </c>
      <c r="F418" s="136">
        <v>42901</v>
      </c>
      <c r="G418" s="25">
        <f t="shared" si="21"/>
        <v>29</v>
      </c>
      <c r="H418" s="373">
        <v>67987.017803800001</v>
      </c>
      <c r="I418" s="121">
        <f t="shared" si="22"/>
        <v>1971623.52</v>
      </c>
    </row>
    <row r="419" spans="1:9">
      <c r="A419" s="23">
        <f t="shared" si="23"/>
        <v>315</v>
      </c>
      <c r="B419" s="226"/>
      <c r="C419" s="226"/>
      <c r="D419" s="136">
        <v>42872</v>
      </c>
      <c r="E419" s="136">
        <v>42901</v>
      </c>
      <c r="F419" s="136">
        <v>42901</v>
      </c>
      <c r="G419" s="25">
        <f t="shared" si="21"/>
        <v>29</v>
      </c>
      <c r="H419" s="373">
        <v>68506.314806299997</v>
      </c>
      <c r="I419" s="121">
        <f t="shared" si="22"/>
        <v>1986683.13</v>
      </c>
    </row>
    <row r="420" spans="1:9">
      <c r="A420" s="23">
        <f t="shared" si="23"/>
        <v>316</v>
      </c>
      <c r="B420" s="226"/>
      <c r="C420" s="226"/>
      <c r="D420" s="136">
        <v>42878</v>
      </c>
      <c r="E420" s="136">
        <v>42901</v>
      </c>
      <c r="F420" s="136">
        <v>42901</v>
      </c>
      <c r="G420" s="25">
        <f t="shared" si="21"/>
        <v>23</v>
      </c>
      <c r="H420" s="373">
        <v>65402.799649499997</v>
      </c>
      <c r="I420" s="121">
        <f t="shared" si="22"/>
        <v>1504264.39</v>
      </c>
    </row>
    <row r="421" spans="1:9">
      <c r="A421" s="23">
        <f t="shared" si="23"/>
        <v>317</v>
      </c>
      <c r="B421" s="226"/>
      <c r="C421" s="226"/>
      <c r="D421" s="136">
        <v>42878</v>
      </c>
      <c r="E421" s="136">
        <v>42901</v>
      </c>
      <c r="F421" s="136">
        <v>42901</v>
      </c>
      <c r="G421" s="25">
        <f t="shared" si="21"/>
        <v>23</v>
      </c>
      <c r="H421" s="373">
        <v>65267.864207899998</v>
      </c>
      <c r="I421" s="121">
        <f t="shared" si="22"/>
        <v>1501160.88</v>
      </c>
    </row>
    <row r="422" spans="1:9">
      <c r="A422" s="23">
        <f t="shared" si="23"/>
        <v>318</v>
      </c>
      <c r="B422" s="226"/>
      <c r="C422" s="226"/>
      <c r="D422" s="136">
        <v>42878</v>
      </c>
      <c r="E422" s="136">
        <v>42901</v>
      </c>
      <c r="F422" s="136">
        <v>42901</v>
      </c>
      <c r="G422" s="25">
        <f t="shared" si="21"/>
        <v>23</v>
      </c>
      <c r="H422" s="373">
        <v>64936.659033000004</v>
      </c>
      <c r="I422" s="121">
        <f t="shared" si="22"/>
        <v>1493543.16</v>
      </c>
    </row>
    <row r="423" spans="1:9">
      <c r="A423" s="23">
        <f t="shared" si="23"/>
        <v>319</v>
      </c>
      <c r="B423" s="226"/>
      <c r="C423" s="226"/>
      <c r="D423" s="136">
        <v>42878</v>
      </c>
      <c r="E423" s="136">
        <v>42901</v>
      </c>
      <c r="F423" s="136">
        <v>42901</v>
      </c>
      <c r="G423" s="25">
        <f t="shared" si="21"/>
        <v>23</v>
      </c>
      <c r="H423" s="373">
        <v>64973.459607999997</v>
      </c>
      <c r="I423" s="121">
        <f t="shared" si="22"/>
        <v>1494389.57</v>
      </c>
    </row>
    <row r="424" spans="1:9">
      <c r="A424" s="23">
        <f t="shared" si="23"/>
        <v>320</v>
      </c>
      <c r="B424" s="226"/>
      <c r="C424" s="226"/>
      <c r="D424" s="136">
        <v>42878</v>
      </c>
      <c r="E424" s="136">
        <v>42901</v>
      </c>
      <c r="F424" s="136">
        <v>42901</v>
      </c>
      <c r="G424" s="25">
        <f t="shared" si="21"/>
        <v>23</v>
      </c>
      <c r="H424" s="373">
        <v>68690.317681200002</v>
      </c>
      <c r="I424" s="121">
        <f t="shared" si="22"/>
        <v>1579877.31</v>
      </c>
    </row>
    <row r="425" spans="1:9">
      <c r="A425" s="23">
        <f t="shared" si="23"/>
        <v>321</v>
      </c>
      <c r="B425" s="226"/>
      <c r="C425" s="226"/>
      <c r="D425" s="136">
        <v>42878</v>
      </c>
      <c r="E425" s="136">
        <v>42901</v>
      </c>
      <c r="F425" s="136">
        <v>42901</v>
      </c>
      <c r="G425" s="25">
        <f t="shared" ref="G425:G488" si="24">F425-D425</f>
        <v>23</v>
      </c>
      <c r="H425" s="373">
        <v>65590.891477199999</v>
      </c>
      <c r="I425" s="121">
        <f t="shared" ref="I425:I488" si="25">ROUND(G425*H425,2)</f>
        <v>1508590.5</v>
      </c>
    </row>
    <row r="426" spans="1:9">
      <c r="A426" s="23">
        <f t="shared" si="23"/>
        <v>322</v>
      </c>
      <c r="B426" s="226" t="s">
        <v>269</v>
      </c>
      <c r="C426" s="226" t="s">
        <v>511</v>
      </c>
      <c r="D426" s="136">
        <v>42877</v>
      </c>
      <c r="E426" s="136">
        <v>42909</v>
      </c>
      <c r="F426" s="136">
        <v>42909</v>
      </c>
      <c r="G426" s="25">
        <f t="shared" si="24"/>
        <v>32</v>
      </c>
      <c r="H426" s="373">
        <v>69187.5</v>
      </c>
      <c r="I426" s="121">
        <f t="shared" si="25"/>
        <v>2214000</v>
      </c>
    </row>
    <row r="427" spans="1:9">
      <c r="A427" s="23">
        <f t="shared" si="23"/>
        <v>323</v>
      </c>
      <c r="B427" s="226"/>
      <c r="C427" s="226"/>
      <c r="D427" s="136">
        <v>42879</v>
      </c>
      <c r="E427" s="136">
        <v>42909</v>
      </c>
      <c r="F427" s="136">
        <v>42909</v>
      </c>
      <c r="G427" s="25">
        <f t="shared" si="24"/>
        <v>30</v>
      </c>
      <c r="H427" s="373">
        <v>65677.899999999994</v>
      </c>
      <c r="I427" s="121">
        <f t="shared" si="25"/>
        <v>1970337</v>
      </c>
    </row>
    <row r="428" spans="1:9">
      <c r="A428" s="23">
        <f t="shared" si="23"/>
        <v>324</v>
      </c>
      <c r="B428" s="226"/>
      <c r="C428" s="226"/>
      <c r="D428" s="136">
        <v>42877</v>
      </c>
      <c r="E428" s="136">
        <v>42909</v>
      </c>
      <c r="F428" s="136">
        <v>42909</v>
      </c>
      <c r="G428" s="25">
        <f t="shared" si="24"/>
        <v>32</v>
      </c>
      <c r="H428" s="373">
        <v>67018.600000000006</v>
      </c>
      <c r="I428" s="121">
        <f t="shared" si="25"/>
        <v>2144595.2000000002</v>
      </c>
    </row>
    <row r="429" spans="1:9">
      <c r="A429" s="23">
        <f t="shared" si="23"/>
        <v>325</v>
      </c>
      <c r="B429" s="226"/>
      <c r="C429" s="226"/>
      <c r="D429" s="136">
        <v>42877</v>
      </c>
      <c r="E429" s="136">
        <v>42909</v>
      </c>
      <c r="F429" s="136">
        <v>42909</v>
      </c>
      <c r="G429" s="25">
        <f t="shared" si="24"/>
        <v>32</v>
      </c>
      <c r="H429" s="373">
        <v>68170.7</v>
      </c>
      <c r="I429" s="121">
        <f t="shared" si="25"/>
        <v>2181462.4</v>
      </c>
    </row>
    <row r="430" spans="1:9">
      <c r="A430" s="23">
        <f t="shared" si="23"/>
        <v>326</v>
      </c>
      <c r="B430" s="226"/>
      <c r="C430" s="226"/>
      <c r="D430" s="136">
        <v>42877</v>
      </c>
      <c r="E430" s="136">
        <v>42909</v>
      </c>
      <c r="F430" s="136">
        <v>42909</v>
      </c>
      <c r="G430" s="25">
        <f t="shared" si="24"/>
        <v>32</v>
      </c>
      <c r="H430" s="373">
        <v>69306.399999999994</v>
      </c>
      <c r="I430" s="121">
        <f t="shared" si="25"/>
        <v>2217804.7999999998</v>
      </c>
    </row>
    <row r="431" spans="1:9">
      <c r="A431" s="23">
        <f t="shared" si="23"/>
        <v>327</v>
      </c>
      <c r="B431" s="226"/>
      <c r="C431" s="226"/>
      <c r="D431" s="136">
        <v>42878</v>
      </c>
      <c r="E431" s="136">
        <v>42909</v>
      </c>
      <c r="F431" s="136">
        <v>42909</v>
      </c>
      <c r="G431" s="25">
        <f t="shared" si="24"/>
        <v>31</v>
      </c>
      <c r="H431" s="373">
        <v>69126</v>
      </c>
      <c r="I431" s="121">
        <f t="shared" si="25"/>
        <v>2142906</v>
      </c>
    </row>
    <row r="432" spans="1:9">
      <c r="A432" s="23">
        <f t="shared" si="23"/>
        <v>328</v>
      </c>
      <c r="B432" s="226"/>
      <c r="C432" s="226"/>
      <c r="D432" s="136">
        <v>42879</v>
      </c>
      <c r="E432" s="136">
        <v>42909</v>
      </c>
      <c r="F432" s="136">
        <v>42909</v>
      </c>
      <c r="G432" s="25">
        <f t="shared" si="24"/>
        <v>30</v>
      </c>
      <c r="H432" s="373">
        <v>68351.100000000006</v>
      </c>
      <c r="I432" s="121">
        <f t="shared" si="25"/>
        <v>2050533</v>
      </c>
    </row>
    <row r="433" spans="1:9">
      <c r="A433" s="23">
        <f t="shared" si="23"/>
        <v>329</v>
      </c>
      <c r="B433" s="226"/>
      <c r="C433" s="226"/>
      <c r="D433" s="136">
        <v>42877</v>
      </c>
      <c r="E433" s="136">
        <v>42909</v>
      </c>
      <c r="F433" s="136">
        <v>42909</v>
      </c>
      <c r="G433" s="25">
        <f t="shared" si="24"/>
        <v>32</v>
      </c>
      <c r="H433" s="373">
        <v>66321.600000000006</v>
      </c>
      <c r="I433" s="121">
        <f t="shared" si="25"/>
        <v>2122291.2000000002</v>
      </c>
    </row>
    <row r="434" spans="1:9">
      <c r="A434" s="23">
        <f t="shared" si="23"/>
        <v>330</v>
      </c>
      <c r="B434" s="226"/>
      <c r="C434" s="226"/>
      <c r="D434" s="136">
        <v>42877</v>
      </c>
      <c r="E434" s="136">
        <v>42909</v>
      </c>
      <c r="F434" s="136">
        <v>42909</v>
      </c>
      <c r="G434" s="25">
        <f t="shared" si="24"/>
        <v>32</v>
      </c>
      <c r="H434" s="373">
        <v>68933.3</v>
      </c>
      <c r="I434" s="121">
        <f t="shared" si="25"/>
        <v>2205865.6</v>
      </c>
    </row>
    <row r="435" spans="1:9">
      <c r="A435" s="23">
        <f t="shared" si="23"/>
        <v>331</v>
      </c>
      <c r="B435" s="226"/>
      <c r="C435" s="226"/>
      <c r="D435" s="136">
        <v>42879</v>
      </c>
      <c r="E435" s="136">
        <v>42909</v>
      </c>
      <c r="F435" s="136">
        <v>42909</v>
      </c>
      <c r="G435" s="25">
        <f t="shared" si="24"/>
        <v>30</v>
      </c>
      <c r="H435" s="373">
        <v>66001.8</v>
      </c>
      <c r="I435" s="121">
        <f t="shared" si="25"/>
        <v>1980054</v>
      </c>
    </row>
    <row r="436" spans="1:9">
      <c r="A436" s="23">
        <f t="shared" si="23"/>
        <v>332</v>
      </c>
      <c r="B436" s="226"/>
      <c r="C436" s="226"/>
      <c r="D436" s="136">
        <v>42877</v>
      </c>
      <c r="E436" s="136">
        <v>42909</v>
      </c>
      <c r="F436" s="136">
        <v>42909</v>
      </c>
      <c r="G436" s="25">
        <f t="shared" si="24"/>
        <v>32</v>
      </c>
      <c r="H436" s="373">
        <v>69958.3</v>
      </c>
      <c r="I436" s="121">
        <f t="shared" si="25"/>
        <v>2238665.6</v>
      </c>
    </row>
    <row r="437" spans="1:9">
      <c r="A437" s="23">
        <f t="shared" si="23"/>
        <v>333</v>
      </c>
      <c r="B437" s="226"/>
      <c r="C437" s="226"/>
      <c r="D437" s="136">
        <v>42877</v>
      </c>
      <c r="E437" s="136">
        <v>42909</v>
      </c>
      <c r="F437" s="136">
        <v>42909</v>
      </c>
      <c r="G437" s="25">
        <f t="shared" si="24"/>
        <v>32</v>
      </c>
      <c r="H437" s="373">
        <v>69769.7</v>
      </c>
      <c r="I437" s="121">
        <f t="shared" si="25"/>
        <v>2232630.4</v>
      </c>
    </row>
    <row r="438" spans="1:9">
      <c r="A438" s="23">
        <f t="shared" ref="A438:A501" si="26">A437+1</f>
        <v>334</v>
      </c>
      <c r="B438" s="226"/>
      <c r="C438" s="226"/>
      <c r="D438" s="136">
        <v>42877</v>
      </c>
      <c r="E438" s="136">
        <v>42909</v>
      </c>
      <c r="F438" s="136">
        <v>42909</v>
      </c>
      <c r="G438" s="25">
        <f t="shared" si="24"/>
        <v>32</v>
      </c>
      <c r="H438" s="373">
        <v>65641</v>
      </c>
      <c r="I438" s="121">
        <f t="shared" si="25"/>
        <v>2100512</v>
      </c>
    </row>
    <row r="439" spans="1:9">
      <c r="A439" s="23">
        <f t="shared" si="26"/>
        <v>335</v>
      </c>
      <c r="B439" s="226"/>
      <c r="C439" s="226"/>
      <c r="D439" s="136">
        <v>42877</v>
      </c>
      <c r="E439" s="136">
        <v>42909</v>
      </c>
      <c r="F439" s="136">
        <v>42909</v>
      </c>
      <c r="G439" s="25">
        <f t="shared" si="24"/>
        <v>32</v>
      </c>
      <c r="H439" s="373">
        <v>69347.399999999994</v>
      </c>
      <c r="I439" s="121">
        <f t="shared" si="25"/>
        <v>2219116.7999999998</v>
      </c>
    </row>
    <row r="440" spans="1:9">
      <c r="A440" s="23">
        <f t="shared" si="26"/>
        <v>336</v>
      </c>
      <c r="B440" s="226"/>
      <c r="C440" s="226"/>
      <c r="D440" s="136">
        <v>42888</v>
      </c>
      <c r="E440" s="136">
        <v>42909</v>
      </c>
      <c r="F440" s="136">
        <v>42909</v>
      </c>
      <c r="G440" s="25">
        <f t="shared" si="24"/>
        <v>21</v>
      </c>
      <c r="H440" s="373">
        <v>64271.6</v>
      </c>
      <c r="I440" s="121">
        <f t="shared" si="25"/>
        <v>1349703.6</v>
      </c>
    </row>
    <row r="441" spans="1:9">
      <c r="A441" s="23">
        <f t="shared" si="26"/>
        <v>337</v>
      </c>
      <c r="B441" s="226"/>
      <c r="C441" s="226"/>
      <c r="D441" s="136">
        <v>42888</v>
      </c>
      <c r="E441" s="136">
        <v>42909</v>
      </c>
      <c r="F441" s="136">
        <v>42909</v>
      </c>
      <c r="G441" s="25">
        <f t="shared" si="24"/>
        <v>21</v>
      </c>
      <c r="H441" s="373">
        <v>69630.3</v>
      </c>
      <c r="I441" s="121">
        <f t="shared" si="25"/>
        <v>1462236.3</v>
      </c>
    </row>
    <row r="442" spans="1:9">
      <c r="A442" s="23">
        <f t="shared" si="26"/>
        <v>338</v>
      </c>
      <c r="B442" s="226"/>
      <c r="C442" s="226"/>
      <c r="D442" s="136">
        <v>42888</v>
      </c>
      <c r="E442" s="136">
        <v>42909</v>
      </c>
      <c r="F442" s="136">
        <v>42909</v>
      </c>
      <c r="G442" s="25">
        <f t="shared" si="24"/>
        <v>21</v>
      </c>
      <c r="H442" s="373">
        <v>65153.1</v>
      </c>
      <c r="I442" s="121">
        <f t="shared" si="25"/>
        <v>1368215.1</v>
      </c>
    </row>
    <row r="443" spans="1:9">
      <c r="A443" s="23">
        <f t="shared" si="26"/>
        <v>339</v>
      </c>
      <c r="B443" s="226"/>
      <c r="C443" s="226"/>
      <c r="D443" s="136">
        <v>42888</v>
      </c>
      <c r="E443" s="136">
        <v>42909</v>
      </c>
      <c r="F443" s="136">
        <v>42909</v>
      </c>
      <c r="G443" s="25">
        <f t="shared" si="24"/>
        <v>21</v>
      </c>
      <c r="H443" s="373">
        <v>68875.899999999994</v>
      </c>
      <c r="I443" s="121">
        <f t="shared" si="25"/>
        <v>1446393.9</v>
      </c>
    </row>
    <row r="444" spans="1:9">
      <c r="A444" s="23">
        <f t="shared" si="26"/>
        <v>340</v>
      </c>
      <c r="B444" s="226"/>
      <c r="C444" s="226"/>
      <c r="D444" s="136">
        <v>42888</v>
      </c>
      <c r="E444" s="136">
        <v>42909</v>
      </c>
      <c r="F444" s="136">
        <v>42909</v>
      </c>
      <c r="G444" s="25">
        <f t="shared" si="24"/>
        <v>21</v>
      </c>
      <c r="H444" s="373">
        <v>65489.3</v>
      </c>
      <c r="I444" s="121">
        <f t="shared" si="25"/>
        <v>1375275.3</v>
      </c>
    </row>
    <row r="445" spans="1:9">
      <c r="A445" s="23">
        <f t="shared" si="26"/>
        <v>341</v>
      </c>
      <c r="B445" s="226"/>
      <c r="C445" s="226"/>
      <c r="D445" s="136">
        <v>42888</v>
      </c>
      <c r="E445" s="136">
        <v>42909</v>
      </c>
      <c r="F445" s="136">
        <v>42909</v>
      </c>
      <c r="G445" s="25">
        <f t="shared" si="24"/>
        <v>21</v>
      </c>
      <c r="H445" s="373">
        <v>68474.100000000006</v>
      </c>
      <c r="I445" s="121">
        <f t="shared" si="25"/>
        <v>1437956.1</v>
      </c>
    </row>
    <row r="446" spans="1:9">
      <c r="A446" s="23">
        <f t="shared" si="26"/>
        <v>342</v>
      </c>
      <c r="B446" s="226"/>
      <c r="C446" s="226"/>
      <c r="D446" s="136">
        <v>42888</v>
      </c>
      <c r="E446" s="136">
        <v>42909</v>
      </c>
      <c r="F446" s="136">
        <v>42909</v>
      </c>
      <c r="G446" s="25">
        <f t="shared" si="24"/>
        <v>21</v>
      </c>
      <c r="H446" s="373">
        <v>70032.100000000006</v>
      </c>
      <c r="I446" s="121">
        <f t="shared" si="25"/>
        <v>1470674.1</v>
      </c>
    </row>
    <row r="447" spans="1:9">
      <c r="A447" s="23">
        <f t="shared" si="26"/>
        <v>343</v>
      </c>
      <c r="B447" s="226"/>
      <c r="C447" s="226"/>
      <c r="D447" s="136">
        <v>42888</v>
      </c>
      <c r="E447" s="136">
        <v>42909</v>
      </c>
      <c r="F447" s="136">
        <v>42909</v>
      </c>
      <c r="G447" s="25">
        <f t="shared" si="24"/>
        <v>21</v>
      </c>
      <c r="H447" s="373">
        <v>69970.600000000006</v>
      </c>
      <c r="I447" s="121">
        <f t="shared" si="25"/>
        <v>1469382.6</v>
      </c>
    </row>
    <row r="448" spans="1:9">
      <c r="A448" s="23">
        <f t="shared" si="26"/>
        <v>344</v>
      </c>
      <c r="B448" s="226"/>
      <c r="C448" s="226"/>
      <c r="D448" s="136">
        <v>42888</v>
      </c>
      <c r="E448" s="136">
        <v>42909</v>
      </c>
      <c r="F448" s="136">
        <v>42909</v>
      </c>
      <c r="G448" s="25">
        <f t="shared" si="24"/>
        <v>21</v>
      </c>
      <c r="H448" s="373">
        <v>68629.899999999994</v>
      </c>
      <c r="I448" s="121">
        <f t="shared" si="25"/>
        <v>1441227.9</v>
      </c>
    </row>
    <row r="449" spans="1:9">
      <c r="A449" s="23">
        <f t="shared" si="26"/>
        <v>345</v>
      </c>
      <c r="B449" s="226"/>
      <c r="C449" s="226"/>
      <c r="D449" s="136">
        <v>42893</v>
      </c>
      <c r="E449" s="136">
        <v>42909</v>
      </c>
      <c r="F449" s="136">
        <v>42909</v>
      </c>
      <c r="G449" s="25">
        <f t="shared" si="24"/>
        <v>16</v>
      </c>
      <c r="H449" s="373">
        <v>64074.8</v>
      </c>
      <c r="I449" s="121">
        <f t="shared" si="25"/>
        <v>1025196.8</v>
      </c>
    </row>
    <row r="450" spans="1:9">
      <c r="A450" s="23">
        <f t="shared" si="26"/>
        <v>346</v>
      </c>
      <c r="B450" s="226"/>
      <c r="C450" s="226"/>
      <c r="D450" s="136">
        <v>42893</v>
      </c>
      <c r="E450" s="136">
        <v>42909</v>
      </c>
      <c r="F450" s="136">
        <v>42909</v>
      </c>
      <c r="G450" s="25">
        <f t="shared" si="24"/>
        <v>16</v>
      </c>
      <c r="H450" s="373">
        <v>65161.3</v>
      </c>
      <c r="I450" s="121">
        <f t="shared" si="25"/>
        <v>1042580.8</v>
      </c>
    </row>
    <row r="451" spans="1:9">
      <c r="A451" s="23">
        <f t="shared" si="26"/>
        <v>347</v>
      </c>
      <c r="B451" s="226"/>
      <c r="C451" s="226"/>
      <c r="D451" s="136">
        <v>42893</v>
      </c>
      <c r="E451" s="136">
        <v>42909</v>
      </c>
      <c r="F451" s="136">
        <v>42909</v>
      </c>
      <c r="G451" s="25">
        <f t="shared" si="24"/>
        <v>16</v>
      </c>
      <c r="H451" s="373">
        <v>64808.7</v>
      </c>
      <c r="I451" s="121">
        <f t="shared" si="25"/>
        <v>1036939.2</v>
      </c>
    </row>
    <row r="452" spans="1:9">
      <c r="A452" s="23">
        <f t="shared" si="26"/>
        <v>348</v>
      </c>
      <c r="B452" s="226"/>
      <c r="C452" s="226"/>
      <c r="D452" s="136">
        <v>42893</v>
      </c>
      <c r="E452" s="136">
        <v>42909</v>
      </c>
      <c r="F452" s="136">
        <v>42909</v>
      </c>
      <c r="G452" s="25">
        <f t="shared" si="24"/>
        <v>16</v>
      </c>
      <c r="H452" s="373">
        <v>64632.4</v>
      </c>
      <c r="I452" s="121">
        <f t="shared" si="25"/>
        <v>1034118.4</v>
      </c>
    </row>
    <row r="453" spans="1:9">
      <c r="A453" s="23">
        <f t="shared" si="26"/>
        <v>349</v>
      </c>
      <c r="B453" s="226"/>
      <c r="C453" s="226"/>
      <c r="D453" s="136">
        <v>42893</v>
      </c>
      <c r="E453" s="136">
        <v>42909</v>
      </c>
      <c r="F453" s="136">
        <v>42909</v>
      </c>
      <c r="G453" s="25">
        <f t="shared" si="24"/>
        <v>16</v>
      </c>
      <c r="H453" s="373">
        <v>71372.800000000003</v>
      </c>
      <c r="I453" s="121">
        <f t="shared" si="25"/>
        <v>1141964.8</v>
      </c>
    </row>
    <row r="454" spans="1:9">
      <c r="A454" s="23">
        <f t="shared" si="26"/>
        <v>350</v>
      </c>
      <c r="B454" s="226"/>
      <c r="C454" s="226"/>
      <c r="D454" s="136">
        <v>42893</v>
      </c>
      <c r="E454" s="136">
        <v>42909</v>
      </c>
      <c r="F454" s="136">
        <v>42909</v>
      </c>
      <c r="G454" s="25">
        <f t="shared" si="24"/>
        <v>16</v>
      </c>
      <c r="H454" s="373">
        <v>70310.900000000009</v>
      </c>
      <c r="I454" s="121">
        <f t="shared" si="25"/>
        <v>1124974.3999999999</v>
      </c>
    </row>
    <row r="455" spans="1:9">
      <c r="A455" s="23">
        <f t="shared" si="26"/>
        <v>351</v>
      </c>
      <c r="B455" s="226"/>
      <c r="C455" s="226"/>
      <c r="D455" s="136">
        <v>42893</v>
      </c>
      <c r="E455" s="136">
        <v>42909</v>
      </c>
      <c r="F455" s="136">
        <v>42909</v>
      </c>
      <c r="G455" s="25">
        <f t="shared" si="24"/>
        <v>16</v>
      </c>
      <c r="H455" s="373">
        <v>70761.900000000009</v>
      </c>
      <c r="I455" s="121">
        <f t="shared" si="25"/>
        <v>1132190.3999999999</v>
      </c>
    </row>
    <row r="456" spans="1:9">
      <c r="A456" s="23">
        <f t="shared" si="26"/>
        <v>352</v>
      </c>
      <c r="B456" s="226"/>
      <c r="C456" s="226"/>
      <c r="D456" s="136">
        <v>42893</v>
      </c>
      <c r="E456" s="136">
        <v>42909</v>
      </c>
      <c r="F456" s="136">
        <v>42909</v>
      </c>
      <c r="G456" s="25">
        <f t="shared" si="24"/>
        <v>16</v>
      </c>
      <c r="H456" s="373">
        <v>69126</v>
      </c>
      <c r="I456" s="121">
        <f t="shared" si="25"/>
        <v>1106016</v>
      </c>
    </row>
    <row r="457" spans="1:9">
      <c r="A457" s="23">
        <f t="shared" si="26"/>
        <v>353</v>
      </c>
      <c r="B457" s="226"/>
      <c r="C457" s="226"/>
      <c r="D457" s="136">
        <v>42893</v>
      </c>
      <c r="E457" s="136">
        <v>42909</v>
      </c>
      <c r="F457" s="136">
        <v>42909</v>
      </c>
      <c r="G457" s="25">
        <f t="shared" si="24"/>
        <v>16</v>
      </c>
      <c r="H457" s="373">
        <v>65419.6</v>
      </c>
      <c r="I457" s="121">
        <f t="shared" si="25"/>
        <v>1046713.6</v>
      </c>
    </row>
    <row r="458" spans="1:9">
      <c r="A458" s="23">
        <f t="shared" si="26"/>
        <v>354</v>
      </c>
      <c r="B458" s="226"/>
      <c r="C458" s="226"/>
      <c r="D458" s="136">
        <v>42893</v>
      </c>
      <c r="E458" s="136">
        <v>42909</v>
      </c>
      <c r="F458" s="136">
        <v>42909</v>
      </c>
      <c r="G458" s="25">
        <f t="shared" si="24"/>
        <v>16</v>
      </c>
      <c r="H458" s="373">
        <v>69150.600000000006</v>
      </c>
      <c r="I458" s="121">
        <f t="shared" si="25"/>
        <v>1106409.6000000001</v>
      </c>
    </row>
    <row r="459" spans="1:9">
      <c r="A459" s="23">
        <f t="shared" si="26"/>
        <v>355</v>
      </c>
      <c r="B459" s="226" t="s">
        <v>269</v>
      </c>
      <c r="C459" s="226" t="s">
        <v>512</v>
      </c>
      <c r="D459" s="136">
        <v>42879</v>
      </c>
      <c r="E459" s="136">
        <v>42933</v>
      </c>
      <c r="F459" s="136">
        <v>42933</v>
      </c>
      <c r="G459" s="25">
        <f t="shared" si="24"/>
        <v>54</v>
      </c>
      <c r="H459" s="373">
        <v>68.179240300000004</v>
      </c>
      <c r="I459" s="121">
        <f t="shared" si="25"/>
        <v>3681.68</v>
      </c>
    </row>
    <row r="460" spans="1:9">
      <c r="A460" s="23">
        <f t="shared" si="26"/>
        <v>356</v>
      </c>
      <c r="B460" s="226"/>
      <c r="C460" s="226"/>
      <c r="D460" s="136">
        <v>42888</v>
      </c>
      <c r="E460" s="136">
        <v>42933</v>
      </c>
      <c r="F460" s="136">
        <v>42933</v>
      </c>
      <c r="G460" s="25">
        <f t="shared" si="24"/>
        <v>45</v>
      </c>
      <c r="H460" s="373">
        <v>70.002325499999998</v>
      </c>
      <c r="I460" s="121">
        <f t="shared" si="25"/>
        <v>3150.1</v>
      </c>
    </row>
    <row r="461" spans="1:9">
      <c r="A461" s="23">
        <f t="shared" si="26"/>
        <v>357</v>
      </c>
      <c r="B461" s="226"/>
      <c r="C461" s="226"/>
      <c r="D461" s="136">
        <v>42893</v>
      </c>
      <c r="E461" s="136">
        <v>42933</v>
      </c>
      <c r="F461" s="136">
        <v>42933</v>
      </c>
      <c r="G461" s="25">
        <f t="shared" si="24"/>
        <v>40</v>
      </c>
      <c r="H461" s="373">
        <v>70.586541400000002</v>
      </c>
      <c r="I461" s="121">
        <f t="shared" si="25"/>
        <v>2823.46</v>
      </c>
    </row>
    <row r="462" spans="1:9">
      <c r="A462" s="23">
        <f t="shared" si="26"/>
        <v>358</v>
      </c>
      <c r="B462" s="226"/>
      <c r="C462" s="226"/>
      <c r="D462" s="136">
        <v>42893</v>
      </c>
      <c r="E462" s="136">
        <v>42933</v>
      </c>
      <c r="F462" s="136">
        <v>42933</v>
      </c>
      <c r="G462" s="25">
        <f t="shared" si="24"/>
        <v>40</v>
      </c>
      <c r="H462" s="373">
        <v>69.264804699999999</v>
      </c>
      <c r="I462" s="121">
        <f t="shared" si="25"/>
        <v>2770.59</v>
      </c>
    </row>
    <row r="463" spans="1:9">
      <c r="A463" s="23">
        <f t="shared" si="26"/>
        <v>359</v>
      </c>
      <c r="B463" s="226"/>
      <c r="C463" s="226"/>
      <c r="D463" s="136">
        <v>42893</v>
      </c>
      <c r="E463" s="136">
        <v>42933</v>
      </c>
      <c r="F463" s="136">
        <v>42933</v>
      </c>
      <c r="G463" s="25">
        <f t="shared" si="24"/>
        <v>40</v>
      </c>
      <c r="H463" s="373">
        <v>65.904527299999998</v>
      </c>
      <c r="I463" s="121">
        <f t="shared" si="25"/>
        <v>2636.18</v>
      </c>
    </row>
    <row r="464" spans="1:9">
      <c r="A464" s="23">
        <f t="shared" si="26"/>
        <v>360</v>
      </c>
      <c r="B464" s="226"/>
      <c r="C464" s="226"/>
      <c r="D464" s="136">
        <v>42893</v>
      </c>
      <c r="E464" s="136">
        <v>42933</v>
      </c>
      <c r="F464" s="136">
        <v>42933</v>
      </c>
      <c r="G464" s="25">
        <f t="shared" si="24"/>
        <v>40</v>
      </c>
      <c r="H464" s="373">
        <v>67.437576199999995</v>
      </c>
      <c r="I464" s="121">
        <f t="shared" si="25"/>
        <v>2697.5</v>
      </c>
    </row>
    <row r="465" spans="1:9">
      <c r="A465" s="23">
        <f t="shared" si="26"/>
        <v>361</v>
      </c>
      <c r="B465" s="226"/>
      <c r="C465" s="226"/>
      <c r="D465" s="136">
        <v>42893</v>
      </c>
      <c r="E465" s="136">
        <v>42933</v>
      </c>
      <c r="F465" s="136">
        <v>42933</v>
      </c>
      <c r="G465" s="25">
        <f t="shared" si="24"/>
        <v>40</v>
      </c>
      <c r="H465" s="373">
        <v>69.306238399999998</v>
      </c>
      <c r="I465" s="121">
        <f t="shared" si="25"/>
        <v>2772.25</v>
      </c>
    </row>
    <row r="466" spans="1:9">
      <c r="A466" s="23">
        <f t="shared" si="26"/>
        <v>362</v>
      </c>
      <c r="B466" s="226"/>
      <c r="C466" s="226"/>
      <c r="D466" s="136">
        <v>42888</v>
      </c>
      <c r="E466" s="136">
        <v>42933</v>
      </c>
      <c r="F466" s="136">
        <v>42933</v>
      </c>
      <c r="G466" s="25">
        <f t="shared" si="24"/>
        <v>45</v>
      </c>
      <c r="H466" s="373">
        <v>82786.844318200005</v>
      </c>
      <c r="I466" s="121">
        <f t="shared" si="25"/>
        <v>3725407.99</v>
      </c>
    </row>
    <row r="467" spans="1:9">
      <c r="A467" s="23">
        <f t="shared" si="26"/>
        <v>363</v>
      </c>
      <c r="B467" s="226"/>
      <c r="C467" s="226"/>
      <c r="D467" s="136">
        <v>42879</v>
      </c>
      <c r="E467" s="136">
        <v>42933</v>
      </c>
      <c r="F467" s="136">
        <v>42933</v>
      </c>
      <c r="G467" s="25">
        <f t="shared" si="24"/>
        <v>54</v>
      </c>
      <c r="H467" s="373">
        <v>81060.585850100004</v>
      </c>
      <c r="I467" s="121">
        <f t="shared" si="25"/>
        <v>4377271.6399999997</v>
      </c>
    </row>
    <row r="468" spans="1:9">
      <c r="A468" s="23">
        <f t="shared" si="26"/>
        <v>364</v>
      </c>
      <c r="B468" s="226"/>
      <c r="C468" s="226"/>
      <c r="D468" s="136">
        <v>42879</v>
      </c>
      <c r="E468" s="136">
        <v>42933</v>
      </c>
      <c r="F468" s="136">
        <v>42933</v>
      </c>
      <c r="G468" s="25">
        <f t="shared" si="24"/>
        <v>54</v>
      </c>
      <c r="H468" s="373">
        <v>82786.844318200005</v>
      </c>
      <c r="I468" s="121">
        <f t="shared" si="25"/>
        <v>4470489.59</v>
      </c>
    </row>
    <row r="469" spans="1:9">
      <c r="A469" s="23">
        <f t="shared" si="26"/>
        <v>365</v>
      </c>
      <c r="B469" s="226"/>
      <c r="C469" s="226"/>
      <c r="D469" s="136">
        <v>42899</v>
      </c>
      <c r="E469" s="136">
        <v>42933</v>
      </c>
      <c r="F469" s="136">
        <v>42933</v>
      </c>
      <c r="G469" s="25">
        <f t="shared" si="24"/>
        <v>34</v>
      </c>
      <c r="H469" s="373">
        <v>82880.023042300003</v>
      </c>
      <c r="I469" s="121">
        <f t="shared" si="25"/>
        <v>2817920.78</v>
      </c>
    </row>
    <row r="470" spans="1:9">
      <c r="A470" s="23">
        <f t="shared" si="26"/>
        <v>366</v>
      </c>
      <c r="B470" s="226"/>
      <c r="C470" s="226"/>
      <c r="D470" s="136">
        <v>42900</v>
      </c>
      <c r="E470" s="136">
        <v>42933</v>
      </c>
      <c r="F470" s="136">
        <v>42933</v>
      </c>
      <c r="G470" s="25">
        <f t="shared" si="24"/>
        <v>33</v>
      </c>
      <c r="H470" s="373">
        <v>78471.198147999996</v>
      </c>
      <c r="I470" s="121">
        <f t="shared" si="25"/>
        <v>2589549.54</v>
      </c>
    </row>
    <row r="471" spans="1:9">
      <c r="A471" s="23">
        <f t="shared" si="26"/>
        <v>367</v>
      </c>
      <c r="B471" s="226"/>
      <c r="C471" s="226"/>
      <c r="D471" s="136">
        <v>42900</v>
      </c>
      <c r="E471" s="136">
        <v>42933</v>
      </c>
      <c r="F471" s="136">
        <v>42933</v>
      </c>
      <c r="G471" s="25">
        <f t="shared" si="24"/>
        <v>33</v>
      </c>
      <c r="H471" s="373">
        <v>78755.638463700001</v>
      </c>
      <c r="I471" s="121">
        <f t="shared" si="25"/>
        <v>2598936.0699999998</v>
      </c>
    </row>
    <row r="472" spans="1:9">
      <c r="A472" s="23">
        <f t="shared" si="26"/>
        <v>368</v>
      </c>
      <c r="B472" s="226"/>
      <c r="C472" s="226"/>
      <c r="D472" s="136">
        <v>42900</v>
      </c>
      <c r="E472" s="136">
        <v>42933</v>
      </c>
      <c r="F472" s="136">
        <v>42933</v>
      </c>
      <c r="G472" s="25">
        <f t="shared" si="24"/>
        <v>33</v>
      </c>
      <c r="H472" s="373">
        <v>83483.232677499996</v>
      </c>
      <c r="I472" s="121">
        <f t="shared" si="25"/>
        <v>2754946.68</v>
      </c>
    </row>
    <row r="473" spans="1:9">
      <c r="A473" s="23">
        <f t="shared" si="26"/>
        <v>369</v>
      </c>
      <c r="B473" s="226"/>
      <c r="C473" s="226"/>
      <c r="D473" s="136">
        <v>42900</v>
      </c>
      <c r="E473" s="136">
        <v>42933</v>
      </c>
      <c r="F473" s="136">
        <v>42933</v>
      </c>
      <c r="G473" s="25">
        <f t="shared" si="24"/>
        <v>33</v>
      </c>
      <c r="H473" s="373">
        <v>82409.2252783</v>
      </c>
      <c r="I473" s="121">
        <f t="shared" si="25"/>
        <v>2719504.43</v>
      </c>
    </row>
    <row r="474" spans="1:9">
      <c r="A474" s="23">
        <f t="shared" si="26"/>
        <v>370</v>
      </c>
      <c r="B474" s="226"/>
      <c r="C474" s="226"/>
      <c r="D474" s="136">
        <v>42906</v>
      </c>
      <c r="E474" s="136">
        <v>42933</v>
      </c>
      <c r="F474" s="136">
        <v>42933</v>
      </c>
      <c r="G474" s="25">
        <f t="shared" si="24"/>
        <v>27</v>
      </c>
      <c r="H474" s="373">
        <v>82987.914196600002</v>
      </c>
      <c r="I474" s="121">
        <f t="shared" si="25"/>
        <v>2240673.6800000002</v>
      </c>
    </row>
    <row r="475" spans="1:9">
      <c r="A475" s="23">
        <f t="shared" si="26"/>
        <v>371</v>
      </c>
      <c r="B475" s="226"/>
      <c r="C475" s="226"/>
      <c r="D475" s="136">
        <v>42908</v>
      </c>
      <c r="E475" s="136">
        <v>42933</v>
      </c>
      <c r="F475" s="136">
        <v>42933</v>
      </c>
      <c r="G475" s="25">
        <f t="shared" si="24"/>
        <v>25</v>
      </c>
      <c r="H475" s="373">
        <v>78564.376872099994</v>
      </c>
      <c r="I475" s="121">
        <f t="shared" si="25"/>
        <v>1964109.42</v>
      </c>
    </row>
    <row r="476" spans="1:9">
      <c r="A476" s="23">
        <f t="shared" si="26"/>
        <v>372</v>
      </c>
      <c r="B476" s="226"/>
      <c r="C476" s="226"/>
      <c r="D476" s="136">
        <v>42906</v>
      </c>
      <c r="E476" s="136">
        <v>42933</v>
      </c>
      <c r="F476" s="136">
        <v>42933</v>
      </c>
      <c r="G476" s="25">
        <f t="shared" si="24"/>
        <v>27</v>
      </c>
      <c r="H476" s="373">
        <v>83924.605581299998</v>
      </c>
      <c r="I476" s="121">
        <f t="shared" si="25"/>
        <v>2265964.35</v>
      </c>
    </row>
    <row r="477" spans="1:9">
      <c r="A477" s="23">
        <f t="shared" si="26"/>
        <v>373</v>
      </c>
      <c r="B477" s="226" t="s">
        <v>269</v>
      </c>
      <c r="C477" s="226" t="s">
        <v>513</v>
      </c>
      <c r="D477" s="136">
        <v>42877</v>
      </c>
      <c r="E477" s="136">
        <v>42933</v>
      </c>
      <c r="F477" s="136">
        <v>42933</v>
      </c>
      <c r="G477" s="25">
        <f t="shared" si="24"/>
        <v>56</v>
      </c>
      <c r="H477" s="373">
        <v>349.04935110000008</v>
      </c>
      <c r="I477" s="121">
        <f t="shared" si="25"/>
        <v>19546.759999999998</v>
      </c>
    </row>
    <row r="478" spans="1:9">
      <c r="A478" s="23">
        <f t="shared" si="26"/>
        <v>374</v>
      </c>
      <c r="B478" s="226"/>
      <c r="C478" s="226"/>
      <c r="D478" s="136">
        <v>42879</v>
      </c>
      <c r="E478" s="136">
        <v>42933</v>
      </c>
      <c r="F478" s="136">
        <v>42933</v>
      </c>
      <c r="G478" s="25">
        <f t="shared" si="24"/>
        <v>54</v>
      </c>
      <c r="H478" s="373">
        <v>331.34349959999997</v>
      </c>
      <c r="I478" s="121">
        <f t="shared" si="25"/>
        <v>17892.55</v>
      </c>
    </row>
    <row r="479" spans="1:9">
      <c r="A479" s="23">
        <f t="shared" si="26"/>
        <v>375</v>
      </c>
      <c r="B479" s="226"/>
      <c r="C479" s="226"/>
      <c r="D479" s="136">
        <v>42877</v>
      </c>
      <c r="E479" s="136">
        <v>42933</v>
      </c>
      <c r="F479" s="136">
        <v>42933</v>
      </c>
      <c r="G479" s="25">
        <f t="shared" si="24"/>
        <v>56</v>
      </c>
      <c r="H479" s="373">
        <v>338.10730039999993</v>
      </c>
      <c r="I479" s="121">
        <f t="shared" si="25"/>
        <v>18934.009999999998</v>
      </c>
    </row>
    <row r="480" spans="1:9">
      <c r="A480" s="23">
        <f t="shared" si="26"/>
        <v>376</v>
      </c>
      <c r="B480" s="226"/>
      <c r="C480" s="226"/>
      <c r="D480" s="136">
        <v>42877</v>
      </c>
      <c r="E480" s="136">
        <v>42933</v>
      </c>
      <c r="F480" s="136">
        <v>42933</v>
      </c>
      <c r="G480" s="25">
        <f t="shared" si="24"/>
        <v>56</v>
      </c>
      <c r="H480" s="373">
        <v>343.91961850000001</v>
      </c>
      <c r="I480" s="121">
        <f t="shared" si="25"/>
        <v>19259.5</v>
      </c>
    </row>
    <row r="481" spans="1:9">
      <c r="A481" s="23">
        <f t="shared" si="26"/>
        <v>377</v>
      </c>
      <c r="B481" s="226"/>
      <c r="C481" s="226"/>
      <c r="D481" s="136">
        <v>42877</v>
      </c>
      <c r="E481" s="136">
        <v>42933</v>
      </c>
      <c r="F481" s="136">
        <v>42933</v>
      </c>
      <c r="G481" s="25">
        <f t="shared" si="24"/>
        <v>56</v>
      </c>
      <c r="H481" s="373">
        <v>349.64919889999999</v>
      </c>
      <c r="I481" s="121">
        <f t="shared" si="25"/>
        <v>19580.36</v>
      </c>
    </row>
    <row r="482" spans="1:9">
      <c r="A482" s="23">
        <f t="shared" si="26"/>
        <v>378</v>
      </c>
      <c r="B482" s="226"/>
      <c r="C482" s="226"/>
      <c r="D482" s="136">
        <v>42878</v>
      </c>
      <c r="E482" s="136">
        <v>42933</v>
      </c>
      <c r="F482" s="136">
        <v>42933</v>
      </c>
      <c r="G482" s="25">
        <f t="shared" si="24"/>
        <v>55</v>
      </c>
      <c r="H482" s="373">
        <v>348.73908499999999</v>
      </c>
      <c r="I482" s="121">
        <f t="shared" si="25"/>
        <v>19180.650000000001</v>
      </c>
    </row>
    <row r="483" spans="1:9">
      <c r="A483" s="23">
        <f t="shared" si="26"/>
        <v>379</v>
      </c>
      <c r="B483" s="226"/>
      <c r="C483" s="226"/>
      <c r="D483" s="136">
        <v>42879</v>
      </c>
      <c r="E483" s="136">
        <v>42933</v>
      </c>
      <c r="F483" s="136">
        <v>42933</v>
      </c>
      <c r="G483" s="25">
        <f t="shared" si="24"/>
        <v>54</v>
      </c>
      <c r="H483" s="373">
        <v>344.82973229999993</v>
      </c>
      <c r="I483" s="121">
        <f t="shared" si="25"/>
        <v>18620.810000000001</v>
      </c>
    </row>
    <row r="484" spans="1:9">
      <c r="A484" s="23">
        <f t="shared" si="26"/>
        <v>380</v>
      </c>
      <c r="B484" s="226"/>
      <c r="C484" s="226"/>
      <c r="D484" s="136">
        <v>42877</v>
      </c>
      <c r="E484" s="136">
        <v>42933</v>
      </c>
      <c r="F484" s="136">
        <v>42933</v>
      </c>
      <c r="G484" s="25">
        <f t="shared" si="24"/>
        <v>56</v>
      </c>
      <c r="H484" s="373">
        <v>334.59095129999992</v>
      </c>
      <c r="I484" s="121">
        <f t="shared" si="25"/>
        <v>18737.09</v>
      </c>
    </row>
    <row r="485" spans="1:9">
      <c r="A485" s="23">
        <f t="shared" si="26"/>
        <v>381</v>
      </c>
      <c r="B485" s="226"/>
      <c r="C485" s="226"/>
      <c r="D485" s="136">
        <v>42877</v>
      </c>
      <c r="E485" s="136">
        <v>42933</v>
      </c>
      <c r="F485" s="136">
        <v>42933</v>
      </c>
      <c r="G485" s="25">
        <f t="shared" si="24"/>
        <v>56</v>
      </c>
      <c r="H485" s="373">
        <v>347.76691800000003</v>
      </c>
      <c r="I485" s="121">
        <f t="shared" si="25"/>
        <v>19474.95</v>
      </c>
    </row>
    <row r="486" spans="1:9">
      <c r="A486" s="23">
        <f t="shared" si="26"/>
        <v>382</v>
      </c>
      <c r="B486" s="226"/>
      <c r="C486" s="226"/>
      <c r="D486" s="136">
        <v>42879</v>
      </c>
      <c r="E486" s="136">
        <v>42933</v>
      </c>
      <c r="F486" s="136">
        <v>42933</v>
      </c>
      <c r="G486" s="25">
        <f t="shared" si="24"/>
        <v>54</v>
      </c>
      <c r="H486" s="373">
        <v>332.97756770000001</v>
      </c>
      <c r="I486" s="121">
        <f t="shared" si="25"/>
        <v>17980.79</v>
      </c>
    </row>
    <row r="487" spans="1:9">
      <c r="A487" s="23">
        <f t="shared" si="26"/>
        <v>383</v>
      </c>
      <c r="B487" s="226"/>
      <c r="C487" s="226"/>
      <c r="D487" s="136">
        <v>42877</v>
      </c>
      <c r="E487" s="136">
        <v>42933</v>
      </c>
      <c r="F487" s="136">
        <v>42933</v>
      </c>
      <c r="G487" s="25">
        <f t="shared" si="24"/>
        <v>56</v>
      </c>
      <c r="H487" s="373">
        <v>352.9380195</v>
      </c>
      <c r="I487" s="121">
        <f t="shared" si="25"/>
        <v>19764.53</v>
      </c>
    </row>
    <row r="488" spans="1:9">
      <c r="A488" s="23">
        <f t="shared" si="26"/>
        <v>384</v>
      </c>
      <c r="B488" s="226"/>
      <c r="C488" s="226"/>
      <c r="D488" s="136">
        <v>42877</v>
      </c>
      <c r="E488" s="136">
        <v>42933</v>
      </c>
      <c r="F488" s="136">
        <v>42933</v>
      </c>
      <c r="G488" s="25">
        <f t="shared" si="24"/>
        <v>56</v>
      </c>
      <c r="H488" s="373">
        <v>351.98653680000001</v>
      </c>
      <c r="I488" s="121">
        <f t="shared" si="25"/>
        <v>19711.25</v>
      </c>
    </row>
    <row r="489" spans="1:9">
      <c r="A489" s="23">
        <f t="shared" si="26"/>
        <v>385</v>
      </c>
      <c r="B489" s="226"/>
      <c r="C489" s="226"/>
      <c r="D489" s="136">
        <v>42877</v>
      </c>
      <c r="E489" s="136">
        <v>42933</v>
      </c>
      <c r="F489" s="136">
        <v>42933</v>
      </c>
      <c r="G489" s="25">
        <f t="shared" ref="G489:G552" si="27">F489-D489</f>
        <v>56</v>
      </c>
      <c r="H489" s="373">
        <v>331.15733999999998</v>
      </c>
      <c r="I489" s="121">
        <f t="shared" ref="I489:I552" si="28">ROUND(G489*H489,2)</f>
        <v>18544.810000000001</v>
      </c>
    </row>
    <row r="490" spans="1:9">
      <c r="A490" s="23">
        <f t="shared" si="26"/>
        <v>386</v>
      </c>
      <c r="B490" s="226"/>
      <c r="C490" s="226"/>
      <c r="D490" s="136">
        <v>42877</v>
      </c>
      <c r="E490" s="136">
        <v>42933</v>
      </c>
      <c r="F490" s="136">
        <v>42933</v>
      </c>
      <c r="G490" s="25">
        <f t="shared" si="27"/>
        <v>56</v>
      </c>
      <c r="H490" s="373">
        <v>349.856043</v>
      </c>
      <c r="I490" s="121">
        <f t="shared" si="28"/>
        <v>19591.939999999999</v>
      </c>
    </row>
    <row r="491" spans="1:9">
      <c r="A491" s="23">
        <f t="shared" si="26"/>
        <v>387</v>
      </c>
      <c r="B491" s="226"/>
      <c r="C491" s="226"/>
      <c r="D491" s="136">
        <v>42888</v>
      </c>
      <c r="E491" s="136">
        <v>42933</v>
      </c>
      <c r="F491" s="136">
        <v>42933</v>
      </c>
      <c r="G491" s="25">
        <f t="shared" si="27"/>
        <v>45</v>
      </c>
      <c r="H491" s="373">
        <v>324.24874840000001</v>
      </c>
      <c r="I491" s="121">
        <f t="shared" si="28"/>
        <v>14591.19</v>
      </c>
    </row>
    <row r="492" spans="1:9">
      <c r="A492" s="23">
        <f t="shared" si="26"/>
        <v>388</v>
      </c>
      <c r="B492" s="226"/>
      <c r="C492" s="226"/>
      <c r="D492" s="136">
        <v>42888</v>
      </c>
      <c r="E492" s="136">
        <v>42933</v>
      </c>
      <c r="F492" s="136">
        <v>42933</v>
      </c>
      <c r="G492" s="25">
        <f t="shared" si="27"/>
        <v>45</v>
      </c>
      <c r="H492" s="373">
        <v>351.28326700000002</v>
      </c>
      <c r="I492" s="121">
        <f t="shared" si="28"/>
        <v>15807.75</v>
      </c>
    </row>
    <row r="493" spans="1:9">
      <c r="A493" s="23">
        <f t="shared" si="26"/>
        <v>389</v>
      </c>
      <c r="B493" s="226"/>
      <c r="C493" s="226"/>
      <c r="D493" s="136">
        <v>42888</v>
      </c>
      <c r="E493" s="136">
        <v>42933</v>
      </c>
      <c r="F493" s="136">
        <v>42933</v>
      </c>
      <c r="G493" s="25">
        <f t="shared" si="27"/>
        <v>45</v>
      </c>
      <c r="H493" s="373">
        <v>328.69589560000003</v>
      </c>
      <c r="I493" s="121">
        <f t="shared" si="28"/>
        <v>14791.32</v>
      </c>
    </row>
    <row r="494" spans="1:9">
      <c r="A494" s="23">
        <f t="shared" si="26"/>
        <v>390</v>
      </c>
      <c r="B494" s="226"/>
      <c r="C494" s="226"/>
      <c r="D494" s="136">
        <v>42888</v>
      </c>
      <c r="E494" s="136">
        <v>42933</v>
      </c>
      <c r="F494" s="136">
        <v>42933</v>
      </c>
      <c r="G494" s="25">
        <f t="shared" si="27"/>
        <v>45</v>
      </c>
      <c r="H494" s="373">
        <v>347.47733630000005</v>
      </c>
      <c r="I494" s="121">
        <f t="shared" si="28"/>
        <v>15636.48</v>
      </c>
    </row>
    <row r="495" spans="1:9">
      <c r="A495" s="23">
        <f t="shared" si="26"/>
        <v>391</v>
      </c>
      <c r="B495" s="226"/>
      <c r="C495" s="226"/>
      <c r="D495" s="136">
        <v>42888</v>
      </c>
      <c r="E495" s="136">
        <v>42933</v>
      </c>
      <c r="F495" s="136">
        <v>42933</v>
      </c>
      <c r="G495" s="25">
        <f t="shared" si="27"/>
        <v>45</v>
      </c>
      <c r="H495" s="373">
        <v>330.39201690000004</v>
      </c>
      <c r="I495" s="121">
        <f t="shared" si="28"/>
        <v>14867.64</v>
      </c>
    </row>
    <row r="496" spans="1:9">
      <c r="A496" s="23">
        <f t="shared" si="26"/>
        <v>392</v>
      </c>
      <c r="B496" s="226"/>
      <c r="C496" s="226"/>
      <c r="D496" s="136">
        <v>42888</v>
      </c>
      <c r="E496" s="136">
        <v>42933</v>
      </c>
      <c r="F496" s="136">
        <v>42933</v>
      </c>
      <c r="G496" s="25">
        <f t="shared" si="27"/>
        <v>45</v>
      </c>
      <c r="H496" s="373">
        <v>345.4502645</v>
      </c>
      <c r="I496" s="121">
        <f t="shared" si="28"/>
        <v>15545.26</v>
      </c>
    </row>
    <row r="497" spans="1:9">
      <c r="A497" s="23">
        <f t="shared" si="26"/>
        <v>393</v>
      </c>
      <c r="B497" s="226"/>
      <c r="C497" s="226"/>
      <c r="D497" s="136">
        <v>42888</v>
      </c>
      <c r="E497" s="136">
        <v>42933</v>
      </c>
      <c r="F497" s="136">
        <v>42933</v>
      </c>
      <c r="G497" s="25">
        <f t="shared" si="27"/>
        <v>45</v>
      </c>
      <c r="H497" s="373">
        <v>353.31033880000001</v>
      </c>
      <c r="I497" s="121">
        <f t="shared" si="28"/>
        <v>15898.97</v>
      </c>
    </row>
    <row r="498" spans="1:9">
      <c r="A498" s="23">
        <f t="shared" si="26"/>
        <v>394</v>
      </c>
      <c r="B498" s="226"/>
      <c r="C498" s="226"/>
      <c r="D498" s="136">
        <v>42888</v>
      </c>
      <c r="E498" s="136">
        <v>42933</v>
      </c>
      <c r="F498" s="136">
        <v>42933</v>
      </c>
      <c r="G498" s="25">
        <f t="shared" si="27"/>
        <v>45</v>
      </c>
      <c r="H498" s="373">
        <v>353.00007269999992</v>
      </c>
      <c r="I498" s="121">
        <f t="shared" si="28"/>
        <v>15885</v>
      </c>
    </row>
    <row r="499" spans="1:9">
      <c r="A499" s="23">
        <f t="shared" si="26"/>
        <v>395</v>
      </c>
      <c r="B499" s="226"/>
      <c r="C499" s="226"/>
      <c r="D499" s="136">
        <v>42888</v>
      </c>
      <c r="E499" s="136">
        <v>42933</v>
      </c>
      <c r="F499" s="136">
        <v>42933</v>
      </c>
      <c r="G499" s="25">
        <f t="shared" si="27"/>
        <v>45</v>
      </c>
      <c r="H499" s="373">
        <v>346.23627190000002</v>
      </c>
      <c r="I499" s="121">
        <f t="shared" si="28"/>
        <v>15580.63</v>
      </c>
    </row>
    <row r="500" spans="1:9">
      <c r="A500" s="23">
        <f t="shared" si="26"/>
        <v>396</v>
      </c>
      <c r="B500" s="226"/>
      <c r="C500" s="226"/>
      <c r="D500" s="136">
        <v>42893</v>
      </c>
      <c r="E500" s="136">
        <v>42933</v>
      </c>
      <c r="F500" s="136">
        <v>42933</v>
      </c>
      <c r="G500" s="25">
        <f t="shared" si="27"/>
        <v>40</v>
      </c>
      <c r="H500" s="373">
        <v>323.25589689999998</v>
      </c>
      <c r="I500" s="121">
        <f t="shared" si="28"/>
        <v>12930.24</v>
      </c>
    </row>
    <row r="501" spans="1:9">
      <c r="A501" s="23">
        <f t="shared" si="26"/>
        <v>397</v>
      </c>
      <c r="B501" s="226"/>
      <c r="C501" s="226"/>
      <c r="D501" s="136">
        <v>42893</v>
      </c>
      <c r="E501" s="136">
        <v>42933</v>
      </c>
      <c r="F501" s="136">
        <v>42933</v>
      </c>
      <c r="G501" s="25">
        <f t="shared" si="27"/>
        <v>40</v>
      </c>
      <c r="H501" s="373">
        <v>328.73726449999992</v>
      </c>
      <c r="I501" s="121">
        <f t="shared" si="28"/>
        <v>13149.49</v>
      </c>
    </row>
    <row r="502" spans="1:9">
      <c r="A502" s="23">
        <f t="shared" ref="A502:A565" si="29">A501+1</f>
        <v>398</v>
      </c>
      <c r="B502" s="226"/>
      <c r="C502" s="226"/>
      <c r="D502" s="136">
        <v>42893</v>
      </c>
      <c r="E502" s="136">
        <v>42933</v>
      </c>
      <c r="F502" s="136">
        <v>42933</v>
      </c>
      <c r="G502" s="25">
        <f t="shared" si="27"/>
        <v>40</v>
      </c>
      <c r="H502" s="373">
        <v>326.95840550000003</v>
      </c>
      <c r="I502" s="121">
        <f t="shared" si="28"/>
        <v>13078.34</v>
      </c>
    </row>
    <row r="503" spans="1:9">
      <c r="A503" s="23">
        <f t="shared" si="29"/>
        <v>399</v>
      </c>
      <c r="B503" s="226"/>
      <c r="C503" s="226"/>
      <c r="D503" s="136">
        <v>42893</v>
      </c>
      <c r="E503" s="136">
        <v>42933</v>
      </c>
      <c r="F503" s="136">
        <v>42933</v>
      </c>
      <c r="G503" s="25">
        <f t="shared" si="27"/>
        <v>40</v>
      </c>
      <c r="H503" s="373">
        <v>326.06897609999999</v>
      </c>
      <c r="I503" s="121">
        <f t="shared" si="28"/>
        <v>13042.76</v>
      </c>
    </row>
    <row r="504" spans="1:9">
      <c r="A504" s="23">
        <f t="shared" si="29"/>
        <v>400</v>
      </c>
      <c r="B504" s="226"/>
      <c r="C504" s="226"/>
      <c r="D504" s="136">
        <v>42893</v>
      </c>
      <c r="E504" s="136">
        <v>42933</v>
      </c>
      <c r="F504" s="136">
        <v>42933</v>
      </c>
      <c r="G504" s="25">
        <f t="shared" si="27"/>
        <v>40</v>
      </c>
      <c r="H504" s="373">
        <v>360.0741395</v>
      </c>
      <c r="I504" s="121">
        <f t="shared" si="28"/>
        <v>14402.97</v>
      </c>
    </row>
    <row r="505" spans="1:9">
      <c r="A505" s="23">
        <f t="shared" si="29"/>
        <v>401</v>
      </c>
      <c r="B505" s="226"/>
      <c r="C505" s="226"/>
      <c r="D505" s="136">
        <v>42893</v>
      </c>
      <c r="E505" s="136">
        <v>42933</v>
      </c>
      <c r="F505" s="136">
        <v>42933</v>
      </c>
      <c r="G505" s="25">
        <f t="shared" si="27"/>
        <v>40</v>
      </c>
      <c r="H505" s="373">
        <v>354.71687839999998</v>
      </c>
      <c r="I505" s="121">
        <f t="shared" si="28"/>
        <v>14188.68</v>
      </c>
    </row>
    <row r="506" spans="1:9">
      <c r="A506" s="23">
        <f t="shared" si="29"/>
        <v>402</v>
      </c>
      <c r="B506" s="226"/>
      <c r="C506" s="226"/>
      <c r="D506" s="136">
        <v>42893</v>
      </c>
      <c r="E506" s="136">
        <v>42933</v>
      </c>
      <c r="F506" s="136">
        <v>42933</v>
      </c>
      <c r="G506" s="25">
        <f t="shared" si="27"/>
        <v>40</v>
      </c>
      <c r="H506" s="373">
        <v>356.99216300000001</v>
      </c>
      <c r="I506" s="121">
        <f t="shared" si="28"/>
        <v>14279.69</v>
      </c>
    </row>
    <row r="507" spans="1:9">
      <c r="A507" s="23">
        <f t="shared" si="29"/>
        <v>403</v>
      </c>
      <c r="B507" s="226"/>
      <c r="C507" s="226"/>
      <c r="D507" s="136">
        <v>42893</v>
      </c>
      <c r="E507" s="136">
        <v>42933</v>
      </c>
      <c r="F507" s="136">
        <v>42933</v>
      </c>
      <c r="G507" s="25">
        <f t="shared" si="27"/>
        <v>40</v>
      </c>
      <c r="H507" s="373">
        <v>348.73908499999999</v>
      </c>
      <c r="I507" s="121">
        <f t="shared" si="28"/>
        <v>13949.56</v>
      </c>
    </row>
    <row r="508" spans="1:9">
      <c r="A508" s="23">
        <f t="shared" si="29"/>
        <v>404</v>
      </c>
      <c r="B508" s="226"/>
      <c r="C508" s="226"/>
      <c r="D508" s="136">
        <v>42893</v>
      </c>
      <c r="E508" s="136">
        <v>42933</v>
      </c>
      <c r="F508" s="136">
        <v>42933</v>
      </c>
      <c r="G508" s="25">
        <f t="shared" si="27"/>
        <v>40</v>
      </c>
      <c r="H508" s="373">
        <v>330.04038200000002</v>
      </c>
      <c r="I508" s="121">
        <f t="shared" si="28"/>
        <v>13201.62</v>
      </c>
    </row>
    <row r="509" spans="1:9">
      <c r="A509" s="23">
        <f t="shared" si="29"/>
        <v>405</v>
      </c>
      <c r="B509" s="226"/>
      <c r="C509" s="226"/>
      <c r="D509" s="136">
        <v>42893</v>
      </c>
      <c r="E509" s="136">
        <v>42933</v>
      </c>
      <c r="F509" s="136">
        <v>42933</v>
      </c>
      <c r="G509" s="25">
        <f t="shared" si="27"/>
        <v>40</v>
      </c>
      <c r="H509" s="373">
        <v>348.86319150000003</v>
      </c>
      <c r="I509" s="121">
        <f t="shared" si="28"/>
        <v>13954.53</v>
      </c>
    </row>
    <row r="510" spans="1:9">
      <c r="A510" s="23">
        <f t="shared" si="29"/>
        <v>406</v>
      </c>
      <c r="B510" s="226"/>
      <c r="C510" s="226"/>
      <c r="D510" s="136">
        <v>42893</v>
      </c>
      <c r="E510" s="136">
        <v>42933</v>
      </c>
      <c r="F510" s="136">
        <v>42933</v>
      </c>
      <c r="G510" s="25">
        <f t="shared" si="27"/>
        <v>40</v>
      </c>
      <c r="H510" s="373">
        <v>64962.589660500002</v>
      </c>
      <c r="I510" s="121">
        <f t="shared" si="28"/>
        <v>2598503.59</v>
      </c>
    </row>
    <row r="511" spans="1:9">
      <c r="A511" s="23">
        <f t="shared" si="29"/>
        <v>407</v>
      </c>
      <c r="B511" s="226"/>
      <c r="C511" s="226"/>
      <c r="D511" s="136">
        <v>42893</v>
      </c>
      <c r="E511" s="136">
        <v>42933</v>
      </c>
      <c r="F511" s="136">
        <v>42933</v>
      </c>
      <c r="G511" s="25">
        <f t="shared" si="27"/>
        <v>40</v>
      </c>
      <c r="H511" s="373">
        <v>69553.032088799999</v>
      </c>
      <c r="I511" s="121">
        <f t="shared" si="28"/>
        <v>2782121.28</v>
      </c>
    </row>
    <row r="512" spans="1:9">
      <c r="A512" s="23">
        <f t="shared" si="29"/>
        <v>408</v>
      </c>
      <c r="B512" s="226"/>
      <c r="C512" s="226"/>
      <c r="D512" s="136">
        <v>42893</v>
      </c>
      <c r="E512" s="136">
        <v>42933</v>
      </c>
      <c r="F512" s="136">
        <v>42933</v>
      </c>
      <c r="G512" s="25">
        <f t="shared" si="27"/>
        <v>40</v>
      </c>
      <c r="H512" s="373">
        <v>69437.652925400005</v>
      </c>
      <c r="I512" s="121">
        <f t="shared" si="28"/>
        <v>2777506.12</v>
      </c>
    </row>
    <row r="513" spans="1:9">
      <c r="A513" s="23">
        <f t="shared" si="29"/>
        <v>409</v>
      </c>
      <c r="B513" s="226"/>
      <c r="C513" s="226"/>
      <c r="D513" s="136">
        <v>42893</v>
      </c>
      <c r="E513" s="136">
        <v>42933</v>
      </c>
      <c r="F513" s="136">
        <v>42933</v>
      </c>
      <c r="G513" s="25">
        <f t="shared" si="27"/>
        <v>40</v>
      </c>
      <c r="H513" s="373">
        <v>71271.357486099994</v>
      </c>
      <c r="I513" s="121">
        <f t="shared" si="28"/>
        <v>2850854.3</v>
      </c>
    </row>
    <row r="514" spans="1:9">
      <c r="A514" s="23">
        <f t="shared" si="29"/>
        <v>410</v>
      </c>
      <c r="B514" s="226"/>
      <c r="C514" s="226"/>
      <c r="D514" s="136">
        <v>42899</v>
      </c>
      <c r="E514" s="136">
        <v>42933</v>
      </c>
      <c r="F514" s="136">
        <v>42933</v>
      </c>
      <c r="G514" s="25">
        <f t="shared" si="27"/>
        <v>34</v>
      </c>
      <c r="H514" s="373">
        <v>70813.961517000003</v>
      </c>
      <c r="I514" s="121">
        <f t="shared" si="28"/>
        <v>2407674.69</v>
      </c>
    </row>
    <row r="515" spans="1:9">
      <c r="A515" s="23">
        <f t="shared" si="29"/>
        <v>411</v>
      </c>
      <c r="B515" s="226"/>
      <c r="C515" s="226"/>
      <c r="D515" s="136">
        <v>42899</v>
      </c>
      <c r="E515" s="136">
        <v>42933</v>
      </c>
      <c r="F515" s="136">
        <v>42933</v>
      </c>
      <c r="G515" s="25">
        <f t="shared" si="27"/>
        <v>34</v>
      </c>
      <c r="H515" s="373">
        <v>69668.411252100006</v>
      </c>
      <c r="I515" s="121">
        <f t="shared" si="28"/>
        <v>2368725.98</v>
      </c>
    </row>
    <row r="516" spans="1:9">
      <c r="A516" s="23">
        <f t="shared" si="29"/>
        <v>412</v>
      </c>
      <c r="B516" s="226"/>
      <c r="C516" s="226"/>
      <c r="D516" s="136">
        <v>42899</v>
      </c>
      <c r="E516" s="136">
        <v>42933</v>
      </c>
      <c r="F516" s="136">
        <v>42933</v>
      </c>
      <c r="G516" s="25">
        <f t="shared" si="27"/>
        <v>34</v>
      </c>
      <c r="H516" s="373">
        <v>65873.2609142</v>
      </c>
      <c r="I516" s="121">
        <f t="shared" si="28"/>
        <v>2239690.87</v>
      </c>
    </row>
    <row r="517" spans="1:9">
      <c r="A517" s="23">
        <f t="shared" si="29"/>
        <v>413</v>
      </c>
      <c r="B517" s="226"/>
      <c r="C517" s="226"/>
      <c r="D517" s="136">
        <v>42893</v>
      </c>
      <c r="E517" s="136">
        <v>42933</v>
      </c>
      <c r="F517" s="136">
        <v>42933</v>
      </c>
      <c r="G517" s="25">
        <f t="shared" si="27"/>
        <v>40</v>
      </c>
      <c r="H517" s="373">
        <v>70002.186688999995</v>
      </c>
      <c r="I517" s="121">
        <f t="shared" si="28"/>
        <v>2800087.47</v>
      </c>
    </row>
    <row r="518" spans="1:9">
      <c r="A518" s="23">
        <f t="shared" si="29"/>
        <v>414</v>
      </c>
      <c r="B518" s="226"/>
      <c r="C518" s="226"/>
      <c r="D518" s="136">
        <v>42899</v>
      </c>
      <c r="E518" s="136">
        <v>42933</v>
      </c>
      <c r="F518" s="136">
        <v>42933</v>
      </c>
      <c r="G518" s="25">
        <f t="shared" si="27"/>
        <v>34</v>
      </c>
      <c r="H518" s="373">
        <v>66516.087681499994</v>
      </c>
      <c r="I518" s="121">
        <f t="shared" si="28"/>
        <v>2261546.98</v>
      </c>
    </row>
    <row r="519" spans="1:9">
      <c r="A519" s="23">
        <f t="shared" si="29"/>
        <v>415</v>
      </c>
      <c r="B519" s="226"/>
      <c r="C519" s="226"/>
      <c r="D519" s="136">
        <v>42899</v>
      </c>
      <c r="E519" s="136">
        <v>42933</v>
      </c>
      <c r="F519" s="136">
        <v>42933</v>
      </c>
      <c r="G519" s="25">
        <f t="shared" si="27"/>
        <v>34</v>
      </c>
      <c r="H519" s="373">
        <v>65531.244108500003</v>
      </c>
      <c r="I519" s="121">
        <f t="shared" si="28"/>
        <v>2228062.2999999998</v>
      </c>
    </row>
    <row r="520" spans="1:9">
      <c r="A520" s="23">
        <f t="shared" si="29"/>
        <v>416</v>
      </c>
      <c r="B520" s="226"/>
      <c r="C520" s="226"/>
      <c r="D520" s="136">
        <v>42899</v>
      </c>
      <c r="E520" s="136">
        <v>42933</v>
      </c>
      <c r="F520" s="136">
        <v>42933</v>
      </c>
      <c r="G520" s="25">
        <f t="shared" si="27"/>
        <v>34</v>
      </c>
      <c r="H520" s="373">
        <v>70488.427448899994</v>
      </c>
      <c r="I520" s="121">
        <f t="shared" si="28"/>
        <v>2396606.5299999998</v>
      </c>
    </row>
    <row r="521" spans="1:9">
      <c r="A521" s="23">
        <f t="shared" si="29"/>
        <v>417</v>
      </c>
      <c r="B521" s="226"/>
      <c r="C521" s="226"/>
      <c r="D521" s="136">
        <v>42899</v>
      </c>
      <c r="E521" s="136">
        <v>42933</v>
      </c>
      <c r="F521" s="136">
        <v>42933</v>
      </c>
      <c r="G521" s="25">
        <f t="shared" si="27"/>
        <v>34</v>
      </c>
      <c r="H521" s="373">
        <v>69577.756195199996</v>
      </c>
      <c r="I521" s="121">
        <f t="shared" si="28"/>
        <v>2365643.71</v>
      </c>
    </row>
    <row r="522" spans="1:9">
      <c r="A522" s="23">
        <f t="shared" si="29"/>
        <v>418</v>
      </c>
      <c r="B522" s="226"/>
      <c r="C522" s="226"/>
      <c r="D522" s="136">
        <v>42899</v>
      </c>
      <c r="E522" s="136">
        <v>42933</v>
      </c>
      <c r="F522" s="136">
        <v>42933</v>
      </c>
      <c r="G522" s="25">
        <f t="shared" si="27"/>
        <v>34</v>
      </c>
      <c r="H522" s="373">
        <v>70912.857942699993</v>
      </c>
      <c r="I522" s="121">
        <f t="shared" si="28"/>
        <v>2411037.17</v>
      </c>
    </row>
    <row r="523" spans="1:9">
      <c r="A523" s="23">
        <f t="shared" si="29"/>
        <v>419</v>
      </c>
      <c r="B523" s="226"/>
      <c r="C523" s="226"/>
      <c r="D523" s="136">
        <v>42899</v>
      </c>
      <c r="E523" s="136">
        <v>42933</v>
      </c>
      <c r="F523" s="136">
        <v>42933</v>
      </c>
      <c r="G523" s="25">
        <f t="shared" si="27"/>
        <v>34</v>
      </c>
      <c r="H523" s="373">
        <v>65762.002435200004</v>
      </c>
      <c r="I523" s="121">
        <f t="shared" si="28"/>
        <v>2235908.08</v>
      </c>
    </row>
    <row r="524" spans="1:9">
      <c r="A524" s="23">
        <f t="shared" si="29"/>
        <v>420</v>
      </c>
      <c r="B524" s="226"/>
      <c r="C524" s="226"/>
      <c r="D524" s="136">
        <v>42899</v>
      </c>
      <c r="E524" s="136">
        <v>42933</v>
      </c>
      <c r="F524" s="136">
        <v>42933</v>
      </c>
      <c r="G524" s="25">
        <f t="shared" si="27"/>
        <v>34</v>
      </c>
      <c r="H524" s="373">
        <v>69454.135662999994</v>
      </c>
      <c r="I524" s="121">
        <f t="shared" si="28"/>
        <v>2361440.61</v>
      </c>
    </row>
    <row r="525" spans="1:9">
      <c r="A525" s="23">
        <f t="shared" si="29"/>
        <v>421</v>
      </c>
      <c r="B525" s="226"/>
      <c r="C525" s="226"/>
      <c r="D525" s="136">
        <v>42899</v>
      </c>
      <c r="E525" s="136">
        <v>42933</v>
      </c>
      <c r="F525" s="136">
        <v>42933</v>
      </c>
      <c r="G525" s="25">
        <f t="shared" si="27"/>
        <v>34</v>
      </c>
      <c r="H525" s="373">
        <v>70204.100224900001</v>
      </c>
      <c r="I525" s="121">
        <f t="shared" si="28"/>
        <v>2386939.41</v>
      </c>
    </row>
    <row r="526" spans="1:9">
      <c r="A526" s="23">
        <f t="shared" si="29"/>
        <v>422</v>
      </c>
      <c r="B526" s="226"/>
      <c r="C526" s="226"/>
      <c r="D526" s="136">
        <v>42899</v>
      </c>
      <c r="E526" s="136">
        <v>42933</v>
      </c>
      <c r="F526" s="136">
        <v>42933</v>
      </c>
      <c r="G526" s="25">
        <f t="shared" si="27"/>
        <v>34</v>
      </c>
      <c r="H526" s="373">
        <v>66017.484868400003</v>
      </c>
      <c r="I526" s="121">
        <f t="shared" si="28"/>
        <v>2244594.4900000002</v>
      </c>
    </row>
    <row r="527" spans="1:9">
      <c r="A527" s="23">
        <f t="shared" si="29"/>
        <v>423</v>
      </c>
      <c r="B527" s="226"/>
      <c r="C527" s="226"/>
      <c r="D527" s="136">
        <v>42899</v>
      </c>
      <c r="E527" s="136">
        <v>42933</v>
      </c>
      <c r="F527" s="136">
        <v>42933</v>
      </c>
      <c r="G527" s="25">
        <f t="shared" si="27"/>
        <v>34</v>
      </c>
      <c r="H527" s="373">
        <v>65419.9856296</v>
      </c>
      <c r="I527" s="121">
        <f t="shared" si="28"/>
        <v>2224279.5099999998</v>
      </c>
    </row>
    <row r="528" spans="1:9">
      <c r="A528" s="23">
        <f t="shared" si="29"/>
        <v>424</v>
      </c>
      <c r="B528" s="226"/>
      <c r="C528" s="226"/>
      <c r="D528" s="136">
        <v>42899</v>
      </c>
      <c r="E528" s="136">
        <v>42933</v>
      </c>
      <c r="F528" s="136">
        <v>42933</v>
      </c>
      <c r="G528" s="25">
        <f t="shared" si="27"/>
        <v>34</v>
      </c>
      <c r="H528" s="373">
        <v>65621.899165399998</v>
      </c>
      <c r="I528" s="121">
        <f t="shared" si="28"/>
        <v>2231144.5699999998</v>
      </c>
    </row>
    <row r="529" spans="1:9">
      <c r="A529" s="23">
        <f t="shared" si="29"/>
        <v>425</v>
      </c>
      <c r="B529" s="226"/>
      <c r="C529" s="226"/>
      <c r="D529" s="136">
        <v>42899</v>
      </c>
      <c r="E529" s="136">
        <v>42933</v>
      </c>
      <c r="F529" s="136">
        <v>42933</v>
      </c>
      <c r="G529" s="25">
        <f t="shared" si="27"/>
        <v>34</v>
      </c>
      <c r="H529" s="373">
        <v>65094.451561499998</v>
      </c>
      <c r="I529" s="121">
        <f t="shared" si="28"/>
        <v>2213211.35</v>
      </c>
    </row>
    <row r="530" spans="1:9">
      <c r="A530" s="23">
        <f t="shared" si="29"/>
        <v>426</v>
      </c>
      <c r="B530" s="226" t="s">
        <v>269</v>
      </c>
      <c r="C530" s="226" t="s">
        <v>514</v>
      </c>
      <c r="D530" s="136">
        <v>42912</v>
      </c>
      <c r="E530" s="136">
        <v>42941</v>
      </c>
      <c r="F530" s="136">
        <v>42941</v>
      </c>
      <c r="G530" s="25">
        <f t="shared" si="27"/>
        <v>29</v>
      </c>
      <c r="H530" s="373">
        <v>81232.2</v>
      </c>
      <c r="I530" s="121">
        <f t="shared" si="28"/>
        <v>2355733.7999999998</v>
      </c>
    </row>
    <row r="531" spans="1:9">
      <c r="A531" s="23">
        <f t="shared" si="29"/>
        <v>427</v>
      </c>
      <c r="B531" s="226"/>
      <c r="C531" s="226"/>
      <c r="D531" s="136">
        <v>42912</v>
      </c>
      <c r="E531" s="136">
        <v>42941</v>
      </c>
      <c r="F531" s="136">
        <v>42941</v>
      </c>
      <c r="G531" s="25">
        <f t="shared" si="27"/>
        <v>29</v>
      </c>
      <c r="H531" s="373">
        <v>82716.900000000009</v>
      </c>
      <c r="I531" s="121">
        <f t="shared" si="28"/>
        <v>2398790.1</v>
      </c>
    </row>
    <row r="532" spans="1:9">
      <c r="A532" s="23">
        <f t="shared" si="29"/>
        <v>428</v>
      </c>
      <c r="B532" s="226"/>
      <c r="C532" s="226"/>
      <c r="D532" s="136">
        <v>42912</v>
      </c>
      <c r="E532" s="136">
        <v>42941</v>
      </c>
      <c r="F532" s="136">
        <v>42941</v>
      </c>
      <c r="G532" s="25">
        <f t="shared" si="27"/>
        <v>29</v>
      </c>
      <c r="H532" s="373">
        <v>83853.7</v>
      </c>
      <c r="I532" s="121">
        <f t="shared" si="28"/>
        <v>2431757.2999999998</v>
      </c>
    </row>
    <row r="533" spans="1:9">
      <c r="A533" s="23">
        <f t="shared" si="29"/>
        <v>429</v>
      </c>
      <c r="B533" s="226"/>
      <c r="C533" s="226"/>
      <c r="D533" s="136">
        <v>42912</v>
      </c>
      <c r="E533" s="136">
        <v>42941</v>
      </c>
      <c r="F533" s="136">
        <v>42941</v>
      </c>
      <c r="G533" s="25">
        <f t="shared" si="27"/>
        <v>29</v>
      </c>
      <c r="H533" s="373">
        <v>83510.7</v>
      </c>
      <c r="I533" s="121">
        <f t="shared" si="28"/>
        <v>2421810.2999999998</v>
      </c>
    </row>
    <row r="534" spans="1:9">
      <c r="A534" s="23">
        <f t="shared" si="29"/>
        <v>430</v>
      </c>
      <c r="B534" s="226"/>
      <c r="C534" s="226"/>
      <c r="D534" s="136">
        <v>42912</v>
      </c>
      <c r="E534" s="136">
        <v>42941</v>
      </c>
      <c r="F534" s="136">
        <v>42941</v>
      </c>
      <c r="G534" s="25">
        <f t="shared" si="27"/>
        <v>29</v>
      </c>
      <c r="H534" s="373">
        <v>82119.100000000006</v>
      </c>
      <c r="I534" s="121">
        <f t="shared" si="28"/>
        <v>2381453.9</v>
      </c>
    </row>
    <row r="535" spans="1:9">
      <c r="A535" s="23">
        <f t="shared" si="29"/>
        <v>431</v>
      </c>
      <c r="B535" s="226"/>
      <c r="C535" s="226"/>
      <c r="D535" s="136">
        <v>42908</v>
      </c>
      <c r="E535" s="136">
        <v>42941</v>
      </c>
      <c r="F535" s="136">
        <v>42941</v>
      </c>
      <c r="G535" s="25">
        <f t="shared" si="27"/>
        <v>33</v>
      </c>
      <c r="H535" s="373">
        <v>83304.900000000009</v>
      </c>
      <c r="I535" s="121">
        <f t="shared" si="28"/>
        <v>2749061.7</v>
      </c>
    </row>
    <row r="536" spans="1:9">
      <c r="A536" s="23">
        <f t="shared" si="29"/>
        <v>432</v>
      </c>
      <c r="B536" s="226"/>
      <c r="C536" s="226"/>
      <c r="D536" s="136">
        <v>42908</v>
      </c>
      <c r="E536" s="136">
        <v>42941</v>
      </c>
      <c r="F536" s="136">
        <v>42941</v>
      </c>
      <c r="G536" s="25">
        <f t="shared" si="27"/>
        <v>33</v>
      </c>
      <c r="H536" s="373">
        <v>77743.400000000009</v>
      </c>
      <c r="I536" s="121">
        <f t="shared" si="28"/>
        <v>2565532.2000000002</v>
      </c>
    </row>
    <row r="537" spans="1:9">
      <c r="A537" s="23">
        <f t="shared" si="29"/>
        <v>433</v>
      </c>
      <c r="B537" s="226"/>
      <c r="C537" s="226"/>
      <c r="D537" s="136">
        <v>42921</v>
      </c>
      <c r="E537" s="136">
        <v>42941</v>
      </c>
      <c r="F537" s="136">
        <v>42941</v>
      </c>
      <c r="G537" s="25">
        <f t="shared" si="27"/>
        <v>20</v>
      </c>
      <c r="H537" s="373">
        <v>76557.600000000006</v>
      </c>
      <c r="I537" s="121">
        <f t="shared" si="28"/>
        <v>1531152</v>
      </c>
    </row>
    <row r="538" spans="1:9">
      <c r="A538" s="23">
        <f t="shared" si="29"/>
        <v>434</v>
      </c>
      <c r="B538" s="226"/>
      <c r="C538" s="226"/>
      <c r="D538" s="136">
        <v>42921</v>
      </c>
      <c r="E538" s="136">
        <v>42941</v>
      </c>
      <c r="F538" s="136">
        <v>42941</v>
      </c>
      <c r="G538" s="25">
        <f t="shared" si="27"/>
        <v>20</v>
      </c>
      <c r="H538" s="373">
        <v>81825.100000000006</v>
      </c>
      <c r="I538" s="121">
        <f t="shared" si="28"/>
        <v>1636502</v>
      </c>
    </row>
    <row r="539" spans="1:9">
      <c r="A539" s="23">
        <f t="shared" si="29"/>
        <v>435</v>
      </c>
      <c r="B539" s="226"/>
      <c r="C539" s="226"/>
      <c r="D539" s="136">
        <v>42921</v>
      </c>
      <c r="E539" s="136">
        <v>42941</v>
      </c>
      <c r="F539" s="136">
        <v>42941</v>
      </c>
      <c r="G539" s="25">
        <f t="shared" si="27"/>
        <v>20</v>
      </c>
      <c r="H539" s="373">
        <v>82383.7</v>
      </c>
      <c r="I539" s="121">
        <f t="shared" si="28"/>
        <v>1647674</v>
      </c>
    </row>
    <row r="540" spans="1:9">
      <c r="A540" s="23">
        <f t="shared" si="29"/>
        <v>436</v>
      </c>
      <c r="B540" s="226" t="s">
        <v>269</v>
      </c>
      <c r="C540" s="226" t="s">
        <v>515</v>
      </c>
      <c r="D540" s="136">
        <v>42913</v>
      </c>
      <c r="E540" s="136">
        <v>42941</v>
      </c>
      <c r="F540" s="136">
        <v>42941</v>
      </c>
      <c r="G540" s="25">
        <f t="shared" si="27"/>
        <v>28</v>
      </c>
      <c r="H540" s="373">
        <v>68379.8</v>
      </c>
      <c r="I540" s="121">
        <f t="shared" si="28"/>
        <v>1914634.4</v>
      </c>
    </row>
    <row r="541" spans="1:9">
      <c r="A541" s="23">
        <f t="shared" si="29"/>
        <v>437</v>
      </c>
      <c r="B541" s="226"/>
      <c r="C541" s="226"/>
      <c r="D541" s="136">
        <v>42908</v>
      </c>
      <c r="E541" s="136">
        <v>42941</v>
      </c>
      <c r="F541" s="136">
        <v>42941</v>
      </c>
      <c r="G541" s="25">
        <f t="shared" si="27"/>
        <v>33</v>
      </c>
      <c r="H541" s="373">
        <v>69298.2</v>
      </c>
      <c r="I541" s="121">
        <f t="shared" si="28"/>
        <v>2286840.6</v>
      </c>
    </row>
    <row r="542" spans="1:9">
      <c r="A542" s="23">
        <f t="shared" si="29"/>
        <v>438</v>
      </c>
      <c r="B542" s="226"/>
      <c r="C542" s="226"/>
      <c r="D542" s="136">
        <v>42908</v>
      </c>
      <c r="E542" s="136">
        <v>42941</v>
      </c>
      <c r="F542" s="136">
        <v>42941</v>
      </c>
      <c r="G542" s="25">
        <f t="shared" si="27"/>
        <v>33</v>
      </c>
      <c r="H542" s="373">
        <v>70052.600000000006</v>
      </c>
      <c r="I542" s="121">
        <f t="shared" si="28"/>
        <v>2311735.7999999998</v>
      </c>
    </row>
    <row r="543" spans="1:9">
      <c r="A543" s="23">
        <f t="shared" si="29"/>
        <v>439</v>
      </c>
      <c r="B543" s="226"/>
      <c r="C543" s="226"/>
      <c r="D543" s="136">
        <v>42908</v>
      </c>
      <c r="E543" s="136">
        <v>42941</v>
      </c>
      <c r="F543" s="136">
        <v>42941</v>
      </c>
      <c r="G543" s="25">
        <f t="shared" si="27"/>
        <v>33</v>
      </c>
      <c r="H543" s="373">
        <v>69179.3</v>
      </c>
      <c r="I543" s="121">
        <f t="shared" si="28"/>
        <v>2282916.9</v>
      </c>
    </row>
    <row r="544" spans="1:9">
      <c r="A544" s="23">
        <f t="shared" si="29"/>
        <v>440</v>
      </c>
      <c r="B544" s="226"/>
      <c r="C544" s="226"/>
      <c r="D544" s="136">
        <v>42910</v>
      </c>
      <c r="E544" s="136">
        <v>42941</v>
      </c>
      <c r="F544" s="136">
        <v>42941</v>
      </c>
      <c r="G544" s="25">
        <f t="shared" si="27"/>
        <v>31</v>
      </c>
      <c r="H544" s="373">
        <v>67654.100000000006</v>
      </c>
      <c r="I544" s="121">
        <f t="shared" si="28"/>
        <v>2097277.1</v>
      </c>
    </row>
    <row r="545" spans="1:9">
      <c r="A545" s="23">
        <f t="shared" si="29"/>
        <v>441</v>
      </c>
      <c r="B545" s="226"/>
      <c r="C545" s="226"/>
      <c r="D545" s="136">
        <v>42910</v>
      </c>
      <c r="E545" s="136">
        <v>42941</v>
      </c>
      <c r="F545" s="136">
        <v>42941</v>
      </c>
      <c r="G545" s="25">
        <f t="shared" si="27"/>
        <v>31</v>
      </c>
      <c r="H545" s="373">
        <v>67186.7</v>
      </c>
      <c r="I545" s="121">
        <f t="shared" si="28"/>
        <v>2082787.7</v>
      </c>
    </row>
    <row r="546" spans="1:9">
      <c r="A546" s="23">
        <f t="shared" si="29"/>
        <v>442</v>
      </c>
      <c r="B546" s="226"/>
      <c r="C546" s="226"/>
      <c r="D546" s="136">
        <v>42910</v>
      </c>
      <c r="E546" s="136">
        <v>42941</v>
      </c>
      <c r="F546" s="136">
        <v>42941</v>
      </c>
      <c r="G546" s="25">
        <f t="shared" si="27"/>
        <v>31</v>
      </c>
      <c r="H546" s="373">
        <v>67588.5</v>
      </c>
      <c r="I546" s="121">
        <f t="shared" si="28"/>
        <v>2095243.5</v>
      </c>
    </row>
    <row r="547" spans="1:9">
      <c r="A547" s="23">
        <f t="shared" si="29"/>
        <v>443</v>
      </c>
      <c r="B547" s="226"/>
      <c r="C547" s="226"/>
      <c r="D547" s="136">
        <v>42909</v>
      </c>
      <c r="E547" s="136">
        <v>42941</v>
      </c>
      <c r="F547" s="136">
        <v>42941</v>
      </c>
      <c r="G547" s="25">
        <f t="shared" si="27"/>
        <v>32</v>
      </c>
      <c r="H547" s="373">
        <v>69044</v>
      </c>
      <c r="I547" s="121">
        <f t="shared" si="28"/>
        <v>2209408</v>
      </c>
    </row>
    <row r="548" spans="1:9">
      <c r="A548" s="23">
        <f t="shared" si="29"/>
        <v>444</v>
      </c>
      <c r="B548" s="226"/>
      <c r="C548" s="226"/>
      <c r="D548" s="136">
        <v>42909</v>
      </c>
      <c r="E548" s="136">
        <v>42941</v>
      </c>
      <c r="F548" s="136">
        <v>42941</v>
      </c>
      <c r="G548" s="25">
        <f t="shared" si="27"/>
        <v>32</v>
      </c>
      <c r="H548" s="373">
        <v>68400.3</v>
      </c>
      <c r="I548" s="121">
        <f t="shared" si="28"/>
        <v>2188809.6</v>
      </c>
    </row>
    <row r="549" spans="1:9">
      <c r="A549" s="23">
        <f t="shared" si="29"/>
        <v>445</v>
      </c>
      <c r="B549" s="226"/>
      <c r="C549" s="226"/>
      <c r="D549" s="136">
        <v>42913</v>
      </c>
      <c r="E549" s="136">
        <v>42941</v>
      </c>
      <c r="F549" s="136">
        <v>42941</v>
      </c>
      <c r="G549" s="25">
        <f t="shared" si="27"/>
        <v>28</v>
      </c>
      <c r="H549" s="373">
        <v>69888.600000000006</v>
      </c>
      <c r="I549" s="121">
        <f t="shared" si="28"/>
        <v>1956880.8</v>
      </c>
    </row>
    <row r="550" spans="1:9">
      <c r="A550" s="23">
        <f t="shared" si="29"/>
        <v>446</v>
      </c>
      <c r="B550" s="226"/>
      <c r="C550" s="226"/>
      <c r="D550" s="136">
        <v>42913</v>
      </c>
      <c r="E550" s="136">
        <v>42941</v>
      </c>
      <c r="F550" s="136">
        <v>42941</v>
      </c>
      <c r="G550" s="25">
        <f t="shared" si="27"/>
        <v>28</v>
      </c>
      <c r="H550" s="373">
        <v>69064.5</v>
      </c>
      <c r="I550" s="121">
        <f t="shared" si="28"/>
        <v>1933806</v>
      </c>
    </row>
    <row r="551" spans="1:9">
      <c r="A551" s="23">
        <f t="shared" si="29"/>
        <v>447</v>
      </c>
      <c r="B551" s="226"/>
      <c r="C551" s="226"/>
      <c r="D551" s="136">
        <v>42908</v>
      </c>
      <c r="E551" s="136">
        <v>42941</v>
      </c>
      <c r="F551" s="136">
        <v>42941</v>
      </c>
      <c r="G551" s="25">
        <f t="shared" si="27"/>
        <v>33</v>
      </c>
      <c r="H551" s="373">
        <v>68445.399999999994</v>
      </c>
      <c r="I551" s="121">
        <f t="shared" si="28"/>
        <v>2258698.2000000002</v>
      </c>
    </row>
    <row r="552" spans="1:9">
      <c r="A552" s="23">
        <f t="shared" si="29"/>
        <v>448</v>
      </c>
      <c r="B552" s="226"/>
      <c r="C552" s="226"/>
      <c r="D552" s="136">
        <v>42908</v>
      </c>
      <c r="E552" s="136">
        <v>42941</v>
      </c>
      <c r="F552" s="136">
        <v>42941</v>
      </c>
      <c r="G552" s="25">
        <f t="shared" si="27"/>
        <v>33</v>
      </c>
      <c r="H552" s="373">
        <v>69228.5</v>
      </c>
      <c r="I552" s="121">
        <f t="shared" si="28"/>
        <v>2284540.5</v>
      </c>
    </row>
    <row r="553" spans="1:9">
      <c r="A553" s="23">
        <f t="shared" si="29"/>
        <v>449</v>
      </c>
      <c r="B553" s="226"/>
      <c r="C553" s="226"/>
      <c r="D553" s="136">
        <v>42909</v>
      </c>
      <c r="E553" s="136">
        <v>42941</v>
      </c>
      <c r="F553" s="136">
        <v>42941</v>
      </c>
      <c r="G553" s="25">
        <f t="shared" ref="G553:G616" si="30">F553-D553</f>
        <v>32</v>
      </c>
      <c r="H553" s="373">
        <v>68843.100000000006</v>
      </c>
      <c r="I553" s="121">
        <f t="shared" ref="I553:I616" si="31">ROUND(G553*H553,2)</f>
        <v>2202979.2000000002</v>
      </c>
    </row>
    <row r="554" spans="1:9">
      <c r="A554" s="23">
        <f t="shared" si="29"/>
        <v>450</v>
      </c>
      <c r="B554" s="226"/>
      <c r="C554" s="226"/>
      <c r="D554" s="136">
        <v>42909</v>
      </c>
      <c r="E554" s="136">
        <v>42941</v>
      </c>
      <c r="F554" s="136">
        <v>42941</v>
      </c>
      <c r="G554" s="25">
        <f t="shared" si="30"/>
        <v>32</v>
      </c>
      <c r="H554" s="373">
        <v>67568</v>
      </c>
      <c r="I554" s="121">
        <f t="shared" si="31"/>
        <v>2162176</v>
      </c>
    </row>
    <row r="555" spans="1:9">
      <c r="A555" s="23">
        <f t="shared" si="29"/>
        <v>451</v>
      </c>
      <c r="B555" s="226"/>
      <c r="C555" s="226"/>
      <c r="D555" s="136">
        <v>42909</v>
      </c>
      <c r="E555" s="136">
        <v>42941</v>
      </c>
      <c r="F555" s="136">
        <v>42941</v>
      </c>
      <c r="G555" s="25">
        <f t="shared" si="30"/>
        <v>32</v>
      </c>
      <c r="H555" s="373">
        <v>67412.2</v>
      </c>
      <c r="I555" s="121">
        <f t="shared" si="31"/>
        <v>2157190.4</v>
      </c>
    </row>
    <row r="556" spans="1:9">
      <c r="A556" s="23">
        <f t="shared" si="29"/>
        <v>452</v>
      </c>
      <c r="B556" s="226"/>
      <c r="C556" s="226"/>
      <c r="D556" s="136">
        <v>42913</v>
      </c>
      <c r="E556" s="136">
        <v>42941</v>
      </c>
      <c r="F556" s="136">
        <v>42941</v>
      </c>
      <c r="G556" s="25">
        <f t="shared" si="30"/>
        <v>28</v>
      </c>
      <c r="H556" s="373">
        <v>69138.3</v>
      </c>
      <c r="I556" s="121">
        <f t="shared" si="31"/>
        <v>1935872.4</v>
      </c>
    </row>
    <row r="557" spans="1:9">
      <c r="A557" s="23">
        <f t="shared" si="29"/>
        <v>453</v>
      </c>
      <c r="B557" s="226"/>
      <c r="C557" s="226"/>
      <c r="D557" s="136">
        <v>42913</v>
      </c>
      <c r="E557" s="136">
        <v>42941</v>
      </c>
      <c r="F557" s="136">
        <v>42941</v>
      </c>
      <c r="G557" s="25">
        <f t="shared" si="30"/>
        <v>28</v>
      </c>
      <c r="H557" s="373">
        <v>69134.2</v>
      </c>
      <c r="I557" s="121">
        <f t="shared" si="31"/>
        <v>1935757.6</v>
      </c>
    </row>
    <row r="558" spans="1:9">
      <c r="A558" s="23">
        <f t="shared" si="29"/>
        <v>454</v>
      </c>
      <c r="B558" s="226"/>
      <c r="C558" s="226"/>
      <c r="D558" s="136">
        <v>42913</v>
      </c>
      <c r="E558" s="136">
        <v>42941</v>
      </c>
      <c r="F558" s="136">
        <v>42941</v>
      </c>
      <c r="G558" s="25">
        <f t="shared" si="30"/>
        <v>28</v>
      </c>
      <c r="H558" s="373">
        <v>68990.7</v>
      </c>
      <c r="I558" s="121">
        <f t="shared" si="31"/>
        <v>1931739.6</v>
      </c>
    </row>
    <row r="559" spans="1:9">
      <c r="A559" s="23">
        <f t="shared" si="29"/>
        <v>455</v>
      </c>
      <c r="B559" s="226"/>
      <c r="C559" s="226"/>
      <c r="D559" s="136">
        <v>42913</v>
      </c>
      <c r="E559" s="136">
        <v>42941</v>
      </c>
      <c r="F559" s="136">
        <v>42941</v>
      </c>
      <c r="G559" s="25">
        <f t="shared" si="30"/>
        <v>28</v>
      </c>
      <c r="H559" s="373">
        <v>68265</v>
      </c>
      <c r="I559" s="121">
        <f t="shared" si="31"/>
        <v>1911420</v>
      </c>
    </row>
    <row r="560" spans="1:9">
      <c r="A560" s="23">
        <f t="shared" si="29"/>
        <v>456</v>
      </c>
      <c r="B560" s="226"/>
      <c r="C560" s="226"/>
      <c r="D560" s="136">
        <v>42915</v>
      </c>
      <c r="E560" s="136">
        <v>42941</v>
      </c>
      <c r="F560" s="136">
        <v>42941</v>
      </c>
      <c r="G560" s="25">
        <f t="shared" si="30"/>
        <v>26</v>
      </c>
      <c r="H560" s="373">
        <v>69085</v>
      </c>
      <c r="I560" s="121">
        <f t="shared" si="31"/>
        <v>1796210</v>
      </c>
    </row>
    <row r="561" spans="1:9">
      <c r="A561" s="23">
        <f t="shared" si="29"/>
        <v>457</v>
      </c>
      <c r="B561" s="226"/>
      <c r="C561" s="226"/>
      <c r="D561" s="136">
        <v>42915</v>
      </c>
      <c r="E561" s="136">
        <v>42941</v>
      </c>
      <c r="F561" s="136">
        <v>42941</v>
      </c>
      <c r="G561" s="25">
        <f t="shared" si="30"/>
        <v>26</v>
      </c>
      <c r="H561" s="373">
        <v>67650</v>
      </c>
      <c r="I561" s="121">
        <f t="shared" si="31"/>
        <v>1758900</v>
      </c>
    </row>
    <row r="562" spans="1:9">
      <c r="A562" s="23">
        <f t="shared" si="29"/>
        <v>458</v>
      </c>
      <c r="B562" s="226"/>
      <c r="C562" s="226"/>
      <c r="D562" s="136">
        <v>42915</v>
      </c>
      <c r="E562" s="136">
        <v>42941</v>
      </c>
      <c r="F562" s="136">
        <v>42941</v>
      </c>
      <c r="G562" s="25">
        <f t="shared" si="30"/>
        <v>26</v>
      </c>
      <c r="H562" s="373">
        <v>68834.899999999994</v>
      </c>
      <c r="I562" s="121">
        <f t="shared" si="31"/>
        <v>1789707.4</v>
      </c>
    </row>
    <row r="563" spans="1:9">
      <c r="A563" s="23">
        <f t="shared" si="29"/>
        <v>459</v>
      </c>
      <c r="B563" s="226"/>
      <c r="C563" s="226"/>
      <c r="D563" s="136">
        <v>42913</v>
      </c>
      <c r="E563" s="136">
        <v>42941</v>
      </c>
      <c r="F563" s="136">
        <v>42941</v>
      </c>
      <c r="G563" s="25">
        <f t="shared" si="30"/>
        <v>28</v>
      </c>
      <c r="H563" s="373">
        <v>68014.899999999994</v>
      </c>
      <c r="I563" s="121">
        <f t="shared" si="31"/>
        <v>1904417.2</v>
      </c>
    </row>
    <row r="564" spans="1:9">
      <c r="A564" s="23">
        <f t="shared" si="29"/>
        <v>460</v>
      </c>
      <c r="B564" s="226"/>
      <c r="C564" s="226"/>
      <c r="D564" s="136">
        <v>42913</v>
      </c>
      <c r="E564" s="136">
        <v>42941</v>
      </c>
      <c r="F564" s="136">
        <v>42941</v>
      </c>
      <c r="G564" s="25">
        <f t="shared" si="30"/>
        <v>28</v>
      </c>
      <c r="H564" s="373">
        <v>68720.100000000006</v>
      </c>
      <c r="I564" s="121">
        <f t="shared" si="31"/>
        <v>1924162.8</v>
      </c>
    </row>
    <row r="565" spans="1:9">
      <c r="A565" s="23">
        <f t="shared" si="29"/>
        <v>461</v>
      </c>
      <c r="B565" s="226"/>
      <c r="C565" s="226"/>
      <c r="D565" s="136">
        <v>42913</v>
      </c>
      <c r="E565" s="136">
        <v>42941</v>
      </c>
      <c r="F565" s="136">
        <v>42941</v>
      </c>
      <c r="G565" s="25">
        <f t="shared" si="30"/>
        <v>28</v>
      </c>
      <c r="H565" s="373">
        <v>69462.2</v>
      </c>
      <c r="I565" s="121">
        <f t="shared" si="31"/>
        <v>1944941.6</v>
      </c>
    </row>
    <row r="566" spans="1:9">
      <c r="A566" s="23">
        <f t="shared" ref="A566:A629" si="32">A565+1</f>
        <v>462</v>
      </c>
      <c r="B566" s="226"/>
      <c r="C566" s="226"/>
      <c r="D566" s="136">
        <v>42908</v>
      </c>
      <c r="E566" s="136">
        <v>42941</v>
      </c>
      <c r="F566" s="136">
        <v>42941</v>
      </c>
      <c r="G566" s="25">
        <f t="shared" si="30"/>
        <v>33</v>
      </c>
      <c r="H566" s="373">
        <v>70241.2</v>
      </c>
      <c r="I566" s="121">
        <f t="shared" si="31"/>
        <v>2317959.6</v>
      </c>
    </row>
    <row r="567" spans="1:9">
      <c r="A567" s="23">
        <f t="shared" si="32"/>
        <v>463</v>
      </c>
      <c r="B567" s="226"/>
      <c r="C567" s="226"/>
      <c r="D567" s="136">
        <v>42908</v>
      </c>
      <c r="E567" s="136">
        <v>42941</v>
      </c>
      <c r="F567" s="136">
        <v>42941</v>
      </c>
      <c r="G567" s="25">
        <f t="shared" si="30"/>
        <v>33</v>
      </c>
      <c r="H567" s="373">
        <v>70138.7</v>
      </c>
      <c r="I567" s="121">
        <f t="shared" si="31"/>
        <v>2314577.1</v>
      </c>
    </row>
    <row r="568" spans="1:9">
      <c r="A568" s="23">
        <f t="shared" si="32"/>
        <v>464</v>
      </c>
      <c r="B568" s="226"/>
      <c r="C568" s="226"/>
      <c r="D568" s="136">
        <v>42913</v>
      </c>
      <c r="E568" s="136">
        <v>42941</v>
      </c>
      <c r="F568" s="136">
        <v>42941</v>
      </c>
      <c r="G568" s="25">
        <f t="shared" si="30"/>
        <v>28</v>
      </c>
      <c r="H568" s="373">
        <v>70011.600000000006</v>
      </c>
      <c r="I568" s="121">
        <f t="shared" si="31"/>
        <v>1960324.8</v>
      </c>
    </row>
    <row r="569" spans="1:9">
      <c r="A569" s="23">
        <f t="shared" si="32"/>
        <v>465</v>
      </c>
      <c r="B569" s="226"/>
      <c r="C569" s="226"/>
      <c r="D569" s="136">
        <v>42921</v>
      </c>
      <c r="E569" s="136">
        <v>42941</v>
      </c>
      <c r="F569" s="136">
        <v>42941</v>
      </c>
      <c r="G569" s="25">
        <f t="shared" si="30"/>
        <v>20</v>
      </c>
      <c r="H569" s="373">
        <v>63972.3</v>
      </c>
      <c r="I569" s="121">
        <f t="shared" si="31"/>
        <v>1279446</v>
      </c>
    </row>
    <row r="570" spans="1:9">
      <c r="A570" s="23">
        <f t="shared" si="32"/>
        <v>466</v>
      </c>
      <c r="B570" s="226"/>
      <c r="C570" s="226"/>
      <c r="D570" s="136">
        <v>42921</v>
      </c>
      <c r="E570" s="136">
        <v>42941</v>
      </c>
      <c r="F570" s="136">
        <v>42941</v>
      </c>
      <c r="G570" s="25">
        <f t="shared" si="30"/>
        <v>20</v>
      </c>
      <c r="H570" s="373">
        <v>67490.100000000006</v>
      </c>
      <c r="I570" s="121">
        <f t="shared" si="31"/>
        <v>1349802</v>
      </c>
    </row>
    <row r="571" spans="1:9">
      <c r="A571" s="23">
        <f t="shared" si="32"/>
        <v>467</v>
      </c>
      <c r="B571" s="226" t="s">
        <v>269</v>
      </c>
      <c r="C571" s="226" t="s">
        <v>516</v>
      </c>
      <c r="D571" s="136">
        <v>42912</v>
      </c>
      <c r="E571" s="136">
        <v>42962</v>
      </c>
      <c r="F571" s="136">
        <v>42962</v>
      </c>
      <c r="G571" s="25">
        <f t="shared" si="30"/>
        <v>50</v>
      </c>
      <c r="H571" s="373">
        <v>-18.672363300000001</v>
      </c>
      <c r="I571" s="121">
        <f t="shared" si="31"/>
        <v>-933.62</v>
      </c>
    </row>
    <row r="572" spans="1:9">
      <c r="A572" s="23">
        <f t="shared" si="32"/>
        <v>468</v>
      </c>
      <c r="B572" s="226"/>
      <c r="C572" s="226"/>
      <c r="D572" s="136">
        <v>42912</v>
      </c>
      <c r="E572" s="136">
        <v>42962</v>
      </c>
      <c r="F572" s="136">
        <v>42962</v>
      </c>
      <c r="G572" s="25">
        <f t="shared" si="30"/>
        <v>50</v>
      </c>
      <c r="H572" s="373">
        <v>-19.013642399999998</v>
      </c>
      <c r="I572" s="121">
        <f t="shared" si="31"/>
        <v>-950.68</v>
      </c>
    </row>
    <row r="573" spans="1:9">
      <c r="A573" s="23">
        <f t="shared" si="32"/>
        <v>469</v>
      </c>
      <c r="B573" s="226"/>
      <c r="C573" s="226"/>
      <c r="D573" s="136">
        <v>42912</v>
      </c>
      <c r="E573" s="136">
        <v>42962</v>
      </c>
      <c r="F573" s="136">
        <v>42962</v>
      </c>
      <c r="G573" s="25">
        <f t="shared" si="30"/>
        <v>50</v>
      </c>
      <c r="H573" s="373">
        <v>-19.274951900000001</v>
      </c>
      <c r="I573" s="121">
        <f t="shared" si="31"/>
        <v>-963.75</v>
      </c>
    </row>
    <row r="574" spans="1:9">
      <c r="A574" s="23">
        <f t="shared" si="32"/>
        <v>470</v>
      </c>
      <c r="B574" s="226"/>
      <c r="C574" s="226"/>
      <c r="D574" s="136">
        <v>42912</v>
      </c>
      <c r="E574" s="136">
        <v>42962</v>
      </c>
      <c r="F574" s="136">
        <v>42962</v>
      </c>
      <c r="G574" s="25">
        <f t="shared" si="30"/>
        <v>50</v>
      </c>
      <c r="H574" s="373">
        <v>-19.196108500000001</v>
      </c>
      <c r="I574" s="121">
        <f t="shared" si="31"/>
        <v>-959.81</v>
      </c>
    </row>
    <row r="575" spans="1:9">
      <c r="A575" s="23">
        <f t="shared" si="32"/>
        <v>471</v>
      </c>
      <c r="B575" s="226"/>
      <c r="C575" s="226"/>
      <c r="D575" s="136">
        <v>42912</v>
      </c>
      <c r="E575" s="136">
        <v>42962</v>
      </c>
      <c r="F575" s="136">
        <v>42962</v>
      </c>
      <c r="G575" s="25">
        <f t="shared" si="30"/>
        <v>50</v>
      </c>
      <c r="H575" s="373">
        <v>-18.8762297</v>
      </c>
      <c r="I575" s="121">
        <f t="shared" si="31"/>
        <v>-943.81</v>
      </c>
    </row>
    <row r="576" spans="1:9">
      <c r="A576" s="23">
        <f t="shared" si="32"/>
        <v>472</v>
      </c>
      <c r="B576" s="226"/>
      <c r="C576" s="226"/>
      <c r="D576" s="136">
        <v>42908</v>
      </c>
      <c r="E576" s="136">
        <v>42962</v>
      </c>
      <c r="F576" s="136">
        <v>42962</v>
      </c>
      <c r="G576" s="25">
        <f t="shared" si="30"/>
        <v>54</v>
      </c>
      <c r="H576" s="373">
        <v>-19.148802499999999</v>
      </c>
      <c r="I576" s="121">
        <f t="shared" si="31"/>
        <v>-1034.04</v>
      </c>
    </row>
    <row r="577" spans="1:9">
      <c r="A577" s="23">
        <f t="shared" si="32"/>
        <v>473</v>
      </c>
      <c r="B577" s="226"/>
      <c r="C577" s="226"/>
      <c r="D577" s="136">
        <v>42908</v>
      </c>
      <c r="E577" s="136">
        <v>42962</v>
      </c>
      <c r="F577" s="136">
        <v>42962</v>
      </c>
      <c r="G577" s="25">
        <f t="shared" si="30"/>
        <v>54</v>
      </c>
      <c r="H577" s="373">
        <v>-17.870413500000002</v>
      </c>
      <c r="I577" s="121">
        <f t="shared" si="31"/>
        <v>-965</v>
      </c>
    </row>
    <row r="578" spans="1:9">
      <c r="A578" s="23">
        <f t="shared" si="32"/>
        <v>474</v>
      </c>
      <c r="B578" s="226"/>
      <c r="C578" s="226"/>
      <c r="D578" s="136">
        <v>42921</v>
      </c>
      <c r="E578" s="136">
        <v>42962</v>
      </c>
      <c r="F578" s="136">
        <v>42962</v>
      </c>
      <c r="G578" s="25">
        <f t="shared" si="30"/>
        <v>41</v>
      </c>
      <c r="H578" s="373">
        <v>-17.597840699999999</v>
      </c>
      <c r="I578" s="121">
        <f t="shared" si="31"/>
        <v>-721.51</v>
      </c>
    </row>
    <row r="579" spans="1:9">
      <c r="A579" s="23">
        <f t="shared" si="32"/>
        <v>475</v>
      </c>
      <c r="B579" s="226"/>
      <c r="C579" s="226"/>
      <c r="D579" s="136">
        <v>42921</v>
      </c>
      <c r="E579" s="136">
        <v>42962</v>
      </c>
      <c r="F579" s="136">
        <v>42962</v>
      </c>
      <c r="G579" s="25">
        <f t="shared" si="30"/>
        <v>41</v>
      </c>
      <c r="H579" s="373">
        <v>-18.8086497</v>
      </c>
      <c r="I579" s="121">
        <f t="shared" si="31"/>
        <v>-771.15</v>
      </c>
    </row>
    <row r="580" spans="1:9">
      <c r="A580" s="23">
        <f t="shared" si="32"/>
        <v>476</v>
      </c>
      <c r="B580" s="226"/>
      <c r="C580" s="226"/>
      <c r="D580" s="136">
        <v>42921</v>
      </c>
      <c r="E580" s="136">
        <v>42962</v>
      </c>
      <c r="F580" s="136">
        <v>42962</v>
      </c>
      <c r="G580" s="25">
        <f t="shared" si="30"/>
        <v>41</v>
      </c>
      <c r="H580" s="373">
        <v>-18.937051700000001</v>
      </c>
      <c r="I580" s="121">
        <f t="shared" si="31"/>
        <v>-776.42</v>
      </c>
    </row>
    <row r="581" spans="1:9">
      <c r="A581" s="23">
        <f t="shared" si="32"/>
        <v>477</v>
      </c>
      <c r="B581" s="226"/>
      <c r="C581" s="226"/>
      <c r="D581" s="136">
        <v>42921</v>
      </c>
      <c r="E581" s="136">
        <v>42962</v>
      </c>
      <c r="F581" s="136">
        <v>42962</v>
      </c>
      <c r="G581" s="25">
        <f t="shared" si="30"/>
        <v>41</v>
      </c>
      <c r="H581" s="373">
        <v>80052.494577899997</v>
      </c>
      <c r="I581" s="121">
        <f t="shared" si="31"/>
        <v>3282152.28</v>
      </c>
    </row>
    <row r="582" spans="1:9">
      <c r="A582" s="23">
        <f t="shared" si="32"/>
        <v>478</v>
      </c>
      <c r="B582" s="226"/>
      <c r="C582" s="226"/>
      <c r="D582" s="136">
        <v>42921</v>
      </c>
      <c r="E582" s="136">
        <v>42962</v>
      </c>
      <c r="F582" s="136">
        <v>42962</v>
      </c>
      <c r="G582" s="25">
        <f t="shared" si="30"/>
        <v>41</v>
      </c>
      <c r="H582" s="373">
        <v>82839.953693899995</v>
      </c>
      <c r="I582" s="121">
        <f t="shared" si="31"/>
        <v>3396438.1</v>
      </c>
    </row>
    <row r="583" spans="1:9">
      <c r="A583" s="23">
        <f t="shared" si="32"/>
        <v>479</v>
      </c>
      <c r="B583" s="226"/>
      <c r="C583" s="226"/>
      <c r="D583" s="136">
        <v>42921</v>
      </c>
      <c r="E583" s="136">
        <v>42962</v>
      </c>
      <c r="F583" s="136">
        <v>42962</v>
      </c>
      <c r="G583" s="25">
        <f t="shared" si="30"/>
        <v>41</v>
      </c>
      <c r="H583" s="373">
        <v>76672.271748200001</v>
      </c>
      <c r="I583" s="121">
        <f t="shared" si="31"/>
        <v>3143563.14</v>
      </c>
    </row>
    <row r="584" spans="1:9">
      <c r="A584" s="23">
        <f t="shared" si="32"/>
        <v>480</v>
      </c>
      <c r="B584" s="226"/>
      <c r="C584" s="226"/>
      <c r="D584" s="136">
        <v>42932</v>
      </c>
      <c r="E584" s="136">
        <v>42962</v>
      </c>
      <c r="F584" s="136">
        <v>42962</v>
      </c>
      <c r="G584" s="25">
        <f t="shared" si="30"/>
        <v>30</v>
      </c>
      <c r="H584" s="373">
        <v>80762.831259400002</v>
      </c>
      <c r="I584" s="121">
        <f t="shared" si="31"/>
        <v>2422884.94</v>
      </c>
    </row>
    <row r="585" spans="1:9">
      <c r="A585" s="23">
        <f t="shared" si="32"/>
        <v>481</v>
      </c>
      <c r="B585" s="226"/>
      <c r="C585" s="226"/>
      <c r="D585" s="136">
        <v>42932</v>
      </c>
      <c r="E585" s="136">
        <v>42962</v>
      </c>
      <c r="F585" s="136">
        <v>42962</v>
      </c>
      <c r="G585" s="25">
        <f t="shared" si="30"/>
        <v>30</v>
      </c>
      <c r="H585" s="373">
        <v>79626.292568899997</v>
      </c>
      <c r="I585" s="121">
        <f t="shared" si="31"/>
        <v>2388788.7799999998</v>
      </c>
    </row>
    <row r="586" spans="1:9">
      <c r="A586" s="23">
        <f t="shared" si="32"/>
        <v>482</v>
      </c>
      <c r="B586" s="226"/>
      <c r="C586" s="226"/>
      <c r="D586" s="136">
        <v>42937</v>
      </c>
      <c r="E586" s="136">
        <v>42962</v>
      </c>
      <c r="F586" s="136">
        <v>42962</v>
      </c>
      <c r="G586" s="25">
        <f t="shared" si="30"/>
        <v>25</v>
      </c>
      <c r="H586" s="373">
        <v>81904.268823599996</v>
      </c>
      <c r="I586" s="121">
        <f t="shared" si="31"/>
        <v>2047606.72</v>
      </c>
    </row>
    <row r="587" spans="1:9">
      <c r="A587" s="23">
        <f t="shared" si="32"/>
        <v>483</v>
      </c>
      <c r="B587" s="226"/>
      <c r="C587" s="226"/>
      <c r="D587" s="136">
        <v>42937</v>
      </c>
      <c r="E587" s="136">
        <v>42962</v>
      </c>
      <c r="F587" s="136">
        <v>42962</v>
      </c>
      <c r="G587" s="25">
        <f t="shared" si="30"/>
        <v>25</v>
      </c>
      <c r="H587" s="373">
        <v>76167.687760600005</v>
      </c>
      <c r="I587" s="121">
        <f t="shared" si="31"/>
        <v>1904192.19</v>
      </c>
    </row>
    <row r="588" spans="1:9">
      <c r="A588" s="23">
        <f t="shared" si="32"/>
        <v>484</v>
      </c>
      <c r="B588" s="226"/>
      <c r="C588" s="226"/>
      <c r="D588" s="136">
        <v>42930</v>
      </c>
      <c r="E588" s="136">
        <v>42962</v>
      </c>
      <c r="F588" s="136">
        <v>42962</v>
      </c>
      <c r="G588" s="25">
        <f t="shared" si="30"/>
        <v>32</v>
      </c>
      <c r="H588" s="373">
        <v>78700.405446000004</v>
      </c>
      <c r="I588" s="121">
        <f t="shared" si="31"/>
        <v>2518412.9700000002</v>
      </c>
    </row>
    <row r="589" spans="1:9">
      <c r="A589" s="23">
        <f t="shared" si="32"/>
        <v>485</v>
      </c>
      <c r="B589" s="226"/>
      <c r="C589" s="226"/>
      <c r="D589" s="136">
        <v>42930</v>
      </c>
      <c r="E589" s="136">
        <v>42962</v>
      </c>
      <c r="F589" s="136">
        <v>42962</v>
      </c>
      <c r="G589" s="25">
        <f t="shared" si="30"/>
        <v>32</v>
      </c>
      <c r="H589" s="373">
        <v>83413.121912799994</v>
      </c>
      <c r="I589" s="121">
        <f t="shared" si="31"/>
        <v>2669219.9</v>
      </c>
    </row>
    <row r="590" spans="1:9">
      <c r="A590" s="23">
        <f t="shared" si="32"/>
        <v>486</v>
      </c>
      <c r="B590" s="226"/>
      <c r="C590" s="226"/>
      <c r="D590" s="136">
        <v>42930</v>
      </c>
      <c r="E590" s="136">
        <v>42962</v>
      </c>
      <c r="F590" s="136">
        <v>42962</v>
      </c>
      <c r="G590" s="25">
        <f t="shared" si="30"/>
        <v>32</v>
      </c>
      <c r="H590" s="373">
        <v>77936.181154100006</v>
      </c>
      <c r="I590" s="121">
        <f t="shared" si="31"/>
        <v>2493957.7999999998</v>
      </c>
    </row>
    <row r="591" spans="1:9">
      <c r="A591" s="23">
        <f t="shared" si="32"/>
        <v>487</v>
      </c>
      <c r="B591" s="226"/>
      <c r="C591" s="226"/>
      <c r="D591" s="136">
        <v>42937</v>
      </c>
      <c r="E591" s="136">
        <v>42962</v>
      </c>
      <c r="F591" s="136">
        <v>42962</v>
      </c>
      <c r="G591" s="25">
        <f t="shared" si="30"/>
        <v>25</v>
      </c>
      <c r="H591" s="373">
        <v>82247.189980299998</v>
      </c>
      <c r="I591" s="121">
        <f t="shared" si="31"/>
        <v>2056179.75</v>
      </c>
    </row>
    <row r="592" spans="1:9">
      <c r="A592" s="23">
        <f t="shared" si="32"/>
        <v>488</v>
      </c>
      <c r="B592" s="226"/>
      <c r="C592" s="226"/>
      <c r="D592" s="136">
        <v>42937</v>
      </c>
      <c r="E592" s="136">
        <v>42962</v>
      </c>
      <c r="F592" s="136">
        <v>42962</v>
      </c>
      <c r="G592" s="25">
        <f t="shared" si="30"/>
        <v>25</v>
      </c>
      <c r="H592" s="373">
        <v>77740.226207500004</v>
      </c>
      <c r="I592" s="121">
        <f t="shared" si="31"/>
        <v>1943505.66</v>
      </c>
    </row>
    <row r="593" spans="1:9">
      <c r="A593" s="23">
        <f t="shared" si="32"/>
        <v>489</v>
      </c>
      <c r="B593" s="226"/>
      <c r="C593" s="226"/>
      <c r="D593" s="136">
        <v>42937</v>
      </c>
      <c r="E593" s="136">
        <v>42962</v>
      </c>
      <c r="F593" s="136">
        <v>42962</v>
      </c>
      <c r="G593" s="25">
        <f t="shared" si="30"/>
        <v>25</v>
      </c>
      <c r="H593" s="373">
        <v>77392.406177199999</v>
      </c>
      <c r="I593" s="121">
        <f t="shared" si="31"/>
        <v>1934810.15</v>
      </c>
    </row>
    <row r="594" spans="1:9">
      <c r="A594" s="23">
        <f t="shared" si="32"/>
        <v>490</v>
      </c>
      <c r="B594" s="226"/>
      <c r="C594" s="226"/>
      <c r="D594" s="136">
        <v>42937</v>
      </c>
      <c r="E594" s="136">
        <v>42962</v>
      </c>
      <c r="F594" s="136">
        <v>42962</v>
      </c>
      <c r="G594" s="25">
        <f t="shared" si="30"/>
        <v>25</v>
      </c>
      <c r="H594" s="373">
        <v>83574.784743800003</v>
      </c>
      <c r="I594" s="121">
        <f t="shared" si="31"/>
        <v>2089369.62</v>
      </c>
    </row>
    <row r="595" spans="1:9">
      <c r="A595" s="23">
        <f t="shared" si="32"/>
        <v>491</v>
      </c>
      <c r="B595" s="226" t="s">
        <v>269</v>
      </c>
      <c r="C595" s="226" t="s">
        <v>517</v>
      </c>
      <c r="D595" s="136">
        <v>42913</v>
      </c>
      <c r="E595" s="136">
        <v>42962</v>
      </c>
      <c r="F595" s="136">
        <v>42962</v>
      </c>
      <c r="G595" s="25">
        <f t="shared" si="30"/>
        <v>49</v>
      </c>
      <c r="H595" s="373">
        <v>-197.59520069999999</v>
      </c>
      <c r="I595" s="121">
        <f t="shared" si="31"/>
        <v>-9682.16</v>
      </c>
    </row>
    <row r="596" spans="1:9">
      <c r="A596" s="23">
        <f t="shared" si="32"/>
        <v>492</v>
      </c>
      <c r="B596" s="226"/>
      <c r="C596" s="226"/>
      <c r="D596" s="136">
        <v>42908</v>
      </c>
      <c r="E596" s="136">
        <v>42962</v>
      </c>
      <c r="F596" s="136">
        <v>42962</v>
      </c>
      <c r="G596" s="25">
        <f t="shared" si="30"/>
        <v>54</v>
      </c>
      <c r="H596" s="373">
        <v>-200.2490756</v>
      </c>
      <c r="I596" s="121">
        <f t="shared" si="31"/>
        <v>-10813.45</v>
      </c>
    </row>
    <row r="597" spans="1:9">
      <c r="A597" s="23">
        <f t="shared" si="32"/>
        <v>493</v>
      </c>
      <c r="B597" s="226"/>
      <c r="C597" s="226"/>
      <c r="D597" s="136">
        <v>42908</v>
      </c>
      <c r="E597" s="136">
        <v>42962</v>
      </c>
      <c r="F597" s="136">
        <v>42962</v>
      </c>
      <c r="G597" s="25">
        <f t="shared" si="30"/>
        <v>54</v>
      </c>
      <c r="H597" s="373">
        <v>-202.42904419999999</v>
      </c>
      <c r="I597" s="121">
        <f t="shared" si="31"/>
        <v>-10931.17</v>
      </c>
    </row>
    <row r="598" spans="1:9">
      <c r="A598" s="23">
        <f t="shared" si="32"/>
        <v>494</v>
      </c>
      <c r="B598" s="226"/>
      <c r="C598" s="226"/>
      <c r="D598" s="136">
        <v>42908</v>
      </c>
      <c r="E598" s="136">
        <v>42962</v>
      </c>
      <c r="F598" s="136">
        <v>42962</v>
      </c>
      <c r="G598" s="25">
        <f t="shared" si="30"/>
        <v>54</v>
      </c>
      <c r="H598" s="373">
        <v>-199.9054936</v>
      </c>
      <c r="I598" s="121">
        <f t="shared" si="31"/>
        <v>-10794.9</v>
      </c>
    </row>
    <row r="599" spans="1:9">
      <c r="A599" s="23">
        <f t="shared" si="32"/>
        <v>495</v>
      </c>
      <c r="B599" s="226"/>
      <c r="C599" s="226"/>
      <c r="D599" s="136">
        <v>42910</v>
      </c>
      <c r="E599" s="136">
        <v>42962</v>
      </c>
      <c r="F599" s="136">
        <v>42962</v>
      </c>
      <c r="G599" s="25">
        <f t="shared" si="30"/>
        <v>52</v>
      </c>
      <c r="H599" s="373">
        <v>-195.49816569999999</v>
      </c>
      <c r="I599" s="121">
        <f t="shared" si="31"/>
        <v>-10165.9</v>
      </c>
    </row>
    <row r="600" spans="1:9">
      <c r="A600" s="23">
        <f t="shared" si="32"/>
        <v>496</v>
      </c>
      <c r="B600" s="226"/>
      <c r="C600" s="226"/>
      <c r="D600" s="136">
        <v>42910</v>
      </c>
      <c r="E600" s="136">
        <v>42962</v>
      </c>
      <c r="F600" s="136">
        <v>42962</v>
      </c>
      <c r="G600" s="25">
        <f t="shared" si="30"/>
        <v>52</v>
      </c>
      <c r="H600" s="373">
        <v>-194.14753290000002</v>
      </c>
      <c r="I600" s="121">
        <f t="shared" si="31"/>
        <v>-10095.67</v>
      </c>
    </row>
    <row r="601" spans="1:9">
      <c r="A601" s="23">
        <f t="shared" si="32"/>
        <v>497</v>
      </c>
      <c r="B601" s="226"/>
      <c r="C601" s="226"/>
      <c r="D601" s="136">
        <v>42910</v>
      </c>
      <c r="E601" s="136">
        <v>42962</v>
      </c>
      <c r="F601" s="136">
        <v>42962</v>
      </c>
      <c r="G601" s="25">
        <f t="shared" si="30"/>
        <v>52</v>
      </c>
      <c r="H601" s="373">
        <v>-195.30860319999999</v>
      </c>
      <c r="I601" s="121">
        <f t="shared" si="31"/>
        <v>-10156.049999999999</v>
      </c>
    </row>
    <row r="602" spans="1:9">
      <c r="A602" s="23">
        <f t="shared" si="32"/>
        <v>498</v>
      </c>
      <c r="B602" s="226"/>
      <c r="C602" s="226"/>
      <c r="D602" s="136">
        <v>42909</v>
      </c>
      <c r="E602" s="136">
        <v>42962</v>
      </c>
      <c r="F602" s="136">
        <v>42962</v>
      </c>
      <c r="G602" s="25">
        <f t="shared" si="30"/>
        <v>53</v>
      </c>
      <c r="H602" s="373">
        <v>-199.51452099999997</v>
      </c>
      <c r="I602" s="121">
        <f t="shared" si="31"/>
        <v>-10574.27</v>
      </c>
    </row>
    <row r="603" spans="1:9">
      <c r="A603" s="23">
        <f t="shared" si="32"/>
        <v>499</v>
      </c>
      <c r="B603" s="226"/>
      <c r="C603" s="226"/>
      <c r="D603" s="136">
        <v>42909</v>
      </c>
      <c r="E603" s="136">
        <v>42962</v>
      </c>
      <c r="F603" s="136">
        <v>42962</v>
      </c>
      <c r="G603" s="25">
        <f t="shared" si="30"/>
        <v>53</v>
      </c>
      <c r="H603" s="373">
        <v>-197.654439</v>
      </c>
      <c r="I603" s="121">
        <f t="shared" si="31"/>
        <v>-10475.69</v>
      </c>
    </row>
    <row r="604" spans="1:9">
      <c r="A604" s="23">
        <f t="shared" si="32"/>
        <v>500</v>
      </c>
      <c r="B604" s="226"/>
      <c r="C604" s="226"/>
      <c r="D604" s="136">
        <v>42913</v>
      </c>
      <c r="E604" s="136">
        <v>42962</v>
      </c>
      <c r="F604" s="136">
        <v>42962</v>
      </c>
      <c r="G604" s="25">
        <f t="shared" si="30"/>
        <v>49</v>
      </c>
      <c r="H604" s="373">
        <v>-201.95513800000001</v>
      </c>
      <c r="I604" s="121">
        <f t="shared" si="31"/>
        <v>-9895.7999999999993</v>
      </c>
    </row>
    <row r="605" spans="1:9">
      <c r="A605" s="23">
        <f t="shared" si="32"/>
        <v>501</v>
      </c>
      <c r="B605" s="226"/>
      <c r="C605" s="226"/>
      <c r="D605" s="136">
        <v>42913</v>
      </c>
      <c r="E605" s="136">
        <v>42962</v>
      </c>
      <c r="F605" s="136">
        <v>42962</v>
      </c>
      <c r="G605" s="25">
        <f t="shared" si="30"/>
        <v>49</v>
      </c>
      <c r="H605" s="373">
        <v>-199.57375920000001</v>
      </c>
      <c r="I605" s="121">
        <f t="shared" si="31"/>
        <v>-9779.11</v>
      </c>
    </row>
    <row r="606" spans="1:9">
      <c r="A606" s="23">
        <f t="shared" si="32"/>
        <v>502</v>
      </c>
      <c r="B606" s="226"/>
      <c r="C606" s="226"/>
      <c r="D606" s="136">
        <v>42908</v>
      </c>
      <c r="E606" s="136">
        <v>42962</v>
      </c>
      <c r="F606" s="136">
        <v>42962</v>
      </c>
      <c r="G606" s="25">
        <f t="shared" si="30"/>
        <v>54</v>
      </c>
      <c r="H606" s="373">
        <v>-197.78476319999999</v>
      </c>
      <c r="I606" s="121">
        <f t="shared" si="31"/>
        <v>-10680.38</v>
      </c>
    </row>
    <row r="607" spans="1:9">
      <c r="A607" s="23">
        <f t="shared" si="32"/>
        <v>503</v>
      </c>
      <c r="B607" s="226"/>
      <c r="C607" s="226"/>
      <c r="D607" s="136">
        <v>42908</v>
      </c>
      <c r="E607" s="136">
        <v>42962</v>
      </c>
      <c r="F607" s="136">
        <v>42962</v>
      </c>
      <c r="G607" s="25">
        <f t="shared" si="30"/>
        <v>54</v>
      </c>
      <c r="H607" s="373">
        <v>-200.04766549999999</v>
      </c>
      <c r="I607" s="121">
        <f t="shared" si="31"/>
        <v>-10802.57</v>
      </c>
    </row>
    <row r="608" spans="1:9">
      <c r="A608" s="23">
        <f t="shared" si="32"/>
        <v>504</v>
      </c>
      <c r="B608" s="226"/>
      <c r="C608" s="226"/>
      <c r="D608" s="136">
        <v>42909</v>
      </c>
      <c r="E608" s="136">
        <v>42962</v>
      </c>
      <c r="F608" s="136">
        <v>42962</v>
      </c>
      <c r="G608" s="25">
        <f t="shared" si="30"/>
        <v>53</v>
      </c>
      <c r="H608" s="373">
        <v>-198.93398579999996</v>
      </c>
      <c r="I608" s="121">
        <f t="shared" si="31"/>
        <v>-10543.5</v>
      </c>
    </row>
    <row r="609" spans="1:9">
      <c r="A609" s="23">
        <f t="shared" si="32"/>
        <v>505</v>
      </c>
      <c r="B609" s="226"/>
      <c r="C609" s="226"/>
      <c r="D609" s="136">
        <v>42909</v>
      </c>
      <c r="E609" s="136">
        <v>42962</v>
      </c>
      <c r="F609" s="136">
        <v>42962</v>
      </c>
      <c r="G609" s="25">
        <f t="shared" si="30"/>
        <v>53</v>
      </c>
      <c r="H609" s="373">
        <v>-195.24936489999999</v>
      </c>
      <c r="I609" s="121">
        <f t="shared" si="31"/>
        <v>-10348.219999999999</v>
      </c>
    </row>
    <row r="610" spans="1:9">
      <c r="A610" s="23">
        <f t="shared" si="32"/>
        <v>506</v>
      </c>
      <c r="B610" s="226"/>
      <c r="C610" s="226"/>
      <c r="D610" s="136">
        <v>42909</v>
      </c>
      <c r="E610" s="136">
        <v>42962</v>
      </c>
      <c r="F610" s="136">
        <v>42962</v>
      </c>
      <c r="G610" s="25">
        <f t="shared" si="30"/>
        <v>53</v>
      </c>
      <c r="H610" s="373">
        <v>-194.79915399999999</v>
      </c>
      <c r="I610" s="121">
        <f t="shared" si="31"/>
        <v>-10324.36</v>
      </c>
    </row>
    <row r="611" spans="1:9">
      <c r="A611" s="23">
        <f t="shared" si="32"/>
        <v>507</v>
      </c>
      <c r="B611" s="226"/>
      <c r="C611" s="226"/>
      <c r="D611" s="136">
        <v>42913</v>
      </c>
      <c r="E611" s="136">
        <v>42962</v>
      </c>
      <c r="F611" s="136">
        <v>42962</v>
      </c>
      <c r="G611" s="25">
        <f t="shared" si="30"/>
        <v>49</v>
      </c>
      <c r="H611" s="373">
        <v>-199.78701699999999</v>
      </c>
      <c r="I611" s="121">
        <f t="shared" si="31"/>
        <v>-9789.56</v>
      </c>
    </row>
    <row r="612" spans="1:9">
      <c r="A612" s="23">
        <f t="shared" si="32"/>
        <v>508</v>
      </c>
      <c r="B612" s="226"/>
      <c r="C612" s="226"/>
      <c r="D612" s="136">
        <v>42913</v>
      </c>
      <c r="E612" s="136">
        <v>42962</v>
      </c>
      <c r="F612" s="136">
        <v>42962</v>
      </c>
      <c r="G612" s="25">
        <f t="shared" si="30"/>
        <v>49</v>
      </c>
      <c r="H612" s="373">
        <v>-199.77516940000001</v>
      </c>
      <c r="I612" s="121">
        <f t="shared" si="31"/>
        <v>-9788.98</v>
      </c>
    </row>
    <row r="613" spans="1:9">
      <c r="A613" s="23">
        <f t="shared" si="32"/>
        <v>509</v>
      </c>
      <c r="B613" s="226"/>
      <c r="C613" s="226"/>
      <c r="D613" s="136">
        <v>42913</v>
      </c>
      <c r="E613" s="136">
        <v>42962</v>
      </c>
      <c r="F613" s="136">
        <v>42962</v>
      </c>
      <c r="G613" s="25">
        <f t="shared" si="30"/>
        <v>49</v>
      </c>
      <c r="H613" s="373">
        <v>-199.3605014</v>
      </c>
      <c r="I613" s="121">
        <f t="shared" si="31"/>
        <v>-9768.66</v>
      </c>
    </row>
    <row r="614" spans="1:9">
      <c r="A614" s="23">
        <f t="shared" si="32"/>
        <v>510</v>
      </c>
      <c r="B614" s="226"/>
      <c r="C614" s="226"/>
      <c r="D614" s="136">
        <v>42913</v>
      </c>
      <c r="E614" s="136">
        <v>42962</v>
      </c>
      <c r="F614" s="136">
        <v>42962</v>
      </c>
      <c r="G614" s="25">
        <f t="shared" si="30"/>
        <v>49</v>
      </c>
      <c r="H614" s="373">
        <v>-197.2634664</v>
      </c>
      <c r="I614" s="121">
        <f t="shared" si="31"/>
        <v>-9665.91</v>
      </c>
    </row>
    <row r="615" spans="1:9">
      <c r="A615" s="23">
        <f t="shared" si="32"/>
        <v>511</v>
      </c>
      <c r="B615" s="226"/>
      <c r="C615" s="226"/>
      <c r="D615" s="136">
        <v>42915</v>
      </c>
      <c r="E615" s="136">
        <v>42962</v>
      </c>
      <c r="F615" s="136">
        <v>42962</v>
      </c>
      <c r="G615" s="25">
        <f t="shared" si="30"/>
        <v>47</v>
      </c>
      <c r="H615" s="373">
        <v>-199.63299749999999</v>
      </c>
      <c r="I615" s="121">
        <f t="shared" si="31"/>
        <v>-9382.75</v>
      </c>
    </row>
    <row r="616" spans="1:9">
      <c r="A616" s="23">
        <f t="shared" si="32"/>
        <v>512</v>
      </c>
      <c r="B616" s="226"/>
      <c r="C616" s="226"/>
      <c r="D616" s="136">
        <v>42915</v>
      </c>
      <c r="E616" s="136">
        <v>42962</v>
      </c>
      <c r="F616" s="136">
        <v>42962</v>
      </c>
      <c r="G616" s="25">
        <f t="shared" si="30"/>
        <v>47</v>
      </c>
      <c r="H616" s="373">
        <v>-195.48631799999998</v>
      </c>
      <c r="I616" s="121">
        <f t="shared" si="31"/>
        <v>-9187.86</v>
      </c>
    </row>
    <row r="617" spans="1:9">
      <c r="A617" s="23">
        <f t="shared" si="32"/>
        <v>513</v>
      </c>
      <c r="B617" s="226"/>
      <c r="C617" s="226"/>
      <c r="D617" s="136">
        <v>42915</v>
      </c>
      <c r="E617" s="136">
        <v>42962</v>
      </c>
      <c r="F617" s="136">
        <v>42962</v>
      </c>
      <c r="G617" s="25">
        <f t="shared" ref="G617:G680" si="33">F617-D617</f>
        <v>47</v>
      </c>
      <c r="H617" s="373">
        <v>-198.9102905</v>
      </c>
      <c r="I617" s="121">
        <f t="shared" ref="I617:I680" si="34">ROUND(G617*H617,2)</f>
        <v>-9348.7800000000007</v>
      </c>
    </row>
    <row r="618" spans="1:9">
      <c r="A618" s="23">
        <f t="shared" si="32"/>
        <v>514</v>
      </c>
      <c r="B618" s="226"/>
      <c r="C618" s="226"/>
      <c r="D618" s="136">
        <v>42913</v>
      </c>
      <c r="E618" s="136">
        <v>42962</v>
      </c>
      <c r="F618" s="136">
        <v>42962</v>
      </c>
      <c r="G618" s="25">
        <f t="shared" si="33"/>
        <v>49</v>
      </c>
      <c r="H618" s="373">
        <v>-196.54075940000001</v>
      </c>
      <c r="I618" s="121">
        <f t="shared" si="34"/>
        <v>-9630.5</v>
      </c>
    </row>
    <row r="619" spans="1:9">
      <c r="A619" s="23">
        <f t="shared" si="32"/>
        <v>515</v>
      </c>
      <c r="B619" s="226"/>
      <c r="C619" s="226"/>
      <c r="D619" s="136">
        <v>42913</v>
      </c>
      <c r="E619" s="136">
        <v>42962</v>
      </c>
      <c r="F619" s="136">
        <v>42962</v>
      </c>
      <c r="G619" s="25">
        <f t="shared" si="33"/>
        <v>49</v>
      </c>
      <c r="H619" s="373">
        <v>-198.57855620000001</v>
      </c>
      <c r="I619" s="121">
        <f t="shared" si="34"/>
        <v>-9730.35</v>
      </c>
    </row>
    <row r="620" spans="1:9">
      <c r="A620" s="23">
        <f t="shared" si="32"/>
        <v>516</v>
      </c>
      <c r="B620" s="226"/>
      <c r="C620" s="226"/>
      <c r="D620" s="136">
        <v>42913</v>
      </c>
      <c r="E620" s="136">
        <v>42962</v>
      </c>
      <c r="F620" s="136">
        <v>42962</v>
      </c>
      <c r="G620" s="25">
        <f t="shared" si="33"/>
        <v>49</v>
      </c>
      <c r="H620" s="373">
        <v>-200.72298180000001</v>
      </c>
      <c r="I620" s="121">
        <f t="shared" si="34"/>
        <v>-9835.43</v>
      </c>
    </row>
    <row r="621" spans="1:9">
      <c r="A621" s="23">
        <f t="shared" si="32"/>
        <v>517</v>
      </c>
      <c r="B621" s="226"/>
      <c r="C621" s="226"/>
      <c r="D621" s="136">
        <v>42908</v>
      </c>
      <c r="E621" s="136">
        <v>42962</v>
      </c>
      <c r="F621" s="136">
        <v>42962</v>
      </c>
      <c r="G621" s="25">
        <f t="shared" si="33"/>
        <v>54</v>
      </c>
      <c r="H621" s="373">
        <v>-202.97403640000002</v>
      </c>
      <c r="I621" s="121">
        <f t="shared" si="34"/>
        <v>-10960.6</v>
      </c>
    </row>
    <row r="622" spans="1:9">
      <c r="A622" s="23">
        <f t="shared" si="32"/>
        <v>518</v>
      </c>
      <c r="B622" s="226"/>
      <c r="C622" s="226"/>
      <c r="D622" s="136">
        <v>42908</v>
      </c>
      <c r="E622" s="136">
        <v>42962</v>
      </c>
      <c r="F622" s="136">
        <v>42962</v>
      </c>
      <c r="G622" s="25">
        <f t="shared" si="33"/>
        <v>54</v>
      </c>
      <c r="H622" s="373">
        <v>-202.67784499999999</v>
      </c>
      <c r="I622" s="121">
        <f t="shared" si="34"/>
        <v>-10944.6</v>
      </c>
    </row>
    <row r="623" spans="1:9">
      <c r="A623" s="23">
        <f t="shared" si="32"/>
        <v>519</v>
      </c>
      <c r="B623" s="226"/>
      <c r="C623" s="226"/>
      <c r="D623" s="136">
        <v>42913</v>
      </c>
      <c r="E623" s="136">
        <v>42962</v>
      </c>
      <c r="F623" s="136">
        <v>42962</v>
      </c>
      <c r="G623" s="25">
        <f t="shared" si="33"/>
        <v>49</v>
      </c>
      <c r="H623" s="373">
        <v>-202.31056769999998</v>
      </c>
      <c r="I623" s="121">
        <f t="shared" si="34"/>
        <v>-9913.2199999999993</v>
      </c>
    </row>
    <row r="624" spans="1:9">
      <c r="A624" s="23">
        <f t="shared" si="32"/>
        <v>520</v>
      </c>
      <c r="B624" s="226"/>
      <c r="C624" s="226"/>
      <c r="D624" s="136">
        <v>42921</v>
      </c>
      <c r="E624" s="136">
        <v>42962</v>
      </c>
      <c r="F624" s="136">
        <v>42962</v>
      </c>
      <c r="G624" s="25">
        <f t="shared" si="33"/>
        <v>41</v>
      </c>
      <c r="H624" s="373">
        <v>-184.85897089999997</v>
      </c>
      <c r="I624" s="121">
        <f t="shared" si="34"/>
        <v>-7579.22</v>
      </c>
    </row>
    <row r="625" spans="1:9">
      <c r="A625" s="23">
        <f t="shared" si="32"/>
        <v>521</v>
      </c>
      <c r="B625" s="226"/>
      <c r="C625" s="226"/>
      <c r="D625" s="136">
        <v>42921</v>
      </c>
      <c r="E625" s="136">
        <v>42962</v>
      </c>
      <c r="F625" s="136">
        <v>42962</v>
      </c>
      <c r="G625" s="25">
        <f t="shared" si="33"/>
        <v>41</v>
      </c>
      <c r="H625" s="373">
        <v>-195.0242595</v>
      </c>
      <c r="I625" s="121">
        <f t="shared" si="34"/>
        <v>-7995.99</v>
      </c>
    </row>
    <row r="626" spans="1:9">
      <c r="A626" s="23">
        <f t="shared" si="32"/>
        <v>522</v>
      </c>
      <c r="B626" s="226"/>
      <c r="C626" s="226"/>
      <c r="D626" s="136">
        <v>42913</v>
      </c>
      <c r="E626" s="136">
        <v>42962</v>
      </c>
      <c r="F626" s="136">
        <v>42962</v>
      </c>
      <c r="G626" s="25">
        <f t="shared" si="33"/>
        <v>49</v>
      </c>
      <c r="H626" s="373">
        <v>68554.226662600006</v>
      </c>
      <c r="I626" s="121">
        <f t="shared" si="34"/>
        <v>3359157.11</v>
      </c>
    </row>
    <row r="627" spans="1:9">
      <c r="A627" s="23">
        <f t="shared" si="32"/>
        <v>523</v>
      </c>
      <c r="B627" s="226"/>
      <c r="C627" s="226"/>
      <c r="D627" s="136">
        <v>42919</v>
      </c>
      <c r="E627" s="136">
        <v>42962</v>
      </c>
      <c r="F627" s="136">
        <v>42962</v>
      </c>
      <c r="G627" s="25">
        <f t="shared" si="33"/>
        <v>43</v>
      </c>
      <c r="H627" s="373">
        <v>64699.099001900002</v>
      </c>
      <c r="I627" s="121">
        <f t="shared" si="34"/>
        <v>2782061.26</v>
      </c>
    </row>
    <row r="628" spans="1:9">
      <c r="A628" s="23">
        <f t="shared" si="32"/>
        <v>524</v>
      </c>
      <c r="B628" s="226"/>
      <c r="C628" s="226"/>
      <c r="D628" s="136">
        <v>42919</v>
      </c>
      <c r="E628" s="136">
        <v>42962</v>
      </c>
      <c r="F628" s="136">
        <v>42962</v>
      </c>
      <c r="G628" s="25">
        <f t="shared" si="33"/>
        <v>43</v>
      </c>
      <c r="H628" s="373">
        <v>69380.033436199999</v>
      </c>
      <c r="I628" s="121">
        <f t="shared" si="34"/>
        <v>2983341.44</v>
      </c>
    </row>
    <row r="629" spans="1:9">
      <c r="A629" s="23">
        <f t="shared" si="32"/>
        <v>525</v>
      </c>
      <c r="B629" s="226"/>
      <c r="C629" s="226"/>
      <c r="D629" s="136">
        <v>42919</v>
      </c>
      <c r="E629" s="136">
        <v>42962</v>
      </c>
      <c r="F629" s="136">
        <v>42962</v>
      </c>
      <c r="G629" s="25">
        <f t="shared" si="33"/>
        <v>43</v>
      </c>
      <c r="H629" s="373">
        <v>64940.299990200001</v>
      </c>
      <c r="I629" s="121">
        <f t="shared" si="34"/>
        <v>2792432.9</v>
      </c>
    </row>
    <row r="630" spans="1:9">
      <c r="A630" s="23">
        <f t="shared" ref="A630:A693" si="35">A629+1</f>
        <v>526</v>
      </c>
      <c r="B630" s="226"/>
      <c r="C630" s="226"/>
      <c r="D630" s="136">
        <v>42919</v>
      </c>
      <c r="E630" s="136">
        <v>42962</v>
      </c>
      <c r="F630" s="136">
        <v>42962</v>
      </c>
      <c r="G630" s="25">
        <f t="shared" si="33"/>
        <v>43</v>
      </c>
      <c r="H630" s="373">
        <v>63861.027771300003</v>
      </c>
      <c r="I630" s="121">
        <f t="shared" si="34"/>
        <v>2746024.19</v>
      </c>
    </row>
    <row r="631" spans="1:9">
      <c r="A631" s="23">
        <f t="shared" si="35"/>
        <v>527</v>
      </c>
      <c r="B631" s="226"/>
      <c r="C631" s="226"/>
      <c r="D631" s="136">
        <v>42921</v>
      </c>
      <c r="E631" s="136">
        <v>42962</v>
      </c>
      <c r="F631" s="136">
        <v>42962</v>
      </c>
      <c r="G631" s="25">
        <f t="shared" si="33"/>
        <v>41</v>
      </c>
      <c r="H631" s="373">
        <v>65741.577849699999</v>
      </c>
      <c r="I631" s="121">
        <f t="shared" si="34"/>
        <v>2695404.69</v>
      </c>
    </row>
    <row r="632" spans="1:9">
      <c r="A632" s="23">
        <f t="shared" si="35"/>
        <v>528</v>
      </c>
      <c r="B632" s="226"/>
      <c r="C632" s="226"/>
      <c r="D632" s="136">
        <v>42919</v>
      </c>
      <c r="E632" s="136">
        <v>42962</v>
      </c>
      <c r="F632" s="136">
        <v>42962</v>
      </c>
      <c r="G632" s="25">
        <f t="shared" si="33"/>
        <v>43</v>
      </c>
      <c r="H632" s="373">
        <v>68766.810584499995</v>
      </c>
      <c r="I632" s="121">
        <f t="shared" si="34"/>
        <v>2956972.86</v>
      </c>
    </row>
    <row r="633" spans="1:9">
      <c r="A633" s="23">
        <f t="shared" si="35"/>
        <v>529</v>
      </c>
      <c r="B633" s="226"/>
      <c r="C633" s="226"/>
      <c r="D633" s="136">
        <v>42919</v>
      </c>
      <c r="E633" s="136">
        <v>42962</v>
      </c>
      <c r="F633" s="136">
        <v>42962</v>
      </c>
      <c r="G633" s="25">
        <f t="shared" si="33"/>
        <v>43</v>
      </c>
      <c r="H633" s="373">
        <v>69633.498881499996</v>
      </c>
      <c r="I633" s="121">
        <f t="shared" si="34"/>
        <v>2994240.45</v>
      </c>
    </row>
    <row r="634" spans="1:9">
      <c r="A634" s="23">
        <f t="shared" si="35"/>
        <v>530</v>
      </c>
      <c r="B634" s="226"/>
      <c r="C634" s="226"/>
      <c r="D634" s="136">
        <v>42919</v>
      </c>
      <c r="E634" s="136">
        <v>42962</v>
      </c>
      <c r="F634" s="136">
        <v>42962</v>
      </c>
      <c r="G634" s="25">
        <f t="shared" si="33"/>
        <v>43</v>
      </c>
      <c r="H634" s="373">
        <v>65034.327494099998</v>
      </c>
      <c r="I634" s="121">
        <f t="shared" si="34"/>
        <v>2796476.08</v>
      </c>
    </row>
    <row r="635" spans="1:9">
      <c r="A635" s="23">
        <f t="shared" si="35"/>
        <v>531</v>
      </c>
      <c r="B635" s="226"/>
      <c r="C635" s="226"/>
      <c r="D635" s="136">
        <v>42919</v>
      </c>
      <c r="E635" s="136">
        <v>42962</v>
      </c>
      <c r="F635" s="136">
        <v>42962</v>
      </c>
      <c r="G635" s="25">
        <f t="shared" si="33"/>
        <v>43</v>
      </c>
      <c r="H635" s="373">
        <v>70083.195639400001</v>
      </c>
      <c r="I635" s="121">
        <f t="shared" si="34"/>
        <v>3013577.41</v>
      </c>
    </row>
    <row r="636" spans="1:9">
      <c r="A636" s="23">
        <f t="shared" si="35"/>
        <v>532</v>
      </c>
      <c r="B636" s="226"/>
      <c r="C636" s="226"/>
      <c r="D636" s="136">
        <v>42921</v>
      </c>
      <c r="E636" s="136">
        <v>42962</v>
      </c>
      <c r="F636" s="136">
        <v>42962</v>
      </c>
      <c r="G636" s="25">
        <f t="shared" si="33"/>
        <v>41</v>
      </c>
      <c r="H636" s="373">
        <v>64024.553865000002</v>
      </c>
      <c r="I636" s="121">
        <f t="shared" si="34"/>
        <v>2625006.71</v>
      </c>
    </row>
    <row r="637" spans="1:9">
      <c r="A637" s="23">
        <f t="shared" si="35"/>
        <v>533</v>
      </c>
      <c r="B637" s="226"/>
      <c r="C637" s="226"/>
      <c r="D637" s="136">
        <v>42933</v>
      </c>
      <c r="E637" s="136">
        <v>42962</v>
      </c>
      <c r="F637" s="136">
        <v>42962</v>
      </c>
      <c r="G637" s="25">
        <f t="shared" si="33"/>
        <v>29</v>
      </c>
      <c r="H637" s="373">
        <v>66277.125806800002</v>
      </c>
      <c r="I637" s="121">
        <f t="shared" si="34"/>
        <v>1922036.65</v>
      </c>
    </row>
    <row r="638" spans="1:9">
      <c r="A638" s="23">
        <f t="shared" si="35"/>
        <v>534</v>
      </c>
      <c r="B638" s="226"/>
      <c r="C638" s="226"/>
      <c r="D638" s="136">
        <v>42933</v>
      </c>
      <c r="E638" s="136">
        <v>42962</v>
      </c>
      <c r="F638" s="136">
        <v>42962</v>
      </c>
      <c r="G638" s="25">
        <f t="shared" si="33"/>
        <v>29</v>
      </c>
      <c r="H638" s="373">
        <v>69596.705510400003</v>
      </c>
      <c r="I638" s="121">
        <f t="shared" si="34"/>
        <v>2018304.46</v>
      </c>
    </row>
    <row r="639" spans="1:9">
      <c r="A639" s="23">
        <f t="shared" si="35"/>
        <v>535</v>
      </c>
      <c r="B639" s="226"/>
      <c r="C639" s="226"/>
      <c r="D639" s="136">
        <v>42933</v>
      </c>
      <c r="E639" s="136">
        <v>42962</v>
      </c>
      <c r="F639" s="136">
        <v>42962</v>
      </c>
      <c r="G639" s="25">
        <f t="shared" si="33"/>
        <v>29</v>
      </c>
      <c r="H639" s="373">
        <v>69764.319756500001</v>
      </c>
      <c r="I639" s="121">
        <f t="shared" si="34"/>
        <v>2023165.27</v>
      </c>
    </row>
    <row r="640" spans="1:9">
      <c r="A640" s="23">
        <f t="shared" si="35"/>
        <v>536</v>
      </c>
      <c r="B640" s="226"/>
      <c r="C640" s="226"/>
      <c r="D640" s="136">
        <v>42919</v>
      </c>
      <c r="E640" s="136">
        <v>42962</v>
      </c>
      <c r="F640" s="136">
        <v>42962</v>
      </c>
      <c r="G640" s="25">
        <f t="shared" si="33"/>
        <v>43</v>
      </c>
      <c r="H640" s="373">
        <v>69294.1822369</v>
      </c>
      <c r="I640" s="121">
        <f t="shared" si="34"/>
        <v>2979649.84</v>
      </c>
    </row>
    <row r="641" spans="1:9">
      <c r="A641" s="23">
        <f t="shared" si="35"/>
        <v>537</v>
      </c>
      <c r="B641" s="226"/>
      <c r="C641" s="226"/>
      <c r="D641" s="136">
        <v>42932</v>
      </c>
      <c r="E641" s="136">
        <v>42962</v>
      </c>
      <c r="F641" s="136">
        <v>42962</v>
      </c>
      <c r="G641" s="25">
        <f t="shared" si="33"/>
        <v>30</v>
      </c>
      <c r="H641" s="373">
        <v>65819.252744199999</v>
      </c>
      <c r="I641" s="121">
        <f t="shared" si="34"/>
        <v>1974577.58</v>
      </c>
    </row>
    <row r="642" spans="1:9">
      <c r="A642" s="23">
        <f t="shared" si="35"/>
        <v>538</v>
      </c>
      <c r="B642" s="226"/>
      <c r="C642" s="226"/>
      <c r="D642" s="136">
        <v>42932</v>
      </c>
      <c r="E642" s="136">
        <v>42962</v>
      </c>
      <c r="F642" s="136">
        <v>42962</v>
      </c>
      <c r="G642" s="25">
        <f t="shared" si="33"/>
        <v>30</v>
      </c>
      <c r="H642" s="373">
        <v>65050.680103500003</v>
      </c>
      <c r="I642" s="121">
        <f t="shared" si="34"/>
        <v>1951520.4</v>
      </c>
    </row>
    <row r="643" spans="1:9">
      <c r="A643" s="23">
        <f t="shared" si="35"/>
        <v>539</v>
      </c>
      <c r="B643" s="226"/>
      <c r="C643" s="226"/>
      <c r="D643" s="136">
        <v>42932</v>
      </c>
      <c r="E643" s="136">
        <v>42962</v>
      </c>
      <c r="F643" s="136">
        <v>42962</v>
      </c>
      <c r="G643" s="25">
        <f t="shared" si="33"/>
        <v>30</v>
      </c>
      <c r="H643" s="373">
        <v>69494.501701800007</v>
      </c>
      <c r="I643" s="121">
        <f t="shared" si="34"/>
        <v>2084835.05</v>
      </c>
    </row>
    <row r="644" spans="1:9">
      <c r="A644" s="23">
        <f t="shared" si="35"/>
        <v>540</v>
      </c>
      <c r="B644" s="226"/>
      <c r="C644" s="226"/>
      <c r="D644" s="136">
        <v>42932</v>
      </c>
      <c r="E644" s="136">
        <v>42962</v>
      </c>
      <c r="F644" s="136">
        <v>42962</v>
      </c>
      <c r="G644" s="25">
        <f t="shared" si="33"/>
        <v>30</v>
      </c>
      <c r="H644" s="373">
        <v>66195.362759900003</v>
      </c>
      <c r="I644" s="121">
        <f t="shared" si="34"/>
        <v>1985860.88</v>
      </c>
    </row>
    <row r="645" spans="1:9">
      <c r="A645" s="23">
        <f t="shared" si="35"/>
        <v>541</v>
      </c>
      <c r="B645" s="226"/>
      <c r="C645" s="226"/>
      <c r="D645" s="136">
        <v>42933</v>
      </c>
      <c r="E645" s="136">
        <v>42962</v>
      </c>
      <c r="F645" s="136">
        <v>42962</v>
      </c>
      <c r="G645" s="25">
        <f t="shared" si="33"/>
        <v>29</v>
      </c>
      <c r="H645" s="373">
        <v>70406.1596746</v>
      </c>
      <c r="I645" s="121">
        <f t="shared" si="34"/>
        <v>2041778.63</v>
      </c>
    </row>
    <row r="646" spans="1:9">
      <c r="A646" s="23">
        <f t="shared" si="35"/>
        <v>542</v>
      </c>
      <c r="B646" s="226"/>
      <c r="C646" s="226"/>
      <c r="D646" s="136">
        <v>42933</v>
      </c>
      <c r="E646" s="136">
        <v>42962</v>
      </c>
      <c r="F646" s="136">
        <v>42962</v>
      </c>
      <c r="G646" s="25">
        <f t="shared" si="33"/>
        <v>29</v>
      </c>
      <c r="H646" s="373">
        <v>65888.751334100001</v>
      </c>
      <c r="I646" s="121">
        <f t="shared" si="34"/>
        <v>1910773.79</v>
      </c>
    </row>
    <row r="647" spans="1:9">
      <c r="A647" s="23">
        <f t="shared" si="35"/>
        <v>543</v>
      </c>
      <c r="B647" s="226"/>
      <c r="C647" s="226"/>
      <c r="D647" s="136">
        <v>42933</v>
      </c>
      <c r="E647" s="136">
        <v>42962</v>
      </c>
      <c r="F647" s="136">
        <v>42962</v>
      </c>
      <c r="G647" s="25">
        <f t="shared" si="33"/>
        <v>29</v>
      </c>
      <c r="H647" s="373">
        <v>67675.273908599993</v>
      </c>
      <c r="I647" s="121">
        <f t="shared" si="34"/>
        <v>1962582.94</v>
      </c>
    </row>
    <row r="648" spans="1:9">
      <c r="A648" s="23">
        <f t="shared" si="35"/>
        <v>544</v>
      </c>
      <c r="B648" s="226"/>
      <c r="C648" s="226"/>
      <c r="D648" s="136">
        <v>42932</v>
      </c>
      <c r="E648" s="136">
        <v>42962</v>
      </c>
      <c r="F648" s="136">
        <v>42962</v>
      </c>
      <c r="G648" s="25">
        <f t="shared" si="33"/>
        <v>30</v>
      </c>
      <c r="H648" s="373">
        <v>65966.426228600001</v>
      </c>
      <c r="I648" s="121">
        <f t="shared" si="34"/>
        <v>1978992.79</v>
      </c>
    </row>
    <row r="649" spans="1:9">
      <c r="A649" s="23">
        <f t="shared" si="35"/>
        <v>545</v>
      </c>
      <c r="B649" s="226"/>
      <c r="C649" s="226"/>
      <c r="D649" s="136">
        <v>42932</v>
      </c>
      <c r="E649" s="136">
        <v>42962</v>
      </c>
      <c r="F649" s="136">
        <v>42962</v>
      </c>
      <c r="G649" s="25">
        <f t="shared" si="33"/>
        <v>30</v>
      </c>
      <c r="H649" s="373">
        <v>65618.933279300007</v>
      </c>
      <c r="I649" s="121">
        <f t="shared" si="34"/>
        <v>1968568</v>
      </c>
    </row>
    <row r="650" spans="1:9">
      <c r="A650" s="23">
        <f t="shared" si="35"/>
        <v>546</v>
      </c>
      <c r="B650" s="226"/>
      <c r="C650" s="226"/>
      <c r="D650" s="136">
        <v>42933</v>
      </c>
      <c r="E650" s="136">
        <v>42962</v>
      </c>
      <c r="F650" s="136">
        <v>42962</v>
      </c>
      <c r="G650" s="25">
        <f t="shared" si="33"/>
        <v>29</v>
      </c>
      <c r="H650" s="373">
        <v>69286.005932200002</v>
      </c>
      <c r="I650" s="121">
        <f t="shared" si="34"/>
        <v>2009294.17</v>
      </c>
    </row>
    <row r="651" spans="1:9">
      <c r="A651" s="23">
        <f t="shared" si="35"/>
        <v>547</v>
      </c>
      <c r="B651" s="226"/>
      <c r="C651" s="226"/>
      <c r="D651" s="136">
        <v>42937</v>
      </c>
      <c r="E651" s="136">
        <v>42962</v>
      </c>
      <c r="F651" s="136">
        <v>42962</v>
      </c>
      <c r="G651" s="25">
        <f t="shared" si="33"/>
        <v>25</v>
      </c>
      <c r="H651" s="373">
        <v>68967.130049400002</v>
      </c>
      <c r="I651" s="121">
        <f t="shared" si="34"/>
        <v>1724178.25</v>
      </c>
    </row>
    <row r="652" spans="1:9">
      <c r="A652" s="23">
        <f t="shared" si="35"/>
        <v>548</v>
      </c>
      <c r="B652" s="226"/>
      <c r="C652" s="226"/>
      <c r="D652" s="136">
        <v>42937</v>
      </c>
      <c r="E652" s="136">
        <v>42962</v>
      </c>
      <c r="F652" s="136">
        <v>42962</v>
      </c>
      <c r="G652" s="25">
        <f t="shared" si="33"/>
        <v>25</v>
      </c>
      <c r="H652" s="373">
        <v>68362.083502399997</v>
      </c>
      <c r="I652" s="121">
        <f t="shared" si="34"/>
        <v>1709052.09</v>
      </c>
    </row>
    <row r="653" spans="1:9">
      <c r="A653" s="23">
        <f t="shared" si="35"/>
        <v>549</v>
      </c>
      <c r="B653" s="226"/>
      <c r="C653" s="226"/>
      <c r="D653" s="136">
        <v>42937</v>
      </c>
      <c r="E653" s="136">
        <v>42962</v>
      </c>
      <c r="F653" s="136">
        <v>42962</v>
      </c>
      <c r="G653" s="25">
        <f t="shared" si="33"/>
        <v>25</v>
      </c>
      <c r="H653" s="373">
        <v>63415.419165699997</v>
      </c>
      <c r="I653" s="121">
        <f t="shared" si="34"/>
        <v>1585385.48</v>
      </c>
    </row>
    <row r="654" spans="1:9">
      <c r="A654" s="23">
        <f t="shared" si="35"/>
        <v>550</v>
      </c>
      <c r="B654" s="226"/>
      <c r="C654" s="226"/>
      <c r="D654" s="136">
        <v>42937</v>
      </c>
      <c r="E654" s="136">
        <v>42962</v>
      </c>
      <c r="F654" s="136">
        <v>42962</v>
      </c>
      <c r="G654" s="25">
        <f t="shared" si="33"/>
        <v>25</v>
      </c>
      <c r="H654" s="373">
        <v>64241.225939299999</v>
      </c>
      <c r="I654" s="121">
        <f t="shared" si="34"/>
        <v>1606030.65</v>
      </c>
    </row>
    <row r="655" spans="1:9">
      <c r="A655" s="23">
        <f t="shared" si="35"/>
        <v>551</v>
      </c>
      <c r="B655" s="226"/>
      <c r="C655" s="226"/>
      <c r="D655" s="136">
        <v>42937</v>
      </c>
      <c r="E655" s="136">
        <v>42962</v>
      </c>
      <c r="F655" s="136">
        <v>42962</v>
      </c>
      <c r="G655" s="25">
        <f t="shared" si="33"/>
        <v>25</v>
      </c>
      <c r="H655" s="373">
        <v>63517.6229743</v>
      </c>
      <c r="I655" s="121">
        <f t="shared" si="34"/>
        <v>1587940.57</v>
      </c>
    </row>
    <row r="656" spans="1:9">
      <c r="A656" s="23">
        <f t="shared" si="35"/>
        <v>552</v>
      </c>
      <c r="B656" s="226"/>
      <c r="C656" s="226"/>
      <c r="D656" s="136">
        <v>42937</v>
      </c>
      <c r="E656" s="136">
        <v>42962</v>
      </c>
      <c r="F656" s="136">
        <v>42962</v>
      </c>
      <c r="G656" s="25">
        <f t="shared" si="33"/>
        <v>25</v>
      </c>
      <c r="H656" s="373">
        <v>67037.522142799993</v>
      </c>
      <c r="I656" s="121">
        <f t="shared" si="34"/>
        <v>1675938.05</v>
      </c>
    </row>
    <row r="657" spans="1:9">
      <c r="A657" s="23">
        <f t="shared" si="35"/>
        <v>553</v>
      </c>
      <c r="B657" s="226" t="s">
        <v>269</v>
      </c>
      <c r="C657" s="226" t="s">
        <v>518</v>
      </c>
      <c r="D657" s="136">
        <v>42938</v>
      </c>
      <c r="E657" s="136">
        <v>42972</v>
      </c>
      <c r="F657" s="136">
        <v>42972</v>
      </c>
      <c r="G657" s="25">
        <f t="shared" si="33"/>
        <v>34</v>
      </c>
      <c r="H657" s="373">
        <v>69076.800000000003</v>
      </c>
      <c r="I657" s="121">
        <f t="shared" si="34"/>
        <v>2348611.2000000002</v>
      </c>
    </row>
    <row r="658" spans="1:9">
      <c r="A658" s="23">
        <f t="shared" si="35"/>
        <v>554</v>
      </c>
      <c r="B658" s="226"/>
      <c r="C658" s="226"/>
      <c r="D658" s="136">
        <v>42938</v>
      </c>
      <c r="E658" s="136">
        <v>42972</v>
      </c>
      <c r="F658" s="136">
        <v>42972</v>
      </c>
      <c r="G658" s="25">
        <f t="shared" si="33"/>
        <v>34</v>
      </c>
      <c r="H658" s="373">
        <v>68392.100000000006</v>
      </c>
      <c r="I658" s="121">
        <f t="shared" si="34"/>
        <v>2325331.4</v>
      </c>
    </row>
    <row r="659" spans="1:9">
      <c r="A659" s="23">
        <f t="shared" si="35"/>
        <v>555</v>
      </c>
      <c r="B659" s="226"/>
      <c r="C659" s="226"/>
      <c r="D659" s="136">
        <v>42938</v>
      </c>
      <c r="E659" s="136">
        <v>42972</v>
      </c>
      <c r="F659" s="136">
        <v>42972</v>
      </c>
      <c r="G659" s="25">
        <f t="shared" si="33"/>
        <v>34</v>
      </c>
      <c r="H659" s="373">
        <v>70134.600000000006</v>
      </c>
      <c r="I659" s="121">
        <f t="shared" si="34"/>
        <v>2384576.4</v>
      </c>
    </row>
    <row r="660" spans="1:9">
      <c r="A660" s="23">
        <f t="shared" si="35"/>
        <v>556</v>
      </c>
      <c r="B660" s="226"/>
      <c r="C660" s="226"/>
      <c r="D660" s="136">
        <v>42937</v>
      </c>
      <c r="E660" s="136">
        <v>42972</v>
      </c>
      <c r="F660" s="136">
        <v>42972</v>
      </c>
      <c r="G660" s="25">
        <f t="shared" si="33"/>
        <v>35</v>
      </c>
      <c r="H660" s="373">
        <v>70766</v>
      </c>
      <c r="I660" s="121">
        <f t="shared" si="34"/>
        <v>2476810</v>
      </c>
    </row>
    <row r="661" spans="1:9">
      <c r="A661" s="23">
        <f t="shared" si="35"/>
        <v>557</v>
      </c>
      <c r="B661" s="226"/>
      <c r="C661" s="226"/>
      <c r="D661" s="136">
        <v>42937</v>
      </c>
      <c r="E661" s="136">
        <v>42972</v>
      </c>
      <c r="F661" s="136">
        <v>42972</v>
      </c>
      <c r="G661" s="25">
        <f t="shared" si="33"/>
        <v>35</v>
      </c>
      <c r="H661" s="373">
        <v>64201.9</v>
      </c>
      <c r="I661" s="121">
        <f t="shared" si="34"/>
        <v>2247066.5</v>
      </c>
    </row>
    <row r="662" spans="1:9">
      <c r="A662" s="23">
        <f t="shared" si="35"/>
        <v>558</v>
      </c>
      <c r="B662" s="226"/>
      <c r="C662" s="226"/>
      <c r="D662" s="136">
        <v>42937</v>
      </c>
      <c r="E662" s="136">
        <v>42972</v>
      </c>
      <c r="F662" s="136">
        <v>42972</v>
      </c>
      <c r="G662" s="25">
        <f t="shared" si="33"/>
        <v>35</v>
      </c>
      <c r="H662" s="373">
        <v>67276.899999999994</v>
      </c>
      <c r="I662" s="121">
        <f t="shared" si="34"/>
        <v>2354691.5</v>
      </c>
    </row>
    <row r="663" spans="1:9">
      <c r="A663" s="23">
        <f t="shared" si="35"/>
        <v>559</v>
      </c>
      <c r="B663" s="226"/>
      <c r="C663" s="226"/>
      <c r="D663" s="136">
        <v>42938</v>
      </c>
      <c r="E663" s="136">
        <v>42972</v>
      </c>
      <c r="F663" s="136">
        <v>42972</v>
      </c>
      <c r="G663" s="25">
        <f t="shared" si="33"/>
        <v>34</v>
      </c>
      <c r="H663" s="373">
        <v>69929.600000000006</v>
      </c>
      <c r="I663" s="121">
        <f t="shared" si="34"/>
        <v>2377606.4</v>
      </c>
    </row>
    <row r="664" spans="1:9">
      <c r="A664" s="23">
        <f t="shared" si="35"/>
        <v>560</v>
      </c>
      <c r="B664" s="226"/>
      <c r="C664" s="226"/>
      <c r="D664" s="136">
        <v>42947</v>
      </c>
      <c r="E664" s="136">
        <v>42972</v>
      </c>
      <c r="F664" s="136">
        <v>42972</v>
      </c>
      <c r="G664" s="25">
        <f t="shared" si="33"/>
        <v>25</v>
      </c>
      <c r="H664" s="373">
        <v>67846.8</v>
      </c>
      <c r="I664" s="121">
        <f t="shared" si="34"/>
        <v>1696170</v>
      </c>
    </row>
    <row r="665" spans="1:9">
      <c r="A665" s="23">
        <f t="shared" si="35"/>
        <v>561</v>
      </c>
      <c r="B665" s="226"/>
      <c r="C665" s="226"/>
      <c r="D665" s="136">
        <v>42947</v>
      </c>
      <c r="E665" s="136">
        <v>42972</v>
      </c>
      <c r="F665" s="136">
        <v>42972</v>
      </c>
      <c r="G665" s="25">
        <f t="shared" si="33"/>
        <v>25</v>
      </c>
      <c r="H665" s="373">
        <v>63705.8</v>
      </c>
      <c r="I665" s="121">
        <f t="shared" si="34"/>
        <v>1592645</v>
      </c>
    </row>
    <row r="666" spans="1:9">
      <c r="A666" s="23">
        <f t="shared" si="35"/>
        <v>562</v>
      </c>
      <c r="B666" s="226"/>
      <c r="C666" s="226"/>
      <c r="D666" s="136">
        <v>42947</v>
      </c>
      <c r="E666" s="136">
        <v>42972</v>
      </c>
      <c r="F666" s="136">
        <v>42972</v>
      </c>
      <c r="G666" s="25">
        <f t="shared" si="33"/>
        <v>25</v>
      </c>
      <c r="H666" s="373">
        <v>66157.600000000006</v>
      </c>
      <c r="I666" s="121">
        <f t="shared" si="34"/>
        <v>1653940</v>
      </c>
    </row>
    <row r="667" spans="1:9">
      <c r="A667" s="23">
        <f t="shared" si="35"/>
        <v>563</v>
      </c>
      <c r="B667" s="226"/>
      <c r="C667" s="226"/>
      <c r="D667" s="136">
        <v>42947</v>
      </c>
      <c r="E667" s="136">
        <v>42972</v>
      </c>
      <c r="F667" s="136">
        <v>42972</v>
      </c>
      <c r="G667" s="25">
        <f t="shared" si="33"/>
        <v>25</v>
      </c>
      <c r="H667" s="373">
        <v>70118.2</v>
      </c>
      <c r="I667" s="121">
        <f t="shared" si="34"/>
        <v>1752955</v>
      </c>
    </row>
    <row r="668" spans="1:9">
      <c r="A668" s="23">
        <f t="shared" si="35"/>
        <v>564</v>
      </c>
      <c r="B668" s="226"/>
      <c r="C668" s="226"/>
      <c r="D668" s="136">
        <v>42947</v>
      </c>
      <c r="E668" s="136">
        <v>42972</v>
      </c>
      <c r="F668" s="136">
        <v>42972</v>
      </c>
      <c r="G668" s="25">
        <f t="shared" si="33"/>
        <v>25</v>
      </c>
      <c r="H668" s="373">
        <v>63759.1</v>
      </c>
      <c r="I668" s="121">
        <f t="shared" si="34"/>
        <v>1593977.5</v>
      </c>
    </row>
    <row r="669" spans="1:9">
      <c r="A669" s="23">
        <f t="shared" si="35"/>
        <v>565</v>
      </c>
      <c r="B669" s="226"/>
      <c r="C669" s="226"/>
      <c r="D669" s="136">
        <v>42951</v>
      </c>
      <c r="E669" s="136">
        <v>42972</v>
      </c>
      <c r="F669" s="136">
        <v>42972</v>
      </c>
      <c r="G669" s="25">
        <f t="shared" si="33"/>
        <v>21</v>
      </c>
      <c r="H669" s="373">
        <v>67490.100000000006</v>
      </c>
      <c r="I669" s="121">
        <f t="shared" si="34"/>
        <v>1417292.1</v>
      </c>
    </row>
    <row r="670" spans="1:9">
      <c r="A670" s="23">
        <f t="shared" si="35"/>
        <v>566</v>
      </c>
      <c r="B670" s="226"/>
      <c r="C670" s="226"/>
      <c r="D670" s="136">
        <v>42951</v>
      </c>
      <c r="E670" s="136">
        <v>42972</v>
      </c>
      <c r="F670" s="136">
        <v>42972</v>
      </c>
      <c r="G670" s="25">
        <f t="shared" si="33"/>
        <v>21</v>
      </c>
      <c r="H670" s="373">
        <v>70040.3</v>
      </c>
      <c r="I670" s="121">
        <f t="shared" si="34"/>
        <v>1470846.3</v>
      </c>
    </row>
    <row r="671" spans="1:9">
      <c r="A671" s="23">
        <f t="shared" si="35"/>
        <v>567</v>
      </c>
      <c r="B671" s="226"/>
      <c r="C671" s="226"/>
      <c r="D671" s="136">
        <v>42951</v>
      </c>
      <c r="E671" s="136">
        <v>42972</v>
      </c>
      <c r="F671" s="136">
        <v>42972</v>
      </c>
      <c r="G671" s="25">
        <f t="shared" si="33"/>
        <v>21</v>
      </c>
      <c r="H671" s="373">
        <v>69499.100000000006</v>
      </c>
      <c r="I671" s="121">
        <f t="shared" si="34"/>
        <v>1459481.1</v>
      </c>
    </row>
    <row r="672" spans="1:9">
      <c r="A672" s="23">
        <f t="shared" si="35"/>
        <v>568</v>
      </c>
      <c r="B672" s="226"/>
      <c r="C672" s="226"/>
      <c r="D672" s="136">
        <v>42951</v>
      </c>
      <c r="E672" s="136">
        <v>42972</v>
      </c>
      <c r="F672" s="136">
        <v>42972</v>
      </c>
      <c r="G672" s="25">
        <f t="shared" si="33"/>
        <v>21</v>
      </c>
      <c r="H672" s="373">
        <v>70101.8</v>
      </c>
      <c r="I672" s="121">
        <f t="shared" si="34"/>
        <v>1472137.8</v>
      </c>
    </row>
    <row r="673" spans="1:9">
      <c r="A673" s="23">
        <f t="shared" si="35"/>
        <v>569</v>
      </c>
      <c r="B673" s="226"/>
      <c r="C673" s="226"/>
      <c r="D673" s="136">
        <v>42951</v>
      </c>
      <c r="E673" s="136">
        <v>42972</v>
      </c>
      <c r="F673" s="136">
        <v>42972</v>
      </c>
      <c r="G673" s="25">
        <f t="shared" si="33"/>
        <v>21</v>
      </c>
      <c r="H673" s="373">
        <v>69290</v>
      </c>
      <c r="I673" s="121">
        <f t="shared" si="34"/>
        <v>1455090</v>
      </c>
    </row>
    <row r="674" spans="1:9">
      <c r="A674" s="23">
        <f t="shared" si="35"/>
        <v>570</v>
      </c>
      <c r="B674" s="226"/>
      <c r="C674" s="226"/>
      <c r="D674" s="136">
        <v>42951</v>
      </c>
      <c r="E674" s="136">
        <v>42972</v>
      </c>
      <c r="F674" s="136">
        <v>42972</v>
      </c>
      <c r="G674" s="25">
        <f t="shared" si="33"/>
        <v>21</v>
      </c>
      <c r="H674" s="373">
        <v>67871.399999999994</v>
      </c>
      <c r="I674" s="121">
        <f t="shared" si="34"/>
        <v>1425299.4</v>
      </c>
    </row>
    <row r="675" spans="1:9">
      <c r="A675" s="23">
        <f t="shared" si="35"/>
        <v>571</v>
      </c>
      <c r="B675" s="226"/>
      <c r="C675" s="226"/>
      <c r="D675" s="136">
        <v>42951</v>
      </c>
      <c r="E675" s="136">
        <v>42972</v>
      </c>
      <c r="F675" s="136">
        <v>42972</v>
      </c>
      <c r="G675" s="25">
        <f t="shared" si="33"/>
        <v>21</v>
      </c>
      <c r="H675" s="373">
        <v>68552</v>
      </c>
      <c r="I675" s="121">
        <f t="shared" si="34"/>
        <v>1439592</v>
      </c>
    </row>
    <row r="676" spans="1:9">
      <c r="A676" s="23">
        <f t="shared" si="35"/>
        <v>572</v>
      </c>
      <c r="B676" s="226"/>
      <c r="C676" s="226"/>
      <c r="D676" s="136">
        <v>42951</v>
      </c>
      <c r="E676" s="136">
        <v>42972</v>
      </c>
      <c r="F676" s="136">
        <v>42972</v>
      </c>
      <c r="G676" s="25">
        <f t="shared" si="33"/>
        <v>21</v>
      </c>
      <c r="H676" s="373">
        <v>69326.899999999994</v>
      </c>
      <c r="I676" s="121">
        <f t="shared" si="34"/>
        <v>1455864.9</v>
      </c>
    </row>
    <row r="677" spans="1:9">
      <c r="A677" s="23">
        <f t="shared" si="35"/>
        <v>573</v>
      </c>
      <c r="B677" s="226"/>
      <c r="C677" s="226"/>
      <c r="D677" s="136">
        <v>42951</v>
      </c>
      <c r="E677" s="136">
        <v>42972</v>
      </c>
      <c r="F677" s="136">
        <v>42972</v>
      </c>
      <c r="G677" s="25">
        <f t="shared" si="33"/>
        <v>21</v>
      </c>
      <c r="H677" s="373">
        <v>65251.5</v>
      </c>
      <c r="I677" s="121">
        <f t="shared" si="34"/>
        <v>1370281.5</v>
      </c>
    </row>
    <row r="678" spans="1:9">
      <c r="A678" s="23">
        <f t="shared" si="35"/>
        <v>574</v>
      </c>
      <c r="B678" s="226"/>
      <c r="C678" s="226"/>
      <c r="D678" s="136">
        <v>42951</v>
      </c>
      <c r="E678" s="136">
        <v>42972</v>
      </c>
      <c r="F678" s="136">
        <v>42972</v>
      </c>
      <c r="G678" s="25">
        <f t="shared" si="33"/>
        <v>21</v>
      </c>
      <c r="H678" s="373">
        <v>63164.6</v>
      </c>
      <c r="I678" s="121">
        <f t="shared" si="34"/>
        <v>1326456.6000000001</v>
      </c>
    </row>
    <row r="679" spans="1:9">
      <c r="A679" s="23">
        <f t="shared" si="35"/>
        <v>575</v>
      </c>
      <c r="B679" s="226"/>
      <c r="C679" s="226"/>
      <c r="D679" s="136">
        <v>42951</v>
      </c>
      <c r="E679" s="136">
        <v>42972</v>
      </c>
      <c r="F679" s="136">
        <v>42972</v>
      </c>
      <c r="G679" s="25">
        <f t="shared" si="33"/>
        <v>21</v>
      </c>
      <c r="H679" s="373">
        <v>68707.8</v>
      </c>
      <c r="I679" s="121">
        <f t="shared" si="34"/>
        <v>1442863.8</v>
      </c>
    </row>
    <row r="680" spans="1:9">
      <c r="A680" s="23">
        <f t="shared" si="35"/>
        <v>576</v>
      </c>
      <c r="B680" s="226"/>
      <c r="C680" s="226"/>
      <c r="D680" s="136">
        <v>42951</v>
      </c>
      <c r="E680" s="136">
        <v>42972</v>
      </c>
      <c r="F680" s="136">
        <v>42972</v>
      </c>
      <c r="G680" s="25">
        <f t="shared" si="33"/>
        <v>21</v>
      </c>
      <c r="H680" s="373">
        <v>64739</v>
      </c>
      <c r="I680" s="121">
        <f t="shared" si="34"/>
        <v>1359519</v>
      </c>
    </row>
    <row r="681" spans="1:9">
      <c r="A681" s="23">
        <f t="shared" si="35"/>
        <v>577</v>
      </c>
      <c r="B681" s="226"/>
      <c r="C681" s="226"/>
      <c r="D681" s="136">
        <v>42951</v>
      </c>
      <c r="E681" s="136">
        <v>42972</v>
      </c>
      <c r="F681" s="136">
        <v>42972</v>
      </c>
      <c r="G681" s="25">
        <f t="shared" ref="G681:G744" si="36">F681-D681</f>
        <v>21</v>
      </c>
      <c r="H681" s="373">
        <v>66202.7</v>
      </c>
      <c r="I681" s="121">
        <f t="shared" ref="I681:I744" si="37">ROUND(G681*H681,2)</f>
        <v>1390256.7</v>
      </c>
    </row>
    <row r="682" spans="1:9">
      <c r="A682" s="23">
        <f t="shared" si="35"/>
        <v>578</v>
      </c>
      <c r="B682" s="226"/>
      <c r="C682" s="226"/>
      <c r="D682" s="136">
        <v>42951</v>
      </c>
      <c r="E682" s="136">
        <v>42972</v>
      </c>
      <c r="F682" s="136">
        <v>42972</v>
      </c>
      <c r="G682" s="25">
        <f t="shared" si="36"/>
        <v>21</v>
      </c>
      <c r="H682" s="373">
        <v>64443.8</v>
      </c>
      <c r="I682" s="121">
        <f t="shared" si="37"/>
        <v>1353319.8</v>
      </c>
    </row>
    <row r="683" spans="1:9">
      <c r="A683" s="23">
        <f t="shared" si="35"/>
        <v>579</v>
      </c>
      <c r="B683" s="226"/>
      <c r="C683" s="226"/>
      <c r="D683" s="136">
        <v>42951</v>
      </c>
      <c r="E683" s="136">
        <v>42972</v>
      </c>
      <c r="F683" s="136">
        <v>42972</v>
      </c>
      <c r="G683" s="25">
        <f t="shared" si="36"/>
        <v>21</v>
      </c>
      <c r="H683" s="373">
        <v>63849.3</v>
      </c>
      <c r="I683" s="121">
        <f t="shared" si="37"/>
        <v>1340835.3</v>
      </c>
    </row>
    <row r="684" spans="1:9">
      <c r="A684" s="23">
        <f t="shared" si="35"/>
        <v>580</v>
      </c>
      <c r="B684" s="226"/>
      <c r="C684" s="226"/>
      <c r="D684" s="136">
        <v>42951</v>
      </c>
      <c r="E684" s="136">
        <v>42972</v>
      </c>
      <c r="F684" s="136">
        <v>42972</v>
      </c>
      <c r="G684" s="25">
        <f t="shared" si="36"/>
        <v>21</v>
      </c>
      <c r="H684" s="373">
        <v>64616</v>
      </c>
      <c r="I684" s="121">
        <f t="shared" si="37"/>
        <v>1356936</v>
      </c>
    </row>
    <row r="685" spans="1:9">
      <c r="A685" s="23">
        <f t="shared" si="35"/>
        <v>581</v>
      </c>
      <c r="B685" s="226"/>
      <c r="C685" s="226"/>
      <c r="D685" s="136">
        <v>42951</v>
      </c>
      <c r="E685" s="136">
        <v>42972</v>
      </c>
      <c r="F685" s="136">
        <v>42972</v>
      </c>
      <c r="G685" s="25">
        <f t="shared" si="36"/>
        <v>21</v>
      </c>
      <c r="H685" s="373">
        <v>69277.7</v>
      </c>
      <c r="I685" s="121">
        <f t="shared" si="37"/>
        <v>1454831.7</v>
      </c>
    </row>
    <row r="686" spans="1:9">
      <c r="A686" s="23">
        <f t="shared" si="35"/>
        <v>582</v>
      </c>
      <c r="B686" s="226"/>
      <c r="C686" s="226"/>
      <c r="D686" s="136">
        <v>42951</v>
      </c>
      <c r="E686" s="136">
        <v>42972</v>
      </c>
      <c r="F686" s="136">
        <v>42972</v>
      </c>
      <c r="G686" s="25">
        <f t="shared" si="36"/>
        <v>21</v>
      </c>
      <c r="H686" s="373">
        <v>69384.3</v>
      </c>
      <c r="I686" s="121">
        <f t="shared" si="37"/>
        <v>1457070.3</v>
      </c>
    </row>
    <row r="687" spans="1:9">
      <c r="A687" s="23">
        <f t="shared" si="35"/>
        <v>583</v>
      </c>
      <c r="B687" s="226"/>
      <c r="C687" s="226"/>
      <c r="D687" s="136">
        <v>42951</v>
      </c>
      <c r="E687" s="136">
        <v>42972</v>
      </c>
      <c r="F687" s="136">
        <v>42972</v>
      </c>
      <c r="G687" s="25">
        <f t="shared" si="36"/>
        <v>21</v>
      </c>
      <c r="H687" s="373">
        <v>69490.899999999994</v>
      </c>
      <c r="I687" s="121">
        <f t="shared" si="37"/>
        <v>1459308.9</v>
      </c>
    </row>
    <row r="688" spans="1:9">
      <c r="A688" s="23">
        <f t="shared" si="35"/>
        <v>584</v>
      </c>
      <c r="B688" s="226"/>
      <c r="C688" s="226"/>
      <c r="D688" s="136">
        <v>42951</v>
      </c>
      <c r="E688" s="136">
        <v>42972</v>
      </c>
      <c r="F688" s="136">
        <v>42972</v>
      </c>
      <c r="G688" s="25">
        <f t="shared" si="36"/>
        <v>21</v>
      </c>
      <c r="H688" s="373">
        <v>68802.100000000006</v>
      </c>
      <c r="I688" s="121">
        <f t="shared" si="37"/>
        <v>1444844.1</v>
      </c>
    </row>
    <row r="689" spans="1:9">
      <c r="A689" s="23">
        <f t="shared" si="35"/>
        <v>585</v>
      </c>
      <c r="B689" s="226"/>
      <c r="C689" s="226"/>
      <c r="D689" s="136">
        <v>42951</v>
      </c>
      <c r="E689" s="136">
        <v>42972</v>
      </c>
      <c r="F689" s="136">
        <v>42972</v>
      </c>
      <c r="G689" s="25">
        <f t="shared" si="36"/>
        <v>21</v>
      </c>
      <c r="H689" s="373">
        <v>66227.3</v>
      </c>
      <c r="I689" s="121">
        <f t="shared" si="37"/>
        <v>1390773.3</v>
      </c>
    </row>
    <row r="690" spans="1:9">
      <c r="A690" s="23">
        <f t="shared" si="35"/>
        <v>586</v>
      </c>
      <c r="B690" s="226"/>
      <c r="C690" s="226"/>
      <c r="D690" s="136">
        <v>42951</v>
      </c>
      <c r="E690" s="136">
        <v>42972</v>
      </c>
      <c r="F690" s="136">
        <v>42972</v>
      </c>
      <c r="G690" s="25">
        <f t="shared" si="36"/>
        <v>21</v>
      </c>
      <c r="H690" s="373">
        <v>65706.600000000006</v>
      </c>
      <c r="I690" s="121">
        <f t="shared" si="37"/>
        <v>1379838.6</v>
      </c>
    </row>
    <row r="691" spans="1:9">
      <c r="A691" s="23">
        <f t="shared" si="35"/>
        <v>587</v>
      </c>
      <c r="B691" s="226"/>
      <c r="C691" s="226"/>
      <c r="D691" s="136">
        <v>42951</v>
      </c>
      <c r="E691" s="136">
        <v>42972</v>
      </c>
      <c r="F691" s="136">
        <v>42972</v>
      </c>
      <c r="G691" s="25">
        <f t="shared" si="36"/>
        <v>21</v>
      </c>
      <c r="H691" s="373">
        <v>67211.3</v>
      </c>
      <c r="I691" s="121">
        <f t="shared" si="37"/>
        <v>1411437.3</v>
      </c>
    </row>
    <row r="692" spans="1:9">
      <c r="A692" s="23">
        <f t="shared" si="35"/>
        <v>588</v>
      </c>
      <c r="B692" s="226"/>
      <c r="C692" s="226"/>
      <c r="D692" s="136">
        <v>42951</v>
      </c>
      <c r="E692" s="136">
        <v>42972</v>
      </c>
      <c r="F692" s="136">
        <v>42972</v>
      </c>
      <c r="G692" s="25">
        <f t="shared" si="36"/>
        <v>21</v>
      </c>
      <c r="H692" s="373">
        <v>67797.600000000006</v>
      </c>
      <c r="I692" s="121">
        <f t="shared" si="37"/>
        <v>1423749.6</v>
      </c>
    </row>
    <row r="693" spans="1:9">
      <c r="A693" s="23">
        <f t="shared" si="35"/>
        <v>589</v>
      </c>
      <c r="B693" s="226"/>
      <c r="C693" s="226"/>
      <c r="D693" s="136">
        <v>42954</v>
      </c>
      <c r="E693" s="136">
        <v>42972</v>
      </c>
      <c r="F693" s="136">
        <v>42972</v>
      </c>
      <c r="G693" s="25">
        <f t="shared" si="36"/>
        <v>18</v>
      </c>
      <c r="H693" s="373">
        <v>65214.6</v>
      </c>
      <c r="I693" s="121">
        <f t="shared" si="37"/>
        <v>1173862.8</v>
      </c>
    </row>
    <row r="694" spans="1:9">
      <c r="A694" s="23">
        <f t="shared" ref="A694:A757" si="38">A693+1</f>
        <v>590</v>
      </c>
      <c r="B694" s="226"/>
      <c r="C694" s="226"/>
      <c r="D694" s="136">
        <v>42954</v>
      </c>
      <c r="E694" s="136">
        <v>42972</v>
      </c>
      <c r="F694" s="136">
        <v>42972</v>
      </c>
      <c r="G694" s="25">
        <f t="shared" si="36"/>
        <v>18</v>
      </c>
      <c r="H694" s="373">
        <v>67108.800000000003</v>
      </c>
      <c r="I694" s="121">
        <f t="shared" si="37"/>
        <v>1207958.3999999999</v>
      </c>
    </row>
    <row r="695" spans="1:9">
      <c r="A695" s="23">
        <f t="shared" si="38"/>
        <v>591</v>
      </c>
      <c r="B695" s="226" t="s">
        <v>269</v>
      </c>
      <c r="C695" s="226" t="s">
        <v>519</v>
      </c>
      <c r="D695" s="136">
        <v>42938</v>
      </c>
      <c r="E695" s="136">
        <v>42993</v>
      </c>
      <c r="F695" s="136">
        <v>42993</v>
      </c>
      <c r="G695" s="25">
        <f t="shared" si="36"/>
        <v>55</v>
      </c>
      <c r="H695" s="373">
        <v>183.18120179999997</v>
      </c>
      <c r="I695" s="121">
        <f t="shared" si="37"/>
        <v>10074.969999999999</v>
      </c>
    </row>
    <row r="696" spans="1:9">
      <c r="A696" s="23">
        <f t="shared" si="38"/>
        <v>592</v>
      </c>
      <c r="B696" s="226"/>
      <c r="C696" s="226"/>
      <c r="D696" s="136">
        <v>42938</v>
      </c>
      <c r="E696" s="136">
        <v>42993</v>
      </c>
      <c r="F696" s="136">
        <v>42993</v>
      </c>
      <c r="G696" s="25">
        <f t="shared" si="36"/>
        <v>55</v>
      </c>
      <c r="H696" s="373">
        <v>181.3654812</v>
      </c>
      <c r="I696" s="121">
        <f t="shared" si="37"/>
        <v>9975.1</v>
      </c>
    </row>
    <row r="697" spans="1:9">
      <c r="A697" s="23">
        <f t="shared" si="38"/>
        <v>593</v>
      </c>
      <c r="B697" s="226"/>
      <c r="C697" s="226"/>
      <c r="D697" s="136">
        <v>42938</v>
      </c>
      <c r="E697" s="136">
        <v>42993</v>
      </c>
      <c r="F697" s="136">
        <v>42993</v>
      </c>
      <c r="G697" s="25">
        <f t="shared" si="36"/>
        <v>55</v>
      </c>
      <c r="H697" s="373">
        <v>185.98632710000001</v>
      </c>
      <c r="I697" s="121">
        <f t="shared" si="37"/>
        <v>10229.25</v>
      </c>
    </row>
    <row r="698" spans="1:9">
      <c r="A698" s="23">
        <f t="shared" si="38"/>
        <v>594</v>
      </c>
      <c r="B698" s="226"/>
      <c r="C698" s="226"/>
      <c r="D698" s="136">
        <v>42937</v>
      </c>
      <c r="E698" s="136">
        <v>42993</v>
      </c>
      <c r="F698" s="136">
        <v>42993</v>
      </c>
      <c r="G698" s="25">
        <f t="shared" si="36"/>
        <v>56</v>
      </c>
      <c r="H698" s="373">
        <v>187.6607041</v>
      </c>
      <c r="I698" s="121">
        <f t="shared" si="37"/>
        <v>10509</v>
      </c>
    </row>
    <row r="699" spans="1:9">
      <c r="A699" s="23">
        <f t="shared" si="38"/>
        <v>595</v>
      </c>
      <c r="B699" s="226"/>
      <c r="C699" s="226"/>
      <c r="D699" s="136">
        <v>42937</v>
      </c>
      <c r="E699" s="136">
        <v>42993</v>
      </c>
      <c r="F699" s="136">
        <v>42993</v>
      </c>
      <c r="G699" s="25">
        <f t="shared" si="36"/>
        <v>56</v>
      </c>
      <c r="H699" s="373">
        <v>170.25370599999999</v>
      </c>
      <c r="I699" s="121">
        <f t="shared" si="37"/>
        <v>9534.2099999999991</v>
      </c>
    </row>
    <row r="700" spans="1:9">
      <c r="A700" s="23">
        <f t="shared" si="38"/>
        <v>596</v>
      </c>
      <c r="B700" s="226"/>
      <c r="C700" s="226"/>
      <c r="D700" s="136">
        <v>42937</v>
      </c>
      <c r="E700" s="136">
        <v>42993</v>
      </c>
      <c r="F700" s="136">
        <v>42993</v>
      </c>
      <c r="G700" s="25">
        <f t="shared" si="36"/>
        <v>56</v>
      </c>
      <c r="H700" s="373">
        <v>178.40813990000004</v>
      </c>
      <c r="I700" s="121">
        <f t="shared" si="37"/>
        <v>9990.86</v>
      </c>
    </row>
    <row r="701" spans="1:9">
      <c r="A701" s="23">
        <f t="shared" si="38"/>
        <v>597</v>
      </c>
      <c r="B701" s="226"/>
      <c r="C701" s="226"/>
      <c r="D701" s="136">
        <v>42938</v>
      </c>
      <c r="E701" s="136">
        <v>42993</v>
      </c>
      <c r="F701" s="136">
        <v>42993</v>
      </c>
      <c r="G701" s="25">
        <f t="shared" si="36"/>
        <v>55</v>
      </c>
      <c r="H701" s="373">
        <v>185.44269810000003</v>
      </c>
      <c r="I701" s="121">
        <f t="shared" si="37"/>
        <v>10199.35</v>
      </c>
    </row>
    <row r="702" spans="1:9">
      <c r="A702" s="23">
        <f t="shared" si="38"/>
        <v>598</v>
      </c>
      <c r="B702" s="226"/>
      <c r="C702" s="226"/>
      <c r="D702" s="136">
        <v>42947</v>
      </c>
      <c r="E702" s="136">
        <v>42993</v>
      </c>
      <c r="F702" s="136">
        <v>42993</v>
      </c>
      <c r="G702" s="25">
        <f t="shared" si="36"/>
        <v>46</v>
      </c>
      <c r="H702" s="373">
        <v>179.91942829999999</v>
      </c>
      <c r="I702" s="121">
        <f t="shared" si="37"/>
        <v>8276.2900000000009</v>
      </c>
    </row>
    <row r="703" spans="1:9">
      <c r="A703" s="23">
        <f t="shared" si="38"/>
        <v>599</v>
      </c>
      <c r="B703" s="226"/>
      <c r="C703" s="226"/>
      <c r="D703" s="136">
        <v>42947</v>
      </c>
      <c r="E703" s="136">
        <v>42993</v>
      </c>
      <c r="F703" s="136">
        <v>42993</v>
      </c>
      <c r="G703" s="25">
        <f t="shared" si="36"/>
        <v>46</v>
      </c>
      <c r="H703" s="373">
        <v>168.93812400000002</v>
      </c>
      <c r="I703" s="121">
        <f t="shared" si="37"/>
        <v>7771.15</v>
      </c>
    </row>
    <row r="704" spans="1:9">
      <c r="A704" s="23">
        <f t="shared" si="38"/>
        <v>600</v>
      </c>
      <c r="B704" s="226"/>
      <c r="C704" s="226"/>
      <c r="D704" s="136">
        <v>42947</v>
      </c>
      <c r="E704" s="136">
        <v>42993</v>
      </c>
      <c r="F704" s="136">
        <v>42993</v>
      </c>
      <c r="G704" s="25">
        <f t="shared" si="36"/>
        <v>46</v>
      </c>
      <c r="H704" s="373">
        <v>175.43992600000001</v>
      </c>
      <c r="I704" s="121">
        <f t="shared" si="37"/>
        <v>8070.24</v>
      </c>
    </row>
    <row r="705" spans="1:9">
      <c r="A705" s="23">
        <f t="shared" si="38"/>
        <v>601</v>
      </c>
      <c r="B705" s="226"/>
      <c r="C705" s="226"/>
      <c r="D705" s="136">
        <v>42947</v>
      </c>
      <c r="E705" s="136">
        <v>42993</v>
      </c>
      <c r="F705" s="136">
        <v>42993</v>
      </c>
      <c r="G705" s="25">
        <f t="shared" si="36"/>
        <v>46</v>
      </c>
      <c r="H705" s="373">
        <v>185.94283669999996</v>
      </c>
      <c r="I705" s="121">
        <f t="shared" si="37"/>
        <v>8553.3700000000008</v>
      </c>
    </row>
    <row r="706" spans="1:9">
      <c r="A706" s="23">
        <f t="shared" si="38"/>
        <v>602</v>
      </c>
      <c r="B706" s="226"/>
      <c r="C706" s="226"/>
      <c r="D706" s="136">
        <v>42947</v>
      </c>
      <c r="E706" s="136">
        <v>42993</v>
      </c>
      <c r="F706" s="136">
        <v>42993</v>
      </c>
      <c r="G706" s="25">
        <f t="shared" si="36"/>
        <v>46</v>
      </c>
      <c r="H706" s="373">
        <v>169.07946759999999</v>
      </c>
      <c r="I706" s="121">
        <f t="shared" si="37"/>
        <v>7777.66</v>
      </c>
    </row>
    <row r="707" spans="1:9">
      <c r="A707" s="23">
        <f t="shared" si="38"/>
        <v>603</v>
      </c>
      <c r="B707" s="226"/>
      <c r="C707" s="226"/>
      <c r="D707" s="136">
        <v>42951</v>
      </c>
      <c r="E707" s="136">
        <v>42993</v>
      </c>
      <c r="F707" s="136">
        <v>42993</v>
      </c>
      <c r="G707" s="25">
        <f t="shared" si="36"/>
        <v>42</v>
      </c>
      <c r="H707" s="373">
        <v>178.97351399999999</v>
      </c>
      <c r="I707" s="121">
        <f t="shared" si="37"/>
        <v>7516.89</v>
      </c>
    </row>
    <row r="708" spans="1:9">
      <c r="A708" s="23">
        <f t="shared" si="38"/>
        <v>604</v>
      </c>
      <c r="B708" s="226"/>
      <c r="C708" s="226"/>
      <c r="D708" s="136">
        <v>42951</v>
      </c>
      <c r="E708" s="136">
        <v>42993</v>
      </c>
      <c r="F708" s="136">
        <v>42993</v>
      </c>
      <c r="G708" s="25">
        <f t="shared" si="36"/>
        <v>42</v>
      </c>
      <c r="H708" s="373">
        <v>185.73625780000003</v>
      </c>
      <c r="I708" s="121">
        <f t="shared" si="37"/>
        <v>7800.92</v>
      </c>
    </row>
    <row r="709" spans="1:9">
      <c r="A709" s="23">
        <f t="shared" si="38"/>
        <v>605</v>
      </c>
      <c r="B709" s="226"/>
      <c r="C709" s="226"/>
      <c r="D709" s="136">
        <v>42951</v>
      </c>
      <c r="E709" s="136">
        <v>42993</v>
      </c>
      <c r="F709" s="136">
        <v>42993</v>
      </c>
      <c r="G709" s="25">
        <f t="shared" si="36"/>
        <v>42</v>
      </c>
      <c r="H709" s="373">
        <v>184.3010774</v>
      </c>
      <c r="I709" s="121">
        <f t="shared" si="37"/>
        <v>7740.65</v>
      </c>
    </row>
    <row r="710" spans="1:9">
      <c r="A710" s="23">
        <f t="shared" si="38"/>
        <v>606</v>
      </c>
      <c r="B710" s="226"/>
      <c r="C710" s="226"/>
      <c r="D710" s="136">
        <v>42951</v>
      </c>
      <c r="E710" s="136">
        <v>42993</v>
      </c>
      <c r="F710" s="136">
        <v>42993</v>
      </c>
      <c r="G710" s="25">
        <f t="shared" si="36"/>
        <v>42</v>
      </c>
      <c r="H710" s="373">
        <v>185.89934639999998</v>
      </c>
      <c r="I710" s="121">
        <f t="shared" si="37"/>
        <v>7807.77</v>
      </c>
    </row>
    <row r="711" spans="1:9">
      <c r="A711" s="23">
        <f t="shared" si="38"/>
        <v>607</v>
      </c>
      <c r="B711" s="226"/>
      <c r="C711" s="226"/>
      <c r="D711" s="136">
        <v>42951</v>
      </c>
      <c r="E711" s="136">
        <v>42993</v>
      </c>
      <c r="F711" s="136">
        <v>42993</v>
      </c>
      <c r="G711" s="25">
        <f t="shared" si="36"/>
        <v>42</v>
      </c>
      <c r="H711" s="373">
        <v>183.74657590000004</v>
      </c>
      <c r="I711" s="121">
        <f t="shared" si="37"/>
        <v>7717.36</v>
      </c>
    </row>
    <row r="712" spans="1:9">
      <c r="A712" s="23">
        <f t="shared" si="38"/>
        <v>608</v>
      </c>
      <c r="B712" s="226"/>
      <c r="C712" s="226"/>
      <c r="D712" s="136">
        <v>42951</v>
      </c>
      <c r="E712" s="136">
        <v>42993</v>
      </c>
      <c r="F712" s="136">
        <v>42993</v>
      </c>
      <c r="G712" s="25">
        <f t="shared" si="36"/>
        <v>42</v>
      </c>
      <c r="H712" s="373">
        <v>179.98466369999997</v>
      </c>
      <c r="I712" s="121">
        <f t="shared" si="37"/>
        <v>7559.36</v>
      </c>
    </row>
    <row r="713" spans="1:9">
      <c r="A713" s="23">
        <f t="shared" si="38"/>
        <v>609</v>
      </c>
      <c r="B713" s="226"/>
      <c r="C713" s="226"/>
      <c r="D713" s="136">
        <v>42951</v>
      </c>
      <c r="E713" s="136">
        <v>42993</v>
      </c>
      <c r="F713" s="136">
        <v>42993</v>
      </c>
      <c r="G713" s="25">
        <f t="shared" si="36"/>
        <v>42</v>
      </c>
      <c r="H713" s="373">
        <v>181.78951180000001</v>
      </c>
      <c r="I713" s="121">
        <f t="shared" si="37"/>
        <v>7635.16</v>
      </c>
    </row>
    <row r="714" spans="1:9">
      <c r="A714" s="23">
        <f t="shared" si="38"/>
        <v>610</v>
      </c>
      <c r="B714" s="226"/>
      <c r="C714" s="226"/>
      <c r="D714" s="136">
        <v>42951</v>
      </c>
      <c r="E714" s="136">
        <v>42993</v>
      </c>
      <c r="F714" s="136">
        <v>42993</v>
      </c>
      <c r="G714" s="25">
        <f t="shared" si="36"/>
        <v>42</v>
      </c>
      <c r="H714" s="373">
        <v>183.84442910000001</v>
      </c>
      <c r="I714" s="121">
        <f t="shared" si="37"/>
        <v>7721.47</v>
      </c>
    </row>
    <row r="715" spans="1:9">
      <c r="A715" s="23">
        <f t="shared" si="38"/>
        <v>611</v>
      </c>
      <c r="B715" s="226"/>
      <c r="C715" s="226"/>
      <c r="D715" s="136">
        <v>42951</v>
      </c>
      <c r="E715" s="136">
        <v>42993</v>
      </c>
      <c r="F715" s="136">
        <v>42993</v>
      </c>
      <c r="G715" s="25">
        <f t="shared" si="36"/>
        <v>42</v>
      </c>
      <c r="H715" s="373">
        <v>173.03708610000001</v>
      </c>
      <c r="I715" s="121">
        <f t="shared" si="37"/>
        <v>7267.56</v>
      </c>
    </row>
    <row r="716" spans="1:9">
      <c r="A716" s="23">
        <f t="shared" si="38"/>
        <v>612</v>
      </c>
      <c r="B716" s="226"/>
      <c r="C716" s="226"/>
      <c r="D716" s="136">
        <v>42951</v>
      </c>
      <c r="E716" s="136">
        <v>42993</v>
      </c>
      <c r="F716" s="136">
        <v>42993</v>
      </c>
      <c r="G716" s="25">
        <f t="shared" si="36"/>
        <v>42</v>
      </c>
      <c r="H716" s="373">
        <v>167.5029437</v>
      </c>
      <c r="I716" s="121">
        <f t="shared" si="37"/>
        <v>7035.12</v>
      </c>
    </row>
    <row r="717" spans="1:9">
      <c r="A717" s="23">
        <f t="shared" si="38"/>
        <v>613</v>
      </c>
      <c r="B717" s="226"/>
      <c r="C717" s="226"/>
      <c r="D717" s="136">
        <v>42951</v>
      </c>
      <c r="E717" s="136">
        <v>42993</v>
      </c>
      <c r="F717" s="136">
        <v>42993</v>
      </c>
      <c r="G717" s="25">
        <f t="shared" si="36"/>
        <v>42</v>
      </c>
      <c r="H717" s="373">
        <v>182.2026698</v>
      </c>
      <c r="I717" s="121">
        <f t="shared" si="37"/>
        <v>7652.51</v>
      </c>
    </row>
    <row r="718" spans="1:9">
      <c r="A718" s="23">
        <f t="shared" si="38"/>
        <v>614</v>
      </c>
      <c r="B718" s="226"/>
      <c r="C718" s="226"/>
      <c r="D718" s="136">
        <v>42951</v>
      </c>
      <c r="E718" s="136">
        <v>42993</v>
      </c>
      <c r="F718" s="136">
        <v>42993</v>
      </c>
      <c r="G718" s="25">
        <f t="shared" si="36"/>
        <v>42</v>
      </c>
      <c r="H718" s="373">
        <v>171.6780138</v>
      </c>
      <c r="I718" s="121">
        <f t="shared" si="37"/>
        <v>7210.48</v>
      </c>
    </row>
    <row r="719" spans="1:9">
      <c r="A719" s="23">
        <f t="shared" si="38"/>
        <v>615</v>
      </c>
      <c r="B719" s="226"/>
      <c r="C719" s="226"/>
      <c r="D719" s="136">
        <v>42951</v>
      </c>
      <c r="E719" s="136">
        <v>42993</v>
      </c>
      <c r="F719" s="136">
        <v>42993</v>
      </c>
      <c r="G719" s="25">
        <f t="shared" si="36"/>
        <v>42</v>
      </c>
      <c r="H719" s="373">
        <v>175.55952429999996</v>
      </c>
      <c r="I719" s="121">
        <f t="shared" si="37"/>
        <v>7373.5</v>
      </c>
    </row>
    <row r="720" spans="1:9">
      <c r="A720" s="23">
        <f t="shared" si="38"/>
        <v>616</v>
      </c>
      <c r="B720" s="226"/>
      <c r="C720" s="226"/>
      <c r="D720" s="136">
        <v>42951</v>
      </c>
      <c r="E720" s="136">
        <v>42993</v>
      </c>
      <c r="F720" s="136">
        <v>42993</v>
      </c>
      <c r="G720" s="25">
        <f t="shared" si="36"/>
        <v>42</v>
      </c>
      <c r="H720" s="373">
        <v>170.89518820000001</v>
      </c>
      <c r="I720" s="121">
        <f t="shared" si="37"/>
        <v>7177.6</v>
      </c>
    </row>
    <row r="721" spans="1:9">
      <c r="A721" s="23">
        <f t="shared" si="38"/>
        <v>617</v>
      </c>
      <c r="B721" s="226"/>
      <c r="C721" s="226"/>
      <c r="D721" s="136">
        <v>42951</v>
      </c>
      <c r="E721" s="136">
        <v>42993</v>
      </c>
      <c r="F721" s="136">
        <v>42993</v>
      </c>
      <c r="G721" s="25">
        <f t="shared" si="36"/>
        <v>42</v>
      </c>
      <c r="H721" s="373">
        <v>169.31866429999999</v>
      </c>
      <c r="I721" s="121">
        <f t="shared" si="37"/>
        <v>7111.38</v>
      </c>
    </row>
    <row r="722" spans="1:9">
      <c r="A722" s="23">
        <f t="shared" si="38"/>
        <v>618</v>
      </c>
      <c r="B722" s="226"/>
      <c r="C722" s="226"/>
      <c r="D722" s="136">
        <v>42951</v>
      </c>
      <c r="E722" s="136">
        <v>42993</v>
      </c>
      <c r="F722" s="136">
        <v>42993</v>
      </c>
      <c r="G722" s="25">
        <f t="shared" si="36"/>
        <v>42</v>
      </c>
      <c r="H722" s="373">
        <v>171.35183649999999</v>
      </c>
      <c r="I722" s="121">
        <f t="shared" si="37"/>
        <v>7196.78</v>
      </c>
    </row>
    <row r="723" spans="1:9">
      <c r="A723" s="23">
        <f t="shared" si="38"/>
        <v>619</v>
      </c>
      <c r="B723" s="226"/>
      <c r="C723" s="226"/>
      <c r="D723" s="136">
        <v>42951</v>
      </c>
      <c r="E723" s="136">
        <v>42993</v>
      </c>
      <c r="F723" s="136">
        <v>42993</v>
      </c>
      <c r="G723" s="25">
        <f t="shared" si="36"/>
        <v>42</v>
      </c>
      <c r="H723" s="373">
        <v>183.71395820000001</v>
      </c>
      <c r="I723" s="121">
        <f t="shared" si="37"/>
        <v>7715.99</v>
      </c>
    </row>
    <row r="724" spans="1:9">
      <c r="A724" s="23">
        <f t="shared" si="38"/>
        <v>620</v>
      </c>
      <c r="B724" s="226"/>
      <c r="C724" s="226"/>
      <c r="D724" s="136">
        <v>42951</v>
      </c>
      <c r="E724" s="136">
        <v>42993</v>
      </c>
      <c r="F724" s="136">
        <v>42993</v>
      </c>
      <c r="G724" s="25">
        <f t="shared" si="36"/>
        <v>42</v>
      </c>
      <c r="H724" s="373">
        <v>183.99664519999999</v>
      </c>
      <c r="I724" s="121">
        <f t="shared" si="37"/>
        <v>7727.86</v>
      </c>
    </row>
    <row r="725" spans="1:9">
      <c r="A725" s="23">
        <f t="shared" si="38"/>
        <v>621</v>
      </c>
      <c r="B725" s="226"/>
      <c r="C725" s="226"/>
      <c r="D725" s="136">
        <v>42951</v>
      </c>
      <c r="E725" s="136">
        <v>42993</v>
      </c>
      <c r="F725" s="136">
        <v>42993</v>
      </c>
      <c r="G725" s="25">
        <f t="shared" si="36"/>
        <v>42</v>
      </c>
      <c r="H725" s="373">
        <v>184.2793322</v>
      </c>
      <c r="I725" s="121">
        <f t="shared" si="37"/>
        <v>7739.73</v>
      </c>
    </row>
    <row r="726" spans="1:9">
      <c r="A726" s="23">
        <f t="shared" si="38"/>
        <v>622</v>
      </c>
      <c r="B726" s="226"/>
      <c r="C726" s="226"/>
      <c r="D726" s="136">
        <v>42951</v>
      </c>
      <c r="E726" s="136">
        <v>42993</v>
      </c>
      <c r="F726" s="136">
        <v>42993</v>
      </c>
      <c r="G726" s="25">
        <f t="shared" si="36"/>
        <v>42</v>
      </c>
      <c r="H726" s="373">
        <v>182.4527391</v>
      </c>
      <c r="I726" s="121">
        <f t="shared" si="37"/>
        <v>7663.02</v>
      </c>
    </row>
    <row r="727" spans="1:9">
      <c r="A727" s="23">
        <f t="shared" si="38"/>
        <v>623</v>
      </c>
      <c r="B727" s="226"/>
      <c r="C727" s="226"/>
      <c r="D727" s="136">
        <v>42951</v>
      </c>
      <c r="E727" s="136">
        <v>42993</v>
      </c>
      <c r="F727" s="136">
        <v>42993</v>
      </c>
      <c r="G727" s="25">
        <f t="shared" si="36"/>
        <v>42</v>
      </c>
      <c r="H727" s="373">
        <v>175.62475979999999</v>
      </c>
      <c r="I727" s="121">
        <f t="shared" si="37"/>
        <v>7376.24</v>
      </c>
    </row>
    <row r="728" spans="1:9">
      <c r="A728" s="23">
        <f t="shared" si="38"/>
        <v>624</v>
      </c>
      <c r="B728" s="226"/>
      <c r="C728" s="226"/>
      <c r="D728" s="136">
        <v>42951</v>
      </c>
      <c r="E728" s="136">
        <v>42993</v>
      </c>
      <c r="F728" s="136">
        <v>42993</v>
      </c>
      <c r="G728" s="25">
        <f t="shared" si="36"/>
        <v>42</v>
      </c>
      <c r="H728" s="373">
        <v>174.24394229999999</v>
      </c>
      <c r="I728" s="121">
        <f t="shared" si="37"/>
        <v>7318.25</v>
      </c>
    </row>
    <row r="729" spans="1:9">
      <c r="A729" s="23">
        <f t="shared" si="38"/>
        <v>625</v>
      </c>
      <c r="B729" s="226"/>
      <c r="C729" s="226"/>
      <c r="D729" s="136">
        <v>42951</v>
      </c>
      <c r="E729" s="136">
        <v>42993</v>
      </c>
      <c r="F729" s="136">
        <v>42993</v>
      </c>
      <c r="G729" s="25">
        <f t="shared" si="36"/>
        <v>42</v>
      </c>
      <c r="H729" s="373">
        <v>178.23417860000001</v>
      </c>
      <c r="I729" s="121">
        <f t="shared" si="37"/>
        <v>7485.84</v>
      </c>
    </row>
    <row r="730" spans="1:9">
      <c r="A730" s="23">
        <f t="shared" si="38"/>
        <v>626</v>
      </c>
      <c r="B730" s="226"/>
      <c r="C730" s="226"/>
      <c r="D730" s="136">
        <v>42951</v>
      </c>
      <c r="E730" s="136">
        <v>42993</v>
      </c>
      <c r="F730" s="136">
        <v>42993</v>
      </c>
      <c r="G730" s="25">
        <f t="shared" si="36"/>
        <v>42</v>
      </c>
      <c r="H730" s="373">
        <v>179.78895729999999</v>
      </c>
      <c r="I730" s="121">
        <f t="shared" si="37"/>
        <v>7551.14</v>
      </c>
    </row>
    <row r="731" spans="1:9">
      <c r="A731" s="23">
        <f t="shared" si="38"/>
        <v>627</v>
      </c>
      <c r="B731" s="226"/>
      <c r="C731" s="226"/>
      <c r="D731" s="136">
        <v>42954</v>
      </c>
      <c r="E731" s="136">
        <v>42993</v>
      </c>
      <c r="F731" s="136">
        <v>42993</v>
      </c>
      <c r="G731" s="25">
        <f t="shared" si="36"/>
        <v>39</v>
      </c>
      <c r="H731" s="373">
        <v>172.93923290000004</v>
      </c>
      <c r="I731" s="121">
        <f t="shared" si="37"/>
        <v>6744.63</v>
      </c>
    </row>
    <row r="732" spans="1:9">
      <c r="A732" s="23">
        <f t="shared" si="38"/>
        <v>628</v>
      </c>
      <c r="B732" s="226"/>
      <c r="C732" s="226"/>
      <c r="D732" s="136">
        <v>42954</v>
      </c>
      <c r="E732" s="136">
        <v>42993</v>
      </c>
      <c r="F732" s="136">
        <v>42993</v>
      </c>
      <c r="G732" s="25">
        <f t="shared" si="36"/>
        <v>39</v>
      </c>
      <c r="H732" s="373">
        <v>177.96236420000002</v>
      </c>
      <c r="I732" s="121">
        <f t="shared" si="37"/>
        <v>6940.53</v>
      </c>
    </row>
    <row r="733" spans="1:9">
      <c r="A733" s="23">
        <f t="shared" si="38"/>
        <v>629</v>
      </c>
      <c r="B733" s="226"/>
      <c r="C733" s="226"/>
      <c r="D733" s="136">
        <v>42954</v>
      </c>
      <c r="E733" s="136">
        <v>42993</v>
      </c>
      <c r="F733" s="136">
        <v>42993</v>
      </c>
      <c r="G733" s="25">
        <f t="shared" si="36"/>
        <v>39</v>
      </c>
      <c r="H733" s="373">
        <v>66152.161532500002</v>
      </c>
      <c r="I733" s="121">
        <f t="shared" si="37"/>
        <v>2579934.2999999998</v>
      </c>
    </row>
    <row r="734" spans="1:9">
      <c r="A734" s="23">
        <f t="shared" si="38"/>
        <v>630</v>
      </c>
      <c r="B734" s="226"/>
      <c r="C734" s="226"/>
      <c r="D734" s="136">
        <v>42954</v>
      </c>
      <c r="E734" s="136">
        <v>42993</v>
      </c>
      <c r="F734" s="136">
        <v>42993</v>
      </c>
      <c r="G734" s="25">
        <f t="shared" si="36"/>
        <v>39</v>
      </c>
      <c r="H734" s="373">
        <v>68853.004816500004</v>
      </c>
      <c r="I734" s="121">
        <f t="shared" si="37"/>
        <v>2685267.19</v>
      </c>
    </row>
    <row r="735" spans="1:9">
      <c r="A735" s="23">
        <f t="shared" si="38"/>
        <v>631</v>
      </c>
      <c r="B735" s="226"/>
      <c r="C735" s="226"/>
      <c r="D735" s="136">
        <v>42954</v>
      </c>
      <c r="E735" s="136">
        <v>42993</v>
      </c>
      <c r="F735" s="136">
        <v>42993</v>
      </c>
      <c r="G735" s="25">
        <f t="shared" si="36"/>
        <v>39</v>
      </c>
      <c r="H735" s="373">
        <v>65165.552113700003</v>
      </c>
      <c r="I735" s="121">
        <f t="shared" si="37"/>
        <v>2541456.5299999998</v>
      </c>
    </row>
    <row r="736" spans="1:9">
      <c r="A736" s="23">
        <f t="shared" si="38"/>
        <v>632</v>
      </c>
      <c r="B736" s="226"/>
      <c r="C736" s="226"/>
      <c r="D736" s="136">
        <v>42964</v>
      </c>
      <c r="E736" s="136">
        <v>42993</v>
      </c>
      <c r="F736" s="136">
        <v>42993</v>
      </c>
      <c r="G736" s="25">
        <f t="shared" si="36"/>
        <v>29</v>
      </c>
      <c r="H736" s="373">
        <v>70448.023377000005</v>
      </c>
      <c r="I736" s="121">
        <f t="shared" si="37"/>
        <v>2042992.68</v>
      </c>
    </row>
    <row r="737" spans="1:10">
      <c r="A737" s="23">
        <f t="shared" si="38"/>
        <v>633</v>
      </c>
      <c r="B737" s="226"/>
      <c r="C737" s="226"/>
      <c r="D737" s="136">
        <v>42964</v>
      </c>
      <c r="E737" s="136">
        <v>42993</v>
      </c>
      <c r="F737" s="136">
        <v>42993</v>
      </c>
      <c r="G737" s="177">
        <f t="shared" si="36"/>
        <v>29</v>
      </c>
      <c r="H737" s="373">
        <v>66645.466241899994</v>
      </c>
      <c r="I737" s="121">
        <f t="shared" si="37"/>
        <v>1932718.52</v>
      </c>
      <c r="J737" s="156"/>
    </row>
    <row r="738" spans="1:10">
      <c r="A738" s="23">
        <f t="shared" si="38"/>
        <v>634</v>
      </c>
      <c r="B738" s="226"/>
      <c r="C738" s="226"/>
      <c r="D738" s="136">
        <v>42964</v>
      </c>
      <c r="E738" s="136">
        <v>42993</v>
      </c>
      <c r="F738" s="136">
        <v>42993</v>
      </c>
      <c r="G738" s="25">
        <f t="shared" si="36"/>
        <v>29</v>
      </c>
      <c r="H738" s="373">
        <v>69934.164304699996</v>
      </c>
      <c r="I738" s="121">
        <f t="shared" si="37"/>
        <v>2028090.76</v>
      </c>
    </row>
    <row r="739" spans="1:10">
      <c r="A739" s="23">
        <f t="shared" si="38"/>
        <v>635</v>
      </c>
      <c r="B739" s="226"/>
      <c r="C739" s="226"/>
      <c r="D739" s="136">
        <v>42964</v>
      </c>
      <c r="E739" s="136">
        <v>42993</v>
      </c>
      <c r="F739" s="136">
        <v>42993</v>
      </c>
      <c r="G739" s="25">
        <f t="shared" si="36"/>
        <v>29</v>
      </c>
      <c r="H739" s="373">
        <v>63249.885492100002</v>
      </c>
      <c r="I739" s="121">
        <f t="shared" si="37"/>
        <v>1834246.68</v>
      </c>
    </row>
    <row r="740" spans="1:10">
      <c r="A740" s="23">
        <f t="shared" si="38"/>
        <v>636</v>
      </c>
      <c r="B740" s="226"/>
      <c r="C740" s="226"/>
      <c r="D740" s="136">
        <v>42964</v>
      </c>
      <c r="E740" s="136">
        <v>42993</v>
      </c>
      <c r="F740" s="136">
        <v>42993</v>
      </c>
      <c r="G740" s="25">
        <f t="shared" si="36"/>
        <v>29</v>
      </c>
      <c r="H740" s="373">
        <v>69786.172891900002</v>
      </c>
      <c r="I740" s="121">
        <f t="shared" si="37"/>
        <v>2023799.01</v>
      </c>
    </row>
    <row r="741" spans="1:10">
      <c r="A741" s="23">
        <f t="shared" si="38"/>
        <v>637</v>
      </c>
      <c r="B741" s="226"/>
      <c r="C741" s="226"/>
      <c r="D741" s="136">
        <v>42964</v>
      </c>
      <c r="E741" s="136">
        <v>42993</v>
      </c>
      <c r="F741" s="136">
        <v>42993</v>
      </c>
      <c r="G741" s="25">
        <f t="shared" si="36"/>
        <v>29</v>
      </c>
      <c r="H741" s="373">
        <v>70291.810219000006</v>
      </c>
      <c r="I741" s="121">
        <f t="shared" si="37"/>
        <v>2038462.5</v>
      </c>
    </row>
    <row r="742" spans="1:10">
      <c r="A742" s="23">
        <f t="shared" si="38"/>
        <v>638</v>
      </c>
      <c r="B742" s="226"/>
      <c r="C742" s="226"/>
      <c r="D742" s="136">
        <v>42964</v>
      </c>
      <c r="E742" s="136">
        <v>42993</v>
      </c>
      <c r="F742" s="136">
        <v>42993</v>
      </c>
      <c r="G742" s="25">
        <f t="shared" si="36"/>
        <v>29</v>
      </c>
      <c r="H742" s="373">
        <v>68355.589234600004</v>
      </c>
      <c r="I742" s="121">
        <f t="shared" si="37"/>
        <v>1982312.09</v>
      </c>
    </row>
    <row r="743" spans="1:10">
      <c r="A743" s="23">
        <f t="shared" si="38"/>
        <v>639</v>
      </c>
      <c r="B743" s="226"/>
      <c r="C743" s="226"/>
      <c r="D743" s="136">
        <v>42964</v>
      </c>
      <c r="E743" s="136">
        <v>42993</v>
      </c>
      <c r="F743" s="136">
        <v>42993</v>
      </c>
      <c r="G743" s="25">
        <f t="shared" si="36"/>
        <v>29</v>
      </c>
      <c r="H743" s="373">
        <v>68228.152184599996</v>
      </c>
      <c r="I743" s="121">
        <f t="shared" si="37"/>
        <v>1978616.41</v>
      </c>
    </row>
    <row r="744" spans="1:10">
      <c r="A744" s="23">
        <f t="shared" si="38"/>
        <v>640</v>
      </c>
      <c r="B744" s="226"/>
      <c r="C744" s="226"/>
      <c r="D744" s="136">
        <v>42964</v>
      </c>
      <c r="E744" s="136">
        <v>42993</v>
      </c>
      <c r="F744" s="136">
        <v>42993</v>
      </c>
      <c r="G744" s="25">
        <f t="shared" si="36"/>
        <v>29</v>
      </c>
      <c r="H744" s="373">
        <v>70431.579886699998</v>
      </c>
      <c r="I744" s="121">
        <f t="shared" si="37"/>
        <v>2042515.82</v>
      </c>
    </row>
    <row r="745" spans="1:10">
      <c r="A745" s="23">
        <f t="shared" si="38"/>
        <v>641</v>
      </c>
      <c r="B745" s="226"/>
      <c r="C745" s="226"/>
      <c r="D745" s="136">
        <v>42964</v>
      </c>
      <c r="E745" s="136">
        <v>42993</v>
      </c>
      <c r="F745" s="136">
        <v>42993</v>
      </c>
      <c r="G745" s="25">
        <f t="shared" ref="G745:G808" si="39">F745-D745</f>
        <v>29</v>
      </c>
      <c r="H745" s="373">
        <v>66193.270258300006</v>
      </c>
      <c r="I745" s="121">
        <f t="shared" ref="I745:I808" si="40">ROUND(G745*H745,2)</f>
        <v>1919604.84</v>
      </c>
    </row>
    <row r="746" spans="1:10">
      <c r="A746" s="23">
        <f t="shared" si="38"/>
        <v>642</v>
      </c>
      <c r="B746" s="226"/>
      <c r="C746" s="226"/>
      <c r="D746" s="136">
        <v>42964</v>
      </c>
      <c r="E746" s="136">
        <v>42993</v>
      </c>
      <c r="F746" s="136">
        <v>42993</v>
      </c>
      <c r="G746" s="25">
        <f t="shared" si="39"/>
        <v>29</v>
      </c>
      <c r="H746" s="373">
        <v>67418.310286699998</v>
      </c>
      <c r="I746" s="121">
        <f t="shared" si="40"/>
        <v>1955131</v>
      </c>
    </row>
    <row r="747" spans="1:10">
      <c r="A747" s="23">
        <f t="shared" si="38"/>
        <v>643</v>
      </c>
      <c r="B747" s="226" t="s">
        <v>269</v>
      </c>
      <c r="C747" s="226" t="s">
        <v>520</v>
      </c>
      <c r="D747" s="136">
        <v>42972</v>
      </c>
      <c r="E747" s="136">
        <v>43003</v>
      </c>
      <c r="F747" s="136">
        <v>43003</v>
      </c>
      <c r="G747" s="25">
        <f t="shared" si="39"/>
        <v>31</v>
      </c>
      <c r="H747" s="373">
        <v>83020.7</v>
      </c>
      <c r="I747" s="121">
        <f t="shared" si="40"/>
        <v>2573641.7000000002</v>
      </c>
    </row>
    <row r="748" spans="1:10">
      <c r="A748" s="23">
        <f t="shared" si="38"/>
        <v>644</v>
      </c>
      <c r="B748" s="226"/>
      <c r="C748" s="226"/>
      <c r="D748" s="136">
        <v>42972</v>
      </c>
      <c r="E748" s="136">
        <v>43003</v>
      </c>
      <c r="F748" s="136">
        <v>43003</v>
      </c>
      <c r="G748" s="25">
        <f t="shared" si="39"/>
        <v>31</v>
      </c>
      <c r="H748" s="373">
        <v>85260</v>
      </c>
      <c r="I748" s="121">
        <f t="shared" si="40"/>
        <v>2643060</v>
      </c>
    </row>
    <row r="749" spans="1:10">
      <c r="A749" s="23">
        <f t="shared" si="38"/>
        <v>645</v>
      </c>
      <c r="B749" s="226"/>
      <c r="C749" s="226"/>
      <c r="D749" s="136">
        <v>42972</v>
      </c>
      <c r="E749" s="136">
        <v>43003</v>
      </c>
      <c r="F749" s="136">
        <v>43003</v>
      </c>
      <c r="G749" s="25">
        <f t="shared" si="39"/>
        <v>31</v>
      </c>
      <c r="H749" s="373">
        <v>82996.2</v>
      </c>
      <c r="I749" s="121">
        <f t="shared" si="40"/>
        <v>2572882.2000000002</v>
      </c>
    </row>
    <row r="750" spans="1:10">
      <c r="A750" s="23">
        <f t="shared" si="38"/>
        <v>646</v>
      </c>
      <c r="B750" s="226" t="s">
        <v>269</v>
      </c>
      <c r="C750" s="226" t="s">
        <v>521</v>
      </c>
      <c r="D750" s="136">
        <v>42964</v>
      </c>
      <c r="E750" s="136">
        <v>43003</v>
      </c>
      <c r="F750" s="136">
        <v>43003</v>
      </c>
      <c r="G750" s="25">
        <f t="shared" si="39"/>
        <v>39</v>
      </c>
      <c r="H750" s="373">
        <v>68925.100000000006</v>
      </c>
      <c r="I750" s="121">
        <f t="shared" si="40"/>
        <v>2688078.9</v>
      </c>
    </row>
    <row r="751" spans="1:10">
      <c r="A751" s="23">
        <f t="shared" si="38"/>
        <v>647</v>
      </c>
      <c r="B751" s="226"/>
      <c r="C751" s="226"/>
      <c r="D751" s="136">
        <v>42971</v>
      </c>
      <c r="E751" s="136">
        <v>43003</v>
      </c>
      <c r="F751" s="136">
        <v>43003</v>
      </c>
      <c r="G751" s="25">
        <f t="shared" si="39"/>
        <v>32</v>
      </c>
      <c r="H751" s="373">
        <v>70274</v>
      </c>
      <c r="I751" s="121">
        <f t="shared" si="40"/>
        <v>2248768</v>
      </c>
    </row>
    <row r="752" spans="1:10">
      <c r="A752" s="23">
        <f t="shared" si="38"/>
        <v>648</v>
      </c>
      <c r="B752" s="226"/>
      <c r="C752" s="226"/>
      <c r="D752" s="136">
        <v>42972</v>
      </c>
      <c r="E752" s="136">
        <v>43003</v>
      </c>
      <c r="F752" s="136">
        <v>43003</v>
      </c>
      <c r="G752" s="25">
        <f t="shared" si="39"/>
        <v>31</v>
      </c>
      <c r="H752" s="373">
        <v>69335.100000000006</v>
      </c>
      <c r="I752" s="121">
        <f t="shared" si="40"/>
        <v>2149388.1</v>
      </c>
    </row>
    <row r="753" spans="1:9">
      <c r="A753" s="23">
        <f t="shared" si="38"/>
        <v>649</v>
      </c>
      <c r="B753" s="226"/>
      <c r="C753" s="226"/>
      <c r="D753" s="136">
        <v>42971</v>
      </c>
      <c r="E753" s="136">
        <v>43003</v>
      </c>
      <c r="F753" s="136">
        <v>43003</v>
      </c>
      <c r="G753" s="25">
        <f t="shared" si="39"/>
        <v>32</v>
      </c>
      <c r="H753" s="373">
        <v>69458.100000000006</v>
      </c>
      <c r="I753" s="121">
        <f t="shared" si="40"/>
        <v>2222659.2000000002</v>
      </c>
    </row>
    <row r="754" spans="1:9">
      <c r="A754" s="23">
        <f t="shared" si="38"/>
        <v>650</v>
      </c>
      <c r="B754" s="226"/>
      <c r="C754" s="226"/>
      <c r="D754" s="136">
        <v>42971</v>
      </c>
      <c r="E754" s="136">
        <v>43003</v>
      </c>
      <c r="F754" s="136">
        <v>43003</v>
      </c>
      <c r="G754" s="25">
        <f t="shared" si="39"/>
        <v>32</v>
      </c>
      <c r="H754" s="373">
        <v>69179.3</v>
      </c>
      <c r="I754" s="121">
        <f t="shared" si="40"/>
        <v>2213737.6</v>
      </c>
    </row>
    <row r="755" spans="1:9">
      <c r="A755" s="23">
        <f t="shared" si="38"/>
        <v>651</v>
      </c>
      <c r="B755" s="226"/>
      <c r="C755" s="226"/>
      <c r="D755" s="136">
        <v>42971</v>
      </c>
      <c r="E755" s="136">
        <v>43003</v>
      </c>
      <c r="F755" s="136">
        <v>43003</v>
      </c>
      <c r="G755" s="25">
        <f t="shared" si="39"/>
        <v>32</v>
      </c>
      <c r="H755" s="373">
        <v>70581.5</v>
      </c>
      <c r="I755" s="121">
        <f t="shared" si="40"/>
        <v>2258608</v>
      </c>
    </row>
    <row r="756" spans="1:9">
      <c r="A756" s="23">
        <f t="shared" si="38"/>
        <v>652</v>
      </c>
      <c r="B756" s="226"/>
      <c r="C756" s="226"/>
      <c r="D756" s="136">
        <v>42971</v>
      </c>
      <c r="E756" s="136">
        <v>43003</v>
      </c>
      <c r="F756" s="136">
        <v>43003</v>
      </c>
      <c r="G756" s="25">
        <f t="shared" si="39"/>
        <v>32</v>
      </c>
      <c r="H756" s="373">
        <v>70220.7</v>
      </c>
      <c r="I756" s="121">
        <f t="shared" si="40"/>
        <v>2247062.4</v>
      </c>
    </row>
    <row r="757" spans="1:9">
      <c r="A757" s="23">
        <f t="shared" si="38"/>
        <v>653</v>
      </c>
      <c r="B757" s="226"/>
      <c r="C757" s="226"/>
      <c r="D757" s="136">
        <v>42971</v>
      </c>
      <c r="E757" s="136">
        <v>43003</v>
      </c>
      <c r="F757" s="136">
        <v>43003</v>
      </c>
      <c r="G757" s="25">
        <f t="shared" si="39"/>
        <v>32</v>
      </c>
      <c r="H757" s="373">
        <v>69905</v>
      </c>
      <c r="I757" s="121">
        <f t="shared" si="40"/>
        <v>2236960</v>
      </c>
    </row>
    <row r="758" spans="1:9">
      <c r="A758" s="23">
        <f t="shared" ref="A758:A821" si="41">A757+1</f>
        <v>654</v>
      </c>
      <c r="B758" s="226"/>
      <c r="C758" s="226"/>
      <c r="D758" s="136">
        <v>42971</v>
      </c>
      <c r="E758" s="136">
        <v>43003</v>
      </c>
      <c r="F758" s="136">
        <v>43003</v>
      </c>
      <c r="G758" s="25">
        <f t="shared" si="39"/>
        <v>32</v>
      </c>
      <c r="H758" s="373">
        <v>64599.6</v>
      </c>
      <c r="I758" s="121">
        <f t="shared" si="40"/>
        <v>2067187.2</v>
      </c>
    </row>
    <row r="759" spans="1:9">
      <c r="A759" s="23">
        <f t="shared" si="41"/>
        <v>655</v>
      </c>
      <c r="B759" s="226"/>
      <c r="C759" s="226"/>
      <c r="D759" s="136">
        <v>42971</v>
      </c>
      <c r="E759" s="136">
        <v>43003</v>
      </c>
      <c r="F759" s="136">
        <v>43003</v>
      </c>
      <c r="G759" s="25">
        <f t="shared" si="39"/>
        <v>32</v>
      </c>
      <c r="H759" s="373">
        <v>68978.399999999994</v>
      </c>
      <c r="I759" s="121">
        <f t="shared" si="40"/>
        <v>2207308.7999999998</v>
      </c>
    </row>
    <row r="760" spans="1:9">
      <c r="A760" s="23">
        <f t="shared" si="41"/>
        <v>656</v>
      </c>
      <c r="B760" s="226"/>
      <c r="C760" s="226"/>
      <c r="D760" s="136">
        <v>42971</v>
      </c>
      <c r="E760" s="136">
        <v>43003</v>
      </c>
      <c r="F760" s="136">
        <v>43003</v>
      </c>
      <c r="G760" s="25">
        <f t="shared" si="39"/>
        <v>32</v>
      </c>
      <c r="H760" s="373">
        <v>68679.100000000006</v>
      </c>
      <c r="I760" s="121">
        <f t="shared" si="40"/>
        <v>2197731.2000000002</v>
      </c>
    </row>
    <row r="761" spans="1:9">
      <c r="A761" s="23">
        <f t="shared" si="41"/>
        <v>657</v>
      </c>
      <c r="B761" s="226"/>
      <c r="C761" s="226"/>
      <c r="D761" s="136">
        <v>42971</v>
      </c>
      <c r="E761" s="136">
        <v>43003</v>
      </c>
      <c r="F761" s="136">
        <v>43003</v>
      </c>
      <c r="G761" s="25">
        <f t="shared" si="39"/>
        <v>32</v>
      </c>
      <c r="H761" s="373">
        <v>69097.3</v>
      </c>
      <c r="I761" s="121">
        <f t="shared" si="40"/>
        <v>2211113.6</v>
      </c>
    </row>
    <row r="762" spans="1:9">
      <c r="A762" s="23">
        <f t="shared" si="41"/>
        <v>658</v>
      </c>
      <c r="B762" s="226"/>
      <c r="C762" s="226"/>
      <c r="D762" s="136">
        <v>42971</v>
      </c>
      <c r="E762" s="136">
        <v>43003</v>
      </c>
      <c r="F762" s="136">
        <v>43003</v>
      </c>
      <c r="G762" s="25">
        <f t="shared" si="39"/>
        <v>32</v>
      </c>
      <c r="H762" s="373">
        <v>69253.100000000006</v>
      </c>
      <c r="I762" s="121">
        <f t="shared" si="40"/>
        <v>2216099.2000000002</v>
      </c>
    </row>
    <row r="763" spans="1:9">
      <c r="A763" s="23">
        <f t="shared" si="41"/>
        <v>659</v>
      </c>
      <c r="B763" s="226"/>
      <c r="C763" s="226"/>
      <c r="D763" s="136">
        <v>42964</v>
      </c>
      <c r="E763" s="136">
        <v>43003</v>
      </c>
      <c r="F763" s="136">
        <v>43003</v>
      </c>
      <c r="G763" s="25">
        <f t="shared" si="39"/>
        <v>39</v>
      </c>
      <c r="H763" s="373">
        <v>63919</v>
      </c>
      <c r="I763" s="121">
        <f t="shared" si="40"/>
        <v>2492841</v>
      </c>
    </row>
    <row r="764" spans="1:9">
      <c r="A764" s="23">
        <f t="shared" si="41"/>
        <v>660</v>
      </c>
      <c r="B764" s="226"/>
      <c r="C764" s="226"/>
      <c r="D764" s="136">
        <v>42972</v>
      </c>
      <c r="E764" s="136">
        <v>43003</v>
      </c>
      <c r="F764" s="136">
        <v>43003</v>
      </c>
      <c r="G764" s="25">
        <f t="shared" si="39"/>
        <v>31</v>
      </c>
      <c r="H764" s="373">
        <v>67248.2</v>
      </c>
      <c r="I764" s="121">
        <f t="shared" si="40"/>
        <v>2084694.2</v>
      </c>
    </row>
    <row r="765" spans="1:9">
      <c r="A765" s="23">
        <f t="shared" si="41"/>
        <v>661</v>
      </c>
      <c r="B765" s="226"/>
      <c r="C765" s="226"/>
      <c r="D765" s="136">
        <v>42964</v>
      </c>
      <c r="E765" s="136">
        <v>43003</v>
      </c>
      <c r="F765" s="136">
        <v>43003</v>
      </c>
      <c r="G765" s="25">
        <f t="shared" si="39"/>
        <v>39</v>
      </c>
      <c r="H765" s="373">
        <v>68547.899999999994</v>
      </c>
      <c r="I765" s="121">
        <f t="shared" si="40"/>
        <v>2673368.1</v>
      </c>
    </row>
    <row r="766" spans="1:9">
      <c r="A766" s="23">
        <f t="shared" si="41"/>
        <v>662</v>
      </c>
      <c r="B766" s="226"/>
      <c r="C766" s="226"/>
      <c r="D766" s="136">
        <v>42964</v>
      </c>
      <c r="E766" s="136">
        <v>43003</v>
      </c>
      <c r="F766" s="136">
        <v>43003</v>
      </c>
      <c r="G766" s="25">
        <f t="shared" si="39"/>
        <v>39</v>
      </c>
      <c r="H766" s="373">
        <v>68351.100000000006</v>
      </c>
      <c r="I766" s="121">
        <f t="shared" si="40"/>
        <v>2665692.9</v>
      </c>
    </row>
    <row r="767" spans="1:9">
      <c r="A767" s="23">
        <f t="shared" si="41"/>
        <v>663</v>
      </c>
      <c r="B767" s="226"/>
      <c r="C767" s="226"/>
      <c r="D767" s="136">
        <v>42972</v>
      </c>
      <c r="E767" s="136">
        <v>43003</v>
      </c>
      <c r="F767" s="136">
        <v>43003</v>
      </c>
      <c r="G767" s="25">
        <f t="shared" si="39"/>
        <v>31</v>
      </c>
      <c r="H767" s="373">
        <v>66846.399999999994</v>
      </c>
      <c r="I767" s="121">
        <f t="shared" si="40"/>
        <v>2072238.4</v>
      </c>
    </row>
    <row r="768" spans="1:9">
      <c r="A768" s="23">
        <f t="shared" si="41"/>
        <v>664</v>
      </c>
      <c r="B768" s="226"/>
      <c r="C768" s="226"/>
      <c r="D768" s="136">
        <v>42972</v>
      </c>
      <c r="E768" s="136">
        <v>43003</v>
      </c>
      <c r="F768" s="136">
        <v>43003</v>
      </c>
      <c r="G768" s="25">
        <f t="shared" si="39"/>
        <v>31</v>
      </c>
      <c r="H768" s="373">
        <v>70552.800000000003</v>
      </c>
      <c r="I768" s="121">
        <f t="shared" si="40"/>
        <v>2187136.7999999998</v>
      </c>
    </row>
    <row r="769" spans="1:9">
      <c r="A769" s="23">
        <f t="shared" si="41"/>
        <v>665</v>
      </c>
      <c r="B769" s="226" t="s">
        <v>269</v>
      </c>
      <c r="C769" s="226" t="s">
        <v>522</v>
      </c>
      <c r="D769" s="136">
        <v>42964</v>
      </c>
      <c r="E769" s="136">
        <v>43024</v>
      </c>
      <c r="F769" s="136">
        <v>43024</v>
      </c>
      <c r="G769" s="25">
        <f t="shared" si="39"/>
        <v>60</v>
      </c>
      <c r="H769" s="373">
        <v>119.12</v>
      </c>
      <c r="I769" s="121">
        <f t="shared" si="40"/>
        <v>7147.2</v>
      </c>
    </row>
    <row r="770" spans="1:9">
      <c r="A770" s="23">
        <f t="shared" si="41"/>
        <v>666</v>
      </c>
      <c r="B770" s="226"/>
      <c r="C770" s="226"/>
      <c r="D770" s="136">
        <v>42971</v>
      </c>
      <c r="E770" s="136">
        <v>43024</v>
      </c>
      <c r="F770" s="136">
        <v>43024</v>
      </c>
      <c r="G770" s="25">
        <f t="shared" si="39"/>
        <v>53</v>
      </c>
      <c r="H770" s="373">
        <v>121.45</v>
      </c>
      <c r="I770" s="121">
        <f t="shared" si="40"/>
        <v>6436.85</v>
      </c>
    </row>
    <row r="771" spans="1:9">
      <c r="A771" s="23">
        <f t="shared" si="41"/>
        <v>667</v>
      </c>
      <c r="B771" s="226"/>
      <c r="C771" s="226"/>
      <c r="D771" s="136">
        <v>42972</v>
      </c>
      <c r="E771" s="136">
        <v>43024</v>
      </c>
      <c r="F771" s="136">
        <v>43024</v>
      </c>
      <c r="G771" s="25">
        <f t="shared" si="39"/>
        <v>52</v>
      </c>
      <c r="H771" s="373">
        <v>119.8298997</v>
      </c>
      <c r="I771" s="121">
        <f t="shared" si="40"/>
        <v>6231.15</v>
      </c>
    </row>
    <row r="772" spans="1:9">
      <c r="A772" s="23">
        <f t="shared" si="41"/>
        <v>668</v>
      </c>
      <c r="B772" s="226"/>
      <c r="C772" s="226"/>
      <c r="D772" s="136">
        <v>42971</v>
      </c>
      <c r="E772" s="136">
        <v>43024</v>
      </c>
      <c r="F772" s="136">
        <v>43024</v>
      </c>
      <c r="G772" s="25">
        <f t="shared" si="39"/>
        <v>53</v>
      </c>
      <c r="H772" s="373">
        <v>120.04</v>
      </c>
      <c r="I772" s="121">
        <f t="shared" si="40"/>
        <v>6362.12</v>
      </c>
    </row>
    <row r="773" spans="1:9">
      <c r="A773" s="23">
        <f t="shared" si="41"/>
        <v>669</v>
      </c>
      <c r="B773" s="226"/>
      <c r="C773" s="226"/>
      <c r="D773" s="136">
        <v>42971</v>
      </c>
      <c r="E773" s="136">
        <v>43024</v>
      </c>
      <c r="F773" s="136">
        <v>43024</v>
      </c>
      <c r="G773" s="25">
        <f t="shared" si="39"/>
        <v>53</v>
      </c>
      <c r="H773" s="373">
        <v>119.56063490000001</v>
      </c>
      <c r="I773" s="121">
        <f t="shared" si="40"/>
        <v>6336.71</v>
      </c>
    </row>
    <row r="774" spans="1:9">
      <c r="A774" s="23">
        <f t="shared" si="41"/>
        <v>670</v>
      </c>
      <c r="B774" s="226"/>
      <c r="C774" s="226"/>
      <c r="D774" s="136">
        <v>42971</v>
      </c>
      <c r="E774" s="136">
        <v>43024</v>
      </c>
      <c r="F774" s="136">
        <v>43024</v>
      </c>
      <c r="G774" s="25">
        <f t="shared" si="39"/>
        <v>53</v>
      </c>
      <c r="H774" s="373">
        <v>121.98401770000001</v>
      </c>
      <c r="I774" s="121">
        <f t="shared" si="40"/>
        <v>6465.15</v>
      </c>
    </row>
    <row r="775" spans="1:9">
      <c r="A775" s="23">
        <f t="shared" si="41"/>
        <v>671</v>
      </c>
      <c r="B775" s="226"/>
      <c r="C775" s="226"/>
      <c r="D775" s="136">
        <v>42971</v>
      </c>
      <c r="E775" s="136">
        <v>43024</v>
      </c>
      <c r="F775" s="136">
        <v>43024</v>
      </c>
      <c r="G775" s="25">
        <f t="shared" si="39"/>
        <v>53</v>
      </c>
      <c r="H775" s="373">
        <v>121.3604572</v>
      </c>
      <c r="I775" s="121">
        <f t="shared" si="40"/>
        <v>6432.1</v>
      </c>
    </row>
    <row r="776" spans="1:9">
      <c r="A776" s="23">
        <f t="shared" si="41"/>
        <v>672</v>
      </c>
      <c r="B776" s="226"/>
      <c r="C776" s="226"/>
      <c r="D776" s="136">
        <v>42971</v>
      </c>
      <c r="E776" s="136">
        <v>43024</v>
      </c>
      <c r="F776" s="136">
        <v>43024</v>
      </c>
      <c r="G776" s="25">
        <f t="shared" si="39"/>
        <v>53</v>
      </c>
      <c r="H776" s="373">
        <v>120.8148418</v>
      </c>
      <c r="I776" s="121">
        <f t="shared" si="40"/>
        <v>6403.19</v>
      </c>
    </row>
    <row r="777" spans="1:9">
      <c r="A777" s="23">
        <f t="shared" si="41"/>
        <v>673</v>
      </c>
      <c r="B777" s="226"/>
      <c r="C777" s="226"/>
      <c r="D777" s="136">
        <v>42971</v>
      </c>
      <c r="E777" s="136">
        <v>43024</v>
      </c>
      <c r="F777" s="136">
        <v>43024</v>
      </c>
      <c r="G777" s="25">
        <f t="shared" si="39"/>
        <v>53</v>
      </c>
      <c r="H777" s="373">
        <v>111.64566840000002</v>
      </c>
      <c r="I777" s="121">
        <f t="shared" si="40"/>
        <v>5917.22</v>
      </c>
    </row>
    <row r="778" spans="1:9">
      <c r="A778" s="23">
        <f t="shared" si="41"/>
        <v>674</v>
      </c>
      <c r="B778" s="226"/>
      <c r="C778" s="226"/>
      <c r="D778" s="136">
        <v>42971</v>
      </c>
      <c r="E778" s="136">
        <v>43024</v>
      </c>
      <c r="F778" s="136">
        <v>43024</v>
      </c>
      <c r="G778" s="25">
        <f t="shared" si="39"/>
        <v>53</v>
      </c>
      <c r="H778" s="373">
        <v>119.21342509999998</v>
      </c>
      <c r="I778" s="121">
        <f t="shared" si="40"/>
        <v>6318.31</v>
      </c>
    </row>
    <row r="779" spans="1:9">
      <c r="A779" s="23">
        <f t="shared" si="41"/>
        <v>675</v>
      </c>
      <c r="B779" s="226"/>
      <c r="C779" s="226"/>
      <c r="D779" s="136">
        <v>42971</v>
      </c>
      <c r="E779" s="136">
        <v>43024</v>
      </c>
      <c r="F779" s="136">
        <v>43024</v>
      </c>
      <c r="G779" s="25">
        <f t="shared" si="39"/>
        <v>53</v>
      </c>
      <c r="H779" s="373">
        <v>118.69615330000001</v>
      </c>
      <c r="I779" s="121">
        <f t="shared" si="40"/>
        <v>6290.9</v>
      </c>
    </row>
    <row r="780" spans="1:9">
      <c r="A780" s="23">
        <f t="shared" si="41"/>
        <v>676</v>
      </c>
      <c r="B780" s="226"/>
      <c r="C780" s="226"/>
      <c r="D780" s="136">
        <v>42971</v>
      </c>
      <c r="E780" s="136">
        <v>43024</v>
      </c>
      <c r="F780" s="136">
        <v>43024</v>
      </c>
      <c r="G780" s="25">
        <f t="shared" si="39"/>
        <v>53</v>
      </c>
      <c r="H780" s="373">
        <v>119.41891660000002</v>
      </c>
      <c r="I780" s="121">
        <f t="shared" si="40"/>
        <v>6329.2</v>
      </c>
    </row>
    <row r="781" spans="1:9">
      <c r="A781" s="23">
        <f t="shared" si="41"/>
        <v>677</v>
      </c>
      <c r="B781" s="226"/>
      <c r="C781" s="226"/>
      <c r="D781" s="136">
        <v>42971</v>
      </c>
      <c r="E781" s="136">
        <v>43024</v>
      </c>
      <c r="F781" s="136">
        <v>43024</v>
      </c>
      <c r="G781" s="25">
        <f t="shared" si="39"/>
        <v>53</v>
      </c>
      <c r="H781" s="373">
        <v>119.68818140000002</v>
      </c>
      <c r="I781" s="121">
        <f t="shared" si="40"/>
        <v>6343.47</v>
      </c>
    </row>
    <row r="782" spans="1:9">
      <c r="A782" s="23">
        <f t="shared" si="41"/>
        <v>678</v>
      </c>
      <c r="B782" s="226"/>
      <c r="C782" s="226"/>
      <c r="D782" s="136">
        <v>42964</v>
      </c>
      <c r="E782" s="136">
        <v>43024</v>
      </c>
      <c r="F782" s="136">
        <v>43024</v>
      </c>
      <c r="G782" s="25">
        <f t="shared" si="39"/>
        <v>60</v>
      </c>
      <c r="H782" s="373">
        <v>110.4694066</v>
      </c>
      <c r="I782" s="121">
        <f t="shared" si="40"/>
        <v>6628.16</v>
      </c>
    </row>
    <row r="783" spans="1:9">
      <c r="A783" s="23">
        <f t="shared" si="41"/>
        <v>679</v>
      </c>
      <c r="B783" s="226"/>
      <c r="C783" s="226"/>
      <c r="D783" s="136">
        <v>42972</v>
      </c>
      <c r="E783" s="136">
        <v>43024</v>
      </c>
      <c r="F783" s="136">
        <v>43024</v>
      </c>
      <c r="G783" s="25">
        <f t="shared" si="39"/>
        <v>52</v>
      </c>
      <c r="H783" s="373">
        <v>116.22316919999999</v>
      </c>
      <c r="I783" s="121">
        <f t="shared" si="40"/>
        <v>6043.6</v>
      </c>
    </row>
    <row r="784" spans="1:9">
      <c r="A784" s="23">
        <f t="shared" si="41"/>
        <v>680</v>
      </c>
      <c r="B784" s="226"/>
      <c r="C784" s="226"/>
      <c r="D784" s="136">
        <v>42964</v>
      </c>
      <c r="E784" s="136">
        <v>43024</v>
      </c>
      <c r="F784" s="136">
        <v>43024</v>
      </c>
      <c r="G784" s="25">
        <f t="shared" si="39"/>
        <v>60</v>
      </c>
      <c r="H784" s="373">
        <v>118.46940410000001</v>
      </c>
      <c r="I784" s="121">
        <f t="shared" si="40"/>
        <v>7108.16</v>
      </c>
    </row>
    <row r="785" spans="1:9">
      <c r="A785" s="23">
        <f t="shared" si="41"/>
        <v>681</v>
      </c>
      <c r="B785" s="226"/>
      <c r="C785" s="226"/>
      <c r="D785" s="136">
        <v>42964</v>
      </c>
      <c r="E785" s="136">
        <v>43024</v>
      </c>
      <c r="F785" s="136">
        <v>43024</v>
      </c>
      <c r="G785" s="25">
        <f t="shared" si="39"/>
        <v>60</v>
      </c>
      <c r="H785" s="373">
        <v>118.1292802</v>
      </c>
      <c r="I785" s="121">
        <f t="shared" si="40"/>
        <v>7087.76</v>
      </c>
    </row>
    <row r="786" spans="1:9">
      <c r="A786" s="23">
        <f t="shared" si="41"/>
        <v>682</v>
      </c>
      <c r="B786" s="226"/>
      <c r="C786" s="226"/>
      <c r="D786" s="136">
        <v>42972</v>
      </c>
      <c r="E786" s="136">
        <v>43024</v>
      </c>
      <c r="F786" s="136">
        <v>43024</v>
      </c>
      <c r="G786" s="25">
        <f t="shared" si="39"/>
        <v>52</v>
      </c>
      <c r="H786" s="373">
        <v>115.5287496</v>
      </c>
      <c r="I786" s="121">
        <f t="shared" si="40"/>
        <v>6007.49</v>
      </c>
    </row>
    <row r="787" spans="1:9">
      <c r="A787" s="23">
        <f t="shared" si="41"/>
        <v>683</v>
      </c>
      <c r="B787" s="226"/>
      <c r="C787" s="226"/>
      <c r="D787" s="136">
        <v>42972</v>
      </c>
      <c r="E787" s="136">
        <v>43024</v>
      </c>
      <c r="F787" s="136">
        <v>43024</v>
      </c>
      <c r="G787" s="25">
        <f t="shared" si="39"/>
        <v>52</v>
      </c>
      <c r="H787" s="373">
        <v>121.9344163</v>
      </c>
      <c r="I787" s="121">
        <f t="shared" si="40"/>
        <v>6340.59</v>
      </c>
    </row>
    <row r="788" spans="1:9">
      <c r="A788" s="23">
        <f t="shared" si="41"/>
        <v>684</v>
      </c>
      <c r="B788" s="226" t="s">
        <v>269</v>
      </c>
      <c r="C788" s="226" t="s">
        <v>523</v>
      </c>
      <c r="D788" s="136">
        <v>43003</v>
      </c>
      <c r="E788" s="136">
        <v>43033</v>
      </c>
      <c r="F788" s="136">
        <v>43033</v>
      </c>
      <c r="G788" s="25">
        <f t="shared" si="39"/>
        <v>30</v>
      </c>
      <c r="H788" s="373">
        <v>79902</v>
      </c>
      <c r="I788" s="121">
        <f t="shared" si="40"/>
        <v>2397060</v>
      </c>
    </row>
    <row r="789" spans="1:9">
      <c r="A789" s="23">
        <f t="shared" si="41"/>
        <v>685</v>
      </c>
      <c r="B789" s="226"/>
      <c r="C789" s="226"/>
      <c r="D789" s="136">
        <v>43003</v>
      </c>
      <c r="E789" s="136">
        <v>43033</v>
      </c>
      <c r="F789" s="136">
        <v>43033</v>
      </c>
      <c r="G789" s="25">
        <f t="shared" si="39"/>
        <v>30</v>
      </c>
      <c r="H789" s="373">
        <v>80205.98</v>
      </c>
      <c r="I789" s="121">
        <f t="shared" si="40"/>
        <v>2406179.4</v>
      </c>
    </row>
    <row r="790" spans="1:9">
      <c r="A790" s="23">
        <f t="shared" si="41"/>
        <v>686</v>
      </c>
      <c r="B790" s="226"/>
      <c r="C790" s="226"/>
      <c r="D790" s="136">
        <v>43003</v>
      </c>
      <c r="E790" s="136">
        <v>43033</v>
      </c>
      <c r="F790" s="136">
        <v>43033</v>
      </c>
      <c r="G790" s="25">
        <f t="shared" si="39"/>
        <v>30</v>
      </c>
      <c r="H790" s="373">
        <v>77277.2</v>
      </c>
      <c r="I790" s="121">
        <f t="shared" si="40"/>
        <v>2318316</v>
      </c>
    </row>
    <row r="791" spans="1:9">
      <c r="A791" s="23">
        <f t="shared" si="41"/>
        <v>687</v>
      </c>
      <c r="B791" s="226"/>
      <c r="C791" s="226"/>
      <c r="D791" s="136">
        <v>43011</v>
      </c>
      <c r="E791" s="136">
        <v>43033</v>
      </c>
      <c r="F791" s="136">
        <v>43033</v>
      </c>
      <c r="G791" s="25">
        <f t="shared" si="39"/>
        <v>22</v>
      </c>
      <c r="H791" s="373">
        <v>76548.63</v>
      </c>
      <c r="I791" s="121">
        <f t="shared" si="40"/>
        <v>1684069.86</v>
      </c>
    </row>
    <row r="792" spans="1:9">
      <c r="A792" s="23">
        <f t="shared" si="41"/>
        <v>688</v>
      </c>
      <c r="B792" s="226"/>
      <c r="C792" s="226"/>
      <c r="D792" s="136">
        <v>43011</v>
      </c>
      <c r="E792" s="136">
        <v>43033</v>
      </c>
      <c r="F792" s="136">
        <v>43033</v>
      </c>
      <c r="G792" s="25">
        <f t="shared" si="39"/>
        <v>22</v>
      </c>
      <c r="H792" s="373">
        <v>76022.7</v>
      </c>
      <c r="I792" s="121">
        <f t="shared" si="40"/>
        <v>1672499.4</v>
      </c>
    </row>
    <row r="793" spans="1:9">
      <c r="A793" s="23">
        <f t="shared" si="41"/>
        <v>689</v>
      </c>
      <c r="B793" s="226"/>
      <c r="C793" s="226"/>
      <c r="D793" s="136">
        <v>43011</v>
      </c>
      <c r="E793" s="136">
        <v>43033</v>
      </c>
      <c r="F793" s="136">
        <v>43033</v>
      </c>
      <c r="G793" s="25">
        <f t="shared" si="39"/>
        <v>22</v>
      </c>
      <c r="H793" s="373">
        <v>75134.900000000009</v>
      </c>
      <c r="I793" s="121">
        <f t="shared" si="40"/>
        <v>1652967.8</v>
      </c>
    </row>
    <row r="794" spans="1:9">
      <c r="A794" s="23">
        <f t="shared" si="41"/>
        <v>690</v>
      </c>
      <c r="B794" s="226" t="s">
        <v>269</v>
      </c>
      <c r="C794" s="226" t="s">
        <v>524</v>
      </c>
      <c r="D794" s="136">
        <v>43003</v>
      </c>
      <c r="E794" s="136">
        <v>43033</v>
      </c>
      <c r="F794" s="136">
        <v>43033</v>
      </c>
      <c r="G794" s="25">
        <f t="shared" si="39"/>
        <v>30</v>
      </c>
      <c r="H794" s="373">
        <v>69716.399999999994</v>
      </c>
      <c r="I794" s="121">
        <f t="shared" si="40"/>
        <v>2091492</v>
      </c>
    </row>
    <row r="795" spans="1:9">
      <c r="A795" s="23">
        <f t="shared" si="41"/>
        <v>691</v>
      </c>
      <c r="B795" s="226"/>
      <c r="C795" s="226"/>
      <c r="D795" s="136">
        <v>43003</v>
      </c>
      <c r="E795" s="136">
        <v>43033</v>
      </c>
      <c r="F795" s="136">
        <v>43033</v>
      </c>
      <c r="G795" s="25">
        <f t="shared" si="39"/>
        <v>30</v>
      </c>
      <c r="H795" s="373">
        <v>69441.7</v>
      </c>
      <c r="I795" s="121">
        <f t="shared" si="40"/>
        <v>2083251</v>
      </c>
    </row>
    <row r="796" spans="1:9">
      <c r="A796" s="23">
        <f t="shared" si="41"/>
        <v>692</v>
      </c>
      <c r="B796" s="226"/>
      <c r="C796" s="226"/>
      <c r="D796" s="136">
        <v>43003</v>
      </c>
      <c r="E796" s="136">
        <v>43033</v>
      </c>
      <c r="F796" s="136">
        <v>43033</v>
      </c>
      <c r="G796" s="25">
        <f t="shared" si="39"/>
        <v>30</v>
      </c>
      <c r="H796" s="373">
        <v>70224.800000000003</v>
      </c>
      <c r="I796" s="121">
        <f t="shared" si="40"/>
        <v>2106744</v>
      </c>
    </row>
    <row r="797" spans="1:9">
      <c r="A797" s="23">
        <f t="shared" si="41"/>
        <v>693</v>
      </c>
      <c r="B797" s="226"/>
      <c r="C797" s="226"/>
      <c r="D797" s="136">
        <v>43003</v>
      </c>
      <c r="E797" s="136">
        <v>43033</v>
      </c>
      <c r="F797" s="136">
        <v>43033</v>
      </c>
      <c r="G797" s="25">
        <f t="shared" si="39"/>
        <v>30</v>
      </c>
      <c r="H797" s="373">
        <v>65645.100000000006</v>
      </c>
      <c r="I797" s="121">
        <f t="shared" si="40"/>
        <v>1969353</v>
      </c>
    </row>
    <row r="798" spans="1:9">
      <c r="A798" s="23">
        <f t="shared" si="41"/>
        <v>694</v>
      </c>
      <c r="B798" s="226"/>
      <c r="C798" s="226"/>
      <c r="D798" s="136">
        <v>43004</v>
      </c>
      <c r="E798" s="136">
        <v>43033</v>
      </c>
      <c r="F798" s="136">
        <v>43033</v>
      </c>
      <c r="G798" s="25">
        <f t="shared" si="39"/>
        <v>29</v>
      </c>
      <c r="H798" s="373">
        <v>68248.600000000006</v>
      </c>
      <c r="I798" s="121">
        <f t="shared" si="40"/>
        <v>1979209.4</v>
      </c>
    </row>
    <row r="799" spans="1:9">
      <c r="A799" s="23">
        <f t="shared" si="41"/>
        <v>695</v>
      </c>
      <c r="B799" s="226"/>
      <c r="C799" s="226"/>
      <c r="D799" s="136">
        <v>43004</v>
      </c>
      <c r="E799" s="136">
        <v>43033</v>
      </c>
      <c r="F799" s="136">
        <v>43033</v>
      </c>
      <c r="G799" s="25">
        <f t="shared" si="39"/>
        <v>29</v>
      </c>
      <c r="H799" s="373">
        <v>65382.7</v>
      </c>
      <c r="I799" s="121">
        <f t="shared" si="40"/>
        <v>1896098.3</v>
      </c>
    </row>
    <row r="800" spans="1:9">
      <c r="A800" s="23">
        <f t="shared" si="41"/>
        <v>696</v>
      </c>
      <c r="B800" s="226"/>
      <c r="C800" s="226"/>
      <c r="D800" s="136">
        <v>43004</v>
      </c>
      <c r="E800" s="136">
        <v>43033</v>
      </c>
      <c r="F800" s="136">
        <v>43033</v>
      </c>
      <c r="G800" s="25">
        <f t="shared" si="39"/>
        <v>29</v>
      </c>
      <c r="H800" s="373">
        <v>69212.100000000006</v>
      </c>
      <c r="I800" s="121">
        <f t="shared" si="40"/>
        <v>2007150.9</v>
      </c>
    </row>
    <row r="801" spans="1:9">
      <c r="A801" s="23">
        <f t="shared" si="41"/>
        <v>697</v>
      </c>
      <c r="B801" s="226"/>
      <c r="C801" s="226"/>
      <c r="D801" s="136">
        <v>43003</v>
      </c>
      <c r="E801" s="136">
        <v>43033</v>
      </c>
      <c r="F801" s="136">
        <v>43033</v>
      </c>
      <c r="G801" s="25">
        <f t="shared" si="39"/>
        <v>30</v>
      </c>
      <c r="H801" s="373">
        <v>65235.1</v>
      </c>
      <c r="I801" s="121">
        <f t="shared" si="40"/>
        <v>1957053</v>
      </c>
    </row>
    <row r="802" spans="1:9">
      <c r="A802" s="23">
        <f t="shared" si="41"/>
        <v>698</v>
      </c>
      <c r="B802" s="226"/>
      <c r="C802" s="226"/>
      <c r="D802" s="136">
        <v>43003</v>
      </c>
      <c r="E802" s="136">
        <v>43033</v>
      </c>
      <c r="F802" s="136">
        <v>43033</v>
      </c>
      <c r="G802" s="25">
        <f t="shared" si="39"/>
        <v>30</v>
      </c>
      <c r="H802" s="373">
        <v>64898.9</v>
      </c>
      <c r="I802" s="121">
        <f t="shared" si="40"/>
        <v>1946967</v>
      </c>
    </row>
    <row r="803" spans="1:9">
      <c r="A803" s="23">
        <f t="shared" si="41"/>
        <v>699</v>
      </c>
      <c r="B803" s="226"/>
      <c r="C803" s="226"/>
      <c r="D803" s="136">
        <v>43003</v>
      </c>
      <c r="E803" s="136">
        <v>43033</v>
      </c>
      <c r="F803" s="136">
        <v>43033</v>
      </c>
      <c r="G803" s="25">
        <f t="shared" si="39"/>
        <v>30</v>
      </c>
      <c r="H803" s="373">
        <v>69343.3</v>
      </c>
      <c r="I803" s="121">
        <f t="shared" si="40"/>
        <v>2080299</v>
      </c>
    </row>
    <row r="804" spans="1:9">
      <c r="A804" s="23">
        <f t="shared" si="41"/>
        <v>700</v>
      </c>
      <c r="B804" s="226"/>
      <c r="C804" s="226"/>
      <c r="D804" s="136">
        <v>43003</v>
      </c>
      <c r="E804" s="136">
        <v>43033</v>
      </c>
      <c r="F804" s="136">
        <v>43033</v>
      </c>
      <c r="G804" s="25">
        <f t="shared" si="39"/>
        <v>30</v>
      </c>
      <c r="H804" s="373">
        <v>69970.600000000006</v>
      </c>
      <c r="I804" s="121">
        <f t="shared" si="40"/>
        <v>2099118</v>
      </c>
    </row>
    <row r="805" spans="1:9">
      <c r="A805" s="23">
        <f t="shared" si="41"/>
        <v>701</v>
      </c>
      <c r="B805" s="226"/>
      <c r="C805" s="226"/>
      <c r="D805" s="136">
        <v>43003</v>
      </c>
      <c r="E805" s="136">
        <v>43033</v>
      </c>
      <c r="F805" s="136">
        <v>43033</v>
      </c>
      <c r="G805" s="25">
        <f t="shared" si="39"/>
        <v>30</v>
      </c>
      <c r="H805" s="373">
        <v>69527.8</v>
      </c>
      <c r="I805" s="121">
        <f t="shared" si="40"/>
        <v>2085834</v>
      </c>
    </row>
    <row r="806" spans="1:9">
      <c r="A806" s="23">
        <f t="shared" si="41"/>
        <v>702</v>
      </c>
      <c r="B806" s="226"/>
      <c r="C806" s="226"/>
      <c r="D806" s="136">
        <v>43004</v>
      </c>
      <c r="E806" s="136">
        <v>43033</v>
      </c>
      <c r="F806" s="136">
        <v>43033</v>
      </c>
      <c r="G806" s="25">
        <f t="shared" si="39"/>
        <v>29</v>
      </c>
      <c r="H806" s="373">
        <v>69900.899999999994</v>
      </c>
      <c r="I806" s="121">
        <f t="shared" si="40"/>
        <v>2027126.1</v>
      </c>
    </row>
    <row r="807" spans="1:9">
      <c r="A807" s="23">
        <f t="shared" si="41"/>
        <v>703</v>
      </c>
      <c r="B807" s="226"/>
      <c r="C807" s="226"/>
      <c r="D807" s="136">
        <v>43010</v>
      </c>
      <c r="E807" s="136">
        <v>43033</v>
      </c>
      <c r="F807" s="136">
        <v>43033</v>
      </c>
      <c r="G807" s="25">
        <f t="shared" si="39"/>
        <v>23</v>
      </c>
      <c r="H807" s="373">
        <v>65411.4</v>
      </c>
      <c r="I807" s="121">
        <f t="shared" si="40"/>
        <v>1504462.2</v>
      </c>
    </row>
    <row r="808" spans="1:9">
      <c r="A808" s="23">
        <f t="shared" si="41"/>
        <v>704</v>
      </c>
      <c r="B808" s="226"/>
      <c r="C808" s="226"/>
      <c r="D808" s="136">
        <v>43011</v>
      </c>
      <c r="E808" s="136">
        <v>43033</v>
      </c>
      <c r="F808" s="136">
        <v>43033</v>
      </c>
      <c r="G808" s="25">
        <f t="shared" si="39"/>
        <v>22</v>
      </c>
      <c r="H808" s="373">
        <v>66518.399999999994</v>
      </c>
      <c r="I808" s="121">
        <f t="shared" si="40"/>
        <v>1463404.8</v>
      </c>
    </row>
    <row r="809" spans="1:9">
      <c r="A809" s="23">
        <f t="shared" si="41"/>
        <v>705</v>
      </c>
      <c r="B809" s="226"/>
      <c r="C809" s="226"/>
      <c r="D809" s="136">
        <v>43011</v>
      </c>
      <c r="E809" s="136">
        <v>43033</v>
      </c>
      <c r="F809" s="136">
        <v>43033</v>
      </c>
      <c r="G809" s="25">
        <f t="shared" ref="G809:G872" si="42">F809-D809</f>
        <v>22</v>
      </c>
      <c r="H809" s="373">
        <v>65062.9</v>
      </c>
      <c r="I809" s="121">
        <f t="shared" ref="I809:I872" si="43">ROUND(G809*H809,2)</f>
        <v>1431383.8</v>
      </c>
    </row>
    <row r="810" spans="1:9">
      <c r="A810" s="23">
        <f t="shared" si="41"/>
        <v>706</v>
      </c>
      <c r="B810" s="226"/>
      <c r="C810" s="226"/>
      <c r="D810" s="136">
        <v>43011</v>
      </c>
      <c r="E810" s="136">
        <v>43033</v>
      </c>
      <c r="F810" s="136">
        <v>43033</v>
      </c>
      <c r="G810" s="25">
        <f t="shared" si="42"/>
        <v>22</v>
      </c>
      <c r="H810" s="373">
        <v>65456.5</v>
      </c>
      <c r="I810" s="121">
        <f t="shared" si="43"/>
        <v>1440043</v>
      </c>
    </row>
    <row r="811" spans="1:9">
      <c r="A811" s="23">
        <f t="shared" si="41"/>
        <v>707</v>
      </c>
      <c r="B811" s="226"/>
      <c r="C811" s="226"/>
      <c r="D811" s="136">
        <v>43011</v>
      </c>
      <c r="E811" s="136">
        <v>43033</v>
      </c>
      <c r="F811" s="136">
        <v>43033</v>
      </c>
      <c r="G811" s="25">
        <f t="shared" si="42"/>
        <v>22</v>
      </c>
      <c r="H811" s="373">
        <v>64431.5</v>
      </c>
      <c r="I811" s="121">
        <f t="shared" si="43"/>
        <v>1417493</v>
      </c>
    </row>
    <row r="812" spans="1:9">
      <c r="A812" s="23">
        <f t="shared" si="41"/>
        <v>708</v>
      </c>
      <c r="B812" s="226"/>
      <c r="C812" s="226"/>
      <c r="D812" s="136">
        <v>43011</v>
      </c>
      <c r="E812" s="136">
        <v>43033</v>
      </c>
      <c r="F812" s="136">
        <v>43033</v>
      </c>
      <c r="G812" s="25">
        <f t="shared" si="42"/>
        <v>22</v>
      </c>
      <c r="H812" s="373">
        <v>66256</v>
      </c>
      <c r="I812" s="121">
        <f t="shared" si="43"/>
        <v>1457632</v>
      </c>
    </row>
    <row r="813" spans="1:9">
      <c r="A813" s="23">
        <f t="shared" si="41"/>
        <v>709</v>
      </c>
      <c r="B813" s="226"/>
      <c r="C813" s="226"/>
      <c r="D813" s="136">
        <v>43004</v>
      </c>
      <c r="E813" s="136">
        <v>43033</v>
      </c>
      <c r="F813" s="136">
        <v>43033</v>
      </c>
      <c r="G813" s="25">
        <f t="shared" si="42"/>
        <v>29</v>
      </c>
      <c r="H813" s="373">
        <v>68494.600000000006</v>
      </c>
      <c r="I813" s="121">
        <f t="shared" si="43"/>
        <v>1986343.4</v>
      </c>
    </row>
    <row r="814" spans="1:9">
      <c r="A814" s="23">
        <f t="shared" si="41"/>
        <v>710</v>
      </c>
      <c r="B814" s="226"/>
      <c r="C814" s="226"/>
      <c r="D814" s="136">
        <v>43010</v>
      </c>
      <c r="E814" s="136">
        <v>43033</v>
      </c>
      <c r="F814" s="136">
        <v>43033</v>
      </c>
      <c r="G814" s="25">
        <f t="shared" si="42"/>
        <v>23</v>
      </c>
      <c r="H814" s="373">
        <v>65661.5</v>
      </c>
      <c r="I814" s="121">
        <f t="shared" si="43"/>
        <v>1510214.5</v>
      </c>
    </row>
    <row r="815" spans="1:9">
      <c r="A815" s="23">
        <f t="shared" si="41"/>
        <v>711</v>
      </c>
      <c r="B815" s="226"/>
      <c r="C815" s="226"/>
      <c r="D815" s="136">
        <v>43010</v>
      </c>
      <c r="E815" s="136">
        <v>43033</v>
      </c>
      <c r="F815" s="136">
        <v>43033</v>
      </c>
      <c r="G815" s="25">
        <f t="shared" si="42"/>
        <v>23</v>
      </c>
      <c r="H815" s="373">
        <v>65649.2</v>
      </c>
      <c r="I815" s="121">
        <f t="shared" si="43"/>
        <v>1509931.6</v>
      </c>
    </row>
    <row r="816" spans="1:9">
      <c r="A816" s="23">
        <f t="shared" si="41"/>
        <v>712</v>
      </c>
      <c r="B816" s="226"/>
      <c r="C816" s="226"/>
      <c r="D816" s="136">
        <v>43010</v>
      </c>
      <c r="E816" s="136">
        <v>43033</v>
      </c>
      <c r="F816" s="136">
        <v>43033</v>
      </c>
      <c r="G816" s="25">
        <f t="shared" si="42"/>
        <v>23</v>
      </c>
      <c r="H816" s="373">
        <v>65698.399999999994</v>
      </c>
      <c r="I816" s="121">
        <f t="shared" si="43"/>
        <v>1511063.2</v>
      </c>
    </row>
    <row r="817" spans="1:9">
      <c r="A817" s="23">
        <f t="shared" si="41"/>
        <v>713</v>
      </c>
      <c r="B817" s="226" t="s">
        <v>269</v>
      </c>
      <c r="C817" s="226" t="s">
        <v>525</v>
      </c>
      <c r="D817" s="136">
        <v>43003</v>
      </c>
      <c r="E817" s="136">
        <v>43054</v>
      </c>
      <c r="F817" s="136">
        <v>43054</v>
      </c>
      <c r="G817" s="25">
        <f t="shared" si="42"/>
        <v>51</v>
      </c>
      <c r="H817" s="373">
        <v>315.84127030000002</v>
      </c>
      <c r="I817" s="121">
        <f t="shared" si="43"/>
        <v>16107.9</v>
      </c>
    </row>
    <row r="818" spans="1:9">
      <c r="A818" s="23">
        <f t="shared" si="41"/>
        <v>714</v>
      </c>
      <c r="B818" s="226"/>
      <c r="C818" s="226"/>
      <c r="D818" s="136">
        <v>43003</v>
      </c>
      <c r="E818" s="136">
        <v>43054</v>
      </c>
      <c r="F818" s="136">
        <v>43054</v>
      </c>
      <c r="G818" s="25">
        <f t="shared" si="42"/>
        <v>51</v>
      </c>
      <c r="H818" s="373">
        <v>317.04284039999999</v>
      </c>
      <c r="I818" s="121">
        <f t="shared" si="43"/>
        <v>16169.18</v>
      </c>
    </row>
    <row r="819" spans="1:9">
      <c r="A819" s="23">
        <f t="shared" si="41"/>
        <v>715</v>
      </c>
      <c r="B819" s="226"/>
      <c r="C819" s="226"/>
      <c r="D819" s="136">
        <v>43003</v>
      </c>
      <c r="E819" s="136">
        <v>43054</v>
      </c>
      <c r="F819" s="136">
        <v>43054</v>
      </c>
      <c r="G819" s="25">
        <f t="shared" si="42"/>
        <v>51</v>
      </c>
      <c r="H819" s="373">
        <v>305.46580829999999</v>
      </c>
      <c r="I819" s="121">
        <f t="shared" si="43"/>
        <v>15578.76</v>
      </c>
    </row>
    <row r="820" spans="1:9">
      <c r="A820" s="23">
        <f t="shared" si="41"/>
        <v>716</v>
      </c>
      <c r="B820" s="226"/>
      <c r="C820" s="226"/>
      <c r="D820" s="136">
        <v>43011</v>
      </c>
      <c r="E820" s="136">
        <v>43054</v>
      </c>
      <c r="F820" s="136">
        <v>43054</v>
      </c>
      <c r="G820" s="25">
        <f t="shared" si="42"/>
        <v>43</v>
      </c>
      <c r="H820" s="373">
        <v>302.58585470000003</v>
      </c>
      <c r="I820" s="121">
        <f t="shared" si="43"/>
        <v>13011.19</v>
      </c>
    </row>
    <row r="821" spans="1:9">
      <c r="A821" s="23">
        <f t="shared" si="41"/>
        <v>717</v>
      </c>
      <c r="B821" s="226"/>
      <c r="C821" s="226"/>
      <c r="D821" s="136">
        <v>43011</v>
      </c>
      <c r="E821" s="136">
        <v>43054</v>
      </c>
      <c r="F821" s="136">
        <v>43054</v>
      </c>
      <c r="G821" s="25">
        <f t="shared" si="42"/>
        <v>43</v>
      </c>
      <c r="H821" s="373">
        <v>300.50694779999998</v>
      </c>
      <c r="I821" s="121">
        <f t="shared" si="43"/>
        <v>12921.8</v>
      </c>
    </row>
    <row r="822" spans="1:9">
      <c r="A822" s="23">
        <f t="shared" ref="A822:A885" si="44">A821+1</f>
        <v>718</v>
      </c>
      <c r="B822" s="226"/>
      <c r="C822" s="226"/>
      <c r="D822" s="136">
        <v>43011</v>
      </c>
      <c r="E822" s="136">
        <v>43054</v>
      </c>
      <c r="F822" s="136">
        <v>43054</v>
      </c>
      <c r="G822" s="25">
        <f t="shared" si="42"/>
        <v>43</v>
      </c>
      <c r="H822" s="373">
        <v>296.99760029999999</v>
      </c>
      <c r="I822" s="121">
        <f t="shared" si="43"/>
        <v>12770.9</v>
      </c>
    </row>
    <row r="823" spans="1:9">
      <c r="A823" s="23">
        <f t="shared" si="44"/>
        <v>719</v>
      </c>
      <c r="B823" s="226"/>
      <c r="C823" s="226"/>
      <c r="D823" s="136">
        <v>43011</v>
      </c>
      <c r="E823" s="136">
        <v>43054</v>
      </c>
      <c r="F823" s="136">
        <v>43054</v>
      </c>
      <c r="G823" s="25">
        <f t="shared" si="42"/>
        <v>43</v>
      </c>
      <c r="H823" s="373">
        <v>76269.927149800002</v>
      </c>
      <c r="I823" s="121">
        <f t="shared" si="43"/>
        <v>3279606.87</v>
      </c>
    </row>
    <row r="824" spans="1:9">
      <c r="A824" s="23">
        <f t="shared" si="44"/>
        <v>720</v>
      </c>
      <c r="B824" s="226"/>
      <c r="C824" s="226"/>
      <c r="D824" s="136">
        <v>43011</v>
      </c>
      <c r="E824" s="136">
        <v>43054</v>
      </c>
      <c r="F824" s="136">
        <v>43054</v>
      </c>
      <c r="G824" s="25">
        <f t="shared" si="42"/>
        <v>43</v>
      </c>
      <c r="H824" s="373">
        <v>76957.7854506</v>
      </c>
      <c r="I824" s="121">
        <f t="shared" si="43"/>
        <v>3309184.77</v>
      </c>
    </row>
    <row r="825" spans="1:9">
      <c r="A825" s="23">
        <f t="shared" si="44"/>
        <v>721</v>
      </c>
      <c r="B825" s="226"/>
      <c r="C825" s="226"/>
      <c r="D825" s="136">
        <v>43018</v>
      </c>
      <c r="E825" s="136">
        <v>43054</v>
      </c>
      <c r="F825" s="136">
        <v>43054</v>
      </c>
      <c r="G825" s="25">
        <f t="shared" si="42"/>
        <v>36</v>
      </c>
      <c r="H825" s="373">
        <v>80920.2367887</v>
      </c>
      <c r="I825" s="121">
        <f t="shared" si="43"/>
        <v>2913128.52</v>
      </c>
    </row>
    <row r="826" spans="1:9">
      <c r="A826" s="23">
        <f t="shared" si="44"/>
        <v>722</v>
      </c>
      <c r="B826" s="226"/>
      <c r="C826" s="226"/>
      <c r="D826" s="136">
        <v>43018</v>
      </c>
      <c r="E826" s="136">
        <v>43054</v>
      </c>
      <c r="F826" s="136">
        <v>43054</v>
      </c>
      <c r="G826" s="25">
        <f t="shared" si="42"/>
        <v>36</v>
      </c>
      <c r="H826" s="373">
        <v>77931.439031200003</v>
      </c>
      <c r="I826" s="121">
        <f t="shared" si="43"/>
        <v>2805531.81</v>
      </c>
    </row>
    <row r="827" spans="1:9">
      <c r="A827" s="23">
        <f t="shared" si="44"/>
        <v>723</v>
      </c>
      <c r="B827" s="226"/>
      <c r="C827" s="226"/>
      <c r="D827" s="136">
        <v>43018</v>
      </c>
      <c r="E827" s="136">
        <v>43054</v>
      </c>
      <c r="F827" s="136">
        <v>43054</v>
      </c>
      <c r="G827" s="25">
        <f t="shared" si="42"/>
        <v>36</v>
      </c>
      <c r="H827" s="373">
        <v>77282.333310799993</v>
      </c>
      <c r="I827" s="121">
        <f t="shared" si="43"/>
        <v>2782164</v>
      </c>
    </row>
    <row r="828" spans="1:9">
      <c r="A828" s="23">
        <f t="shared" si="44"/>
        <v>724</v>
      </c>
      <c r="B828" s="226"/>
      <c r="C828" s="226"/>
      <c r="D828" s="136">
        <v>43019</v>
      </c>
      <c r="E828" s="136">
        <v>43054</v>
      </c>
      <c r="F828" s="136">
        <v>43054</v>
      </c>
      <c r="G828" s="25">
        <f t="shared" si="42"/>
        <v>35</v>
      </c>
      <c r="H828" s="373">
        <v>76391.023963300002</v>
      </c>
      <c r="I828" s="121">
        <f t="shared" si="43"/>
        <v>2673685.84</v>
      </c>
    </row>
    <row r="829" spans="1:9">
      <c r="A829" s="23">
        <f t="shared" si="44"/>
        <v>725</v>
      </c>
      <c r="B829" s="226"/>
      <c r="C829" s="226"/>
      <c r="D829" s="136">
        <v>43011</v>
      </c>
      <c r="E829" s="136">
        <v>43054</v>
      </c>
      <c r="F829" s="136">
        <v>43054</v>
      </c>
      <c r="G829" s="25">
        <f t="shared" si="42"/>
        <v>43</v>
      </c>
      <c r="H829" s="373">
        <v>77979.879756599999</v>
      </c>
      <c r="I829" s="121">
        <f t="shared" si="43"/>
        <v>3353134.83</v>
      </c>
    </row>
    <row r="830" spans="1:9">
      <c r="A830" s="23">
        <f t="shared" si="44"/>
        <v>726</v>
      </c>
      <c r="B830" s="226"/>
      <c r="C830" s="226"/>
      <c r="D830" s="136">
        <v>43018</v>
      </c>
      <c r="E830" s="136">
        <v>43054</v>
      </c>
      <c r="F830" s="136">
        <v>43054</v>
      </c>
      <c r="G830" s="25">
        <f t="shared" si="42"/>
        <v>36</v>
      </c>
      <c r="H830" s="373">
        <v>81569.342509099995</v>
      </c>
      <c r="I830" s="121">
        <f t="shared" si="43"/>
        <v>2936496.33</v>
      </c>
    </row>
    <row r="831" spans="1:9">
      <c r="A831" s="23">
        <f t="shared" si="44"/>
        <v>727</v>
      </c>
      <c r="B831" s="226"/>
      <c r="C831" s="226"/>
      <c r="D831" s="136">
        <v>43019</v>
      </c>
      <c r="E831" s="136">
        <v>43054</v>
      </c>
      <c r="F831" s="136">
        <v>43054</v>
      </c>
      <c r="G831" s="25">
        <f t="shared" si="42"/>
        <v>35</v>
      </c>
      <c r="H831" s="373">
        <v>75732.230097799998</v>
      </c>
      <c r="I831" s="121">
        <f t="shared" si="43"/>
        <v>2650628.0499999998</v>
      </c>
    </row>
    <row r="832" spans="1:9">
      <c r="A832" s="23">
        <f t="shared" si="44"/>
        <v>728</v>
      </c>
      <c r="B832" s="226"/>
      <c r="C832" s="226"/>
      <c r="D832" s="136">
        <v>43027</v>
      </c>
      <c r="E832" s="136">
        <v>43054</v>
      </c>
      <c r="F832" s="136">
        <v>43054</v>
      </c>
      <c r="G832" s="25">
        <f t="shared" si="42"/>
        <v>27</v>
      </c>
      <c r="H832" s="373">
        <v>82228.136374599999</v>
      </c>
      <c r="I832" s="121">
        <f t="shared" si="43"/>
        <v>2220159.6800000002</v>
      </c>
    </row>
    <row r="833" spans="1:9">
      <c r="A833" s="23">
        <f t="shared" si="44"/>
        <v>729</v>
      </c>
      <c r="B833" s="226"/>
      <c r="C833" s="226"/>
      <c r="D833" s="136">
        <v>43028</v>
      </c>
      <c r="E833" s="136">
        <v>43054</v>
      </c>
      <c r="F833" s="136">
        <v>43054</v>
      </c>
      <c r="G833" s="25">
        <f t="shared" si="42"/>
        <v>26</v>
      </c>
      <c r="H833" s="373">
        <v>75204.231190899998</v>
      </c>
      <c r="I833" s="121">
        <f t="shared" si="43"/>
        <v>1955310.01</v>
      </c>
    </row>
    <row r="834" spans="1:9">
      <c r="A834" s="23">
        <f t="shared" si="44"/>
        <v>730</v>
      </c>
      <c r="B834" s="226"/>
      <c r="C834" s="226"/>
      <c r="D834" s="136">
        <v>43028</v>
      </c>
      <c r="E834" s="136">
        <v>43054</v>
      </c>
      <c r="F834" s="136">
        <v>43054</v>
      </c>
      <c r="G834" s="25">
        <f t="shared" si="42"/>
        <v>26</v>
      </c>
      <c r="H834" s="373">
        <v>81516.052711199998</v>
      </c>
      <c r="I834" s="121">
        <f t="shared" si="43"/>
        <v>2119417.37</v>
      </c>
    </row>
    <row r="835" spans="1:9">
      <c r="A835" s="23">
        <f t="shared" si="44"/>
        <v>731</v>
      </c>
      <c r="B835" s="226"/>
      <c r="C835" s="226"/>
      <c r="D835" s="136">
        <v>43027</v>
      </c>
      <c r="E835" s="136">
        <v>43054</v>
      </c>
      <c r="F835" s="136">
        <v>43054</v>
      </c>
      <c r="G835" s="25">
        <f t="shared" si="42"/>
        <v>27</v>
      </c>
      <c r="H835" s="373">
        <v>77965.352539</v>
      </c>
      <c r="I835" s="121">
        <f t="shared" si="43"/>
        <v>2105064.52</v>
      </c>
    </row>
    <row r="836" spans="1:9">
      <c r="A836" s="23">
        <f t="shared" si="44"/>
        <v>732</v>
      </c>
      <c r="B836" s="226"/>
      <c r="C836" s="226"/>
      <c r="D836" s="136">
        <v>43028</v>
      </c>
      <c r="E836" s="136">
        <v>43054</v>
      </c>
      <c r="F836" s="136">
        <v>43054</v>
      </c>
      <c r="G836" s="25">
        <f t="shared" si="42"/>
        <v>26</v>
      </c>
      <c r="H836" s="373">
        <v>80285.658285900005</v>
      </c>
      <c r="I836" s="121">
        <f t="shared" si="43"/>
        <v>2087427.12</v>
      </c>
    </row>
    <row r="837" spans="1:9">
      <c r="A837" s="23">
        <f t="shared" si="44"/>
        <v>733</v>
      </c>
      <c r="B837" s="226"/>
      <c r="C837" s="226"/>
      <c r="D837" s="136">
        <v>43028</v>
      </c>
      <c r="E837" s="136">
        <v>43054</v>
      </c>
      <c r="F837" s="136">
        <v>43054</v>
      </c>
      <c r="G837" s="25">
        <f t="shared" si="42"/>
        <v>26</v>
      </c>
      <c r="H837" s="373">
        <v>81772.793555800003</v>
      </c>
      <c r="I837" s="121">
        <f t="shared" si="43"/>
        <v>2126092.63</v>
      </c>
    </row>
    <row r="838" spans="1:9">
      <c r="A838" s="23">
        <f t="shared" si="44"/>
        <v>734</v>
      </c>
      <c r="B838" s="226" t="s">
        <v>269</v>
      </c>
      <c r="C838" s="226" t="s">
        <v>526</v>
      </c>
      <c r="D838" s="136">
        <v>43003</v>
      </c>
      <c r="E838" s="136">
        <v>43054</v>
      </c>
      <c r="F838" s="136">
        <v>43054</v>
      </c>
      <c r="G838" s="25">
        <f t="shared" si="42"/>
        <v>51</v>
      </c>
      <c r="H838" s="373">
        <v>259.86124009999997</v>
      </c>
      <c r="I838" s="121">
        <f t="shared" si="43"/>
        <v>13252.92</v>
      </c>
    </row>
    <row r="839" spans="1:9">
      <c r="A839" s="23">
        <f t="shared" si="44"/>
        <v>735</v>
      </c>
      <c r="B839" s="226"/>
      <c r="C839" s="226"/>
      <c r="D839" s="136">
        <v>43003</v>
      </c>
      <c r="E839" s="136">
        <v>43054</v>
      </c>
      <c r="F839" s="136">
        <v>43054</v>
      </c>
      <c r="G839" s="25">
        <f t="shared" si="42"/>
        <v>51</v>
      </c>
      <c r="H839" s="373">
        <v>258.83732199999997</v>
      </c>
      <c r="I839" s="121">
        <f t="shared" si="43"/>
        <v>13200.7</v>
      </c>
    </row>
    <row r="840" spans="1:9">
      <c r="A840" s="23">
        <f t="shared" si="44"/>
        <v>736</v>
      </c>
      <c r="B840" s="226"/>
      <c r="C840" s="226"/>
      <c r="D840" s="136">
        <v>43003</v>
      </c>
      <c r="E840" s="136">
        <v>43054</v>
      </c>
      <c r="F840" s="136">
        <v>43054</v>
      </c>
      <c r="G840" s="25">
        <f t="shared" si="42"/>
        <v>51</v>
      </c>
      <c r="H840" s="373">
        <v>261.7562527</v>
      </c>
      <c r="I840" s="121">
        <f t="shared" si="43"/>
        <v>13349.57</v>
      </c>
    </row>
    <row r="841" spans="1:9">
      <c r="A841" s="23">
        <f t="shared" si="44"/>
        <v>737</v>
      </c>
      <c r="B841" s="226"/>
      <c r="C841" s="226"/>
      <c r="D841" s="136">
        <v>43003</v>
      </c>
      <c r="E841" s="136">
        <v>43054</v>
      </c>
      <c r="F841" s="136">
        <v>43054</v>
      </c>
      <c r="G841" s="25">
        <f t="shared" si="42"/>
        <v>51</v>
      </c>
      <c r="H841" s="373">
        <v>244.68585719999999</v>
      </c>
      <c r="I841" s="121">
        <f t="shared" si="43"/>
        <v>12478.98</v>
      </c>
    </row>
    <row r="842" spans="1:9">
      <c r="A842" s="23">
        <f t="shared" si="44"/>
        <v>738</v>
      </c>
      <c r="B842" s="226"/>
      <c r="C842" s="226"/>
      <c r="D842" s="136">
        <v>43004</v>
      </c>
      <c r="E842" s="136">
        <v>43054</v>
      </c>
      <c r="F842" s="136">
        <v>43054</v>
      </c>
      <c r="G842" s="25">
        <f t="shared" si="42"/>
        <v>50</v>
      </c>
      <c r="H842" s="373">
        <v>254.3901554</v>
      </c>
      <c r="I842" s="121">
        <f t="shared" si="43"/>
        <v>12719.51</v>
      </c>
    </row>
    <row r="843" spans="1:9">
      <c r="A843" s="23">
        <f t="shared" si="44"/>
        <v>739</v>
      </c>
      <c r="B843" s="226"/>
      <c r="C843" s="226"/>
      <c r="D843" s="136">
        <v>43004</v>
      </c>
      <c r="E843" s="136">
        <v>43054</v>
      </c>
      <c r="F843" s="136">
        <v>43054</v>
      </c>
      <c r="G843" s="25">
        <f t="shared" si="42"/>
        <v>50</v>
      </c>
      <c r="H843" s="373">
        <v>243.70778619999999</v>
      </c>
      <c r="I843" s="121">
        <f t="shared" si="43"/>
        <v>12185.39</v>
      </c>
    </row>
    <row r="844" spans="1:9">
      <c r="A844" s="23">
        <f t="shared" si="44"/>
        <v>740</v>
      </c>
      <c r="B844" s="226"/>
      <c r="C844" s="226"/>
      <c r="D844" s="136">
        <v>43004</v>
      </c>
      <c r="E844" s="136">
        <v>43054</v>
      </c>
      <c r="F844" s="136">
        <v>43054</v>
      </c>
      <c r="G844" s="25">
        <f t="shared" si="42"/>
        <v>50</v>
      </c>
      <c r="H844" s="373">
        <v>257.98150989999999</v>
      </c>
      <c r="I844" s="121">
        <f t="shared" si="43"/>
        <v>12899.08</v>
      </c>
    </row>
    <row r="845" spans="1:9">
      <c r="A845" s="23">
        <f t="shared" si="44"/>
        <v>741</v>
      </c>
      <c r="B845" s="226"/>
      <c r="C845" s="226"/>
      <c r="D845" s="136">
        <v>43003</v>
      </c>
      <c r="E845" s="136">
        <v>43054</v>
      </c>
      <c r="F845" s="136">
        <v>43054</v>
      </c>
      <c r="G845" s="25">
        <f t="shared" si="42"/>
        <v>51</v>
      </c>
      <c r="H845" s="373">
        <v>243.15762129999999</v>
      </c>
      <c r="I845" s="121">
        <f t="shared" si="43"/>
        <v>12401.04</v>
      </c>
    </row>
    <row r="846" spans="1:9">
      <c r="A846" s="23">
        <f t="shared" si="44"/>
        <v>742</v>
      </c>
      <c r="B846" s="226"/>
      <c r="C846" s="226"/>
      <c r="D846" s="136">
        <v>43003</v>
      </c>
      <c r="E846" s="136">
        <v>43054</v>
      </c>
      <c r="F846" s="136">
        <v>43054</v>
      </c>
      <c r="G846" s="25">
        <f t="shared" si="42"/>
        <v>51</v>
      </c>
      <c r="H846" s="373">
        <v>241.90446779999999</v>
      </c>
      <c r="I846" s="121">
        <f t="shared" si="43"/>
        <v>12337.13</v>
      </c>
    </row>
    <row r="847" spans="1:9">
      <c r="A847" s="23">
        <f t="shared" si="44"/>
        <v>743</v>
      </c>
      <c r="B847" s="226"/>
      <c r="C847" s="226"/>
      <c r="D847" s="136">
        <v>43003</v>
      </c>
      <c r="E847" s="136">
        <v>43054</v>
      </c>
      <c r="F847" s="136">
        <v>43054</v>
      </c>
      <c r="G847" s="25">
        <f t="shared" si="42"/>
        <v>51</v>
      </c>
      <c r="H847" s="373">
        <v>258.47054539999999</v>
      </c>
      <c r="I847" s="121">
        <f t="shared" si="43"/>
        <v>13182</v>
      </c>
    </row>
    <row r="848" spans="1:9">
      <c r="A848" s="23">
        <f t="shared" si="44"/>
        <v>744</v>
      </c>
      <c r="B848" s="226"/>
      <c r="C848" s="226"/>
      <c r="D848" s="136">
        <v>43003</v>
      </c>
      <c r="E848" s="136">
        <v>43054</v>
      </c>
      <c r="F848" s="136">
        <v>43054</v>
      </c>
      <c r="G848" s="25">
        <f t="shared" si="42"/>
        <v>51</v>
      </c>
      <c r="H848" s="373">
        <v>260.80874640000002</v>
      </c>
      <c r="I848" s="121">
        <f t="shared" si="43"/>
        <v>13301.25</v>
      </c>
    </row>
    <row r="849" spans="1:9">
      <c r="A849" s="23">
        <f t="shared" si="44"/>
        <v>745</v>
      </c>
      <c r="B849" s="226"/>
      <c r="C849" s="226"/>
      <c r="D849" s="136">
        <v>43003</v>
      </c>
      <c r="E849" s="136">
        <v>43054</v>
      </c>
      <c r="F849" s="136">
        <v>43054</v>
      </c>
      <c r="G849" s="25">
        <f t="shared" si="42"/>
        <v>51</v>
      </c>
      <c r="H849" s="373">
        <v>259.15825160000003</v>
      </c>
      <c r="I849" s="121">
        <f t="shared" si="43"/>
        <v>13217.07</v>
      </c>
    </row>
    <row r="850" spans="1:9">
      <c r="A850" s="23">
        <f t="shared" si="44"/>
        <v>746</v>
      </c>
      <c r="B850" s="226"/>
      <c r="C850" s="226"/>
      <c r="D850" s="136">
        <v>43004</v>
      </c>
      <c r="E850" s="136">
        <v>43054</v>
      </c>
      <c r="F850" s="136">
        <v>43054</v>
      </c>
      <c r="G850" s="25">
        <f t="shared" si="42"/>
        <v>50</v>
      </c>
      <c r="H850" s="373">
        <v>260.54894630000001</v>
      </c>
      <c r="I850" s="121">
        <f t="shared" si="43"/>
        <v>13027.45</v>
      </c>
    </row>
    <row r="851" spans="1:9">
      <c r="A851" s="23">
        <f t="shared" si="44"/>
        <v>747</v>
      </c>
      <c r="B851" s="226"/>
      <c r="C851" s="226"/>
      <c r="D851" s="136">
        <v>43010</v>
      </c>
      <c r="E851" s="136">
        <v>43054</v>
      </c>
      <c r="F851" s="136">
        <v>43054</v>
      </c>
      <c r="G851" s="25">
        <f t="shared" si="42"/>
        <v>44</v>
      </c>
      <c r="H851" s="373">
        <v>243.81476269999999</v>
      </c>
      <c r="I851" s="121">
        <f t="shared" si="43"/>
        <v>10727.85</v>
      </c>
    </row>
    <row r="852" spans="1:9">
      <c r="A852" s="23">
        <f t="shared" si="44"/>
        <v>748</v>
      </c>
      <c r="B852" s="226"/>
      <c r="C852" s="226"/>
      <c r="D852" s="136">
        <v>43011</v>
      </c>
      <c r="E852" s="136">
        <v>43054</v>
      </c>
      <c r="F852" s="136">
        <v>43054</v>
      </c>
      <c r="G852" s="25">
        <f t="shared" si="42"/>
        <v>43</v>
      </c>
      <c r="H852" s="373">
        <v>247.94099979999999</v>
      </c>
      <c r="I852" s="121">
        <f t="shared" si="43"/>
        <v>10661.46</v>
      </c>
    </row>
    <row r="853" spans="1:9">
      <c r="A853" s="23">
        <f t="shared" si="44"/>
        <v>749</v>
      </c>
      <c r="B853" s="226"/>
      <c r="C853" s="226"/>
      <c r="D853" s="136">
        <v>43011</v>
      </c>
      <c r="E853" s="136">
        <v>43054</v>
      </c>
      <c r="F853" s="136">
        <v>43054</v>
      </c>
      <c r="G853" s="25">
        <f t="shared" si="42"/>
        <v>43</v>
      </c>
      <c r="H853" s="373">
        <v>242.51576220000004</v>
      </c>
      <c r="I853" s="121">
        <f t="shared" si="43"/>
        <v>10428.18</v>
      </c>
    </row>
    <row r="854" spans="1:9">
      <c r="A854" s="23">
        <f t="shared" si="44"/>
        <v>750</v>
      </c>
      <c r="B854" s="226"/>
      <c r="C854" s="226"/>
      <c r="D854" s="136">
        <v>43011</v>
      </c>
      <c r="E854" s="136">
        <v>43054</v>
      </c>
      <c r="F854" s="136">
        <v>43054</v>
      </c>
      <c r="G854" s="25">
        <f t="shared" si="42"/>
        <v>43</v>
      </c>
      <c r="H854" s="373">
        <v>243.98286870000001</v>
      </c>
      <c r="I854" s="121">
        <f t="shared" si="43"/>
        <v>10491.26</v>
      </c>
    </row>
    <row r="855" spans="1:9">
      <c r="A855" s="23">
        <f t="shared" si="44"/>
        <v>751</v>
      </c>
      <c r="B855" s="226"/>
      <c r="C855" s="226"/>
      <c r="D855" s="136">
        <v>43011</v>
      </c>
      <c r="E855" s="136">
        <v>43054</v>
      </c>
      <c r="F855" s="136">
        <v>43054</v>
      </c>
      <c r="G855" s="25">
        <f t="shared" si="42"/>
        <v>43</v>
      </c>
      <c r="H855" s="373">
        <v>240.1622788</v>
      </c>
      <c r="I855" s="121">
        <f t="shared" si="43"/>
        <v>10326.98</v>
      </c>
    </row>
    <row r="856" spans="1:9">
      <c r="A856" s="23">
        <f t="shared" si="44"/>
        <v>752</v>
      </c>
      <c r="B856" s="226"/>
      <c r="C856" s="226"/>
      <c r="D856" s="136">
        <v>43011</v>
      </c>
      <c r="E856" s="136">
        <v>43054</v>
      </c>
      <c r="F856" s="136">
        <v>43054</v>
      </c>
      <c r="G856" s="25">
        <f t="shared" si="42"/>
        <v>43</v>
      </c>
      <c r="H856" s="373">
        <v>246.96292879999999</v>
      </c>
      <c r="I856" s="121">
        <f t="shared" si="43"/>
        <v>10619.41</v>
      </c>
    </row>
    <row r="857" spans="1:9">
      <c r="A857" s="23">
        <f t="shared" si="44"/>
        <v>753</v>
      </c>
      <c r="B857" s="226"/>
      <c r="C857" s="226"/>
      <c r="D857" s="136">
        <v>43004</v>
      </c>
      <c r="E857" s="136">
        <v>43054</v>
      </c>
      <c r="F857" s="136">
        <v>43054</v>
      </c>
      <c r="G857" s="25">
        <f t="shared" si="42"/>
        <v>50</v>
      </c>
      <c r="H857" s="373">
        <v>255.307097</v>
      </c>
      <c r="I857" s="121">
        <f t="shared" si="43"/>
        <v>12765.35</v>
      </c>
    </row>
    <row r="858" spans="1:9">
      <c r="A858" s="23">
        <f t="shared" si="44"/>
        <v>754</v>
      </c>
      <c r="B858" s="226"/>
      <c r="C858" s="226"/>
      <c r="D858" s="136">
        <v>43010</v>
      </c>
      <c r="E858" s="136">
        <v>43054</v>
      </c>
      <c r="F858" s="136">
        <v>43054</v>
      </c>
      <c r="G858" s="25">
        <f t="shared" si="42"/>
        <v>44</v>
      </c>
      <c r="H858" s="373">
        <v>244.74698660000001</v>
      </c>
      <c r="I858" s="121">
        <f t="shared" si="43"/>
        <v>10768.87</v>
      </c>
    </row>
    <row r="859" spans="1:9">
      <c r="A859" s="23">
        <f t="shared" si="44"/>
        <v>755</v>
      </c>
      <c r="B859" s="226"/>
      <c r="C859" s="226"/>
      <c r="D859" s="136">
        <v>43010</v>
      </c>
      <c r="E859" s="136">
        <v>43054</v>
      </c>
      <c r="F859" s="136">
        <v>43054</v>
      </c>
      <c r="G859" s="25">
        <f t="shared" si="42"/>
        <v>44</v>
      </c>
      <c r="H859" s="373">
        <v>244.70113959999998</v>
      </c>
      <c r="I859" s="121">
        <f t="shared" si="43"/>
        <v>10766.85</v>
      </c>
    </row>
    <row r="860" spans="1:9">
      <c r="A860" s="23">
        <f t="shared" si="44"/>
        <v>756</v>
      </c>
      <c r="B860" s="226"/>
      <c r="C860" s="226"/>
      <c r="D860" s="136">
        <v>43010</v>
      </c>
      <c r="E860" s="136">
        <v>43054</v>
      </c>
      <c r="F860" s="136">
        <v>43054</v>
      </c>
      <c r="G860" s="25">
        <f t="shared" si="42"/>
        <v>44</v>
      </c>
      <c r="H860" s="373">
        <v>244.88452789999999</v>
      </c>
      <c r="I860" s="121">
        <f t="shared" si="43"/>
        <v>10774.92</v>
      </c>
    </row>
    <row r="861" spans="1:9">
      <c r="A861" s="23">
        <f t="shared" si="44"/>
        <v>757</v>
      </c>
      <c r="B861" s="226"/>
      <c r="C861" s="226"/>
      <c r="D861" s="136">
        <v>43018</v>
      </c>
      <c r="E861" s="136">
        <v>43054</v>
      </c>
      <c r="F861" s="136">
        <v>43054</v>
      </c>
      <c r="G861" s="25">
        <f t="shared" si="42"/>
        <v>36</v>
      </c>
      <c r="H861" s="373">
        <v>69745.805428000007</v>
      </c>
      <c r="I861" s="121">
        <f t="shared" si="43"/>
        <v>2510849</v>
      </c>
    </row>
    <row r="862" spans="1:9">
      <c r="A862" s="23">
        <f t="shared" si="44"/>
        <v>758</v>
      </c>
      <c r="B862" s="226"/>
      <c r="C862" s="226"/>
      <c r="D862" s="136">
        <v>43018</v>
      </c>
      <c r="E862" s="136">
        <v>43054</v>
      </c>
      <c r="F862" s="136">
        <v>43054</v>
      </c>
      <c r="G862" s="25">
        <f t="shared" si="42"/>
        <v>36</v>
      </c>
      <c r="H862" s="373">
        <v>64749.852643600003</v>
      </c>
      <c r="I862" s="121">
        <f t="shared" si="43"/>
        <v>2330994.7000000002</v>
      </c>
    </row>
    <row r="863" spans="1:9">
      <c r="A863" s="23">
        <f t="shared" si="44"/>
        <v>759</v>
      </c>
      <c r="B863" s="226"/>
      <c r="C863" s="226"/>
      <c r="D863" s="136">
        <v>43018</v>
      </c>
      <c r="E863" s="136">
        <v>43054</v>
      </c>
      <c r="F863" s="136">
        <v>43054</v>
      </c>
      <c r="G863" s="25">
        <f t="shared" si="42"/>
        <v>36</v>
      </c>
      <c r="H863" s="373">
        <v>65268.378220899998</v>
      </c>
      <c r="I863" s="121">
        <f t="shared" si="43"/>
        <v>2349661.62</v>
      </c>
    </row>
    <row r="864" spans="1:9">
      <c r="A864" s="23">
        <f t="shared" si="44"/>
        <v>760</v>
      </c>
      <c r="B864" s="226"/>
      <c r="C864" s="226"/>
      <c r="D864" s="136">
        <v>43018</v>
      </c>
      <c r="E864" s="136">
        <v>43054</v>
      </c>
      <c r="F864" s="136">
        <v>43054</v>
      </c>
      <c r="G864" s="25">
        <f t="shared" si="42"/>
        <v>36</v>
      </c>
      <c r="H864" s="373">
        <v>69354.853603900003</v>
      </c>
      <c r="I864" s="121">
        <f t="shared" si="43"/>
        <v>2496774.73</v>
      </c>
    </row>
    <row r="865" spans="1:9">
      <c r="A865" s="23">
        <f t="shared" si="44"/>
        <v>761</v>
      </c>
      <c r="B865" s="226"/>
      <c r="C865" s="226"/>
      <c r="D865" s="136">
        <v>43018</v>
      </c>
      <c r="E865" s="136">
        <v>43054</v>
      </c>
      <c r="F865" s="136">
        <v>43054</v>
      </c>
      <c r="G865" s="25">
        <f t="shared" si="42"/>
        <v>36</v>
      </c>
      <c r="H865" s="373">
        <v>68696.408426299997</v>
      </c>
      <c r="I865" s="121">
        <f t="shared" si="43"/>
        <v>2473070.7000000002</v>
      </c>
    </row>
    <row r="866" spans="1:9">
      <c r="A866" s="23">
        <f t="shared" si="44"/>
        <v>762</v>
      </c>
      <c r="B866" s="226"/>
      <c r="C866" s="226"/>
      <c r="D866" s="136">
        <v>43018</v>
      </c>
      <c r="E866" s="136">
        <v>43054</v>
      </c>
      <c r="F866" s="136">
        <v>43054</v>
      </c>
      <c r="G866" s="25">
        <f t="shared" si="42"/>
        <v>36</v>
      </c>
      <c r="H866" s="373">
        <v>68885.711414899997</v>
      </c>
      <c r="I866" s="121">
        <f t="shared" si="43"/>
        <v>2479885.61</v>
      </c>
    </row>
    <row r="867" spans="1:9">
      <c r="A867" s="23">
        <f t="shared" si="44"/>
        <v>763</v>
      </c>
      <c r="B867" s="226"/>
      <c r="C867" s="226"/>
      <c r="D867" s="136">
        <v>43018</v>
      </c>
      <c r="E867" s="136">
        <v>43054</v>
      </c>
      <c r="F867" s="136">
        <v>43054</v>
      </c>
      <c r="G867" s="25">
        <f t="shared" si="42"/>
        <v>36</v>
      </c>
      <c r="H867" s="373">
        <v>64527.627396199998</v>
      </c>
      <c r="I867" s="121">
        <f t="shared" si="43"/>
        <v>2322994.59</v>
      </c>
    </row>
    <row r="868" spans="1:9">
      <c r="A868" s="23">
        <f t="shared" si="44"/>
        <v>764</v>
      </c>
      <c r="B868" s="226"/>
      <c r="C868" s="226"/>
      <c r="D868" s="136">
        <v>43018</v>
      </c>
      <c r="E868" s="136">
        <v>43054</v>
      </c>
      <c r="F868" s="136">
        <v>43054</v>
      </c>
      <c r="G868" s="25">
        <f t="shared" si="42"/>
        <v>36</v>
      </c>
      <c r="H868" s="373">
        <v>70017.414063699995</v>
      </c>
      <c r="I868" s="121">
        <f t="shared" si="43"/>
        <v>2520626.91</v>
      </c>
    </row>
    <row r="869" spans="1:9">
      <c r="A869" s="23">
        <f t="shared" si="44"/>
        <v>765</v>
      </c>
      <c r="B869" s="226"/>
      <c r="C869" s="226"/>
      <c r="D869" s="136">
        <v>43018</v>
      </c>
      <c r="E869" s="136">
        <v>43054</v>
      </c>
      <c r="F869" s="136">
        <v>43054</v>
      </c>
      <c r="G869" s="25">
        <f t="shared" si="42"/>
        <v>36</v>
      </c>
      <c r="H869" s="373">
        <v>70000.952934300003</v>
      </c>
      <c r="I869" s="121">
        <f t="shared" si="43"/>
        <v>2520034.31</v>
      </c>
    </row>
    <row r="870" spans="1:9">
      <c r="A870" s="23">
        <f t="shared" si="44"/>
        <v>766</v>
      </c>
      <c r="B870" s="226"/>
      <c r="C870" s="226"/>
      <c r="D870" s="136">
        <v>43025</v>
      </c>
      <c r="E870" s="136">
        <v>43054</v>
      </c>
      <c r="F870" s="136">
        <v>43054</v>
      </c>
      <c r="G870" s="25">
        <f t="shared" si="42"/>
        <v>29</v>
      </c>
      <c r="H870" s="373">
        <v>63922.680889399999</v>
      </c>
      <c r="I870" s="121">
        <f t="shared" si="43"/>
        <v>1853757.75</v>
      </c>
    </row>
    <row r="871" spans="1:9">
      <c r="A871" s="23">
        <f t="shared" si="44"/>
        <v>767</v>
      </c>
      <c r="B871" s="226"/>
      <c r="C871" s="226"/>
      <c r="D871" s="136">
        <v>43025</v>
      </c>
      <c r="E871" s="136">
        <v>43054</v>
      </c>
      <c r="F871" s="136">
        <v>43054</v>
      </c>
      <c r="G871" s="25">
        <f t="shared" si="42"/>
        <v>29</v>
      </c>
      <c r="H871" s="373">
        <v>70527.709076300001</v>
      </c>
      <c r="I871" s="121">
        <f t="shared" si="43"/>
        <v>2045303.56</v>
      </c>
    </row>
    <row r="872" spans="1:9">
      <c r="A872" s="23">
        <f t="shared" si="44"/>
        <v>768</v>
      </c>
      <c r="B872" s="226"/>
      <c r="C872" s="226"/>
      <c r="D872" s="136">
        <v>43025</v>
      </c>
      <c r="E872" s="136">
        <v>43054</v>
      </c>
      <c r="F872" s="136">
        <v>43054</v>
      </c>
      <c r="G872" s="25">
        <f t="shared" si="42"/>
        <v>29</v>
      </c>
      <c r="H872" s="373">
        <v>69301.354933199997</v>
      </c>
      <c r="I872" s="121">
        <f t="shared" si="43"/>
        <v>2009739.29</v>
      </c>
    </row>
    <row r="873" spans="1:9">
      <c r="A873" s="23">
        <f t="shared" si="44"/>
        <v>769</v>
      </c>
      <c r="B873" s="226"/>
      <c r="C873" s="226"/>
      <c r="D873" s="136">
        <v>43027</v>
      </c>
      <c r="E873" s="136">
        <v>43054</v>
      </c>
      <c r="F873" s="136">
        <v>43054</v>
      </c>
      <c r="G873" s="25">
        <f t="shared" ref="G873:G936" si="45">F873-D873</f>
        <v>27</v>
      </c>
      <c r="H873" s="373">
        <v>71906.328666700007</v>
      </c>
      <c r="I873" s="121">
        <f t="shared" ref="I873:I936" si="46">ROUND(G873*H873,2)</f>
        <v>1941470.87</v>
      </c>
    </row>
    <row r="874" spans="1:9">
      <c r="A874" s="23">
        <f t="shared" si="44"/>
        <v>770</v>
      </c>
      <c r="B874" s="226"/>
      <c r="C874" s="226"/>
      <c r="D874" s="136">
        <v>43025</v>
      </c>
      <c r="E874" s="136">
        <v>43054</v>
      </c>
      <c r="F874" s="136">
        <v>43054</v>
      </c>
      <c r="G874" s="25">
        <f t="shared" si="45"/>
        <v>29</v>
      </c>
      <c r="H874" s="373">
        <v>66136.702798800005</v>
      </c>
      <c r="I874" s="121">
        <f t="shared" si="46"/>
        <v>1917964.38</v>
      </c>
    </row>
    <row r="875" spans="1:9">
      <c r="A875" s="23">
        <f t="shared" si="44"/>
        <v>771</v>
      </c>
      <c r="B875" s="226"/>
      <c r="C875" s="226"/>
      <c r="D875" s="136">
        <v>43025</v>
      </c>
      <c r="E875" s="136">
        <v>43054</v>
      </c>
      <c r="F875" s="136">
        <v>43054</v>
      </c>
      <c r="G875" s="25">
        <f t="shared" si="45"/>
        <v>29</v>
      </c>
      <c r="H875" s="373">
        <v>64317.747995899997</v>
      </c>
      <c r="I875" s="121">
        <f t="shared" si="46"/>
        <v>1865214.69</v>
      </c>
    </row>
    <row r="876" spans="1:9">
      <c r="A876" s="23">
        <f t="shared" si="44"/>
        <v>772</v>
      </c>
      <c r="B876" s="226"/>
      <c r="C876" s="226"/>
      <c r="D876" s="136">
        <v>43027</v>
      </c>
      <c r="E876" s="136">
        <v>43054</v>
      </c>
      <c r="F876" s="136">
        <v>43054</v>
      </c>
      <c r="G876" s="25">
        <f t="shared" si="45"/>
        <v>27</v>
      </c>
      <c r="H876" s="373">
        <v>69544.156592400002</v>
      </c>
      <c r="I876" s="121">
        <f t="shared" si="46"/>
        <v>1877692.23</v>
      </c>
    </row>
    <row r="877" spans="1:9">
      <c r="A877" s="23">
        <f t="shared" si="44"/>
        <v>773</v>
      </c>
      <c r="B877" s="226"/>
      <c r="C877" s="226"/>
      <c r="D877" s="136">
        <v>43027</v>
      </c>
      <c r="E877" s="136">
        <v>43054</v>
      </c>
      <c r="F877" s="136">
        <v>43054</v>
      </c>
      <c r="G877" s="25">
        <f t="shared" si="45"/>
        <v>27</v>
      </c>
      <c r="H877" s="373">
        <v>69461.8509452</v>
      </c>
      <c r="I877" s="121">
        <f t="shared" si="46"/>
        <v>1875469.98</v>
      </c>
    </row>
    <row r="878" spans="1:9">
      <c r="A878" s="23">
        <f t="shared" si="44"/>
        <v>774</v>
      </c>
      <c r="B878" s="226"/>
      <c r="C878" s="226"/>
      <c r="D878" s="136">
        <v>43027</v>
      </c>
      <c r="E878" s="136">
        <v>43054</v>
      </c>
      <c r="F878" s="136">
        <v>43054</v>
      </c>
      <c r="G878" s="25">
        <f t="shared" si="45"/>
        <v>27</v>
      </c>
      <c r="H878" s="373">
        <v>68758.137661700006</v>
      </c>
      <c r="I878" s="121">
        <f t="shared" si="46"/>
        <v>1856469.72</v>
      </c>
    </row>
    <row r="879" spans="1:9">
      <c r="A879" s="23">
        <f t="shared" si="44"/>
        <v>775</v>
      </c>
      <c r="B879" s="226"/>
      <c r="C879" s="226"/>
      <c r="D879" s="136">
        <v>43034</v>
      </c>
      <c r="E879" s="136">
        <v>43054</v>
      </c>
      <c r="F879" s="136">
        <v>43054</v>
      </c>
      <c r="G879" s="25">
        <f t="shared" si="45"/>
        <v>20</v>
      </c>
      <c r="H879" s="373">
        <v>65963.860939699996</v>
      </c>
      <c r="I879" s="121">
        <f t="shared" si="46"/>
        <v>1319277.22</v>
      </c>
    </row>
    <row r="880" spans="1:9">
      <c r="A880" s="23">
        <f t="shared" si="44"/>
        <v>776</v>
      </c>
      <c r="B880" s="226"/>
      <c r="C880" s="226"/>
      <c r="D880" s="136">
        <v>43034</v>
      </c>
      <c r="E880" s="136">
        <v>43054</v>
      </c>
      <c r="F880" s="136">
        <v>43054</v>
      </c>
      <c r="G880" s="25">
        <f t="shared" si="45"/>
        <v>20</v>
      </c>
      <c r="H880" s="373">
        <v>64885.65696149999</v>
      </c>
      <c r="I880" s="121">
        <f t="shared" si="46"/>
        <v>1297713.1399999999</v>
      </c>
    </row>
    <row r="881" spans="1:9">
      <c r="A881" s="23">
        <f t="shared" si="44"/>
        <v>777</v>
      </c>
      <c r="B881" s="226"/>
      <c r="C881" s="226"/>
      <c r="D881" s="136">
        <v>43034</v>
      </c>
      <c r="E881" s="136">
        <v>43054</v>
      </c>
      <c r="F881" s="136">
        <v>43054</v>
      </c>
      <c r="G881" s="25">
        <f t="shared" si="45"/>
        <v>20</v>
      </c>
      <c r="H881" s="373">
        <v>71605.913054499993</v>
      </c>
      <c r="I881" s="121">
        <f t="shared" si="46"/>
        <v>1432118.26</v>
      </c>
    </row>
    <row r="882" spans="1:9">
      <c r="A882" s="23">
        <f t="shared" si="44"/>
        <v>778</v>
      </c>
      <c r="B882" s="226"/>
      <c r="C882" s="226"/>
      <c r="D882" s="136">
        <v>43034</v>
      </c>
      <c r="E882" s="136">
        <v>43054</v>
      </c>
      <c r="F882" s="136">
        <v>43054</v>
      </c>
      <c r="G882" s="25">
        <f t="shared" si="45"/>
        <v>20</v>
      </c>
      <c r="H882" s="373">
        <v>66840.416082199998</v>
      </c>
      <c r="I882" s="121">
        <f t="shared" si="46"/>
        <v>1336808.32</v>
      </c>
    </row>
    <row r="883" spans="1:9">
      <c r="A883" s="23">
        <f t="shared" si="44"/>
        <v>779</v>
      </c>
      <c r="B883" s="226" t="s">
        <v>269</v>
      </c>
      <c r="C883" s="226" t="s">
        <v>527</v>
      </c>
      <c r="D883" s="136">
        <v>43011</v>
      </c>
      <c r="E883" s="136">
        <v>43054</v>
      </c>
      <c r="F883" s="136">
        <v>43054</v>
      </c>
      <c r="G883" s="25">
        <f t="shared" si="45"/>
        <v>43</v>
      </c>
      <c r="H883" s="373">
        <v>180.83550700000001</v>
      </c>
      <c r="I883" s="121">
        <f t="shared" si="46"/>
        <v>7775.93</v>
      </c>
    </row>
    <row r="884" spans="1:9">
      <c r="A884" s="23">
        <f t="shared" si="44"/>
        <v>780</v>
      </c>
      <c r="B884" s="226"/>
      <c r="C884" s="226"/>
      <c r="D884" s="136">
        <v>43012</v>
      </c>
      <c r="E884" s="136">
        <v>43054</v>
      </c>
      <c r="F884" s="136">
        <v>43054</v>
      </c>
      <c r="G884" s="25">
        <f t="shared" si="45"/>
        <v>42</v>
      </c>
      <c r="H884" s="373">
        <v>185.59973500000001</v>
      </c>
      <c r="I884" s="121">
        <f t="shared" si="46"/>
        <v>7795.19</v>
      </c>
    </row>
    <row r="885" spans="1:9">
      <c r="A885" s="23">
        <f t="shared" si="44"/>
        <v>781</v>
      </c>
      <c r="B885" s="226"/>
      <c r="C885" s="226"/>
      <c r="D885" s="136">
        <v>43019</v>
      </c>
      <c r="E885" s="136">
        <v>43054</v>
      </c>
      <c r="F885" s="136">
        <v>43054</v>
      </c>
      <c r="G885" s="25">
        <f t="shared" si="45"/>
        <v>35</v>
      </c>
      <c r="H885" s="373">
        <v>179.8097162</v>
      </c>
      <c r="I885" s="121">
        <f t="shared" si="46"/>
        <v>6293.34</v>
      </c>
    </row>
    <row r="886" spans="1:9">
      <c r="A886" s="23">
        <f t="shared" ref="A886:A949" si="47">A885+1</f>
        <v>782</v>
      </c>
      <c r="B886" s="226"/>
      <c r="C886" s="226"/>
      <c r="D886" s="136">
        <v>43011</v>
      </c>
      <c r="E886" s="136">
        <v>43054</v>
      </c>
      <c r="F886" s="136">
        <v>43054</v>
      </c>
      <c r="G886" s="25">
        <f t="shared" si="45"/>
        <v>43</v>
      </c>
      <c r="H886" s="373">
        <v>180.5391674</v>
      </c>
      <c r="I886" s="121">
        <f t="shared" si="46"/>
        <v>7763.18</v>
      </c>
    </row>
    <row r="887" spans="1:9">
      <c r="A887" s="23">
        <f t="shared" si="47"/>
        <v>783</v>
      </c>
      <c r="B887" s="226"/>
      <c r="C887" s="226"/>
      <c r="D887" s="136">
        <v>43019</v>
      </c>
      <c r="E887" s="136">
        <v>43054</v>
      </c>
      <c r="F887" s="136">
        <v>43054</v>
      </c>
      <c r="G887" s="25">
        <f t="shared" si="45"/>
        <v>35</v>
      </c>
      <c r="H887" s="373">
        <v>195.9602213</v>
      </c>
      <c r="I887" s="121">
        <f t="shared" si="46"/>
        <v>6858.61</v>
      </c>
    </row>
    <row r="888" spans="1:9">
      <c r="A888" s="23">
        <f t="shared" si="47"/>
        <v>784</v>
      </c>
      <c r="B888" s="226"/>
      <c r="C888" s="226"/>
      <c r="D888" s="136">
        <v>43019</v>
      </c>
      <c r="E888" s="136">
        <v>43054</v>
      </c>
      <c r="F888" s="136">
        <v>43054</v>
      </c>
      <c r="G888" s="25">
        <f t="shared" si="45"/>
        <v>35</v>
      </c>
      <c r="H888" s="373">
        <v>178.05447430000001</v>
      </c>
      <c r="I888" s="121">
        <f t="shared" si="46"/>
        <v>6231.91</v>
      </c>
    </row>
    <row r="889" spans="1:9">
      <c r="A889" s="23">
        <f t="shared" si="47"/>
        <v>785</v>
      </c>
      <c r="B889" s="226"/>
      <c r="C889" s="226"/>
      <c r="D889" s="136">
        <v>43011</v>
      </c>
      <c r="E889" s="136">
        <v>43054</v>
      </c>
      <c r="F889" s="136">
        <v>43054</v>
      </c>
      <c r="G889" s="25">
        <f t="shared" si="45"/>
        <v>43</v>
      </c>
      <c r="H889" s="373">
        <v>179.7527279</v>
      </c>
      <c r="I889" s="121">
        <f t="shared" si="46"/>
        <v>7729.37</v>
      </c>
    </row>
    <row r="890" spans="1:9">
      <c r="A890" s="23">
        <f t="shared" si="47"/>
        <v>786</v>
      </c>
      <c r="B890" s="226"/>
      <c r="C890" s="226"/>
      <c r="D890" s="136">
        <v>43019</v>
      </c>
      <c r="E890" s="136">
        <v>43054</v>
      </c>
      <c r="F890" s="136">
        <v>43054</v>
      </c>
      <c r="G890" s="25">
        <f t="shared" si="45"/>
        <v>35</v>
      </c>
      <c r="H890" s="373">
        <v>194.02261659999999</v>
      </c>
      <c r="I890" s="121">
        <f t="shared" si="46"/>
        <v>6790.79</v>
      </c>
    </row>
    <row r="891" spans="1:9">
      <c r="A891" s="23">
        <f t="shared" si="47"/>
        <v>787</v>
      </c>
      <c r="B891" s="226"/>
      <c r="C891" s="226"/>
      <c r="D891" s="136">
        <v>43027</v>
      </c>
      <c r="E891" s="136">
        <v>43054</v>
      </c>
      <c r="F891" s="136">
        <v>43054</v>
      </c>
      <c r="G891" s="25">
        <f t="shared" si="45"/>
        <v>27</v>
      </c>
      <c r="H891" s="373">
        <v>58684.536177000002</v>
      </c>
      <c r="I891" s="121">
        <f t="shared" si="46"/>
        <v>1584482.48</v>
      </c>
    </row>
    <row r="892" spans="1:9">
      <c r="A892" s="23">
        <f t="shared" si="47"/>
        <v>788</v>
      </c>
      <c r="B892" s="226"/>
      <c r="C892" s="226"/>
      <c r="D892" s="136">
        <v>43027</v>
      </c>
      <c r="E892" s="136">
        <v>43054</v>
      </c>
      <c r="F892" s="136">
        <v>43054</v>
      </c>
      <c r="G892" s="25">
        <f t="shared" si="45"/>
        <v>27</v>
      </c>
      <c r="H892" s="373">
        <v>57933.412881600001</v>
      </c>
      <c r="I892" s="121">
        <f t="shared" si="46"/>
        <v>1564202.15</v>
      </c>
    </row>
    <row r="893" spans="1:9">
      <c r="A893" s="23">
        <f t="shared" si="47"/>
        <v>789</v>
      </c>
      <c r="B893" s="226"/>
      <c r="C893" s="226"/>
      <c r="D893" s="136">
        <v>43027</v>
      </c>
      <c r="E893" s="136">
        <v>43054</v>
      </c>
      <c r="F893" s="136">
        <v>43054</v>
      </c>
      <c r="G893" s="25">
        <f t="shared" si="45"/>
        <v>27</v>
      </c>
      <c r="H893" s="373">
        <v>59563.7311864</v>
      </c>
      <c r="I893" s="121">
        <f t="shared" si="46"/>
        <v>1608220.74</v>
      </c>
    </row>
    <row r="894" spans="1:9">
      <c r="A894" s="23">
        <f t="shared" si="47"/>
        <v>790</v>
      </c>
      <c r="B894" s="226"/>
      <c r="C894" s="226"/>
      <c r="D894" s="136">
        <v>43027</v>
      </c>
      <c r="E894" s="136">
        <v>43054</v>
      </c>
      <c r="F894" s="136">
        <v>43054</v>
      </c>
      <c r="G894" s="25">
        <f t="shared" si="45"/>
        <v>27</v>
      </c>
      <c r="H894" s="373">
        <v>55008.531846500002</v>
      </c>
      <c r="I894" s="121">
        <f t="shared" si="46"/>
        <v>1485230.36</v>
      </c>
    </row>
    <row r="895" spans="1:9">
      <c r="A895" s="23">
        <f t="shared" si="47"/>
        <v>791</v>
      </c>
      <c r="B895" s="226"/>
      <c r="C895" s="226"/>
      <c r="D895" s="136">
        <v>43034</v>
      </c>
      <c r="E895" s="136">
        <v>43054</v>
      </c>
      <c r="F895" s="136">
        <v>43054</v>
      </c>
      <c r="G895" s="25">
        <f t="shared" si="45"/>
        <v>20</v>
      </c>
      <c r="H895" s="373">
        <v>57843.4165421</v>
      </c>
      <c r="I895" s="121">
        <f t="shared" si="46"/>
        <v>1156868.33</v>
      </c>
    </row>
    <row r="896" spans="1:9">
      <c r="A896" s="23">
        <f t="shared" si="47"/>
        <v>792</v>
      </c>
      <c r="B896" s="226"/>
      <c r="C896" s="226"/>
      <c r="D896" s="136">
        <v>43034</v>
      </c>
      <c r="E896" s="136">
        <v>43054</v>
      </c>
      <c r="F896" s="136">
        <v>43054</v>
      </c>
      <c r="G896" s="25">
        <f t="shared" si="45"/>
        <v>20</v>
      </c>
      <c r="H896" s="373">
        <v>58874.913049199997</v>
      </c>
      <c r="I896" s="121">
        <f t="shared" si="46"/>
        <v>1177498.26</v>
      </c>
    </row>
    <row r="897" spans="1:9">
      <c r="A897" s="23">
        <f t="shared" si="47"/>
        <v>793</v>
      </c>
      <c r="B897" s="226"/>
      <c r="C897" s="226"/>
      <c r="D897" s="136">
        <v>43034</v>
      </c>
      <c r="E897" s="136">
        <v>43054</v>
      </c>
      <c r="F897" s="136">
        <v>43054</v>
      </c>
      <c r="G897" s="25">
        <f t="shared" si="45"/>
        <v>20</v>
      </c>
      <c r="H897" s="373">
        <v>59480.6576422</v>
      </c>
      <c r="I897" s="121">
        <f t="shared" si="46"/>
        <v>1189613.1499999999</v>
      </c>
    </row>
    <row r="898" spans="1:9">
      <c r="A898" s="23">
        <f t="shared" si="47"/>
        <v>794</v>
      </c>
      <c r="B898" s="226"/>
      <c r="C898" s="226"/>
      <c r="D898" s="136">
        <v>43034</v>
      </c>
      <c r="E898" s="136">
        <v>43054</v>
      </c>
      <c r="F898" s="136">
        <v>43054</v>
      </c>
      <c r="G898" s="25">
        <f t="shared" si="45"/>
        <v>20</v>
      </c>
      <c r="H898" s="373">
        <v>54122.414041800002</v>
      </c>
      <c r="I898" s="121">
        <f t="shared" si="46"/>
        <v>1082448.28</v>
      </c>
    </row>
    <row r="899" spans="1:9">
      <c r="A899" s="23">
        <f t="shared" si="47"/>
        <v>795</v>
      </c>
      <c r="B899" s="226" t="s">
        <v>269</v>
      </c>
      <c r="C899" s="226" t="s">
        <v>528</v>
      </c>
      <c r="D899" s="136">
        <v>43033</v>
      </c>
      <c r="E899" s="136">
        <v>43063</v>
      </c>
      <c r="F899" s="136">
        <v>43061</v>
      </c>
      <c r="G899" s="25">
        <f t="shared" si="45"/>
        <v>28</v>
      </c>
      <c r="H899" s="373">
        <v>76321.850000000006</v>
      </c>
      <c r="I899" s="121">
        <f t="shared" si="46"/>
        <v>2137011.7999999998</v>
      </c>
    </row>
    <row r="900" spans="1:9">
      <c r="A900" s="23">
        <f t="shared" si="47"/>
        <v>796</v>
      </c>
      <c r="B900" s="226"/>
      <c r="C900" s="226"/>
      <c r="D900" s="136">
        <v>43033</v>
      </c>
      <c r="E900" s="136">
        <v>43063</v>
      </c>
      <c r="F900" s="136">
        <v>43061</v>
      </c>
      <c r="G900" s="25">
        <f t="shared" si="45"/>
        <v>28</v>
      </c>
      <c r="H900" s="373">
        <v>77084.2</v>
      </c>
      <c r="I900" s="121">
        <f t="shared" si="46"/>
        <v>2158357.6</v>
      </c>
    </row>
    <row r="901" spans="1:9">
      <c r="A901" s="23">
        <f t="shared" si="47"/>
        <v>797</v>
      </c>
      <c r="B901" s="226"/>
      <c r="C901" s="226"/>
      <c r="D901" s="136">
        <v>43033</v>
      </c>
      <c r="E901" s="136">
        <v>43063</v>
      </c>
      <c r="F901" s="136">
        <v>43061</v>
      </c>
      <c r="G901" s="25">
        <f t="shared" si="45"/>
        <v>28</v>
      </c>
      <c r="H901" s="373">
        <v>81296.430000000008</v>
      </c>
      <c r="I901" s="121">
        <f t="shared" si="46"/>
        <v>2276300.04</v>
      </c>
    </row>
    <row r="902" spans="1:9">
      <c r="A902" s="23">
        <f t="shared" si="47"/>
        <v>798</v>
      </c>
      <c r="B902" s="226"/>
      <c r="C902" s="226"/>
      <c r="D902" s="136">
        <v>43033</v>
      </c>
      <c r="E902" s="136">
        <v>43063</v>
      </c>
      <c r="F902" s="136">
        <v>43061</v>
      </c>
      <c r="G902" s="25">
        <f t="shared" si="45"/>
        <v>28</v>
      </c>
      <c r="H902" s="373">
        <v>76828.479999999996</v>
      </c>
      <c r="I902" s="121">
        <f t="shared" si="46"/>
        <v>2151197.44</v>
      </c>
    </row>
    <row r="903" spans="1:9">
      <c r="A903" s="23">
        <f t="shared" si="47"/>
        <v>799</v>
      </c>
      <c r="B903" s="226"/>
      <c r="C903" s="226"/>
      <c r="D903" s="136">
        <v>43033</v>
      </c>
      <c r="E903" s="136">
        <v>43063</v>
      </c>
      <c r="F903" s="136">
        <v>43061</v>
      </c>
      <c r="G903" s="25">
        <f t="shared" si="45"/>
        <v>28</v>
      </c>
      <c r="H903" s="373">
        <v>81344.680000000008</v>
      </c>
      <c r="I903" s="121">
        <f t="shared" si="46"/>
        <v>2277651.04</v>
      </c>
    </row>
    <row r="904" spans="1:9">
      <c r="A904" s="23">
        <f t="shared" si="47"/>
        <v>800</v>
      </c>
      <c r="B904" s="226"/>
      <c r="C904" s="226"/>
      <c r="D904" s="136">
        <v>43033</v>
      </c>
      <c r="E904" s="136">
        <v>43063</v>
      </c>
      <c r="F904" s="136">
        <v>43061</v>
      </c>
      <c r="G904" s="25">
        <f t="shared" si="45"/>
        <v>28</v>
      </c>
      <c r="H904" s="373">
        <v>82333.8</v>
      </c>
      <c r="I904" s="121">
        <f t="shared" si="46"/>
        <v>2305346.4</v>
      </c>
    </row>
    <row r="905" spans="1:9">
      <c r="A905" s="23">
        <f t="shared" si="47"/>
        <v>801</v>
      </c>
      <c r="B905" s="226"/>
      <c r="C905" s="226"/>
      <c r="D905" s="136">
        <v>43041</v>
      </c>
      <c r="E905" s="136">
        <v>43063</v>
      </c>
      <c r="F905" s="136">
        <v>43061</v>
      </c>
      <c r="G905" s="25">
        <f t="shared" si="45"/>
        <v>20</v>
      </c>
      <c r="H905" s="373">
        <v>83400.13</v>
      </c>
      <c r="I905" s="121">
        <f t="shared" si="46"/>
        <v>1668002.6</v>
      </c>
    </row>
    <row r="906" spans="1:9">
      <c r="A906" s="23">
        <f t="shared" si="47"/>
        <v>802</v>
      </c>
      <c r="B906" s="226"/>
      <c r="C906" s="226"/>
      <c r="D906" s="136">
        <v>43041</v>
      </c>
      <c r="E906" s="136">
        <v>43063</v>
      </c>
      <c r="F906" s="136">
        <v>43061</v>
      </c>
      <c r="G906" s="25">
        <f t="shared" si="45"/>
        <v>20</v>
      </c>
      <c r="H906" s="373">
        <v>82512.33</v>
      </c>
      <c r="I906" s="121">
        <f t="shared" si="46"/>
        <v>1650246.6</v>
      </c>
    </row>
    <row r="907" spans="1:9">
      <c r="A907" s="23">
        <f t="shared" si="47"/>
        <v>803</v>
      </c>
      <c r="B907" s="226"/>
      <c r="C907" s="226"/>
      <c r="D907" s="136">
        <v>43041</v>
      </c>
      <c r="E907" s="136">
        <v>43063</v>
      </c>
      <c r="F907" s="136">
        <v>43061</v>
      </c>
      <c r="G907" s="25">
        <f t="shared" si="45"/>
        <v>20</v>
      </c>
      <c r="H907" s="373">
        <v>82961.05</v>
      </c>
      <c r="I907" s="121">
        <f t="shared" si="46"/>
        <v>1659221</v>
      </c>
    </row>
    <row r="908" spans="1:9">
      <c r="A908" s="23">
        <f t="shared" si="47"/>
        <v>804</v>
      </c>
      <c r="B908" s="226"/>
      <c r="C908" s="226"/>
      <c r="D908" s="136">
        <v>43046</v>
      </c>
      <c r="E908" s="136">
        <v>43063</v>
      </c>
      <c r="F908" s="136">
        <v>43061</v>
      </c>
      <c r="G908" s="25">
        <f t="shared" si="45"/>
        <v>15</v>
      </c>
      <c r="H908" s="373">
        <v>82936.930000000008</v>
      </c>
      <c r="I908" s="121">
        <f t="shared" si="46"/>
        <v>1244053.95</v>
      </c>
    </row>
    <row r="909" spans="1:9">
      <c r="A909" s="23">
        <f t="shared" si="47"/>
        <v>805</v>
      </c>
      <c r="B909" s="226" t="s">
        <v>269</v>
      </c>
      <c r="C909" s="226" t="s">
        <v>529</v>
      </c>
      <c r="D909" s="136">
        <v>43034</v>
      </c>
      <c r="E909" s="136">
        <v>43063</v>
      </c>
      <c r="F909" s="136">
        <v>43061</v>
      </c>
      <c r="G909" s="25">
        <f t="shared" si="45"/>
        <v>27</v>
      </c>
      <c r="H909" s="373">
        <v>65034.2</v>
      </c>
      <c r="I909" s="121">
        <f t="shared" si="46"/>
        <v>1755923.4</v>
      </c>
    </row>
    <row r="910" spans="1:9">
      <c r="A910" s="23">
        <f t="shared" si="47"/>
        <v>806</v>
      </c>
      <c r="B910" s="226"/>
      <c r="C910" s="226"/>
      <c r="D910" s="136">
        <v>43034</v>
      </c>
      <c r="E910" s="136">
        <v>43063</v>
      </c>
      <c r="F910" s="136">
        <v>43061</v>
      </c>
      <c r="G910" s="25">
        <f t="shared" si="45"/>
        <v>27</v>
      </c>
      <c r="H910" s="373">
        <v>68629.899999999994</v>
      </c>
      <c r="I910" s="121">
        <f t="shared" si="46"/>
        <v>1853007.3</v>
      </c>
    </row>
    <row r="911" spans="1:9">
      <c r="A911" s="23">
        <f t="shared" si="47"/>
        <v>807</v>
      </c>
      <c r="B911" s="226"/>
      <c r="C911" s="226"/>
      <c r="D911" s="136">
        <v>43034</v>
      </c>
      <c r="E911" s="136">
        <v>43063</v>
      </c>
      <c r="F911" s="136">
        <v>43061</v>
      </c>
      <c r="G911" s="25">
        <f t="shared" si="45"/>
        <v>27</v>
      </c>
      <c r="H911" s="373">
        <v>65190</v>
      </c>
      <c r="I911" s="121">
        <f t="shared" si="46"/>
        <v>1760130</v>
      </c>
    </row>
    <row r="912" spans="1:9">
      <c r="A912" s="23">
        <f t="shared" si="47"/>
        <v>808</v>
      </c>
      <c r="B912" s="226"/>
      <c r="C912" s="226"/>
      <c r="D912" s="136">
        <v>43034</v>
      </c>
      <c r="E912" s="136">
        <v>43063</v>
      </c>
      <c r="F912" s="136">
        <v>43061</v>
      </c>
      <c r="G912" s="25">
        <f t="shared" si="45"/>
        <v>27</v>
      </c>
      <c r="H912" s="373">
        <v>63894.400000000001</v>
      </c>
      <c r="I912" s="121">
        <f t="shared" si="46"/>
        <v>1725148.8</v>
      </c>
    </row>
    <row r="913" spans="1:9">
      <c r="A913" s="23">
        <f t="shared" si="47"/>
        <v>809</v>
      </c>
      <c r="B913" s="226"/>
      <c r="C913" s="226"/>
      <c r="D913" s="136">
        <v>43041</v>
      </c>
      <c r="E913" s="136">
        <v>43063</v>
      </c>
      <c r="F913" s="136">
        <v>43061</v>
      </c>
      <c r="G913" s="25">
        <f t="shared" si="45"/>
        <v>20</v>
      </c>
      <c r="H913" s="373">
        <v>64714.400000000001</v>
      </c>
      <c r="I913" s="121">
        <f t="shared" si="46"/>
        <v>1294288</v>
      </c>
    </row>
    <row r="914" spans="1:9">
      <c r="A914" s="23">
        <f t="shared" si="47"/>
        <v>810</v>
      </c>
      <c r="B914" s="226"/>
      <c r="C914" s="226"/>
      <c r="D914" s="136">
        <v>43041</v>
      </c>
      <c r="E914" s="136">
        <v>43063</v>
      </c>
      <c r="F914" s="136">
        <v>43061</v>
      </c>
      <c r="G914" s="25">
        <f t="shared" si="45"/>
        <v>20</v>
      </c>
      <c r="H914" s="373">
        <v>65403.199999999997</v>
      </c>
      <c r="I914" s="121">
        <f t="shared" si="46"/>
        <v>1308064</v>
      </c>
    </row>
    <row r="915" spans="1:9">
      <c r="A915" s="23">
        <f t="shared" si="47"/>
        <v>811</v>
      </c>
      <c r="B915" s="226"/>
      <c r="C915" s="226"/>
      <c r="D915" s="136">
        <v>43041</v>
      </c>
      <c r="E915" s="136">
        <v>43063</v>
      </c>
      <c r="F915" s="136">
        <v>43061</v>
      </c>
      <c r="G915" s="25">
        <f t="shared" si="45"/>
        <v>20</v>
      </c>
      <c r="H915" s="373">
        <v>65345.8</v>
      </c>
      <c r="I915" s="121">
        <f t="shared" si="46"/>
        <v>1306916</v>
      </c>
    </row>
    <row r="916" spans="1:9">
      <c r="A916" s="23">
        <f t="shared" si="47"/>
        <v>812</v>
      </c>
      <c r="B916" s="226"/>
      <c r="C916" s="226"/>
      <c r="D916" s="136">
        <v>43041</v>
      </c>
      <c r="E916" s="136">
        <v>43063</v>
      </c>
      <c r="F916" s="136">
        <v>43061</v>
      </c>
      <c r="G916" s="25">
        <f t="shared" si="45"/>
        <v>20</v>
      </c>
      <c r="H916" s="373">
        <v>65411.4</v>
      </c>
      <c r="I916" s="121">
        <f t="shared" si="46"/>
        <v>1308228</v>
      </c>
    </row>
    <row r="917" spans="1:9">
      <c r="A917" s="23">
        <f t="shared" si="47"/>
        <v>813</v>
      </c>
      <c r="B917" s="226"/>
      <c r="C917" s="226"/>
      <c r="D917" s="136">
        <v>43041</v>
      </c>
      <c r="E917" s="136">
        <v>43063</v>
      </c>
      <c r="F917" s="136">
        <v>43061</v>
      </c>
      <c r="G917" s="25">
        <f t="shared" si="45"/>
        <v>20</v>
      </c>
      <c r="H917" s="373">
        <v>66830</v>
      </c>
      <c r="I917" s="121">
        <f t="shared" si="46"/>
        <v>1336600</v>
      </c>
    </row>
    <row r="918" spans="1:9">
      <c r="A918" s="23">
        <f t="shared" si="47"/>
        <v>814</v>
      </c>
      <c r="B918" s="226"/>
      <c r="C918" s="226"/>
      <c r="D918" s="136">
        <v>43041</v>
      </c>
      <c r="E918" s="136">
        <v>43063</v>
      </c>
      <c r="F918" s="136">
        <v>43061</v>
      </c>
      <c r="G918" s="25">
        <f t="shared" si="45"/>
        <v>20</v>
      </c>
      <c r="H918" s="373">
        <v>64669.3</v>
      </c>
      <c r="I918" s="121">
        <f t="shared" si="46"/>
        <v>1293386</v>
      </c>
    </row>
    <row r="919" spans="1:9">
      <c r="A919" s="23">
        <f t="shared" si="47"/>
        <v>815</v>
      </c>
      <c r="B919" s="226"/>
      <c r="C919" s="226"/>
      <c r="D919" s="136">
        <v>43042</v>
      </c>
      <c r="E919" s="136">
        <v>43063</v>
      </c>
      <c r="F919" s="136">
        <v>43061</v>
      </c>
      <c r="G919" s="25">
        <f t="shared" si="45"/>
        <v>19</v>
      </c>
      <c r="H919" s="373">
        <v>64066.6</v>
      </c>
      <c r="I919" s="121">
        <f t="shared" si="46"/>
        <v>1217265.3999999999</v>
      </c>
    </row>
    <row r="920" spans="1:9">
      <c r="A920" s="23">
        <f t="shared" si="47"/>
        <v>816</v>
      </c>
      <c r="B920" s="226"/>
      <c r="C920" s="226"/>
      <c r="D920" s="136">
        <v>43041</v>
      </c>
      <c r="E920" s="136">
        <v>43063</v>
      </c>
      <c r="F920" s="136">
        <v>43061</v>
      </c>
      <c r="G920" s="25">
        <f t="shared" si="45"/>
        <v>20</v>
      </c>
      <c r="H920" s="373">
        <v>64316.7</v>
      </c>
      <c r="I920" s="121">
        <f t="shared" si="46"/>
        <v>1286334</v>
      </c>
    </row>
    <row r="921" spans="1:9">
      <c r="A921" s="23">
        <f t="shared" si="47"/>
        <v>817</v>
      </c>
      <c r="B921" s="226"/>
      <c r="C921" s="226"/>
      <c r="D921" s="136">
        <v>43046</v>
      </c>
      <c r="E921" s="136">
        <v>43063</v>
      </c>
      <c r="F921" s="136">
        <v>43061</v>
      </c>
      <c r="G921" s="25">
        <f t="shared" si="45"/>
        <v>15</v>
      </c>
      <c r="H921" s="373">
        <v>68539.7</v>
      </c>
      <c r="I921" s="121">
        <f t="shared" si="46"/>
        <v>1028095.5</v>
      </c>
    </row>
    <row r="922" spans="1:9">
      <c r="A922" s="23">
        <f t="shared" si="47"/>
        <v>818</v>
      </c>
      <c r="B922" s="226"/>
      <c r="C922" s="226"/>
      <c r="D922" s="136">
        <v>43046</v>
      </c>
      <c r="E922" s="136">
        <v>43063</v>
      </c>
      <c r="F922" s="136">
        <v>43061</v>
      </c>
      <c r="G922" s="25">
        <f t="shared" si="45"/>
        <v>15</v>
      </c>
      <c r="H922" s="373">
        <v>64411</v>
      </c>
      <c r="I922" s="121">
        <f t="shared" si="46"/>
        <v>966165</v>
      </c>
    </row>
    <row r="923" spans="1:9">
      <c r="A923" s="23">
        <f t="shared" si="47"/>
        <v>819</v>
      </c>
      <c r="B923" s="226"/>
      <c r="C923" s="226"/>
      <c r="D923" s="136">
        <v>43046</v>
      </c>
      <c r="E923" s="136">
        <v>43063</v>
      </c>
      <c r="F923" s="136">
        <v>43061</v>
      </c>
      <c r="G923" s="25">
        <f t="shared" si="45"/>
        <v>15</v>
      </c>
      <c r="H923" s="373">
        <v>69909.100000000006</v>
      </c>
      <c r="I923" s="121">
        <f t="shared" si="46"/>
        <v>1048636.5</v>
      </c>
    </row>
    <row r="924" spans="1:9">
      <c r="A924" s="23">
        <f t="shared" si="47"/>
        <v>820</v>
      </c>
      <c r="B924" s="226" t="s">
        <v>269</v>
      </c>
      <c r="C924" s="226" t="s">
        <v>530</v>
      </c>
      <c r="D924" s="136">
        <v>43034</v>
      </c>
      <c r="E924" s="136">
        <v>43084</v>
      </c>
      <c r="F924" s="136">
        <v>43084</v>
      </c>
      <c r="G924" s="25">
        <f t="shared" si="45"/>
        <v>50</v>
      </c>
      <c r="H924" s="373">
        <v>55.545492299999999</v>
      </c>
      <c r="I924" s="121">
        <f t="shared" si="46"/>
        <v>2777.27</v>
      </c>
    </row>
    <row r="925" spans="1:9">
      <c r="A925" s="23">
        <f t="shared" si="47"/>
        <v>821</v>
      </c>
      <c r="B925" s="226"/>
      <c r="C925" s="226"/>
      <c r="D925" s="136">
        <v>43034</v>
      </c>
      <c r="E925" s="136">
        <v>43084</v>
      </c>
      <c r="F925" s="136">
        <v>43084</v>
      </c>
      <c r="G925" s="25">
        <f t="shared" si="45"/>
        <v>50</v>
      </c>
      <c r="H925" s="373">
        <v>58.61656760000001</v>
      </c>
      <c r="I925" s="121">
        <f t="shared" si="46"/>
        <v>2930.83</v>
      </c>
    </row>
    <row r="926" spans="1:9">
      <c r="A926" s="23">
        <f t="shared" si="47"/>
        <v>822</v>
      </c>
      <c r="B926" s="226"/>
      <c r="C926" s="226"/>
      <c r="D926" s="136">
        <v>43034</v>
      </c>
      <c r="E926" s="136">
        <v>43084</v>
      </c>
      <c r="F926" s="136">
        <v>43084</v>
      </c>
      <c r="G926" s="25">
        <f t="shared" si="45"/>
        <v>50</v>
      </c>
      <c r="H926" s="373">
        <v>55.678560500000003</v>
      </c>
      <c r="I926" s="121">
        <f t="shared" si="46"/>
        <v>2783.93</v>
      </c>
    </row>
    <row r="927" spans="1:9">
      <c r="A927" s="23">
        <f t="shared" si="47"/>
        <v>823</v>
      </c>
      <c r="B927" s="226"/>
      <c r="C927" s="226"/>
      <c r="D927" s="136">
        <v>43034</v>
      </c>
      <c r="E927" s="136">
        <v>43084</v>
      </c>
      <c r="F927" s="136">
        <v>43084</v>
      </c>
      <c r="G927" s="25">
        <f t="shared" si="45"/>
        <v>50</v>
      </c>
      <c r="H927" s="373">
        <v>54.571992899999998</v>
      </c>
      <c r="I927" s="121">
        <f t="shared" si="46"/>
        <v>2728.6</v>
      </c>
    </row>
    <row r="928" spans="1:9">
      <c r="A928" s="23">
        <f t="shared" si="47"/>
        <v>824</v>
      </c>
      <c r="B928" s="226"/>
      <c r="C928" s="226"/>
      <c r="D928" s="136">
        <v>43041</v>
      </c>
      <c r="E928" s="136">
        <v>43084</v>
      </c>
      <c r="F928" s="136">
        <v>43084</v>
      </c>
      <c r="G928" s="25">
        <f t="shared" si="45"/>
        <v>43</v>
      </c>
      <c r="H928" s="373">
        <v>55.272352200000007</v>
      </c>
      <c r="I928" s="121">
        <f t="shared" si="46"/>
        <v>2376.71</v>
      </c>
    </row>
    <row r="929" spans="1:9">
      <c r="A929" s="23">
        <f t="shared" si="47"/>
        <v>825</v>
      </c>
      <c r="B929" s="226"/>
      <c r="C929" s="226"/>
      <c r="D929" s="136">
        <v>43041</v>
      </c>
      <c r="E929" s="136">
        <v>43084</v>
      </c>
      <c r="F929" s="136">
        <v>43084</v>
      </c>
      <c r="G929" s="25">
        <f t="shared" si="45"/>
        <v>43</v>
      </c>
      <c r="H929" s="373">
        <v>55.86065390000001</v>
      </c>
      <c r="I929" s="121">
        <f t="shared" si="46"/>
        <v>2402.0100000000002</v>
      </c>
    </row>
    <row r="930" spans="1:9">
      <c r="A930" s="23">
        <f t="shared" si="47"/>
        <v>826</v>
      </c>
      <c r="B930" s="226"/>
      <c r="C930" s="226"/>
      <c r="D930" s="136">
        <v>43041</v>
      </c>
      <c r="E930" s="136">
        <v>43084</v>
      </c>
      <c r="F930" s="136">
        <v>43084</v>
      </c>
      <c r="G930" s="25">
        <f t="shared" si="45"/>
        <v>43</v>
      </c>
      <c r="H930" s="373">
        <v>55.811628800000001</v>
      </c>
      <c r="I930" s="121">
        <f t="shared" si="46"/>
        <v>2399.9</v>
      </c>
    </row>
    <row r="931" spans="1:9">
      <c r="A931" s="23">
        <f t="shared" si="47"/>
        <v>827</v>
      </c>
      <c r="B931" s="226"/>
      <c r="C931" s="226"/>
      <c r="D931" s="136">
        <v>43041</v>
      </c>
      <c r="E931" s="136">
        <v>43084</v>
      </c>
      <c r="F931" s="136">
        <v>43084</v>
      </c>
      <c r="G931" s="25">
        <f t="shared" si="45"/>
        <v>43</v>
      </c>
      <c r="H931" s="373">
        <v>55.867657499999993</v>
      </c>
      <c r="I931" s="121">
        <f t="shared" si="46"/>
        <v>2402.31</v>
      </c>
    </row>
    <row r="932" spans="1:9">
      <c r="A932" s="23">
        <f t="shared" si="47"/>
        <v>828</v>
      </c>
      <c r="B932" s="226"/>
      <c r="C932" s="226"/>
      <c r="D932" s="136">
        <v>43041</v>
      </c>
      <c r="E932" s="136">
        <v>43084</v>
      </c>
      <c r="F932" s="136">
        <v>43084</v>
      </c>
      <c r="G932" s="25">
        <f t="shared" si="45"/>
        <v>43</v>
      </c>
      <c r="H932" s="373">
        <v>57.079279</v>
      </c>
      <c r="I932" s="121">
        <f t="shared" si="46"/>
        <v>2454.41</v>
      </c>
    </row>
    <row r="933" spans="1:9">
      <c r="A933" s="23">
        <f t="shared" si="47"/>
        <v>829</v>
      </c>
      <c r="B933" s="226"/>
      <c r="C933" s="226"/>
      <c r="D933" s="136">
        <v>43041</v>
      </c>
      <c r="E933" s="136">
        <v>43084</v>
      </c>
      <c r="F933" s="136">
        <v>43084</v>
      </c>
      <c r="G933" s="25">
        <f t="shared" si="45"/>
        <v>43</v>
      </c>
      <c r="H933" s="373">
        <v>55.233832400000004</v>
      </c>
      <c r="I933" s="121">
        <f t="shared" si="46"/>
        <v>2375.0500000000002</v>
      </c>
    </row>
    <row r="934" spans="1:9">
      <c r="A934" s="23">
        <f t="shared" si="47"/>
        <v>830</v>
      </c>
      <c r="B934" s="226"/>
      <c r="C934" s="226"/>
      <c r="D934" s="136">
        <v>43042</v>
      </c>
      <c r="E934" s="136">
        <v>43084</v>
      </c>
      <c r="F934" s="136">
        <v>43084</v>
      </c>
      <c r="G934" s="25">
        <f t="shared" si="45"/>
        <v>42</v>
      </c>
      <c r="H934" s="373">
        <v>54.719068299999996</v>
      </c>
      <c r="I934" s="121">
        <f t="shared" si="46"/>
        <v>2298.1999999999998</v>
      </c>
    </row>
    <row r="935" spans="1:9">
      <c r="A935" s="23">
        <f t="shared" si="47"/>
        <v>831</v>
      </c>
      <c r="B935" s="226"/>
      <c r="C935" s="226"/>
      <c r="D935" s="136">
        <v>43041</v>
      </c>
      <c r="E935" s="136">
        <v>43084</v>
      </c>
      <c r="F935" s="136">
        <v>43084</v>
      </c>
      <c r="G935" s="25">
        <f t="shared" si="45"/>
        <v>43</v>
      </c>
      <c r="H935" s="373">
        <v>54.932677900000002</v>
      </c>
      <c r="I935" s="121">
        <f t="shared" si="46"/>
        <v>2362.11</v>
      </c>
    </row>
    <row r="936" spans="1:9">
      <c r="A936" s="23">
        <f t="shared" si="47"/>
        <v>832</v>
      </c>
      <c r="B936" s="226"/>
      <c r="C936" s="226"/>
      <c r="D936" s="136">
        <v>43046</v>
      </c>
      <c r="E936" s="136">
        <v>43084</v>
      </c>
      <c r="F936" s="136">
        <v>43084</v>
      </c>
      <c r="G936" s="25">
        <f t="shared" si="45"/>
        <v>38</v>
      </c>
      <c r="H936" s="373">
        <v>58.539528099999998</v>
      </c>
      <c r="I936" s="121">
        <f t="shared" si="46"/>
        <v>2224.5</v>
      </c>
    </row>
    <row r="937" spans="1:9">
      <c r="A937" s="23">
        <f t="shared" si="47"/>
        <v>833</v>
      </c>
      <c r="B937" s="226"/>
      <c r="C937" s="226"/>
      <c r="D937" s="136">
        <v>43046</v>
      </c>
      <c r="E937" s="136">
        <v>43084</v>
      </c>
      <c r="F937" s="136">
        <v>43084</v>
      </c>
      <c r="G937" s="25">
        <f t="shared" ref="G937:G1000" si="48">F937-D937</f>
        <v>38</v>
      </c>
      <c r="H937" s="373">
        <v>55.013219200000002</v>
      </c>
      <c r="I937" s="121">
        <f t="shared" ref="I937:I1000" si="49">ROUND(G937*H937,2)</f>
        <v>2090.5</v>
      </c>
    </row>
    <row r="938" spans="1:9">
      <c r="A938" s="23">
        <f t="shared" si="47"/>
        <v>834</v>
      </c>
      <c r="B938" s="226"/>
      <c r="C938" s="226"/>
      <c r="D938" s="136">
        <v>43046</v>
      </c>
      <c r="E938" s="136">
        <v>43084</v>
      </c>
      <c r="F938" s="136">
        <v>43084</v>
      </c>
      <c r="G938" s="25">
        <f t="shared" si="48"/>
        <v>38</v>
      </c>
      <c r="H938" s="373">
        <v>59.709128</v>
      </c>
      <c r="I938" s="121">
        <f t="shared" si="49"/>
        <v>2268.9499999999998</v>
      </c>
    </row>
    <row r="939" spans="1:9">
      <c r="A939" s="23">
        <f t="shared" si="47"/>
        <v>835</v>
      </c>
      <c r="B939" s="226"/>
      <c r="C939" s="226"/>
      <c r="D939" s="136">
        <v>43046</v>
      </c>
      <c r="E939" s="136">
        <v>43084</v>
      </c>
      <c r="F939" s="136">
        <v>43084</v>
      </c>
      <c r="G939" s="25">
        <f t="shared" si="48"/>
        <v>38</v>
      </c>
      <c r="H939" s="373">
        <v>68397.1679401</v>
      </c>
      <c r="I939" s="121">
        <f t="shared" si="49"/>
        <v>2599092.38</v>
      </c>
    </row>
    <row r="940" spans="1:9">
      <c r="A940" s="23">
        <f t="shared" si="47"/>
        <v>836</v>
      </c>
      <c r="B940" s="226"/>
      <c r="C940" s="226"/>
      <c r="D940" s="136">
        <v>43046</v>
      </c>
      <c r="E940" s="136">
        <v>43084</v>
      </c>
      <c r="F940" s="136">
        <v>43084</v>
      </c>
      <c r="G940" s="25">
        <f t="shared" si="48"/>
        <v>38</v>
      </c>
      <c r="H940" s="373">
        <v>69804.6690562</v>
      </c>
      <c r="I940" s="121">
        <f t="shared" si="49"/>
        <v>2652577.42</v>
      </c>
    </row>
    <row r="941" spans="1:9">
      <c r="A941" s="23">
        <f t="shared" si="47"/>
        <v>837</v>
      </c>
      <c r="B941" s="226"/>
      <c r="C941" s="226"/>
      <c r="D941" s="136">
        <v>43046</v>
      </c>
      <c r="E941" s="136">
        <v>43084</v>
      </c>
      <c r="F941" s="136">
        <v>43084</v>
      </c>
      <c r="G941" s="25">
        <f t="shared" si="48"/>
        <v>38</v>
      </c>
      <c r="H941" s="373">
        <v>69841.600572299998</v>
      </c>
      <c r="I941" s="121">
        <f t="shared" si="49"/>
        <v>2653980.8199999998</v>
      </c>
    </row>
    <row r="942" spans="1:9">
      <c r="A942" s="23">
        <f t="shared" si="47"/>
        <v>838</v>
      </c>
      <c r="B942" s="226"/>
      <c r="C942" s="226"/>
      <c r="D942" s="136">
        <v>43046</v>
      </c>
      <c r="E942" s="136">
        <v>43084</v>
      </c>
      <c r="F942" s="136">
        <v>43084</v>
      </c>
      <c r="G942" s="25">
        <f t="shared" si="48"/>
        <v>38</v>
      </c>
      <c r="H942" s="373">
        <v>64662.981305499998</v>
      </c>
      <c r="I942" s="121">
        <f t="shared" si="49"/>
        <v>2457193.29</v>
      </c>
    </row>
    <row r="943" spans="1:9">
      <c r="A943" s="23">
        <f t="shared" si="47"/>
        <v>839</v>
      </c>
      <c r="B943" s="226"/>
      <c r="C943" s="226"/>
      <c r="D943" s="136">
        <v>43046</v>
      </c>
      <c r="E943" s="136">
        <v>43084</v>
      </c>
      <c r="F943" s="136">
        <v>43084</v>
      </c>
      <c r="G943" s="25">
        <f t="shared" si="48"/>
        <v>38</v>
      </c>
      <c r="H943" s="373">
        <v>65015.8824599</v>
      </c>
      <c r="I943" s="121">
        <f t="shared" si="49"/>
        <v>2470603.5299999998</v>
      </c>
    </row>
    <row r="944" spans="1:9">
      <c r="A944" s="23">
        <f t="shared" si="47"/>
        <v>840</v>
      </c>
      <c r="B944" s="226"/>
      <c r="C944" s="226"/>
      <c r="D944" s="136">
        <v>43054</v>
      </c>
      <c r="E944" s="136">
        <v>43084</v>
      </c>
      <c r="F944" s="136">
        <v>43084</v>
      </c>
      <c r="G944" s="25">
        <f t="shared" si="48"/>
        <v>30</v>
      </c>
      <c r="H944" s="373">
        <v>64687.602316199998</v>
      </c>
      <c r="I944" s="121">
        <f t="shared" si="49"/>
        <v>1940628.07</v>
      </c>
    </row>
    <row r="945" spans="1:9">
      <c r="A945" s="23">
        <f t="shared" si="47"/>
        <v>841</v>
      </c>
      <c r="B945" s="226"/>
      <c r="C945" s="226"/>
      <c r="D945" s="136">
        <v>43054</v>
      </c>
      <c r="E945" s="136">
        <v>43084</v>
      </c>
      <c r="F945" s="136">
        <v>43084</v>
      </c>
      <c r="G945" s="25">
        <f t="shared" si="48"/>
        <v>30</v>
      </c>
      <c r="H945" s="373">
        <v>64765.568850399999</v>
      </c>
      <c r="I945" s="121">
        <f t="shared" si="49"/>
        <v>1942967.07</v>
      </c>
    </row>
    <row r="946" spans="1:9">
      <c r="A946" s="23">
        <f t="shared" si="47"/>
        <v>842</v>
      </c>
      <c r="B946" s="226"/>
      <c r="C946" s="226"/>
      <c r="D946" s="136">
        <v>43054</v>
      </c>
      <c r="E946" s="136">
        <v>43084</v>
      </c>
      <c r="F946" s="136">
        <v>43084</v>
      </c>
      <c r="G946" s="25">
        <f t="shared" si="48"/>
        <v>30</v>
      </c>
      <c r="H946" s="373">
        <v>63965.386000099999</v>
      </c>
      <c r="I946" s="121">
        <f t="shared" si="49"/>
        <v>1918961.58</v>
      </c>
    </row>
    <row r="947" spans="1:9">
      <c r="A947" s="23">
        <f t="shared" si="47"/>
        <v>843</v>
      </c>
      <c r="B947" s="226"/>
      <c r="C947" s="226"/>
      <c r="D947" s="136">
        <v>43054</v>
      </c>
      <c r="E947" s="136">
        <v>43084</v>
      </c>
      <c r="F947" s="136">
        <v>43084</v>
      </c>
      <c r="G947" s="25">
        <f t="shared" si="48"/>
        <v>30</v>
      </c>
      <c r="H947" s="373">
        <v>69656.942991499993</v>
      </c>
      <c r="I947" s="121">
        <f t="shared" si="49"/>
        <v>2089708.29</v>
      </c>
    </row>
    <row r="948" spans="1:9">
      <c r="A948" s="23">
        <f t="shared" si="47"/>
        <v>844</v>
      </c>
      <c r="B948" s="226"/>
      <c r="C948" s="226"/>
      <c r="D948" s="136">
        <v>43054</v>
      </c>
      <c r="E948" s="136">
        <v>43084</v>
      </c>
      <c r="F948" s="136">
        <v>43084</v>
      </c>
      <c r="G948" s="25">
        <f t="shared" si="48"/>
        <v>30</v>
      </c>
      <c r="H948" s="373">
        <v>64593.221774899997</v>
      </c>
      <c r="I948" s="121">
        <f t="shared" si="49"/>
        <v>1937796.65</v>
      </c>
    </row>
    <row r="949" spans="1:9">
      <c r="A949" s="23">
        <f t="shared" si="47"/>
        <v>845</v>
      </c>
      <c r="B949" s="226"/>
      <c r="C949" s="226"/>
      <c r="D949" s="136">
        <v>43054</v>
      </c>
      <c r="E949" s="136">
        <v>43084</v>
      </c>
      <c r="F949" s="136">
        <v>43084</v>
      </c>
      <c r="G949" s="25">
        <f t="shared" si="48"/>
        <v>30</v>
      </c>
      <c r="H949" s="373">
        <v>64950.226431200004</v>
      </c>
      <c r="I949" s="121">
        <f t="shared" si="49"/>
        <v>1948506.79</v>
      </c>
    </row>
    <row r="950" spans="1:9">
      <c r="A950" s="23">
        <f t="shared" ref="A950:A1013" si="50">A949+1</f>
        <v>846</v>
      </c>
      <c r="B950" s="226"/>
      <c r="C950" s="226"/>
      <c r="D950" s="136">
        <v>43054</v>
      </c>
      <c r="E950" s="136">
        <v>43084</v>
      </c>
      <c r="F950" s="136">
        <v>43084</v>
      </c>
      <c r="G950" s="25">
        <f t="shared" si="48"/>
        <v>30</v>
      </c>
      <c r="H950" s="373">
        <v>68429.995954400001</v>
      </c>
      <c r="I950" s="121">
        <f t="shared" si="49"/>
        <v>2052899.88</v>
      </c>
    </row>
    <row r="951" spans="1:9">
      <c r="A951" s="23">
        <f t="shared" si="50"/>
        <v>847</v>
      </c>
      <c r="B951" s="226"/>
      <c r="C951" s="226"/>
      <c r="D951" s="136">
        <v>43054</v>
      </c>
      <c r="E951" s="136">
        <v>43084</v>
      </c>
      <c r="F951" s="136">
        <v>43084</v>
      </c>
      <c r="G951" s="25">
        <f t="shared" si="48"/>
        <v>30</v>
      </c>
      <c r="H951" s="373">
        <v>68085.301803499999</v>
      </c>
      <c r="I951" s="121">
        <f t="shared" si="49"/>
        <v>2042559.05</v>
      </c>
    </row>
    <row r="952" spans="1:9">
      <c r="A952" s="23">
        <f t="shared" si="50"/>
        <v>848</v>
      </c>
      <c r="B952" s="226"/>
      <c r="C952" s="226"/>
      <c r="D952" s="136">
        <v>43060</v>
      </c>
      <c r="E952" s="136">
        <v>43084</v>
      </c>
      <c r="F952" s="136">
        <v>43084</v>
      </c>
      <c r="G952" s="25">
        <f t="shared" si="48"/>
        <v>24</v>
      </c>
      <c r="H952" s="373">
        <v>70929.028548300004</v>
      </c>
      <c r="I952" s="121">
        <f t="shared" si="49"/>
        <v>1702296.69</v>
      </c>
    </row>
    <row r="953" spans="1:9">
      <c r="A953" s="23">
        <f t="shared" si="50"/>
        <v>849</v>
      </c>
      <c r="B953" s="226"/>
      <c r="C953" s="226"/>
      <c r="D953" s="136">
        <v>43060</v>
      </c>
      <c r="E953" s="136">
        <v>43084</v>
      </c>
      <c r="F953" s="136">
        <v>43084</v>
      </c>
      <c r="G953" s="25">
        <f t="shared" si="48"/>
        <v>24</v>
      </c>
      <c r="H953" s="373">
        <v>65680.649750900004</v>
      </c>
      <c r="I953" s="121">
        <f t="shared" si="49"/>
        <v>1576335.59</v>
      </c>
    </row>
    <row r="954" spans="1:9">
      <c r="A954" s="23">
        <f t="shared" si="50"/>
        <v>850</v>
      </c>
      <c r="B954" s="226"/>
      <c r="C954" s="226"/>
      <c r="D954" s="136">
        <v>43060</v>
      </c>
      <c r="E954" s="136">
        <v>43084</v>
      </c>
      <c r="F954" s="136">
        <v>43084</v>
      </c>
      <c r="G954" s="25">
        <f t="shared" si="48"/>
        <v>24</v>
      </c>
      <c r="H954" s="373">
        <v>70990.581075299997</v>
      </c>
      <c r="I954" s="121">
        <f t="shared" si="49"/>
        <v>1703773.95</v>
      </c>
    </row>
    <row r="955" spans="1:9">
      <c r="A955" s="23">
        <f t="shared" si="50"/>
        <v>851</v>
      </c>
      <c r="B955" s="226" t="s">
        <v>269</v>
      </c>
      <c r="C955" s="226" t="s">
        <v>531</v>
      </c>
      <c r="D955" s="136">
        <v>43060</v>
      </c>
      <c r="E955" s="136">
        <v>43091</v>
      </c>
      <c r="F955" s="136">
        <v>43091</v>
      </c>
      <c r="G955" s="25">
        <f t="shared" si="48"/>
        <v>31</v>
      </c>
      <c r="H955" s="373">
        <v>71266.2</v>
      </c>
      <c r="I955" s="121">
        <f t="shared" si="49"/>
        <v>2209252.2000000002</v>
      </c>
    </row>
    <row r="956" spans="1:9">
      <c r="A956" s="23">
        <f t="shared" si="50"/>
        <v>852</v>
      </c>
      <c r="B956" s="226"/>
      <c r="C956" s="226"/>
      <c r="D956" s="136">
        <v>43067</v>
      </c>
      <c r="E956" s="136">
        <v>43091</v>
      </c>
      <c r="F956" s="136">
        <v>43091</v>
      </c>
      <c r="G956" s="25">
        <f t="shared" si="48"/>
        <v>24</v>
      </c>
      <c r="H956" s="373">
        <v>71151.400000000009</v>
      </c>
      <c r="I956" s="121">
        <f t="shared" si="49"/>
        <v>1707633.6</v>
      </c>
    </row>
    <row r="957" spans="1:9">
      <c r="A957" s="23">
        <f t="shared" si="50"/>
        <v>853</v>
      </c>
      <c r="B957" s="226"/>
      <c r="C957" s="226"/>
      <c r="D957" s="136">
        <v>43067</v>
      </c>
      <c r="E957" s="136">
        <v>43091</v>
      </c>
      <c r="F957" s="136">
        <v>43091</v>
      </c>
      <c r="G957" s="25">
        <f t="shared" si="48"/>
        <v>24</v>
      </c>
      <c r="H957" s="373">
        <v>69331</v>
      </c>
      <c r="I957" s="121">
        <f t="shared" si="49"/>
        <v>1663944</v>
      </c>
    </row>
    <row r="958" spans="1:9">
      <c r="A958" s="23">
        <f t="shared" si="50"/>
        <v>854</v>
      </c>
      <c r="B958" s="226"/>
      <c r="C958" s="226"/>
      <c r="D958" s="136">
        <v>43067</v>
      </c>
      <c r="E958" s="136">
        <v>43091</v>
      </c>
      <c r="F958" s="136">
        <v>43091</v>
      </c>
      <c r="G958" s="25">
        <f t="shared" si="48"/>
        <v>24</v>
      </c>
      <c r="H958" s="373">
        <v>72119</v>
      </c>
      <c r="I958" s="121">
        <f t="shared" si="49"/>
        <v>1730856</v>
      </c>
    </row>
    <row r="959" spans="1:9">
      <c r="A959" s="23">
        <f t="shared" si="50"/>
        <v>855</v>
      </c>
      <c r="B959" s="226"/>
      <c r="C959" s="226"/>
      <c r="D959" s="136">
        <v>43060</v>
      </c>
      <c r="E959" s="136">
        <v>43091</v>
      </c>
      <c r="F959" s="136">
        <v>43091</v>
      </c>
      <c r="G959" s="25">
        <f t="shared" si="48"/>
        <v>31</v>
      </c>
      <c r="H959" s="373">
        <v>71315.400000000009</v>
      </c>
      <c r="I959" s="121">
        <f t="shared" si="49"/>
        <v>2210777.4</v>
      </c>
    </row>
    <row r="960" spans="1:9">
      <c r="A960" s="23">
        <f t="shared" si="50"/>
        <v>856</v>
      </c>
      <c r="B960" s="226"/>
      <c r="C960" s="226"/>
      <c r="D960" s="136">
        <v>43060</v>
      </c>
      <c r="E960" s="136">
        <v>43091</v>
      </c>
      <c r="F960" s="136">
        <v>43091</v>
      </c>
      <c r="G960" s="25">
        <f t="shared" si="48"/>
        <v>31</v>
      </c>
      <c r="H960" s="373">
        <v>71688.5</v>
      </c>
      <c r="I960" s="121">
        <f t="shared" si="49"/>
        <v>2222343.5</v>
      </c>
    </row>
    <row r="961" spans="1:9">
      <c r="A961" s="23">
        <f t="shared" si="50"/>
        <v>857</v>
      </c>
      <c r="B961" s="226"/>
      <c r="C961" s="226"/>
      <c r="D961" s="136">
        <v>43060</v>
      </c>
      <c r="E961" s="136">
        <v>43091</v>
      </c>
      <c r="F961" s="136">
        <v>43091</v>
      </c>
      <c r="G961" s="25">
        <f t="shared" si="48"/>
        <v>31</v>
      </c>
      <c r="H961" s="373">
        <v>70716.800000000003</v>
      </c>
      <c r="I961" s="121">
        <f t="shared" si="49"/>
        <v>2192220.7999999998</v>
      </c>
    </row>
    <row r="962" spans="1:9">
      <c r="A962" s="23">
        <f t="shared" si="50"/>
        <v>858</v>
      </c>
      <c r="B962" s="226"/>
      <c r="C962" s="226"/>
      <c r="D962" s="136">
        <v>43060</v>
      </c>
      <c r="E962" s="136">
        <v>43091</v>
      </c>
      <c r="F962" s="136">
        <v>43091</v>
      </c>
      <c r="G962" s="25">
        <f t="shared" si="48"/>
        <v>31</v>
      </c>
      <c r="H962" s="373">
        <v>70704.5</v>
      </c>
      <c r="I962" s="121">
        <f t="shared" si="49"/>
        <v>2191839.5</v>
      </c>
    </row>
    <row r="963" spans="1:9">
      <c r="A963" s="23">
        <f t="shared" si="50"/>
        <v>859</v>
      </c>
      <c r="B963" s="226"/>
      <c r="C963" s="226"/>
      <c r="D963" s="136">
        <v>43067</v>
      </c>
      <c r="E963" s="136">
        <v>43091</v>
      </c>
      <c r="F963" s="136">
        <v>43091</v>
      </c>
      <c r="G963" s="25">
        <f t="shared" si="48"/>
        <v>24</v>
      </c>
      <c r="H963" s="373">
        <v>66272.399999999994</v>
      </c>
      <c r="I963" s="121">
        <f t="shared" si="49"/>
        <v>1590537.6</v>
      </c>
    </row>
    <row r="964" spans="1:9">
      <c r="A964" s="23">
        <f t="shared" si="50"/>
        <v>860</v>
      </c>
      <c r="B964" s="226"/>
      <c r="C964" s="226"/>
      <c r="D964" s="136">
        <v>43067</v>
      </c>
      <c r="E964" s="136">
        <v>43091</v>
      </c>
      <c r="F964" s="136">
        <v>43091</v>
      </c>
      <c r="G964" s="25">
        <f t="shared" si="48"/>
        <v>24</v>
      </c>
      <c r="H964" s="373">
        <v>70454.400000000009</v>
      </c>
      <c r="I964" s="121">
        <f t="shared" si="49"/>
        <v>1690905.6000000001</v>
      </c>
    </row>
    <row r="965" spans="1:9">
      <c r="A965" s="23">
        <f t="shared" si="50"/>
        <v>861</v>
      </c>
      <c r="B965" s="226"/>
      <c r="C965" s="226"/>
      <c r="D965" s="136">
        <v>43067</v>
      </c>
      <c r="E965" s="136">
        <v>43091</v>
      </c>
      <c r="F965" s="136">
        <v>43091</v>
      </c>
      <c r="G965" s="25">
        <f t="shared" si="48"/>
        <v>24</v>
      </c>
      <c r="H965" s="373">
        <v>71028.400000000009</v>
      </c>
      <c r="I965" s="121">
        <f t="shared" si="49"/>
        <v>1704681.6</v>
      </c>
    </row>
    <row r="966" spans="1:9">
      <c r="A966" s="23">
        <f t="shared" si="50"/>
        <v>862</v>
      </c>
      <c r="B966" s="226"/>
      <c r="C966" s="226"/>
      <c r="D966" s="136">
        <v>43067</v>
      </c>
      <c r="E966" s="136">
        <v>43091</v>
      </c>
      <c r="F966" s="136">
        <v>43091</v>
      </c>
      <c r="G966" s="25">
        <f t="shared" si="48"/>
        <v>24</v>
      </c>
      <c r="H966" s="373">
        <v>71044.800000000003</v>
      </c>
      <c r="I966" s="121">
        <f t="shared" si="49"/>
        <v>1705075.2</v>
      </c>
    </row>
    <row r="967" spans="1:9">
      <c r="A967" s="23">
        <f t="shared" si="50"/>
        <v>863</v>
      </c>
      <c r="B967" s="226"/>
      <c r="C967" s="226"/>
      <c r="D967" s="136">
        <v>43073</v>
      </c>
      <c r="E967" s="136">
        <v>43091</v>
      </c>
      <c r="F967" s="136">
        <v>43091</v>
      </c>
      <c r="G967" s="25">
        <f t="shared" si="48"/>
        <v>18</v>
      </c>
      <c r="H967" s="373">
        <v>68785.7</v>
      </c>
      <c r="I967" s="121">
        <f t="shared" si="49"/>
        <v>1238142.6000000001</v>
      </c>
    </row>
    <row r="968" spans="1:9">
      <c r="A968" s="23">
        <f t="shared" si="50"/>
        <v>864</v>
      </c>
      <c r="B968" s="226"/>
      <c r="C968" s="226"/>
      <c r="D968" s="136">
        <v>43073</v>
      </c>
      <c r="E968" s="136">
        <v>43091</v>
      </c>
      <c r="F968" s="136">
        <v>43091</v>
      </c>
      <c r="G968" s="25">
        <f t="shared" si="48"/>
        <v>18</v>
      </c>
      <c r="H968" s="373">
        <v>69777.899999999994</v>
      </c>
      <c r="I968" s="121">
        <f t="shared" si="49"/>
        <v>1256002.2</v>
      </c>
    </row>
    <row r="969" spans="1:9">
      <c r="A969" s="23">
        <f t="shared" si="50"/>
        <v>865</v>
      </c>
      <c r="B969" s="226"/>
      <c r="C969" s="226"/>
      <c r="D969" s="136">
        <v>43073</v>
      </c>
      <c r="E969" s="136">
        <v>43091</v>
      </c>
      <c r="F969" s="136">
        <v>43091</v>
      </c>
      <c r="G969" s="25">
        <f t="shared" si="48"/>
        <v>18</v>
      </c>
      <c r="H969" s="373">
        <v>69544.2</v>
      </c>
      <c r="I969" s="121">
        <f t="shared" si="49"/>
        <v>1251795.6000000001</v>
      </c>
    </row>
    <row r="970" spans="1:9">
      <c r="A970" s="23">
        <f t="shared" si="50"/>
        <v>866</v>
      </c>
      <c r="B970" s="226"/>
      <c r="C970" s="226"/>
      <c r="D970" s="136">
        <v>43073</v>
      </c>
      <c r="E970" s="136">
        <v>43091</v>
      </c>
      <c r="F970" s="136">
        <v>43091</v>
      </c>
      <c r="G970" s="25">
        <f t="shared" si="48"/>
        <v>18</v>
      </c>
      <c r="H970" s="373">
        <v>64238.8</v>
      </c>
      <c r="I970" s="121">
        <f t="shared" si="49"/>
        <v>1156298.3999999999</v>
      </c>
    </row>
    <row r="971" spans="1:9">
      <c r="A971" s="23">
        <f t="shared" si="50"/>
        <v>867</v>
      </c>
      <c r="B971" s="226"/>
      <c r="C971" s="226"/>
      <c r="D971" s="136">
        <v>43073</v>
      </c>
      <c r="E971" s="136">
        <v>43091</v>
      </c>
      <c r="F971" s="136">
        <v>43091</v>
      </c>
      <c r="G971" s="25">
        <f t="shared" si="48"/>
        <v>18</v>
      </c>
      <c r="H971" s="373">
        <v>68765.2</v>
      </c>
      <c r="I971" s="121">
        <f t="shared" si="49"/>
        <v>1237773.6000000001</v>
      </c>
    </row>
    <row r="972" spans="1:9">
      <c r="A972" s="23">
        <f t="shared" si="50"/>
        <v>868</v>
      </c>
      <c r="B972" s="226"/>
      <c r="C972" s="226"/>
      <c r="D972" s="136">
        <v>43073</v>
      </c>
      <c r="E972" s="136">
        <v>43091</v>
      </c>
      <c r="F972" s="136">
        <v>43091</v>
      </c>
      <c r="G972" s="25">
        <f t="shared" si="48"/>
        <v>18</v>
      </c>
      <c r="H972" s="373">
        <v>64206</v>
      </c>
      <c r="I972" s="121">
        <f t="shared" si="49"/>
        <v>1155708</v>
      </c>
    </row>
    <row r="973" spans="1:9">
      <c r="A973" s="23">
        <f t="shared" si="50"/>
        <v>869</v>
      </c>
      <c r="B973" s="226"/>
      <c r="C973" s="226"/>
      <c r="D973" s="136">
        <v>43073</v>
      </c>
      <c r="E973" s="136">
        <v>43091</v>
      </c>
      <c r="F973" s="136">
        <v>43091</v>
      </c>
      <c r="G973" s="25">
        <f t="shared" si="48"/>
        <v>18</v>
      </c>
      <c r="H973" s="373">
        <v>69782</v>
      </c>
      <c r="I973" s="121">
        <f t="shared" si="49"/>
        <v>1256076</v>
      </c>
    </row>
    <row r="974" spans="1:9">
      <c r="A974" s="23">
        <f t="shared" si="50"/>
        <v>870</v>
      </c>
      <c r="B974" s="226"/>
      <c r="C974" s="226"/>
      <c r="D974" s="136">
        <v>43074</v>
      </c>
      <c r="E974" s="136">
        <v>43091</v>
      </c>
      <c r="F974" s="136">
        <v>43091</v>
      </c>
      <c r="G974" s="25">
        <f t="shared" si="48"/>
        <v>17</v>
      </c>
      <c r="H974" s="373">
        <v>69294.100000000006</v>
      </c>
      <c r="I974" s="121">
        <f t="shared" si="49"/>
        <v>1177999.7</v>
      </c>
    </row>
    <row r="975" spans="1:9">
      <c r="A975" s="23">
        <f t="shared" si="50"/>
        <v>871</v>
      </c>
      <c r="B975" s="226"/>
      <c r="C975" s="226"/>
      <c r="D975" s="136">
        <v>43074</v>
      </c>
      <c r="E975" s="136">
        <v>43091</v>
      </c>
      <c r="F975" s="136">
        <v>43091</v>
      </c>
      <c r="G975" s="25">
        <f t="shared" si="48"/>
        <v>17</v>
      </c>
      <c r="H975" s="373">
        <v>69208</v>
      </c>
      <c r="I975" s="121">
        <f t="shared" si="49"/>
        <v>1176536</v>
      </c>
    </row>
    <row r="976" spans="1:9">
      <c r="A976" s="23">
        <f t="shared" si="50"/>
        <v>872</v>
      </c>
      <c r="B976" s="226"/>
      <c r="C976" s="226"/>
      <c r="D976" s="136">
        <v>43073</v>
      </c>
      <c r="E976" s="136">
        <v>43091</v>
      </c>
      <c r="F976" s="136">
        <v>43091</v>
      </c>
      <c r="G976" s="25">
        <f t="shared" si="48"/>
        <v>18</v>
      </c>
      <c r="H976" s="373">
        <v>64841.5</v>
      </c>
      <c r="I976" s="121">
        <f t="shared" si="49"/>
        <v>1167147</v>
      </c>
    </row>
    <row r="977" spans="1:9">
      <c r="A977" s="23">
        <f t="shared" si="50"/>
        <v>873</v>
      </c>
      <c r="B977" s="226"/>
      <c r="C977" s="226"/>
      <c r="D977" s="136">
        <v>43073</v>
      </c>
      <c r="E977" s="136">
        <v>43091</v>
      </c>
      <c r="F977" s="136">
        <v>43091</v>
      </c>
      <c r="G977" s="25">
        <f t="shared" si="48"/>
        <v>18</v>
      </c>
      <c r="H977" s="373">
        <v>69618</v>
      </c>
      <c r="I977" s="121">
        <f t="shared" si="49"/>
        <v>1253124</v>
      </c>
    </row>
    <row r="978" spans="1:9">
      <c r="A978" s="23">
        <f t="shared" si="50"/>
        <v>874</v>
      </c>
      <c r="B978" s="226" t="s">
        <v>269</v>
      </c>
      <c r="C978" s="226" t="s">
        <v>532</v>
      </c>
      <c r="D978" s="136">
        <v>43074</v>
      </c>
      <c r="E978" s="136">
        <v>43091</v>
      </c>
      <c r="F978" s="136">
        <v>43091</v>
      </c>
      <c r="G978" s="25">
        <f t="shared" si="48"/>
        <v>17</v>
      </c>
      <c r="H978" s="373">
        <v>58615.5</v>
      </c>
      <c r="I978" s="121">
        <f t="shared" si="49"/>
        <v>996463.5</v>
      </c>
    </row>
    <row r="979" spans="1:9">
      <c r="A979" s="23">
        <f t="shared" si="50"/>
        <v>875</v>
      </c>
      <c r="B979" s="226"/>
      <c r="C979" s="226"/>
      <c r="D979" s="136">
        <v>43074</v>
      </c>
      <c r="E979" s="136">
        <v>43091</v>
      </c>
      <c r="F979" s="136">
        <v>43091</v>
      </c>
      <c r="G979" s="25">
        <f t="shared" si="48"/>
        <v>17</v>
      </c>
      <c r="H979" s="373">
        <v>54572.1</v>
      </c>
      <c r="I979" s="121">
        <f t="shared" si="49"/>
        <v>927725.7</v>
      </c>
    </row>
    <row r="980" spans="1:9">
      <c r="A980" s="23">
        <f t="shared" si="50"/>
        <v>876</v>
      </c>
      <c r="B980" s="226"/>
      <c r="C980" s="226"/>
      <c r="D980" s="136">
        <v>43074</v>
      </c>
      <c r="E980" s="136">
        <v>43091</v>
      </c>
      <c r="F980" s="136">
        <v>43091</v>
      </c>
      <c r="G980" s="25">
        <f t="shared" si="48"/>
        <v>17</v>
      </c>
      <c r="H980" s="373">
        <v>58750.05</v>
      </c>
      <c r="I980" s="121">
        <f t="shared" si="49"/>
        <v>998750.85</v>
      </c>
    </row>
    <row r="981" spans="1:9">
      <c r="A981" s="23">
        <f t="shared" si="50"/>
        <v>877</v>
      </c>
      <c r="B981" s="226"/>
      <c r="C981" s="226"/>
      <c r="D981" s="136">
        <v>43075</v>
      </c>
      <c r="E981" s="136">
        <v>43091</v>
      </c>
      <c r="F981" s="136">
        <v>43091</v>
      </c>
      <c r="G981" s="25">
        <f t="shared" si="48"/>
        <v>16</v>
      </c>
      <c r="H981" s="373">
        <v>58156.65</v>
      </c>
      <c r="I981" s="121">
        <f t="shared" si="49"/>
        <v>930506.4</v>
      </c>
    </row>
    <row r="982" spans="1:9">
      <c r="A982" s="23">
        <f t="shared" si="50"/>
        <v>878</v>
      </c>
      <c r="B982" s="226"/>
      <c r="C982" s="226"/>
      <c r="D982" s="136">
        <v>43075</v>
      </c>
      <c r="E982" s="136">
        <v>43091</v>
      </c>
      <c r="F982" s="136">
        <v>43091</v>
      </c>
      <c r="G982" s="25">
        <f t="shared" si="48"/>
        <v>16</v>
      </c>
      <c r="H982" s="373">
        <v>54427.199999999997</v>
      </c>
      <c r="I982" s="121">
        <f t="shared" si="49"/>
        <v>870835.19999999995</v>
      </c>
    </row>
    <row r="983" spans="1:9">
      <c r="A983" s="23">
        <f t="shared" si="50"/>
        <v>879</v>
      </c>
      <c r="B983" s="226"/>
      <c r="C983" s="226"/>
      <c r="D983" s="136">
        <v>43075</v>
      </c>
      <c r="E983" s="136">
        <v>43091</v>
      </c>
      <c r="F983" s="136">
        <v>43091</v>
      </c>
      <c r="G983" s="25">
        <f t="shared" si="48"/>
        <v>16</v>
      </c>
      <c r="H983" s="373">
        <v>59612.55</v>
      </c>
      <c r="I983" s="121">
        <f t="shared" si="49"/>
        <v>953800.8</v>
      </c>
    </row>
    <row r="984" spans="1:9">
      <c r="A984" s="23">
        <f t="shared" si="50"/>
        <v>880</v>
      </c>
      <c r="B984" s="226"/>
      <c r="C984" s="226"/>
      <c r="D984" s="136">
        <v>43075</v>
      </c>
      <c r="E984" s="136">
        <v>43091</v>
      </c>
      <c r="F984" s="136">
        <v>43091</v>
      </c>
      <c r="G984" s="25">
        <f t="shared" si="48"/>
        <v>16</v>
      </c>
      <c r="H984" s="373">
        <v>59636.7</v>
      </c>
      <c r="I984" s="121">
        <f t="shared" si="49"/>
        <v>954187.2</v>
      </c>
    </row>
    <row r="985" spans="1:9">
      <c r="A985" s="23">
        <f t="shared" si="50"/>
        <v>881</v>
      </c>
      <c r="B985" s="226"/>
      <c r="C985" s="226"/>
      <c r="D985" s="136">
        <v>43075</v>
      </c>
      <c r="E985" s="136">
        <v>43091</v>
      </c>
      <c r="F985" s="136">
        <v>43091</v>
      </c>
      <c r="G985" s="25">
        <f t="shared" si="48"/>
        <v>16</v>
      </c>
      <c r="H985" s="373">
        <v>59650.5</v>
      </c>
      <c r="I985" s="121">
        <f t="shared" si="49"/>
        <v>954408</v>
      </c>
    </row>
    <row r="986" spans="1:9">
      <c r="A986" s="23">
        <f t="shared" si="50"/>
        <v>882</v>
      </c>
      <c r="B986" s="226"/>
      <c r="C986" s="226"/>
      <c r="D986" s="136">
        <v>43074</v>
      </c>
      <c r="E986" s="136">
        <v>43091</v>
      </c>
      <c r="F986" s="136">
        <v>43091</v>
      </c>
      <c r="G986" s="25">
        <f t="shared" si="48"/>
        <v>17</v>
      </c>
      <c r="H986" s="373">
        <v>59046.75</v>
      </c>
      <c r="I986" s="121">
        <f t="shared" si="49"/>
        <v>1003794.75</v>
      </c>
    </row>
    <row r="987" spans="1:9">
      <c r="A987" s="23">
        <f t="shared" si="50"/>
        <v>883</v>
      </c>
      <c r="B987" s="226"/>
      <c r="C987" s="226"/>
      <c r="D987" s="136">
        <v>43083</v>
      </c>
      <c r="E987" s="136">
        <v>43091</v>
      </c>
      <c r="F987" s="136">
        <v>43091</v>
      </c>
      <c r="G987" s="25">
        <f t="shared" si="48"/>
        <v>8</v>
      </c>
      <c r="H987" s="373">
        <v>55324.2</v>
      </c>
      <c r="I987" s="121">
        <f t="shared" si="49"/>
        <v>442593.6</v>
      </c>
    </row>
    <row r="988" spans="1:9">
      <c r="A988" s="23">
        <f t="shared" si="50"/>
        <v>884</v>
      </c>
      <c r="B988" s="226"/>
      <c r="C988" s="226"/>
      <c r="D988" s="136">
        <v>43083</v>
      </c>
      <c r="E988" s="136">
        <v>43091</v>
      </c>
      <c r="F988" s="136">
        <v>43091</v>
      </c>
      <c r="G988" s="25">
        <f t="shared" si="48"/>
        <v>8</v>
      </c>
      <c r="H988" s="373">
        <v>59091.6</v>
      </c>
      <c r="I988" s="121">
        <f t="shared" si="49"/>
        <v>472732.8</v>
      </c>
    </row>
    <row r="989" spans="1:9">
      <c r="A989" s="23">
        <f t="shared" si="50"/>
        <v>885</v>
      </c>
      <c r="B989" s="226"/>
      <c r="C989" s="226"/>
      <c r="D989" s="136">
        <v>43083</v>
      </c>
      <c r="E989" s="136">
        <v>43091</v>
      </c>
      <c r="F989" s="136">
        <v>43091</v>
      </c>
      <c r="G989" s="25">
        <f t="shared" si="48"/>
        <v>8</v>
      </c>
      <c r="H989" s="373">
        <v>57332.1</v>
      </c>
      <c r="I989" s="121">
        <f t="shared" si="49"/>
        <v>458656.8</v>
      </c>
    </row>
    <row r="990" spans="1:9">
      <c r="A990" s="23">
        <f t="shared" si="50"/>
        <v>886</v>
      </c>
      <c r="B990" s="226"/>
      <c r="C990" s="226"/>
      <c r="D990" s="136">
        <v>43083</v>
      </c>
      <c r="E990" s="136">
        <v>43091</v>
      </c>
      <c r="F990" s="136">
        <v>43091</v>
      </c>
      <c r="G990" s="25">
        <f t="shared" si="48"/>
        <v>8</v>
      </c>
      <c r="H990" s="373">
        <v>54282.3</v>
      </c>
      <c r="I990" s="121">
        <f t="shared" si="49"/>
        <v>434258.4</v>
      </c>
    </row>
    <row r="991" spans="1:9">
      <c r="A991" s="23">
        <f t="shared" si="50"/>
        <v>887</v>
      </c>
      <c r="B991" s="226"/>
      <c r="C991" s="226"/>
      <c r="D991" s="136">
        <v>43083</v>
      </c>
      <c r="E991" s="136">
        <v>43091</v>
      </c>
      <c r="F991" s="136">
        <v>43091</v>
      </c>
      <c r="G991" s="25">
        <f t="shared" si="48"/>
        <v>8</v>
      </c>
      <c r="H991" s="373">
        <v>59257.2</v>
      </c>
      <c r="I991" s="121">
        <f t="shared" si="49"/>
        <v>474057.6</v>
      </c>
    </row>
    <row r="992" spans="1:9">
      <c r="A992" s="23">
        <f t="shared" si="50"/>
        <v>888</v>
      </c>
      <c r="B992" s="226"/>
      <c r="C992" s="226"/>
      <c r="D992" s="136">
        <v>43075</v>
      </c>
      <c r="E992" s="136">
        <v>43091</v>
      </c>
      <c r="F992" s="136">
        <v>43091</v>
      </c>
      <c r="G992" s="25">
        <f t="shared" si="48"/>
        <v>16</v>
      </c>
      <c r="H992" s="373">
        <v>54261.599999999999</v>
      </c>
      <c r="I992" s="121">
        <f t="shared" si="49"/>
        <v>868185.59999999998</v>
      </c>
    </row>
    <row r="993" spans="1:9">
      <c r="A993" s="23">
        <f t="shared" si="50"/>
        <v>889</v>
      </c>
      <c r="B993" s="226"/>
      <c r="C993" s="226"/>
      <c r="D993" s="136">
        <v>43083</v>
      </c>
      <c r="E993" s="136">
        <v>43091</v>
      </c>
      <c r="F993" s="136">
        <v>43091</v>
      </c>
      <c r="G993" s="25">
        <f t="shared" si="48"/>
        <v>8</v>
      </c>
      <c r="H993" s="373">
        <v>58870.8</v>
      </c>
      <c r="I993" s="121">
        <f t="shared" si="49"/>
        <v>470966.4</v>
      </c>
    </row>
    <row r="994" spans="1:9">
      <c r="A994" s="23">
        <f t="shared" si="50"/>
        <v>890</v>
      </c>
      <c r="B994" s="226"/>
      <c r="C994" s="226"/>
      <c r="D994" s="136">
        <v>43083</v>
      </c>
      <c r="E994" s="136">
        <v>43091</v>
      </c>
      <c r="F994" s="136">
        <v>43091</v>
      </c>
      <c r="G994" s="25">
        <f t="shared" si="48"/>
        <v>8</v>
      </c>
      <c r="H994" s="373">
        <v>57828.9</v>
      </c>
      <c r="I994" s="121">
        <f t="shared" si="49"/>
        <v>462631.2</v>
      </c>
    </row>
    <row r="995" spans="1:9">
      <c r="A995" s="23">
        <f t="shared" si="50"/>
        <v>891</v>
      </c>
      <c r="B995" s="226"/>
      <c r="C995" s="226"/>
      <c r="D995" s="136">
        <v>43083</v>
      </c>
      <c r="E995" s="136">
        <v>43091</v>
      </c>
      <c r="F995" s="136">
        <v>43091</v>
      </c>
      <c r="G995" s="25">
        <f t="shared" si="48"/>
        <v>8</v>
      </c>
      <c r="H995" s="373">
        <v>55586.400000000001</v>
      </c>
      <c r="I995" s="121">
        <f t="shared" si="49"/>
        <v>444691.20000000001</v>
      </c>
    </row>
    <row r="996" spans="1:9">
      <c r="A996" s="23">
        <f t="shared" si="50"/>
        <v>892</v>
      </c>
      <c r="B996" s="226"/>
      <c r="C996" s="226"/>
      <c r="D996" s="136">
        <v>43083</v>
      </c>
      <c r="E996" s="136">
        <v>43091</v>
      </c>
      <c r="F996" s="136">
        <v>43091</v>
      </c>
      <c r="G996" s="25">
        <f t="shared" si="48"/>
        <v>8</v>
      </c>
      <c r="H996" s="373">
        <v>54999.9</v>
      </c>
      <c r="I996" s="121">
        <f t="shared" si="49"/>
        <v>439999.2</v>
      </c>
    </row>
    <row r="997" spans="1:9">
      <c r="A997" s="23">
        <f t="shared" si="50"/>
        <v>893</v>
      </c>
      <c r="B997" s="226" t="s">
        <v>270</v>
      </c>
      <c r="C997" s="226" t="s">
        <v>533</v>
      </c>
      <c r="D997" s="136">
        <v>42799</v>
      </c>
      <c r="E997" s="136">
        <v>42810</v>
      </c>
      <c r="F997" s="136">
        <v>42814</v>
      </c>
      <c r="G997" s="25">
        <f t="shared" si="48"/>
        <v>15</v>
      </c>
      <c r="H997" s="373">
        <v>19862.990000000002</v>
      </c>
      <c r="I997" s="121">
        <f t="shared" si="49"/>
        <v>297944.84999999998</v>
      </c>
    </row>
    <row r="998" spans="1:9">
      <c r="A998" s="23">
        <f t="shared" si="50"/>
        <v>894</v>
      </c>
      <c r="B998" s="226"/>
      <c r="C998" s="226"/>
      <c r="D998" s="136">
        <v>42799</v>
      </c>
      <c r="E998" s="136">
        <v>42810</v>
      </c>
      <c r="F998" s="136">
        <v>42814</v>
      </c>
      <c r="G998" s="25">
        <f t="shared" si="48"/>
        <v>15</v>
      </c>
      <c r="H998" s="373">
        <v>19886.3</v>
      </c>
      <c r="I998" s="121">
        <f t="shared" si="49"/>
        <v>298294.5</v>
      </c>
    </row>
    <row r="999" spans="1:9">
      <c r="A999" s="23">
        <f t="shared" si="50"/>
        <v>895</v>
      </c>
      <c r="B999" s="226"/>
      <c r="C999" s="226"/>
      <c r="D999" s="136">
        <v>42799</v>
      </c>
      <c r="E999" s="136">
        <v>42810</v>
      </c>
      <c r="F999" s="136">
        <v>42814</v>
      </c>
      <c r="G999" s="25">
        <f t="shared" si="48"/>
        <v>15</v>
      </c>
      <c r="H999" s="373">
        <v>19325.43</v>
      </c>
      <c r="I999" s="121">
        <f t="shared" si="49"/>
        <v>289881.45</v>
      </c>
    </row>
    <row r="1000" spans="1:9">
      <c r="A1000" s="23">
        <f t="shared" si="50"/>
        <v>896</v>
      </c>
      <c r="B1000" s="226"/>
      <c r="C1000" s="226"/>
      <c r="D1000" s="136">
        <v>42799</v>
      </c>
      <c r="E1000" s="136">
        <v>42810</v>
      </c>
      <c r="F1000" s="136">
        <v>42814</v>
      </c>
      <c r="G1000" s="25">
        <f t="shared" si="48"/>
        <v>15</v>
      </c>
      <c r="H1000" s="373">
        <v>19632.080000000002</v>
      </c>
      <c r="I1000" s="121">
        <f t="shared" si="49"/>
        <v>294481.2</v>
      </c>
    </row>
    <row r="1001" spans="1:9">
      <c r="A1001" s="23">
        <f t="shared" si="50"/>
        <v>897</v>
      </c>
      <c r="B1001" s="226"/>
      <c r="C1001" s="226"/>
      <c r="D1001" s="136">
        <v>42799</v>
      </c>
      <c r="E1001" s="136">
        <v>42810</v>
      </c>
      <c r="F1001" s="136">
        <v>42814</v>
      </c>
      <c r="G1001" s="25">
        <f t="shared" ref="G1001:G1064" si="51">F1001-D1001</f>
        <v>15</v>
      </c>
      <c r="H1001" s="373">
        <v>19430.330000000002</v>
      </c>
      <c r="I1001" s="121">
        <f t="shared" ref="I1001:I1064" si="52">ROUND(G1001*H1001,2)</f>
        <v>291454.95</v>
      </c>
    </row>
    <row r="1002" spans="1:9">
      <c r="A1002" s="23">
        <f t="shared" si="50"/>
        <v>898</v>
      </c>
      <c r="B1002" s="226"/>
      <c r="C1002" s="226"/>
      <c r="D1002" s="136">
        <v>42799</v>
      </c>
      <c r="E1002" s="136">
        <v>42810</v>
      </c>
      <c r="F1002" s="136">
        <v>42814</v>
      </c>
      <c r="G1002" s="25">
        <f t="shared" si="51"/>
        <v>15</v>
      </c>
      <c r="H1002" s="373">
        <v>19438.02</v>
      </c>
      <c r="I1002" s="121">
        <f t="shared" si="52"/>
        <v>291570.3</v>
      </c>
    </row>
    <row r="1003" spans="1:9">
      <c r="A1003" s="23">
        <f t="shared" si="50"/>
        <v>899</v>
      </c>
      <c r="B1003" s="226"/>
      <c r="C1003" s="226"/>
      <c r="D1003" s="136">
        <v>42799</v>
      </c>
      <c r="E1003" s="136">
        <v>42810</v>
      </c>
      <c r="F1003" s="136">
        <v>42814</v>
      </c>
      <c r="G1003" s="25">
        <f t="shared" si="51"/>
        <v>15</v>
      </c>
      <c r="H1003" s="373">
        <v>18785.91</v>
      </c>
      <c r="I1003" s="121">
        <f t="shared" si="52"/>
        <v>281788.65000000002</v>
      </c>
    </row>
    <row r="1004" spans="1:9">
      <c r="A1004" s="23">
        <f t="shared" si="50"/>
        <v>900</v>
      </c>
      <c r="B1004" s="226"/>
      <c r="C1004" s="226"/>
      <c r="D1004" s="136">
        <v>42799</v>
      </c>
      <c r="E1004" s="136">
        <v>42810</v>
      </c>
      <c r="F1004" s="136">
        <v>42814</v>
      </c>
      <c r="G1004" s="25">
        <f t="shared" si="51"/>
        <v>15</v>
      </c>
      <c r="H1004" s="373">
        <v>18788.82</v>
      </c>
      <c r="I1004" s="121">
        <f t="shared" si="52"/>
        <v>281832.3</v>
      </c>
    </row>
    <row r="1005" spans="1:9">
      <c r="A1005" s="23">
        <f t="shared" si="50"/>
        <v>901</v>
      </c>
      <c r="B1005" s="226"/>
      <c r="C1005" s="226"/>
      <c r="D1005" s="136">
        <v>42799</v>
      </c>
      <c r="E1005" s="136">
        <v>42810</v>
      </c>
      <c r="F1005" s="136">
        <v>42814</v>
      </c>
      <c r="G1005" s="25">
        <f t="shared" si="51"/>
        <v>15</v>
      </c>
      <c r="H1005" s="373">
        <v>20076.400000000001</v>
      </c>
      <c r="I1005" s="121">
        <f t="shared" si="52"/>
        <v>301146</v>
      </c>
    </row>
    <row r="1006" spans="1:9">
      <c r="A1006" s="23">
        <f t="shared" si="50"/>
        <v>902</v>
      </c>
      <c r="B1006" s="226"/>
      <c r="C1006" s="226"/>
      <c r="D1006" s="136">
        <v>42799</v>
      </c>
      <c r="E1006" s="136">
        <v>42810</v>
      </c>
      <c r="F1006" s="136">
        <v>42814</v>
      </c>
      <c r="G1006" s="25">
        <f t="shared" si="51"/>
        <v>15</v>
      </c>
      <c r="H1006" s="373">
        <v>19862.990000000002</v>
      </c>
      <c r="I1006" s="121">
        <f t="shared" si="52"/>
        <v>297944.84999999998</v>
      </c>
    </row>
    <row r="1007" spans="1:9">
      <c r="A1007" s="23">
        <f t="shared" si="50"/>
        <v>903</v>
      </c>
      <c r="B1007" s="226"/>
      <c r="C1007" s="226"/>
      <c r="D1007" s="136">
        <v>42799</v>
      </c>
      <c r="E1007" s="136">
        <v>42810</v>
      </c>
      <c r="F1007" s="136">
        <v>42814</v>
      </c>
      <c r="G1007" s="25">
        <f t="shared" si="51"/>
        <v>15</v>
      </c>
      <c r="H1007" s="373">
        <v>1434.52</v>
      </c>
      <c r="I1007" s="121">
        <f t="shared" si="52"/>
        <v>21517.8</v>
      </c>
    </row>
    <row r="1008" spans="1:9">
      <c r="A1008" s="23">
        <f t="shared" si="50"/>
        <v>904</v>
      </c>
      <c r="B1008" s="226"/>
      <c r="C1008" s="226"/>
      <c r="D1008" s="136">
        <v>42799</v>
      </c>
      <c r="E1008" s="136">
        <v>42810</v>
      </c>
      <c r="F1008" s="136">
        <v>42814</v>
      </c>
      <c r="G1008" s="25">
        <f t="shared" si="51"/>
        <v>15</v>
      </c>
      <c r="H1008" s="373">
        <v>1432.76</v>
      </c>
      <c r="I1008" s="121">
        <f t="shared" si="52"/>
        <v>21491.4</v>
      </c>
    </row>
    <row r="1009" spans="1:9">
      <c r="A1009" s="23">
        <f t="shared" si="50"/>
        <v>905</v>
      </c>
      <c r="B1009" s="226"/>
      <c r="C1009" s="226"/>
      <c r="D1009" s="136">
        <v>42799</v>
      </c>
      <c r="E1009" s="136">
        <v>42810</v>
      </c>
      <c r="F1009" s="136">
        <v>42814</v>
      </c>
      <c r="G1009" s="25">
        <f t="shared" si="51"/>
        <v>15</v>
      </c>
      <c r="H1009" s="373">
        <v>1.1299999999999999</v>
      </c>
      <c r="I1009" s="121">
        <f t="shared" si="52"/>
        <v>16.95</v>
      </c>
    </row>
    <row r="1010" spans="1:9">
      <c r="A1010" s="23">
        <f t="shared" si="50"/>
        <v>906</v>
      </c>
      <c r="B1010" s="226" t="s">
        <v>270</v>
      </c>
      <c r="C1010" s="226" t="s">
        <v>534</v>
      </c>
      <c r="D1010" s="136">
        <v>42859</v>
      </c>
      <c r="E1010" s="136">
        <v>42880</v>
      </c>
      <c r="F1010" s="136">
        <v>42880</v>
      </c>
      <c r="G1010" s="25">
        <f t="shared" si="51"/>
        <v>21</v>
      </c>
      <c r="H1010" s="373">
        <v>52002.66</v>
      </c>
      <c r="I1010" s="121">
        <f t="shared" si="52"/>
        <v>1092055.8600000001</v>
      </c>
    </row>
    <row r="1011" spans="1:9">
      <c r="A1011" s="23">
        <f t="shared" si="50"/>
        <v>907</v>
      </c>
      <c r="B1011" s="226"/>
      <c r="C1011" s="226"/>
      <c r="D1011" s="136">
        <v>42859</v>
      </c>
      <c r="E1011" s="136">
        <v>42880</v>
      </c>
      <c r="F1011" s="136">
        <v>42880</v>
      </c>
      <c r="G1011" s="25">
        <f t="shared" si="51"/>
        <v>21</v>
      </c>
      <c r="H1011" s="373">
        <v>53104.87</v>
      </c>
      <c r="I1011" s="121">
        <f t="shared" si="52"/>
        <v>1115202.27</v>
      </c>
    </row>
    <row r="1012" spans="1:9">
      <c r="A1012" s="23">
        <f t="shared" si="50"/>
        <v>908</v>
      </c>
      <c r="B1012" s="226"/>
      <c r="C1012" s="226"/>
      <c r="D1012" s="136">
        <v>42859</v>
      </c>
      <c r="E1012" s="136">
        <v>42880</v>
      </c>
      <c r="F1012" s="136">
        <v>42880</v>
      </c>
      <c r="G1012" s="25">
        <f t="shared" si="51"/>
        <v>21</v>
      </c>
      <c r="H1012" s="373">
        <v>56859.42</v>
      </c>
      <c r="I1012" s="121">
        <f t="shared" si="52"/>
        <v>1194047.82</v>
      </c>
    </row>
    <row r="1013" spans="1:9">
      <c r="A1013" s="23">
        <f t="shared" si="50"/>
        <v>909</v>
      </c>
      <c r="B1013" s="226" t="s">
        <v>270</v>
      </c>
      <c r="C1013" s="226" t="s">
        <v>535</v>
      </c>
      <c r="D1013" s="136">
        <v>42869</v>
      </c>
      <c r="E1013" s="136">
        <v>42881</v>
      </c>
      <c r="F1013" s="136">
        <v>42895</v>
      </c>
      <c r="G1013" s="25">
        <f t="shared" si="51"/>
        <v>26</v>
      </c>
      <c r="H1013" s="373">
        <v>20103.64</v>
      </c>
      <c r="I1013" s="121">
        <f t="shared" si="52"/>
        <v>522694.64</v>
      </c>
    </row>
    <row r="1014" spans="1:9">
      <c r="A1014" s="23">
        <f t="shared" ref="A1014:A1077" si="53">A1013+1</f>
        <v>910</v>
      </c>
      <c r="B1014" s="226"/>
      <c r="C1014" s="226"/>
      <c r="D1014" s="136">
        <v>42869</v>
      </c>
      <c r="E1014" s="136">
        <v>42881</v>
      </c>
      <c r="F1014" s="136">
        <v>42895</v>
      </c>
      <c r="G1014" s="25">
        <f t="shared" si="51"/>
        <v>26</v>
      </c>
      <c r="H1014" s="373">
        <v>21999.4</v>
      </c>
      <c r="I1014" s="121">
        <f t="shared" si="52"/>
        <v>571984.4</v>
      </c>
    </row>
    <row r="1015" spans="1:9">
      <c r="A1015" s="23">
        <f t="shared" si="53"/>
        <v>911</v>
      </c>
      <c r="B1015" s="226"/>
      <c r="C1015" s="226"/>
      <c r="D1015" s="136">
        <v>42869</v>
      </c>
      <c r="E1015" s="136">
        <v>42881</v>
      </c>
      <c r="F1015" s="136">
        <v>42895</v>
      </c>
      <c r="G1015" s="25">
        <f t="shared" si="51"/>
        <v>26</v>
      </c>
      <c r="H1015" s="373">
        <v>21999.4</v>
      </c>
      <c r="I1015" s="121">
        <f t="shared" si="52"/>
        <v>571984.4</v>
      </c>
    </row>
    <row r="1016" spans="1:9">
      <c r="A1016" s="23">
        <f t="shared" si="53"/>
        <v>912</v>
      </c>
      <c r="B1016" s="226"/>
      <c r="C1016" s="226"/>
      <c r="D1016" s="136">
        <v>42869</v>
      </c>
      <c r="E1016" s="136">
        <v>42881</v>
      </c>
      <c r="F1016" s="136">
        <v>42895</v>
      </c>
      <c r="G1016" s="25">
        <f t="shared" si="51"/>
        <v>26</v>
      </c>
      <c r="H1016" s="373">
        <v>21973.67</v>
      </c>
      <c r="I1016" s="121">
        <f t="shared" si="52"/>
        <v>571315.42000000004</v>
      </c>
    </row>
    <row r="1017" spans="1:9">
      <c r="A1017" s="23">
        <f t="shared" si="53"/>
        <v>913</v>
      </c>
      <c r="B1017" s="226"/>
      <c r="C1017" s="226"/>
      <c r="D1017" s="136">
        <v>42869</v>
      </c>
      <c r="E1017" s="136">
        <v>42881</v>
      </c>
      <c r="F1017" s="136">
        <v>42895</v>
      </c>
      <c r="G1017" s="25">
        <f t="shared" si="51"/>
        <v>26</v>
      </c>
      <c r="H1017" s="373">
        <v>20515.310000000001</v>
      </c>
      <c r="I1017" s="121">
        <f t="shared" si="52"/>
        <v>533398.06000000006</v>
      </c>
    </row>
    <row r="1018" spans="1:9">
      <c r="A1018" s="23">
        <f t="shared" si="53"/>
        <v>914</v>
      </c>
      <c r="B1018" s="226"/>
      <c r="C1018" s="226"/>
      <c r="D1018" s="136">
        <v>42869</v>
      </c>
      <c r="E1018" s="136">
        <v>42881</v>
      </c>
      <c r="F1018" s="136">
        <v>42895</v>
      </c>
      <c r="G1018" s="25">
        <f t="shared" si="51"/>
        <v>26</v>
      </c>
      <c r="H1018" s="373">
        <v>20283.740000000002</v>
      </c>
      <c r="I1018" s="121">
        <f t="shared" si="52"/>
        <v>527377.24</v>
      </c>
    </row>
    <row r="1019" spans="1:9">
      <c r="A1019" s="23">
        <f t="shared" si="53"/>
        <v>915</v>
      </c>
      <c r="B1019" s="226"/>
      <c r="C1019" s="226"/>
      <c r="D1019" s="136">
        <v>42869</v>
      </c>
      <c r="E1019" s="136">
        <v>42881</v>
      </c>
      <c r="F1019" s="136">
        <v>42895</v>
      </c>
      <c r="G1019" s="25">
        <f t="shared" si="51"/>
        <v>26</v>
      </c>
      <c r="H1019" s="373">
        <v>9895.1200000000008</v>
      </c>
      <c r="I1019" s="121">
        <f t="shared" si="52"/>
        <v>257273.12</v>
      </c>
    </row>
    <row r="1020" spans="1:9">
      <c r="A1020" s="23">
        <f t="shared" si="53"/>
        <v>916</v>
      </c>
      <c r="B1020" s="226"/>
      <c r="C1020" s="226"/>
      <c r="D1020" s="136">
        <v>42869</v>
      </c>
      <c r="E1020" s="136">
        <v>42881</v>
      </c>
      <c r="F1020" s="136">
        <v>42895</v>
      </c>
      <c r="G1020" s="25">
        <f t="shared" si="51"/>
        <v>26</v>
      </c>
      <c r="H1020" s="373">
        <v>21531.63</v>
      </c>
      <c r="I1020" s="121">
        <f t="shared" si="52"/>
        <v>559822.38</v>
      </c>
    </row>
    <row r="1021" spans="1:9">
      <c r="A1021" s="23">
        <f t="shared" si="53"/>
        <v>917</v>
      </c>
      <c r="B1021" s="226"/>
      <c r="C1021" s="226"/>
      <c r="D1021" s="136">
        <v>42869</v>
      </c>
      <c r="E1021" s="136">
        <v>42881</v>
      </c>
      <c r="F1021" s="136">
        <v>42895</v>
      </c>
      <c r="G1021" s="25">
        <f t="shared" si="51"/>
        <v>26</v>
      </c>
      <c r="H1021" s="373">
        <v>21973.67</v>
      </c>
      <c r="I1021" s="121">
        <f t="shared" si="52"/>
        <v>571315.42000000004</v>
      </c>
    </row>
    <row r="1022" spans="1:9">
      <c r="A1022" s="23">
        <f t="shared" si="53"/>
        <v>918</v>
      </c>
      <c r="B1022" s="226"/>
      <c r="C1022" s="226"/>
      <c r="D1022" s="136">
        <v>42869</v>
      </c>
      <c r="E1022" s="136">
        <v>42881</v>
      </c>
      <c r="F1022" s="136">
        <v>42895</v>
      </c>
      <c r="G1022" s="25">
        <f t="shared" si="51"/>
        <v>26</v>
      </c>
      <c r="H1022" s="373">
        <v>21780.7</v>
      </c>
      <c r="I1022" s="121">
        <f t="shared" si="52"/>
        <v>566298.19999999995</v>
      </c>
    </row>
    <row r="1023" spans="1:9">
      <c r="A1023" s="23">
        <f t="shared" si="53"/>
        <v>919</v>
      </c>
      <c r="B1023" s="226"/>
      <c r="C1023" s="226"/>
      <c r="D1023" s="136">
        <v>42869</v>
      </c>
      <c r="E1023" s="136">
        <v>42881</v>
      </c>
      <c r="F1023" s="136">
        <v>42895</v>
      </c>
      <c r="G1023" s="25">
        <f t="shared" si="51"/>
        <v>26</v>
      </c>
      <c r="H1023" s="373">
        <v>14838.83</v>
      </c>
      <c r="I1023" s="121">
        <f t="shared" si="52"/>
        <v>385809.58</v>
      </c>
    </row>
    <row r="1024" spans="1:9">
      <c r="A1024" s="23">
        <f t="shared" si="53"/>
        <v>920</v>
      </c>
      <c r="B1024" s="226"/>
      <c r="C1024" s="226"/>
      <c r="D1024" s="136">
        <v>42869</v>
      </c>
      <c r="E1024" s="136">
        <v>42881</v>
      </c>
      <c r="F1024" s="136">
        <v>42895</v>
      </c>
      <c r="G1024" s="25">
        <f t="shared" si="51"/>
        <v>26</v>
      </c>
      <c r="H1024" s="373">
        <v>3.11</v>
      </c>
      <c r="I1024" s="121">
        <f t="shared" si="52"/>
        <v>80.86</v>
      </c>
    </row>
    <row r="1025" spans="1:9">
      <c r="A1025" s="23">
        <f t="shared" si="53"/>
        <v>921</v>
      </c>
      <c r="B1025" s="226" t="s">
        <v>270</v>
      </c>
      <c r="C1025" s="226" t="s">
        <v>536</v>
      </c>
      <c r="D1025" s="136">
        <v>42859</v>
      </c>
      <c r="E1025" s="136">
        <v>42901</v>
      </c>
      <c r="F1025" s="136">
        <v>42901</v>
      </c>
      <c r="G1025" s="25">
        <f t="shared" si="51"/>
        <v>42</v>
      </c>
      <c r="H1025" s="373">
        <v>650.22477679999997</v>
      </c>
      <c r="I1025" s="121">
        <f t="shared" si="52"/>
        <v>27309.439999999999</v>
      </c>
    </row>
    <row r="1026" spans="1:9">
      <c r="A1026" s="23">
        <f t="shared" si="53"/>
        <v>922</v>
      </c>
      <c r="B1026" s="226"/>
      <c r="C1026" s="226"/>
      <c r="D1026" s="136">
        <v>42859</v>
      </c>
      <c r="E1026" s="136">
        <v>42901</v>
      </c>
      <c r="F1026" s="136">
        <v>42901</v>
      </c>
      <c r="G1026" s="25">
        <f t="shared" si="51"/>
        <v>42</v>
      </c>
      <c r="H1026" s="373">
        <v>-53104.87</v>
      </c>
      <c r="I1026" s="121">
        <f t="shared" si="52"/>
        <v>-2230404.54</v>
      </c>
    </row>
    <row r="1027" spans="1:9">
      <c r="A1027" s="23">
        <f t="shared" si="53"/>
        <v>923</v>
      </c>
      <c r="B1027" s="226"/>
      <c r="C1027" s="226"/>
      <c r="D1027" s="136">
        <v>42859</v>
      </c>
      <c r="E1027" s="136">
        <v>42901</v>
      </c>
      <c r="F1027" s="136">
        <v>42901</v>
      </c>
      <c r="G1027" s="25">
        <f t="shared" si="51"/>
        <v>42</v>
      </c>
      <c r="H1027" s="373">
        <v>53768.876556399999</v>
      </c>
      <c r="I1027" s="121">
        <f t="shared" si="52"/>
        <v>2258292.8199999998</v>
      </c>
    </row>
    <row r="1028" spans="1:9">
      <c r="A1028" s="23">
        <f t="shared" si="53"/>
        <v>924</v>
      </c>
      <c r="B1028" s="226"/>
      <c r="C1028" s="226"/>
      <c r="D1028" s="136">
        <v>42859</v>
      </c>
      <c r="E1028" s="136">
        <v>42901</v>
      </c>
      <c r="F1028" s="136">
        <v>42901</v>
      </c>
      <c r="G1028" s="25">
        <f t="shared" si="51"/>
        <v>42</v>
      </c>
      <c r="H1028" s="373">
        <v>710.95217649999995</v>
      </c>
      <c r="I1028" s="121">
        <f t="shared" si="52"/>
        <v>29859.99</v>
      </c>
    </row>
    <row r="1029" spans="1:9">
      <c r="A1029" s="23">
        <f t="shared" si="53"/>
        <v>925</v>
      </c>
      <c r="B1029" s="226" t="s">
        <v>270</v>
      </c>
      <c r="C1029" s="226" t="s">
        <v>537</v>
      </c>
      <c r="D1029" s="136">
        <v>42958</v>
      </c>
      <c r="E1029" s="136">
        <v>42972</v>
      </c>
      <c r="F1029" s="136">
        <v>42972</v>
      </c>
      <c r="G1029" s="25">
        <f t="shared" si="51"/>
        <v>14</v>
      </c>
      <c r="H1029" s="373">
        <v>50868.09</v>
      </c>
      <c r="I1029" s="121">
        <f t="shared" si="52"/>
        <v>712153.26</v>
      </c>
    </row>
    <row r="1030" spans="1:9">
      <c r="A1030" s="23">
        <f t="shared" si="53"/>
        <v>926</v>
      </c>
      <c r="B1030" s="226" t="s">
        <v>270</v>
      </c>
      <c r="C1030" s="226" t="s">
        <v>538</v>
      </c>
      <c r="D1030" s="136">
        <v>42972</v>
      </c>
      <c r="E1030" s="136">
        <v>42989</v>
      </c>
      <c r="F1030" s="136">
        <v>42993</v>
      </c>
      <c r="G1030" s="25">
        <f t="shared" si="51"/>
        <v>21</v>
      </c>
      <c r="H1030" s="373">
        <v>21699.13</v>
      </c>
      <c r="I1030" s="121">
        <f t="shared" si="52"/>
        <v>455681.73</v>
      </c>
    </row>
    <row r="1031" spans="1:9">
      <c r="A1031" s="23">
        <f t="shared" si="53"/>
        <v>927</v>
      </c>
      <c r="B1031" s="226"/>
      <c r="C1031" s="226"/>
      <c r="D1031" s="136">
        <v>42972</v>
      </c>
      <c r="E1031" s="136">
        <v>42989</v>
      </c>
      <c r="F1031" s="136">
        <v>42993</v>
      </c>
      <c r="G1031" s="25">
        <f t="shared" si="51"/>
        <v>21</v>
      </c>
      <c r="H1031" s="373">
        <v>11506.32</v>
      </c>
      <c r="I1031" s="121">
        <f t="shared" si="52"/>
        <v>241632.72</v>
      </c>
    </row>
    <row r="1032" spans="1:9">
      <c r="A1032" s="23">
        <f t="shared" si="53"/>
        <v>928</v>
      </c>
      <c r="B1032" s="226"/>
      <c r="C1032" s="226"/>
      <c r="D1032" s="136">
        <v>42972</v>
      </c>
      <c r="E1032" s="136">
        <v>42989</v>
      </c>
      <c r="F1032" s="136">
        <v>42993</v>
      </c>
      <c r="G1032" s="25">
        <f t="shared" si="51"/>
        <v>21</v>
      </c>
      <c r="H1032" s="373">
        <v>19771.12</v>
      </c>
      <c r="I1032" s="121">
        <f t="shared" si="52"/>
        <v>415193.52</v>
      </c>
    </row>
    <row r="1033" spans="1:9">
      <c r="A1033" s="23">
        <f t="shared" si="53"/>
        <v>929</v>
      </c>
      <c r="B1033" s="226"/>
      <c r="C1033" s="226"/>
      <c r="D1033" s="136">
        <v>42972</v>
      </c>
      <c r="E1033" s="136">
        <v>42989</v>
      </c>
      <c r="F1033" s="136">
        <v>42993</v>
      </c>
      <c r="G1033" s="25">
        <f t="shared" si="51"/>
        <v>21</v>
      </c>
      <c r="H1033" s="373">
        <v>20548.400000000001</v>
      </c>
      <c r="I1033" s="121">
        <f t="shared" si="52"/>
        <v>431516.4</v>
      </c>
    </row>
    <row r="1034" spans="1:9">
      <c r="A1034" s="23">
        <f t="shared" si="53"/>
        <v>930</v>
      </c>
      <c r="B1034" s="226"/>
      <c r="C1034" s="226"/>
      <c r="D1034" s="136">
        <v>42972</v>
      </c>
      <c r="E1034" s="136">
        <v>42989</v>
      </c>
      <c r="F1034" s="136">
        <v>42993</v>
      </c>
      <c r="G1034" s="25">
        <f t="shared" si="51"/>
        <v>21</v>
      </c>
      <c r="H1034" s="373">
        <v>19814.37</v>
      </c>
      <c r="I1034" s="121">
        <f t="shared" si="52"/>
        <v>416101.77</v>
      </c>
    </row>
    <row r="1035" spans="1:9">
      <c r="A1035" s="23">
        <f t="shared" si="53"/>
        <v>931</v>
      </c>
      <c r="B1035" s="226"/>
      <c r="C1035" s="226"/>
      <c r="D1035" s="136">
        <v>42972</v>
      </c>
      <c r="E1035" s="136">
        <v>42989</v>
      </c>
      <c r="F1035" s="136">
        <v>42993</v>
      </c>
      <c r="G1035" s="25">
        <f t="shared" si="51"/>
        <v>21</v>
      </c>
      <c r="H1035" s="373">
        <v>20561.27</v>
      </c>
      <c r="I1035" s="121">
        <f t="shared" si="52"/>
        <v>431786.67</v>
      </c>
    </row>
    <row r="1036" spans="1:9">
      <c r="A1036" s="23">
        <f t="shared" si="53"/>
        <v>932</v>
      </c>
      <c r="B1036" s="226"/>
      <c r="C1036" s="226"/>
      <c r="D1036" s="136">
        <v>42972</v>
      </c>
      <c r="E1036" s="136">
        <v>42989</v>
      </c>
      <c r="F1036" s="136">
        <v>42993</v>
      </c>
      <c r="G1036" s="25">
        <f t="shared" si="51"/>
        <v>21</v>
      </c>
      <c r="H1036" s="373">
        <v>20316.600000000002</v>
      </c>
      <c r="I1036" s="121">
        <f t="shared" si="52"/>
        <v>426648.6</v>
      </c>
    </row>
    <row r="1037" spans="1:9">
      <c r="A1037" s="23">
        <f t="shared" si="53"/>
        <v>933</v>
      </c>
      <c r="B1037" s="226"/>
      <c r="C1037" s="226"/>
      <c r="D1037" s="136">
        <v>42972</v>
      </c>
      <c r="E1037" s="136">
        <v>42989</v>
      </c>
      <c r="F1037" s="136">
        <v>42993</v>
      </c>
      <c r="G1037" s="25">
        <f t="shared" si="51"/>
        <v>21</v>
      </c>
      <c r="H1037" s="373">
        <v>20561.27</v>
      </c>
      <c r="I1037" s="121">
        <f t="shared" si="52"/>
        <v>431786.67</v>
      </c>
    </row>
    <row r="1038" spans="1:9">
      <c r="A1038" s="23">
        <f t="shared" si="53"/>
        <v>934</v>
      </c>
      <c r="B1038" s="226"/>
      <c r="C1038" s="226"/>
      <c r="D1038" s="136">
        <v>42972</v>
      </c>
      <c r="E1038" s="136">
        <v>42989</v>
      </c>
      <c r="F1038" s="136">
        <v>42993</v>
      </c>
      <c r="G1038" s="25">
        <f t="shared" si="51"/>
        <v>21</v>
      </c>
      <c r="H1038" s="373">
        <v>20561.27</v>
      </c>
      <c r="I1038" s="121">
        <f t="shared" si="52"/>
        <v>431786.67</v>
      </c>
    </row>
    <row r="1039" spans="1:9">
      <c r="A1039" s="23">
        <f t="shared" si="53"/>
        <v>935</v>
      </c>
      <c r="B1039" s="226"/>
      <c r="C1039" s="226"/>
      <c r="D1039" s="136">
        <v>42972</v>
      </c>
      <c r="E1039" s="136">
        <v>42989</v>
      </c>
      <c r="F1039" s="136">
        <v>42993</v>
      </c>
      <c r="G1039" s="25">
        <f t="shared" si="51"/>
        <v>21</v>
      </c>
      <c r="H1039" s="373">
        <v>20767.32</v>
      </c>
      <c r="I1039" s="121">
        <f t="shared" si="52"/>
        <v>436113.72</v>
      </c>
    </row>
    <row r="1040" spans="1:9">
      <c r="A1040" s="23">
        <f t="shared" si="53"/>
        <v>936</v>
      </c>
      <c r="B1040" s="226"/>
      <c r="C1040" s="226"/>
      <c r="D1040" s="136">
        <v>42972</v>
      </c>
      <c r="E1040" s="136">
        <v>42989</v>
      </c>
      <c r="F1040" s="136">
        <v>42993</v>
      </c>
      <c r="G1040" s="25">
        <f t="shared" si="51"/>
        <v>21</v>
      </c>
      <c r="H1040" s="373">
        <v>15917.26</v>
      </c>
      <c r="I1040" s="121">
        <f t="shared" si="52"/>
        <v>334262.46000000002</v>
      </c>
    </row>
    <row r="1041" spans="1:9">
      <c r="A1041" s="23">
        <f t="shared" si="53"/>
        <v>937</v>
      </c>
      <c r="B1041" s="226"/>
      <c r="C1041" s="226"/>
      <c r="D1041" s="136">
        <v>42972</v>
      </c>
      <c r="E1041" s="136">
        <v>42989</v>
      </c>
      <c r="F1041" s="136">
        <v>42993</v>
      </c>
      <c r="G1041" s="25">
        <f t="shared" si="51"/>
        <v>21</v>
      </c>
      <c r="H1041" s="373">
        <v>1582.78</v>
      </c>
      <c r="I1041" s="121">
        <f t="shared" si="52"/>
        <v>33238.379999999997</v>
      </c>
    </row>
    <row r="1042" spans="1:9">
      <c r="A1042" s="23">
        <f t="shared" si="53"/>
        <v>938</v>
      </c>
      <c r="B1042" s="226"/>
      <c r="C1042" s="226"/>
      <c r="D1042" s="136">
        <v>42972</v>
      </c>
      <c r="E1042" s="136">
        <v>42989</v>
      </c>
      <c r="F1042" s="136">
        <v>42993</v>
      </c>
      <c r="G1042" s="25">
        <f t="shared" si="51"/>
        <v>21</v>
      </c>
      <c r="H1042" s="373">
        <v>1584.71</v>
      </c>
      <c r="I1042" s="121">
        <f t="shared" si="52"/>
        <v>33278.910000000003</v>
      </c>
    </row>
    <row r="1043" spans="1:9">
      <c r="A1043" s="23">
        <f t="shared" si="53"/>
        <v>939</v>
      </c>
      <c r="B1043" s="226"/>
      <c r="C1043" s="226"/>
      <c r="D1043" s="136">
        <v>42972</v>
      </c>
      <c r="E1043" s="136">
        <v>42989</v>
      </c>
      <c r="F1043" s="136">
        <v>42993</v>
      </c>
      <c r="G1043" s="25">
        <f t="shared" si="51"/>
        <v>21</v>
      </c>
      <c r="H1043" s="373">
        <v>6.14</v>
      </c>
      <c r="I1043" s="121">
        <f t="shared" si="52"/>
        <v>128.94</v>
      </c>
    </row>
    <row r="1044" spans="1:9">
      <c r="A1044" s="23">
        <f t="shared" si="53"/>
        <v>940</v>
      </c>
      <c r="B1044" s="226" t="s">
        <v>270</v>
      </c>
      <c r="C1044" s="226" t="s">
        <v>539</v>
      </c>
      <c r="D1044" s="136">
        <v>43010</v>
      </c>
      <c r="E1044" s="136">
        <v>43046</v>
      </c>
      <c r="F1044" s="136">
        <v>43049</v>
      </c>
      <c r="G1044" s="25">
        <f t="shared" si="51"/>
        <v>39</v>
      </c>
      <c r="H1044" s="373">
        <v>-788.05</v>
      </c>
      <c r="I1044" s="121">
        <f t="shared" si="52"/>
        <v>-30733.95</v>
      </c>
    </row>
    <row r="1045" spans="1:9">
      <c r="A1045" s="23">
        <f t="shared" si="53"/>
        <v>941</v>
      </c>
      <c r="B1045" s="226"/>
      <c r="C1045" s="226"/>
      <c r="D1045" s="136">
        <v>43010</v>
      </c>
      <c r="E1045" s="136">
        <v>43046</v>
      </c>
      <c r="F1045" s="136">
        <v>43049</v>
      </c>
      <c r="G1045" s="25">
        <f t="shared" si="51"/>
        <v>39</v>
      </c>
      <c r="H1045" s="373">
        <v>-777.34</v>
      </c>
      <c r="I1045" s="121">
        <f t="shared" si="52"/>
        <v>-30316.26</v>
      </c>
    </row>
    <row r="1046" spans="1:9">
      <c r="A1046" s="23">
        <f t="shared" si="53"/>
        <v>942</v>
      </c>
      <c r="B1046" s="226" t="s">
        <v>271</v>
      </c>
      <c r="C1046" s="226" t="s">
        <v>540</v>
      </c>
      <c r="D1046" s="136">
        <v>42703</v>
      </c>
      <c r="E1046" s="136">
        <v>42739</v>
      </c>
      <c r="F1046" s="136">
        <v>42748</v>
      </c>
      <c r="G1046" s="25">
        <f t="shared" si="51"/>
        <v>45</v>
      </c>
      <c r="H1046" s="373">
        <v>60137.64</v>
      </c>
      <c r="I1046" s="121">
        <f t="shared" si="52"/>
        <v>2706193.8</v>
      </c>
    </row>
    <row r="1047" spans="1:9">
      <c r="A1047" s="23">
        <f t="shared" si="53"/>
        <v>943</v>
      </c>
      <c r="B1047" s="226"/>
      <c r="C1047" s="226"/>
      <c r="D1047" s="136">
        <v>42718</v>
      </c>
      <c r="E1047" s="136">
        <v>42739</v>
      </c>
      <c r="F1047" s="136">
        <v>42748</v>
      </c>
      <c r="G1047" s="25">
        <f t="shared" si="51"/>
        <v>30</v>
      </c>
      <c r="H1047" s="373">
        <v>59019.839999999997</v>
      </c>
      <c r="I1047" s="121">
        <f t="shared" si="52"/>
        <v>1770595.2</v>
      </c>
    </row>
    <row r="1048" spans="1:9">
      <c r="A1048" s="23">
        <f t="shared" si="53"/>
        <v>944</v>
      </c>
      <c r="B1048" s="226"/>
      <c r="C1048" s="226"/>
      <c r="D1048" s="136">
        <v>42717</v>
      </c>
      <c r="E1048" s="136">
        <v>42739</v>
      </c>
      <c r="F1048" s="136">
        <v>42748</v>
      </c>
      <c r="G1048" s="25">
        <f t="shared" si="51"/>
        <v>31</v>
      </c>
      <c r="H1048" s="373">
        <v>59690.52</v>
      </c>
      <c r="I1048" s="121">
        <f t="shared" si="52"/>
        <v>1850406.12</v>
      </c>
    </row>
    <row r="1049" spans="1:9">
      <c r="A1049" s="23">
        <f t="shared" si="53"/>
        <v>945</v>
      </c>
      <c r="B1049" s="226"/>
      <c r="C1049" s="226"/>
      <c r="D1049" s="136">
        <v>42717</v>
      </c>
      <c r="E1049" s="136">
        <v>42739</v>
      </c>
      <c r="F1049" s="136">
        <v>42748</v>
      </c>
      <c r="G1049" s="25">
        <f t="shared" si="51"/>
        <v>31</v>
      </c>
      <c r="H1049" s="373">
        <v>59466.96</v>
      </c>
      <c r="I1049" s="121">
        <f t="shared" si="52"/>
        <v>1843475.76</v>
      </c>
    </row>
    <row r="1050" spans="1:9">
      <c r="A1050" s="23">
        <f t="shared" si="53"/>
        <v>946</v>
      </c>
      <c r="B1050" s="226"/>
      <c r="C1050" s="226"/>
      <c r="D1050" s="136">
        <v>42718</v>
      </c>
      <c r="E1050" s="136">
        <v>42739</v>
      </c>
      <c r="F1050" s="136">
        <v>42748</v>
      </c>
      <c r="G1050" s="25">
        <f t="shared" si="51"/>
        <v>30</v>
      </c>
      <c r="H1050" s="373">
        <v>58349.16</v>
      </c>
      <c r="I1050" s="121">
        <f t="shared" si="52"/>
        <v>1750474.8</v>
      </c>
    </row>
    <row r="1051" spans="1:9">
      <c r="A1051" s="23">
        <f t="shared" si="53"/>
        <v>947</v>
      </c>
      <c r="B1051" s="226"/>
      <c r="C1051" s="226"/>
      <c r="D1051" s="136">
        <v>42718</v>
      </c>
      <c r="E1051" s="136">
        <v>42739</v>
      </c>
      <c r="F1051" s="136">
        <v>42748</v>
      </c>
      <c r="G1051" s="25">
        <f t="shared" si="51"/>
        <v>30</v>
      </c>
      <c r="H1051" s="373">
        <v>60361.2</v>
      </c>
      <c r="I1051" s="121">
        <f t="shared" si="52"/>
        <v>1810836</v>
      </c>
    </row>
    <row r="1052" spans="1:9">
      <c r="A1052" s="23">
        <f t="shared" si="53"/>
        <v>948</v>
      </c>
      <c r="B1052" s="226"/>
      <c r="C1052" s="226"/>
      <c r="D1052" s="136">
        <v>42718</v>
      </c>
      <c r="E1052" s="136">
        <v>42739</v>
      </c>
      <c r="F1052" s="136">
        <v>42748</v>
      </c>
      <c r="G1052" s="25">
        <f t="shared" si="51"/>
        <v>30</v>
      </c>
      <c r="H1052" s="373">
        <v>60957.36</v>
      </c>
      <c r="I1052" s="121">
        <f t="shared" si="52"/>
        <v>1828720.8</v>
      </c>
    </row>
    <row r="1053" spans="1:9">
      <c r="A1053" s="23">
        <f t="shared" si="53"/>
        <v>949</v>
      </c>
      <c r="B1053" s="226"/>
      <c r="C1053" s="226"/>
      <c r="D1053" s="136">
        <v>42717</v>
      </c>
      <c r="E1053" s="136">
        <v>42739</v>
      </c>
      <c r="F1053" s="136">
        <v>42748</v>
      </c>
      <c r="G1053" s="25">
        <f t="shared" si="51"/>
        <v>31</v>
      </c>
      <c r="H1053" s="373">
        <v>58200.12</v>
      </c>
      <c r="I1053" s="121">
        <f t="shared" si="52"/>
        <v>1804203.72</v>
      </c>
    </row>
    <row r="1054" spans="1:9">
      <c r="A1054" s="23">
        <f t="shared" si="53"/>
        <v>950</v>
      </c>
      <c r="B1054" s="226"/>
      <c r="C1054" s="226"/>
      <c r="D1054" s="136">
        <v>42717</v>
      </c>
      <c r="E1054" s="136">
        <v>42739</v>
      </c>
      <c r="F1054" s="136">
        <v>42748</v>
      </c>
      <c r="G1054" s="25">
        <f t="shared" si="51"/>
        <v>31</v>
      </c>
      <c r="H1054" s="373">
        <v>61180.92</v>
      </c>
      <c r="I1054" s="121">
        <f t="shared" si="52"/>
        <v>1896608.52</v>
      </c>
    </row>
    <row r="1055" spans="1:9">
      <c r="A1055" s="23">
        <f t="shared" si="53"/>
        <v>951</v>
      </c>
      <c r="B1055" s="226"/>
      <c r="C1055" s="226"/>
      <c r="D1055" s="136">
        <v>42718</v>
      </c>
      <c r="E1055" s="136">
        <v>42739</v>
      </c>
      <c r="F1055" s="136">
        <v>42748</v>
      </c>
      <c r="G1055" s="25">
        <f t="shared" si="51"/>
        <v>30</v>
      </c>
      <c r="H1055" s="373">
        <v>59317.919999999998</v>
      </c>
      <c r="I1055" s="121">
        <f t="shared" si="52"/>
        <v>1779537.6</v>
      </c>
    </row>
    <row r="1056" spans="1:9">
      <c r="A1056" s="23">
        <f t="shared" si="53"/>
        <v>952</v>
      </c>
      <c r="B1056" s="226" t="s">
        <v>271</v>
      </c>
      <c r="C1056" s="226" t="s">
        <v>541</v>
      </c>
      <c r="D1056" s="136">
        <v>42687</v>
      </c>
      <c r="E1056" s="136">
        <v>42752</v>
      </c>
      <c r="F1056" s="136">
        <v>42748</v>
      </c>
      <c r="G1056" s="25">
        <f t="shared" si="51"/>
        <v>61</v>
      </c>
      <c r="H1056" s="373">
        <v>-23.853770099999998</v>
      </c>
      <c r="I1056" s="121">
        <f t="shared" si="52"/>
        <v>-1455.08</v>
      </c>
    </row>
    <row r="1057" spans="1:9">
      <c r="A1057" s="23">
        <f t="shared" si="53"/>
        <v>953</v>
      </c>
      <c r="B1057" s="226"/>
      <c r="C1057" s="226"/>
      <c r="D1057" s="136">
        <v>42687</v>
      </c>
      <c r="E1057" s="136">
        <v>42752</v>
      </c>
      <c r="F1057" s="136">
        <v>42748</v>
      </c>
      <c r="G1057" s="25">
        <f t="shared" si="51"/>
        <v>61</v>
      </c>
      <c r="H1057" s="373">
        <v>-24.094717299999999</v>
      </c>
      <c r="I1057" s="121">
        <f t="shared" si="52"/>
        <v>-1469.78</v>
      </c>
    </row>
    <row r="1058" spans="1:9">
      <c r="A1058" s="23">
        <f t="shared" si="53"/>
        <v>954</v>
      </c>
      <c r="B1058" s="226"/>
      <c r="C1058" s="226"/>
      <c r="D1058" s="136">
        <v>42687</v>
      </c>
      <c r="E1058" s="136">
        <v>42752</v>
      </c>
      <c r="F1058" s="136">
        <v>42748</v>
      </c>
      <c r="G1058" s="25">
        <f t="shared" si="51"/>
        <v>61</v>
      </c>
      <c r="H1058" s="373">
        <v>-23.853770099999998</v>
      </c>
      <c r="I1058" s="121">
        <f t="shared" si="52"/>
        <v>-1455.08</v>
      </c>
    </row>
    <row r="1059" spans="1:9">
      <c r="A1059" s="23">
        <f t="shared" si="53"/>
        <v>955</v>
      </c>
      <c r="B1059" s="226"/>
      <c r="C1059" s="226"/>
      <c r="D1059" s="136">
        <v>42702</v>
      </c>
      <c r="E1059" s="136">
        <v>42752</v>
      </c>
      <c r="F1059" s="136">
        <v>42748</v>
      </c>
      <c r="G1059" s="25">
        <f t="shared" si="51"/>
        <v>46</v>
      </c>
      <c r="H1059" s="373">
        <v>-23.853770099999998</v>
      </c>
      <c r="I1059" s="121">
        <f t="shared" si="52"/>
        <v>-1097.27</v>
      </c>
    </row>
    <row r="1060" spans="1:9">
      <c r="A1060" s="23">
        <f t="shared" si="53"/>
        <v>956</v>
      </c>
      <c r="B1060" s="226"/>
      <c r="C1060" s="226"/>
      <c r="D1060" s="136">
        <v>42687</v>
      </c>
      <c r="E1060" s="136">
        <v>42752</v>
      </c>
      <c r="F1060" s="136">
        <v>42748</v>
      </c>
      <c r="G1060" s="25">
        <f t="shared" si="51"/>
        <v>61</v>
      </c>
      <c r="H1060" s="373">
        <v>-24.1850725</v>
      </c>
      <c r="I1060" s="121">
        <f t="shared" si="52"/>
        <v>-1475.29</v>
      </c>
    </row>
    <row r="1061" spans="1:9">
      <c r="A1061" s="23">
        <f t="shared" si="53"/>
        <v>957</v>
      </c>
      <c r="B1061" s="226"/>
      <c r="C1061" s="226"/>
      <c r="D1061" s="136">
        <v>42687</v>
      </c>
      <c r="E1061" s="136">
        <v>42752</v>
      </c>
      <c r="F1061" s="136">
        <v>42748</v>
      </c>
      <c r="G1061" s="25">
        <f t="shared" si="51"/>
        <v>61</v>
      </c>
      <c r="H1061" s="373">
        <v>-24.757321999999998</v>
      </c>
      <c r="I1061" s="121">
        <f t="shared" si="52"/>
        <v>-1510.2</v>
      </c>
    </row>
    <row r="1062" spans="1:9">
      <c r="A1062" s="23">
        <f t="shared" si="53"/>
        <v>958</v>
      </c>
      <c r="B1062" s="226"/>
      <c r="C1062" s="226"/>
      <c r="D1062" s="136">
        <v>42692</v>
      </c>
      <c r="E1062" s="136">
        <v>42752</v>
      </c>
      <c r="F1062" s="136">
        <v>42748</v>
      </c>
      <c r="G1062" s="25">
        <f t="shared" si="51"/>
        <v>56</v>
      </c>
      <c r="H1062" s="373">
        <v>-24.124835600000001</v>
      </c>
      <c r="I1062" s="121">
        <f t="shared" si="52"/>
        <v>-1350.99</v>
      </c>
    </row>
    <row r="1063" spans="1:9">
      <c r="A1063" s="23">
        <f t="shared" si="53"/>
        <v>959</v>
      </c>
      <c r="B1063" s="226"/>
      <c r="C1063" s="226"/>
      <c r="D1063" s="136">
        <v>42702</v>
      </c>
      <c r="E1063" s="136">
        <v>42752</v>
      </c>
      <c r="F1063" s="136">
        <v>42748</v>
      </c>
      <c r="G1063" s="25">
        <f t="shared" si="51"/>
        <v>46</v>
      </c>
      <c r="H1063" s="373">
        <v>-23.9441253</v>
      </c>
      <c r="I1063" s="121">
        <f t="shared" si="52"/>
        <v>-1101.43</v>
      </c>
    </row>
    <row r="1064" spans="1:9">
      <c r="A1064" s="23">
        <f t="shared" si="53"/>
        <v>960</v>
      </c>
      <c r="B1064" s="226"/>
      <c r="C1064" s="226"/>
      <c r="D1064" s="136">
        <v>42687</v>
      </c>
      <c r="E1064" s="136">
        <v>42752</v>
      </c>
      <c r="F1064" s="136">
        <v>42748</v>
      </c>
      <c r="G1064" s="25">
        <f t="shared" si="51"/>
        <v>61</v>
      </c>
      <c r="H1064" s="373">
        <v>-23.3718757</v>
      </c>
      <c r="I1064" s="121">
        <f t="shared" si="52"/>
        <v>-1425.68</v>
      </c>
    </row>
    <row r="1065" spans="1:9">
      <c r="A1065" s="23">
        <f t="shared" si="53"/>
        <v>961</v>
      </c>
      <c r="B1065" s="226"/>
      <c r="C1065" s="226"/>
      <c r="D1065" s="136">
        <v>42702</v>
      </c>
      <c r="E1065" s="136">
        <v>42752</v>
      </c>
      <c r="F1065" s="136">
        <v>42748</v>
      </c>
      <c r="G1065" s="25">
        <f t="shared" ref="G1065:G1128" si="54">F1065-D1065</f>
        <v>46</v>
      </c>
      <c r="H1065" s="373">
        <v>-23.914006799999996</v>
      </c>
      <c r="I1065" s="121">
        <f t="shared" ref="I1065:I1128" si="55">ROUND(G1065*H1065,2)</f>
        <v>-1100.04</v>
      </c>
    </row>
    <row r="1066" spans="1:9">
      <c r="A1066" s="23">
        <f t="shared" si="53"/>
        <v>962</v>
      </c>
      <c r="B1066" s="226"/>
      <c r="C1066" s="226"/>
      <c r="D1066" s="136">
        <v>42702</v>
      </c>
      <c r="E1066" s="136">
        <v>42752</v>
      </c>
      <c r="F1066" s="136">
        <v>42748</v>
      </c>
      <c r="G1066" s="25">
        <f t="shared" si="54"/>
        <v>46</v>
      </c>
      <c r="H1066" s="373">
        <v>-23.4321126</v>
      </c>
      <c r="I1066" s="121">
        <f t="shared" si="55"/>
        <v>-1077.8800000000001</v>
      </c>
    </row>
    <row r="1067" spans="1:9">
      <c r="A1067" s="23">
        <f t="shared" si="53"/>
        <v>963</v>
      </c>
      <c r="B1067" s="226"/>
      <c r="C1067" s="226"/>
      <c r="D1067" s="136">
        <v>42702</v>
      </c>
      <c r="E1067" s="136">
        <v>42752</v>
      </c>
      <c r="F1067" s="136">
        <v>42748</v>
      </c>
      <c r="G1067" s="25">
        <f t="shared" si="54"/>
        <v>46</v>
      </c>
      <c r="H1067" s="373">
        <v>-23.974243699999999</v>
      </c>
      <c r="I1067" s="121">
        <f t="shared" si="55"/>
        <v>-1102.82</v>
      </c>
    </row>
    <row r="1068" spans="1:9">
      <c r="A1068" s="23">
        <f t="shared" si="53"/>
        <v>964</v>
      </c>
      <c r="B1068" s="226"/>
      <c r="C1068" s="226"/>
      <c r="D1068" s="136">
        <v>42702</v>
      </c>
      <c r="E1068" s="136">
        <v>42752</v>
      </c>
      <c r="F1068" s="136">
        <v>42748</v>
      </c>
      <c r="G1068" s="25">
        <f t="shared" si="54"/>
        <v>46</v>
      </c>
      <c r="H1068" s="373">
        <v>-23.823651699999999</v>
      </c>
      <c r="I1068" s="121">
        <f t="shared" si="55"/>
        <v>-1095.8900000000001</v>
      </c>
    </row>
    <row r="1069" spans="1:9">
      <c r="A1069" s="23">
        <f t="shared" si="53"/>
        <v>965</v>
      </c>
      <c r="B1069" s="226"/>
      <c r="C1069" s="226"/>
      <c r="D1069" s="136">
        <v>42702</v>
      </c>
      <c r="E1069" s="136">
        <v>42752</v>
      </c>
      <c r="F1069" s="136">
        <v>42748</v>
      </c>
      <c r="G1069" s="25">
        <f t="shared" si="54"/>
        <v>46</v>
      </c>
      <c r="H1069" s="373">
        <v>-24.094717299999999</v>
      </c>
      <c r="I1069" s="121">
        <f t="shared" si="55"/>
        <v>-1108.3599999999999</v>
      </c>
    </row>
    <row r="1070" spans="1:9">
      <c r="A1070" s="23">
        <f t="shared" si="53"/>
        <v>966</v>
      </c>
      <c r="B1070" s="226"/>
      <c r="C1070" s="226"/>
      <c r="D1070" s="136">
        <v>42711</v>
      </c>
      <c r="E1070" s="136">
        <v>42752</v>
      </c>
      <c r="F1070" s="136">
        <v>42748</v>
      </c>
      <c r="G1070" s="25">
        <f t="shared" si="54"/>
        <v>37</v>
      </c>
      <c r="H1070" s="373">
        <v>-23.823651699999999</v>
      </c>
      <c r="I1070" s="121">
        <f t="shared" si="55"/>
        <v>-881.48</v>
      </c>
    </row>
    <row r="1071" spans="1:9">
      <c r="A1071" s="23">
        <f t="shared" si="53"/>
        <v>967</v>
      </c>
      <c r="B1071" s="226"/>
      <c r="C1071" s="226"/>
      <c r="D1071" s="136">
        <v>42703</v>
      </c>
      <c r="E1071" s="136">
        <v>42752</v>
      </c>
      <c r="F1071" s="136">
        <v>42748</v>
      </c>
      <c r="G1071" s="25">
        <f t="shared" si="54"/>
        <v>45</v>
      </c>
      <c r="H1071" s="373">
        <v>-24.154954100000001</v>
      </c>
      <c r="I1071" s="121">
        <f t="shared" si="55"/>
        <v>-1086.97</v>
      </c>
    </row>
    <row r="1072" spans="1:9">
      <c r="A1072" s="23">
        <f t="shared" si="53"/>
        <v>968</v>
      </c>
      <c r="B1072" s="226"/>
      <c r="C1072" s="226"/>
      <c r="D1072" s="136">
        <v>42711</v>
      </c>
      <c r="E1072" s="136">
        <v>42752</v>
      </c>
      <c r="F1072" s="136">
        <v>42748</v>
      </c>
      <c r="G1072" s="25">
        <f t="shared" si="54"/>
        <v>37</v>
      </c>
      <c r="H1072" s="373">
        <v>-24.034480500000001</v>
      </c>
      <c r="I1072" s="121">
        <f t="shared" si="55"/>
        <v>-889.28</v>
      </c>
    </row>
    <row r="1073" spans="1:9">
      <c r="A1073" s="23">
        <f t="shared" si="53"/>
        <v>969</v>
      </c>
      <c r="B1073" s="226"/>
      <c r="C1073" s="226"/>
      <c r="D1073" s="136">
        <v>42713</v>
      </c>
      <c r="E1073" s="136">
        <v>42752</v>
      </c>
      <c r="F1073" s="136">
        <v>42748</v>
      </c>
      <c r="G1073" s="25">
        <f t="shared" si="54"/>
        <v>35</v>
      </c>
      <c r="H1073" s="373">
        <v>-23.7935333</v>
      </c>
      <c r="I1073" s="121">
        <f t="shared" si="55"/>
        <v>-832.77</v>
      </c>
    </row>
    <row r="1074" spans="1:9">
      <c r="A1074" s="23">
        <f t="shared" si="53"/>
        <v>970</v>
      </c>
      <c r="B1074" s="226"/>
      <c r="C1074" s="226"/>
      <c r="D1074" s="136">
        <v>42713</v>
      </c>
      <c r="E1074" s="136">
        <v>42752</v>
      </c>
      <c r="F1074" s="136">
        <v>42748</v>
      </c>
      <c r="G1074" s="25">
        <f t="shared" si="54"/>
        <v>35</v>
      </c>
      <c r="H1074" s="373">
        <v>-24.154954100000001</v>
      </c>
      <c r="I1074" s="121">
        <f t="shared" si="55"/>
        <v>-845.42</v>
      </c>
    </row>
    <row r="1075" spans="1:9">
      <c r="A1075" s="23">
        <f t="shared" si="53"/>
        <v>971</v>
      </c>
      <c r="B1075" s="226"/>
      <c r="C1075" s="226"/>
      <c r="D1075" s="136">
        <v>42713</v>
      </c>
      <c r="E1075" s="136">
        <v>42752</v>
      </c>
      <c r="F1075" s="136">
        <v>42748</v>
      </c>
      <c r="G1075" s="25">
        <f t="shared" si="54"/>
        <v>35</v>
      </c>
      <c r="H1075" s="373">
        <v>-23.703178099999999</v>
      </c>
      <c r="I1075" s="121">
        <f t="shared" si="55"/>
        <v>-829.61</v>
      </c>
    </row>
    <row r="1076" spans="1:9">
      <c r="A1076" s="23">
        <f t="shared" si="53"/>
        <v>972</v>
      </c>
      <c r="B1076" s="226"/>
      <c r="C1076" s="226"/>
      <c r="D1076" s="136">
        <v>42713</v>
      </c>
      <c r="E1076" s="136">
        <v>42752</v>
      </c>
      <c r="F1076" s="136">
        <v>42748</v>
      </c>
      <c r="G1076" s="25">
        <f t="shared" si="54"/>
        <v>35</v>
      </c>
      <c r="H1076" s="373">
        <v>-24.004362</v>
      </c>
      <c r="I1076" s="121">
        <f t="shared" si="55"/>
        <v>-840.15</v>
      </c>
    </row>
    <row r="1077" spans="1:9">
      <c r="A1077" s="23">
        <f t="shared" si="53"/>
        <v>973</v>
      </c>
      <c r="B1077" s="226"/>
      <c r="C1077" s="226"/>
      <c r="D1077" s="136">
        <v>42715</v>
      </c>
      <c r="E1077" s="136">
        <v>42752</v>
      </c>
      <c r="F1077" s="136">
        <v>42748</v>
      </c>
      <c r="G1077" s="25">
        <f t="shared" si="54"/>
        <v>33</v>
      </c>
      <c r="H1077" s="373">
        <v>-24.215190800000002</v>
      </c>
      <c r="I1077" s="121">
        <f t="shared" si="55"/>
        <v>-799.1</v>
      </c>
    </row>
    <row r="1078" spans="1:9">
      <c r="A1078" s="23">
        <f t="shared" ref="A1078:A1141" si="56">A1077+1</f>
        <v>974</v>
      </c>
      <c r="B1078" s="226"/>
      <c r="C1078" s="226"/>
      <c r="D1078" s="136">
        <v>42711</v>
      </c>
      <c r="E1078" s="136">
        <v>42752</v>
      </c>
      <c r="F1078" s="136">
        <v>42748</v>
      </c>
      <c r="G1078" s="25">
        <f t="shared" si="54"/>
        <v>37</v>
      </c>
      <c r="H1078" s="373">
        <v>-24.456138099999997</v>
      </c>
      <c r="I1078" s="121">
        <f t="shared" si="55"/>
        <v>-904.88</v>
      </c>
    </row>
    <row r="1079" spans="1:9">
      <c r="A1079" s="23">
        <f t="shared" si="56"/>
        <v>975</v>
      </c>
      <c r="B1079" s="226"/>
      <c r="C1079" s="226"/>
      <c r="D1079" s="136">
        <v>42715</v>
      </c>
      <c r="E1079" s="136">
        <v>42752</v>
      </c>
      <c r="F1079" s="136">
        <v>42748</v>
      </c>
      <c r="G1079" s="25">
        <f t="shared" si="54"/>
        <v>33</v>
      </c>
      <c r="H1079" s="373">
        <v>-24.0645989</v>
      </c>
      <c r="I1079" s="121">
        <f t="shared" si="55"/>
        <v>-794.13</v>
      </c>
    </row>
    <row r="1080" spans="1:9">
      <c r="A1080" s="23">
        <f t="shared" si="56"/>
        <v>976</v>
      </c>
      <c r="B1080" s="226"/>
      <c r="C1080" s="226"/>
      <c r="D1080" s="136">
        <v>42715</v>
      </c>
      <c r="E1080" s="136">
        <v>42752</v>
      </c>
      <c r="F1080" s="136">
        <v>42748</v>
      </c>
      <c r="G1080" s="25">
        <f t="shared" si="54"/>
        <v>33</v>
      </c>
      <c r="H1080" s="373">
        <v>-24.124835600000001</v>
      </c>
      <c r="I1080" s="121">
        <f t="shared" si="55"/>
        <v>-796.12</v>
      </c>
    </row>
    <row r="1081" spans="1:9">
      <c r="A1081" s="23">
        <f t="shared" si="56"/>
        <v>977</v>
      </c>
      <c r="B1081" s="226"/>
      <c r="C1081" s="226"/>
      <c r="D1081" s="136">
        <v>42715</v>
      </c>
      <c r="E1081" s="136">
        <v>42752</v>
      </c>
      <c r="F1081" s="136">
        <v>42748</v>
      </c>
      <c r="G1081" s="25">
        <f t="shared" si="54"/>
        <v>33</v>
      </c>
      <c r="H1081" s="373">
        <v>-24.365782899999999</v>
      </c>
      <c r="I1081" s="121">
        <f t="shared" si="55"/>
        <v>-804.07</v>
      </c>
    </row>
    <row r="1082" spans="1:9">
      <c r="A1082" s="23">
        <f t="shared" si="56"/>
        <v>978</v>
      </c>
      <c r="B1082" s="226"/>
      <c r="C1082" s="226"/>
      <c r="D1082" s="136">
        <v>42715</v>
      </c>
      <c r="E1082" s="136">
        <v>42752</v>
      </c>
      <c r="F1082" s="136">
        <v>42748</v>
      </c>
      <c r="G1082" s="25">
        <f t="shared" si="54"/>
        <v>33</v>
      </c>
      <c r="H1082" s="373">
        <v>-24.124835600000001</v>
      </c>
      <c r="I1082" s="121">
        <f t="shared" si="55"/>
        <v>-796.12</v>
      </c>
    </row>
    <row r="1083" spans="1:9">
      <c r="A1083" s="23">
        <f t="shared" si="56"/>
        <v>979</v>
      </c>
      <c r="B1083" s="226"/>
      <c r="C1083" s="226"/>
      <c r="D1083" s="136">
        <v>42694</v>
      </c>
      <c r="E1083" s="136">
        <v>42752</v>
      </c>
      <c r="F1083" s="136">
        <v>42748</v>
      </c>
      <c r="G1083" s="25">
        <f t="shared" si="54"/>
        <v>54</v>
      </c>
      <c r="H1083" s="373">
        <v>-23.522467800000001</v>
      </c>
      <c r="I1083" s="121">
        <f t="shared" si="55"/>
        <v>-1270.21</v>
      </c>
    </row>
    <row r="1084" spans="1:9">
      <c r="A1084" s="23">
        <f t="shared" si="56"/>
        <v>980</v>
      </c>
      <c r="B1084" s="226"/>
      <c r="C1084" s="226"/>
      <c r="D1084" s="136">
        <v>42720</v>
      </c>
      <c r="E1084" s="136">
        <v>42752</v>
      </c>
      <c r="F1084" s="136">
        <v>42748</v>
      </c>
      <c r="G1084" s="25">
        <f t="shared" si="54"/>
        <v>28</v>
      </c>
      <c r="H1084" s="373">
        <v>-24.034480500000001</v>
      </c>
      <c r="I1084" s="121">
        <f t="shared" si="55"/>
        <v>-672.97</v>
      </c>
    </row>
    <row r="1085" spans="1:9">
      <c r="A1085" s="23">
        <f t="shared" si="56"/>
        <v>981</v>
      </c>
      <c r="B1085" s="226"/>
      <c r="C1085" s="226"/>
      <c r="D1085" s="136">
        <v>42720</v>
      </c>
      <c r="E1085" s="136">
        <v>42752</v>
      </c>
      <c r="F1085" s="136">
        <v>42748</v>
      </c>
      <c r="G1085" s="25">
        <f t="shared" si="54"/>
        <v>28</v>
      </c>
      <c r="H1085" s="373">
        <v>-23.853770099999998</v>
      </c>
      <c r="I1085" s="121">
        <f t="shared" si="55"/>
        <v>-667.91</v>
      </c>
    </row>
    <row r="1086" spans="1:9">
      <c r="A1086" s="23">
        <f t="shared" si="56"/>
        <v>982</v>
      </c>
      <c r="B1086" s="226"/>
      <c r="C1086" s="226"/>
      <c r="D1086" s="136">
        <v>42720</v>
      </c>
      <c r="E1086" s="136">
        <v>42752</v>
      </c>
      <c r="F1086" s="136">
        <v>42748</v>
      </c>
      <c r="G1086" s="25">
        <f t="shared" si="54"/>
        <v>28</v>
      </c>
      <c r="H1086" s="373">
        <v>-23.703178099999999</v>
      </c>
      <c r="I1086" s="121">
        <f t="shared" si="55"/>
        <v>-663.69</v>
      </c>
    </row>
    <row r="1087" spans="1:9">
      <c r="A1087" s="23">
        <f t="shared" si="56"/>
        <v>983</v>
      </c>
      <c r="B1087" s="226" t="s">
        <v>271</v>
      </c>
      <c r="C1087" s="226" t="s">
        <v>542</v>
      </c>
      <c r="D1087" s="136">
        <v>42720</v>
      </c>
      <c r="E1087" s="136">
        <v>42752</v>
      </c>
      <c r="F1087" s="136">
        <v>42748</v>
      </c>
      <c r="G1087" s="25">
        <f t="shared" si="54"/>
        <v>28</v>
      </c>
      <c r="H1087" s="373">
        <v>43041.279999999999</v>
      </c>
      <c r="I1087" s="121">
        <f t="shared" si="55"/>
        <v>1205155.8400000001</v>
      </c>
    </row>
    <row r="1088" spans="1:9">
      <c r="A1088" s="23">
        <f t="shared" si="56"/>
        <v>984</v>
      </c>
      <c r="B1088" s="226"/>
      <c r="C1088" s="226"/>
      <c r="D1088" s="136">
        <v>42720</v>
      </c>
      <c r="E1088" s="136">
        <v>42752</v>
      </c>
      <c r="F1088" s="136">
        <v>42748</v>
      </c>
      <c r="G1088" s="25">
        <f t="shared" si="54"/>
        <v>28</v>
      </c>
      <c r="H1088" s="373">
        <v>43866.879999999997</v>
      </c>
      <c r="I1088" s="121">
        <f t="shared" si="55"/>
        <v>1228272.6399999999</v>
      </c>
    </row>
    <row r="1089" spans="1:9">
      <c r="A1089" s="23">
        <f t="shared" si="56"/>
        <v>985</v>
      </c>
      <c r="B1089" s="226"/>
      <c r="C1089" s="226"/>
      <c r="D1089" s="136">
        <v>42720</v>
      </c>
      <c r="E1089" s="136">
        <v>42752</v>
      </c>
      <c r="F1089" s="136">
        <v>42748</v>
      </c>
      <c r="G1089" s="25">
        <f t="shared" si="54"/>
        <v>28</v>
      </c>
      <c r="H1089" s="373">
        <v>43811.839999999997</v>
      </c>
      <c r="I1089" s="121">
        <f t="shared" si="55"/>
        <v>1226731.52</v>
      </c>
    </row>
    <row r="1090" spans="1:9">
      <c r="A1090" s="23">
        <f t="shared" si="56"/>
        <v>986</v>
      </c>
      <c r="B1090" s="226"/>
      <c r="C1090" s="226"/>
      <c r="D1090" s="136">
        <v>42720</v>
      </c>
      <c r="E1090" s="136">
        <v>42752</v>
      </c>
      <c r="F1090" s="136">
        <v>42748</v>
      </c>
      <c r="G1090" s="25">
        <f t="shared" si="54"/>
        <v>28</v>
      </c>
      <c r="H1090" s="373">
        <v>44142.080000000002</v>
      </c>
      <c r="I1090" s="121">
        <f t="shared" si="55"/>
        <v>1235978.24</v>
      </c>
    </row>
    <row r="1091" spans="1:9">
      <c r="A1091" s="23">
        <f t="shared" si="56"/>
        <v>987</v>
      </c>
      <c r="B1091" s="226"/>
      <c r="C1091" s="226"/>
      <c r="D1091" s="136">
        <v>42715</v>
      </c>
      <c r="E1091" s="136">
        <v>42752</v>
      </c>
      <c r="F1091" s="136">
        <v>42748</v>
      </c>
      <c r="G1091" s="25">
        <f t="shared" si="54"/>
        <v>33</v>
      </c>
      <c r="H1091" s="373">
        <v>43591.68</v>
      </c>
      <c r="I1091" s="121">
        <f t="shared" si="55"/>
        <v>1438525.4399999999</v>
      </c>
    </row>
    <row r="1092" spans="1:9">
      <c r="A1092" s="23">
        <f t="shared" si="56"/>
        <v>988</v>
      </c>
      <c r="B1092" s="226"/>
      <c r="C1092" s="226"/>
      <c r="D1092" s="136">
        <v>42715</v>
      </c>
      <c r="E1092" s="136">
        <v>42752</v>
      </c>
      <c r="F1092" s="136">
        <v>42748</v>
      </c>
      <c r="G1092" s="25">
        <f t="shared" si="54"/>
        <v>33</v>
      </c>
      <c r="H1092" s="373">
        <v>43921.919999999998</v>
      </c>
      <c r="I1092" s="121">
        <f t="shared" si="55"/>
        <v>1449423.36</v>
      </c>
    </row>
    <row r="1093" spans="1:9">
      <c r="A1093" s="23">
        <f t="shared" si="56"/>
        <v>989</v>
      </c>
      <c r="B1093" s="226"/>
      <c r="C1093" s="226"/>
      <c r="D1093" s="136">
        <v>42733</v>
      </c>
      <c r="E1093" s="136">
        <v>42752</v>
      </c>
      <c r="F1093" s="136">
        <v>42748</v>
      </c>
      <c r="G1093" s="25">
        <f t="shared" si="54"/>
        <v>15</v>
      </c>
      <c r="H1093" s="373">
        <v>44252.160000000003</v>
      </c>
      <c r="I1093" s="121">
        <f t="shared" si="55"/>
        <v>663782.40000000002</v>
      </c>
    </row>
    <row r="1094" spans="1:9">
      <c r="A1094" s="23">
        <f t="shared" si="56"/>
        <v>990</v>
      </c>
      <c r="B1094" s="226"/>
      <c r="C1094" s="226"/>
      <c r="D1094" s="136">
        <v>42733</v>
      </c>
      <c r="E1094" s="136">
        <v>42752</v>
      </c>
      <c r="F1094" s="136">
        <v>42748</v>
      </c>
      <c r="G1094" s="25">
        <f t="shared" si="54"/>
        <v>15</v>
      </c>
      <c r="H1094" s="373">
        <v>43426.559999999998</v>
      </c>
      <c r="I1094" s="121">
        <f t="shared" si="55"/>
        <v>651398.40000000002</v>
      </c>
    </row>
    <row r="1095" spans="1:9">
      <c r="A1095" s="23">
        <f t="shared" si="56"/>
        <v>991</v>
      </c>
      <c r="B1095" s="226"/>
      <c r="C1095" s="226"/>
      <c r="D1095" s="136">
        <v>42733</v>
      </c>
      <c r="E1095" s="136">
        <v>42752</v>
      </c>
      <c r="F1095" s="136">
        <v>42748</v>
      </c>
      <c r="G1095" s="25">
        <f t="shared" si="54"/>
        <v>15</v>
      </c>
      <c r="H1095" s="373">
        <v>43481.599999999999</v>
      </c>
      <c r="I1095" s="121">
        <f t="shared" si="55"/>
        <v>652224</v>
      </c>
    </row>
    <row r="1096" spans="1:9">
      <c r="A1096" s="23">
        <f t="shared" si="56"/>
        <v>992</v>
      </c>
      <c r="B1096" s="226"/>
      <c r="C1096" s="226"/>
      <c r="D1096" s="136">
        <v>42733</v>
      </c>
      <c r="E1096" s="136">
        <v>42752</v>
      </c>
      <c r="F1096" s="136">
        <v>42748</v>
      </c>
      <c r="G1096" s="25">
        <f t="shared" si="54"/>
        <v>15</v>
      </c>
      <c r="H1096" s="373">
        <v>43921.919999999998</v>
      </c>
      <c r="I1096" s="121">
        <f t="shared" si="55"/>
        <v>658828.80000000005</v>
      </c>
    </row>
    <row r="1097" spans="1:9">
      <c r="A1097" s="23">
        <f t="shared" si="56"/>
        <v>993</v>
      </c>
      <c r="B1097" s="226" t="s">
        <v>271</v>
      </c>
      <c r="C1097" s="226" t="s">
        <v>543</v>
      </c>
      <c r="D1097" s="136">
        <v>42748</v>
      </c>
      <c r="E1097" s="136">
        <v>42765</v>
      </c>
      <c r="F1097" s="136">
        <v>42765</v>
      </c>
      <c r="G1097" s="25">
        <f t="shared" si="54"/>
        <v>17</v>
      </c>
      <c r="H1097" s="373">
        <v>60212.160000000003</v>
      </c>
      <c r="I1097" s="121">
        <f t="shared" si="55"/>
        <v>1023606.72</v>
      </c>
    </row>
    <row r="1098" spans="1:9">
      <c r="A1098" s="23">
        <f t="shared" si="56"/>
        <v>994</v>
      </c>
      <c r="B1098" s="226"/>
      <c r="C1098" s="226"/>
      <c r="D1098" s="136">
        <v>42742</v>
      </c>
      <c r="E1098" s="136">
        <v>42765</v>
      </c>
      <c r="F1098" s="136">
        <v>42765</v>
      </c>
      <c r="G1098" s="25">
        <f t="shared" si="54"/>
        <v>23</v>
      </c>
      <c r="H1098" s="373">
        <v>59690.52</v>
      </c>
      <c r="I1098" s="121">
        <f t="shared" si="55"/>
        <v>1372881.96</v>
      </c>
    </row>
    <row r="1099" spans="1:9">
      <c r="A1099" s="23">
        <f t="shared" si="56"/>
        <v>995</v>
      </c>
      <c r="B1099" s="226" t="s">
        <v>271</v>
      </c>
      <c r="C1099" s="226" t="s">
        <v>544</v>
      </c>
      <c r="D1099" s="136">
        <v>42742</v>
      </c>
      <c r="E1099" s="136">
        <v>42772</v>
      </c>
      <c r="F1099" s="136">
        <v>42772</v>
      </c>
      <c r="G1099" s="25">
        <f t="shared" si="54"/>
        <v>30</v>
      </c>
      <c r="H1099" s="373">
        <v>44912.639999999999</v>
      </c>
      <c r="I1099" s="121">
        <f t="shared" si="55"/>
        <v>1347379.2</v>
      </c>
    </row>
    <row r="1100" spans="1:9">
      <c r="A1100" s="23">
        <f t="shared" si="56"/>
        <v>996</v>
      </c>
      <c r="B1100" s="226"/>
      <c r="C1100" s="226"/>
      <c r="D1100" s="136">
        <v>42742</v>
      </c>
      <c r="E1100" s="136">
        <v>42772</v>
      </c>
      <c r="F1100" s="136">
        <v>42772</v>
      </c>
      <c r="G1100" s="25">
        <f t="shared" si="54"/>
        <v>30</v>
      </c>
      <c r="H1100" s="373">
        <v>44142.080000000002</v>
      </c>
      <c r="I1100" s="121">
        <f t="shared" si="55"/>
        <v>1324262.3999999999</v>
      </c>
    </row>
    <row r="1101" spans="1:9">
      <c r="A1101" s="23">
        <f t="shared" si="56"/>
        <v>997</v>
      </c>
      <c r="B1101" s="226"/>
      <c r="C1101" s="226"/>
      <c r="D1101" s="136">
        <v>42742</v>
      </c>
      <c r="E1101" s="136">
        <v>42772</v>
      </c>
      <c r="F1101" s="136">
        <v>42772</v>
      </c>
      <c r="G1101" s="25">
        <f t="shared" si="54"/>
        <v>30</v>
      </c>
      <c r="H1101" s="373">
        <v>44912.639999999999</v>
      </c>
      <c r="I1101" s="121">
        <f t="shared" si="55"/>
        <v>1347379.2</v>
      </c>
    </row>
    <row r="1102" spans="1:9">
      <c r="A1102" s="23">
        <f t="shared" si="56"/>
        <v>998</v>
      </c>
      <c r="B1102" s="226"/>
      <c r="C1102" s="226"/>
      <c r="D1102" s="136">
        <v>42745</v>
      </c>
      <c r="E1102" s="136">
        <v>42772</v>
      </c>
      <c r="F1102" s="136">
        <v>42772</v>
      </c>
      <c r="G1102" s="25">
        <f t="shared" si="54"/>
        <v>27</v>
      </c>
      <c r="H1102" s="373">
        <v>44362.239999999998</v>
      </c>
      <c r="I1102" s="121">
        <f t="shared" si="55"/>
        <v>1197780.48</v>
      </c>
    </row>
    <row r="1103" spans="1:9">
      <c r="A1103" s="23">
        <f t="shared" si="56"/>
        <v>999</v>
      </c>
      <c r="B1103" s="226"/>
      <c r="C1103" s="226"/>
      <c r="D1103" s="136">
        <v>42752</v>
      </c>
      <c r="E1103" s="136">
        <v>42772</v>
      </c>
      <c r="F1103" s="136">
        <v>42772</v>
      </c>
      <c r="G1103" s="25">
        <f t="shared" si="54"/>
        <v>20</v>
      </c>
      <c r="H1103" s="373">
        <v>42876.160000000003</v>
      </c>
      <c r="I1103" s="121">
        <f t="shared" si="55"/>
        <v>857523.19999999995</v>
      </c>
    </row>
    <row r="1104" spans="1:9">
      <c r="A1104" s="23">
        <f t="shared" si="56"/>
        <v>1000</v>
      </c>
      <c r="B1104" s="226"/>
      <c r="C1104" s="226"/>
      <c r="D1104" s="136">
        <v>42752</v>
      </c>
      <c r="E1104" s="136">
        <v>42772</v>
      </c>
      <c r="F1104" s="136">
        <v>42772</v>
      </c>
      <c r="G1104" s="25">
        <f t="shared" si="54"/>
        <v>20</v>
      </c>
      <c r="H1104" s="373">
        <v>44472.32</v>
      </c>
      <c r="I1104" s="121">
        <f t="shared" si="55"/>
        <v>889446.40000000002</v>
      </c>
    </row>
    <row r="1105" spans="1:9">
      <c r="A1105" s="23">
        <f t="shared" si="56"/>
        <v>1001</v>
      </c>
      <c r="B1105" s="226"/>
      <c r="C1105" s="226"/>
      <c r="D1105" s="136">
        <v>42752</v>
      </c>
      <c r="E1105" s="136">
        <v>42772</v>
      </c>
      <c r="F1105" s="136">
        <v>42772</v>
      </c>
      <c r="G1105" s="25">
        <f t="shared" si="54"/>
        <v>20</v>
      </c>
      <c r="H1105" s="373">
        <v>42821.120000000003</v>
      </c>
      <c r="I1105" s="121">
        <f t="shared" si="55"/>
        <v>856422.40000000002</v>
      </c>
    </row>
    <row r="1106" spans="1:9">
      <c r="A1106" s="23">
        <f t="shared" si="56"/>
        <v>1002</v>
      </c>
      <c r="B1106" s="226"/>
      <c r="C1106" s="226"/>
      <c r="D1106" s="136">
        <v>42752</v>
      </c>
      <c r="E1106" s="136">
        <v>42772</v>
      </c>
      <c r="F1106" s="136">
        <v>42772</v>
      </c>
      <c r="G1106" s="25">
        <f t="shared" si="54"/>
        <v>20</v>
      </c>
      <c r="H1106" s="373">
        <v>43041.279999999999</v>
      </c>
      <c r="I1106" s="121">
        <f t="shared" si="55"/>
        <v>860825.59999999998</v>
      </c>
    </row>
    <row r="1107" spans="1:9">
      <c r="A1107" s="23">
        <f t="shared" si="56"/>
        <v>1003</v>
      </c>
      <c r="B1107" s="226"/>
      <c r="C1107" s="226"/>
      <c r="D1107" s="136">
        <v>42752</v>
      </c>
      <c r="E1107" s="136">
        <v>42772</v>
      </c>
      <c r="F1107" s="136">
        <v>42772</v>
      </c>
      <c r="G1107" s="25">
        <f t="shared" si="54"/>
        <v>20</v>
      </c>
      <c r="H1107" s="373">
        <v>42931.199999999997</v>
      </c>
      <c r="I1107" s="121">
        <f t="shared" si="55"/>
        <v>858624</v>
      </c>
    </row>
    <row r="1108" spans="1:9">
      <c r="A1108" s="23">
        <f t="shared" si="56"/>
        <v>1004</v>
      </c>
      <c r="B1108" s="226"/>
      <c r="C1108" s="226"/>
      <c r="D1108" s="136">
        <v>42752</v>
      </c>
      <c r="E1108" s="136">
        <v>42772</v>
      </c>
      <c r="F1108" s="136">
        <v>42772</v>
      </c>
      <c r="G1108" s="25">
        <f t="shared" si="54"/>
        <v>20</v>
      </c>
      <c r="H1108" s="373">
        <v>43316.480000000003</v>
      </c>
      <c r="I1108" s="121">
        <f t="shared" si="55"/>
        <v>866329.59999999998</v>
      </c>
    </row>
    <row r="1109" spans="1:9">
      <c r="A1109" s="23">
        <f t="shared" si="56"/>
        <v>1005</v>
      </c>
      <c r="B1109" s="226" t="s">
        <v>271</v>
      </c>
      <c r="C1109" s="226" t="s">
        <v>545</v>
      </c>
      <c r="D1109" s="136">
        <v>42766</v>
      </c>
      <c r="E1109" s="136">
        <v>42787</v>
      </c>
      <c r="F1109" s="136">
        <v>42787</v>
      </c>
      <c r="G1109" s="25">
        <f t="shared" si="54"/>
        <v>21</v>
      </c>
      <c r="H1109" s="373">
        <v>44241.120000000003</v>
      </c>
      <c r="I1109" s="121">
        <f t="shared" si="55"/>
        <v>929063.52</v>
      </c>
    </row>
    <row r="1110" spans="1:9">
      <c r="A1110" s="23">
        <f t="shared" si="56"/>
        <v>1006</v>
      </c>
      <c r="B1110" s="226"/>
      <c r="C1110" s="226"/>
      <c r="D1110" s="136">
        <v>42766</v>
      </c>
      <c r="E1110" s="136">
        <v>42787</v>
      </c>
      <c r="F1110" s="136">
        <v>42787</v>
      </c>
      <c r="G1110" s="25">
        <f t="shared" si="54"/>
        <v>21</v>
      </c>
      <c r="H1110" s="373">
        <v>44019.360000000001</v>
      </c>
      <c r="I1110" s="121">
        <f t="shared" si="55"/>
        <v>924406.56</v>
      </c>
    </row>
    <row r="1111" spans="1:9">
      <c r="A1111" s="23">
        <f t="shared" si="56"/>
        <v>1007</v>
      </c>
      <c r="B1111" s="226"/>
      <c r="C1111" s="226"/>
      <c r="D1111" s="136">
        <v>42766</v>
      </c>
      <c r="E1111" s="136">
        <v>42787</v>
      </c>
      <c r="F1111" s="136">
        <v>42787</v>
      </c>
      <c r="G1111" s="25">
        <f t="shared" si="54"/>
        <v>21</v>
      </c>
      <c r="H1111" s="373">
        <v>44740.08</v>
      </c>
      <c r="I1111" s="121">
        <f t="shared" si="55"/>
        <v>939541.68</v>
      </c>
    </row>
    <row r="1112" spans="1:9">
      <c r="A1112" s="23">
        <f t="shared" si="56"/>
        <v>1008</v>
      </c>
      <c r="B1112" s="226"/>
      <c r="C1112" s="226"/>
      <c r="D1112" s="136">
        <v>42766</v>
      </c>
      <c r="E1112" s="136">
        <v>42787</v>
      </c>
      <c r="F1112" s="136">
        <v>42787</v>
      </c>
      <c r="G1112" s="25">
        <f t="shared" si="54"/>
        <v>21</v>
      </c>
      <c r="H1112" s="373">
        <v>44518.32</v>
      </c>
      <c r="I1112" s="121">
        <f t="shared" si="55"/>
        <v>934884.72</v>
      </c>
    </row>
    <row r="1113" spans="1:9">
      <c r="A1113" s="23">
        <f t="shared" si="56"/>
        <v>1009</v>
      </c>
      <c r="B1113" s="226"/>
      <c r="C1113" s="226"/>
      <c r="D1113" s="136">
        <v>42766</v>
      </c>
      <c r="E1113" s="136">
        <v>42787</v>
      </c>
      <c r="F1113" s="136">
        <v>42787</v>
      </c>
      <c r="G1113" s="25">
        <f t="shared" si="54"/>
        <v>21</v>
      </c>
      <c r="H1113" s="373">
        <v>43575.839999999997</v>
      </c>
      <c r="I1113" s="121">
        <f t="shared" si="55"/>
        <v>915092.64</v>
      </c>
    </row>
    <row r="1114" spans="1:9">
      <c r="A1114" s="23">
        <f t="shared" si="56"/>
        <v>1010</v>
      </c>
      <c r="B1114" s="226"/>
      <c r="C1114" s="226"/>
      <c r="D1114" s="136">
        <v>42766</v>
      </c>
      <c r="E1114" s="136">
        <v>42787</v>
      </c>
      <c r="F1114" s="136">
        <v>42787</v>
      </c>
      <c r="G1114" s="25">
        <f t="shared" si="54"/>
        <v>21</v>
      </c>
      <c r="H1114" s="373">
        <v>44961.84</v>
      </c>
      <c r="I1114" s="121">
        <f t="shared" si="55"/>
        <v>944198.64</v>
      </c>
    </row>
    <row r="1115" spans="1:9">
      <c r="A1115" s="23">
        <f t="shared" si="56"/>
        <v>1011</v>
      </c>
      <c r="B1115" s="226"/>
      <c r="C1115" s="226"/>
      <c r="D1115" s="136">
        <v>42768</v>
      </c>
      <c r="E1115" s="136">
        <v>42787</v>
      </c>
      <c r="F1115" s="136">
        <v>42787</v>
      </c>
      <c r="G1115" s="25">
        <f t="shared" si="54"/>
        <v>19</v>
      </c>
      <c r="H1115" s="373">
        <v>44850.96</v>
      </c>
      <c r="I1115" s="121">
        <f t="shared" si="55"/>
        <v>852168.24</v>
      </c>
    </row>
    <row r="1116" spans="1:9">
      <c r="A1116" s="23">
        <f t="shared" si="56"/>
        <v>1012</v>
      </c>
      <c r="B1116" s="226"/>
      <c r="C1116" s="226"/>
      <c r="D1116" s="136">
        <v>42775</v>
      </c>
      <c r="E1116" s="136">
        <v>42787</v>
      </c>
      <c r="F1116" s="136">
        <v>42787</v>
      </c>
      <c r="G1116" s="25">
        <f t="shared" si="54"/>
        <v>12</v>
      </c>
      <c r="H1116" s="373">
        <v>44130.239999999998</v>
      </c>
      <c r="I1116" s="121">
        <f t="shared" si="55"/>
        <v>529562.88</v>
      </c>
    </row>
    <row r="1117" spans="1:9">
      <c r="A1117" s="23">
        <f t="shared" si="56"/>
        <v>1013</v>
      </c>
      <c r="B1117" s="226"/>
      <c r="C1117" s="226"/>
      <c r="D1117" s="136">
        <v>42775</v>
      </c>
      <c r="E1117" s="136">
        <v>42787</v>
      </c>
      <c r="F1117" s="136">
        <v>42787</v>
      </c>
      <c r="G1117" s="25">
        <f t="shared" si="54"/>
        <v>12</v>
      </c>
      <c r="H1117" s="373">
        <v>43243.199999999997</v>
      </c>
      <c r="I1117" s="121">
        <f t="shared" si="55"/>
        <v>518918.40000000002</v>
      </c>
    </row>
    <row r="1118" spans="1:9">
      <c r="A1118" s="23">
        <f t="shared" si="56"/>
        <v>1014</v>
      </c>
      <c r="B1118" s="226" t="s">
        <v>271</v>
      </c>
      <c r="C1118" s="226" t="s">
        <v>546</v>
      </c>
      <c r="D1118" s="136">
        <v>42761</v>
      </c>
      <c r="E1118" s="136">
        <v>42793</v>
      </c>
      <c r="F1118" s="136">
        <v>42793</v>
      </c>
      <c r="G1118" s="25">
        <f t="shared" si="54"/>
        <v>32</v>
      </c>
      <c r="H1118" s="373">
        <v>44850.96</v>
      </c>
      <c r="I1118" s="121">
        <f t="shared" si="55"/>
        <v>1435230.72</v>
      </c>
    </row>
    <row r="1119" spans="1:9">
      <c r="A1119" s="23">
        <f t="shared" si="56"/>
        <v>1015</v>
      </c>
      <c r="B1119" s="226"/>
      <c r="C1119" s="226"/>
      <c r="D1119" s="136">
        <v>42766</v>
      </c>
      <c r="E1119" s="136">
        <v>42793</v>
      </c>
      <c r="F1119" s="136">
        <v>42793</v>
      </c>
      <c r="G1119" s="25">
        <f t="shared" si="54"/>
        <v>27</v>
      </c>
      <c r="H1119" s="373">
        <v>43354.080000000002</v>
      </c>
      <c r="I1119" s="121">
        <f t="shared" si="55"/>
        <v>1170560.1599999999</v>
      </c>
    </row>
    <row r="1120" spans="1:9">
      <c r="A1120" s="23">
        <f t="shared" si="56"/>
        <v>1016</v>
      </c>
      <c r="B1120" s="226"/>
      <c r="C1120" s="226"/>
      <c r="D1120" s="136">
        <v>42774</v>
      </c>
      <c r="E1120" s="136">
        <v>42793</v>
      </c>
      <c r="F1120" s="136">
        <v>42793</v>
      </c>
      <c r="G1120" s="25">
        <f t="shared" si="54"/>
        <v>19</v>
      </c>
      <c r="H1120" s="373">
        <v>43464.959999999999</v>
      </c>
      <c r="I1120" s="121">
        <f t="shared" si="55"/>
        <v>825834.24</v>
      </c>
    </row>
    <row r="1121" spans="1:9">
      <c r="A1121" s="23">
        <f t="shared" si="56"/>
        <v>1017</v>
      </c>
      <c r="B1121" s="226"/>
      <c r="C1121" s="226"/>
      <c r="D1121" s="136">
        <v>42777</v>
      </c>
      <c r="E1121" s="136">
        <v>42793</v>
      </c>
      <c r="F1121" s="136">
        <v>42793</v>
      </c>
      <c r="G1121" s="25">
        <f t="shared" si="54"/>
        <v>16</v>
      </c>
      <c r="H1121" s="373">
        <v>44241.120000000003</v>
      </c>
      <c r="I1121" s="121">
        <f t="shared" si="55"/>
        <v>707857.92000000004</v>
      </c>
    </row>
    <row r="1122" spans="1:9">
      <c r="A1122" s="23">
        <f t="shared" si="56"/>
        <v>1018</v>
      </c>
      <c r="B1122" s="226"/>
      <c r="C1122" s="226"/>
      <c r="D1122" s="136">
        <v>42777</v>
      </c>
      <c r="E1122" s="136">
        <v>42793</v>
      </c>
      <c r="F1122" s="136">
        <v>42793</v>
      </c>
      <c r="G1122" s="25">
        <f t="shared" si="54"/>
        <v>16</v>
      </c>
      <c r="H1122" s="373">
        <v>44518.32</v>
      </c>
      <c r="I1122" s="121">
        <f t="shared" si="55"/>
        <v>712293.12</v>
      </c>
    </row>
    <row r="1123" spans="1:9">
      <c r="A1123" s="23">
        <f t="shared" si="56"/>
        <v>1019</v>
      </c>
      <c r="B1123" s="226"/>
      <c r="C1123" s="226"/>
      <c r="D1123" s="136">
        <v>42774</v>
      </c>
      <c r="E1123" s="136">
        <v>42793</v>
      </c>
      <c r="F1123" s="136">
        <v>42793</v>
      </c>
      <c r="G1123" s="25">
        <f t="shared" si="54"/>
        <v>19</v>
      </c>
      <c r="H1123" s="373">
        <v>43853.04</v>
      </c>
      <c r="I1123" s="121">
        <f t="shared" si="55"/>
        <v>833207.76</v>
      </c>
    </row>
    <row r="1124" spans="1:9">
      <c r="A1124" s="23">
        <f t="shared" si="56"/>
        <v>1020</v>
      </c>
      <c r="B1124" s="226" t="s">
        <v>271</v>
      </c>
      <c r="C1124" s="226" t="s">
        <v>547</v>
      </c>
      <c r="D1124" s="136">
        <v>42769</v>
      </c>
      <c r="E1124" s="136">
        <v>42793</v>
      </c>
      <c r="F1124" s="136">
        <v>42793</v>
      </c>
      <c r="G1124" s="25">
        <f t="shared" si="54"/>
        <v>24</v>
      </c>
      <c r="H1124" s="373">
        <v>69316</v>
      </c>
      <c r="I1124" s="121">
        <f t="shared" si="55"/>
        <v>1663584</v>
      </c>
    </row>
    <row r="1125" spans="1:9">
      <c r="A1125" s="23">
        <f t="shared" si="56"/>
        <v>1021</v>
      </c>
      <c r="B1125" s="226" t="s">
        <v>271</v>
      </c>
      <c r="C1125" s="226" t="s">
        <v>548</v>
      </c>
      <c r="D1125" s="136">
        <v>42811</v>
      </c>
      <c r="E1125" s="136">
        <v>42828</v>
      </c>
      <c r="F1125" s="136">
        <v>42825</v>
      </c>
      <c r="G1125" s="25">
        <f t="shared" si="54"/>
        <v>14</v>
      </c>
      <c r="H1125" s="373">
        <v>44185.68</v>
      </c>
      <c r="I1125" s="121">
        <f t="shared" si="55"/>
        <v>618599.52</v>
      </c>
    </row>
    <row r="1126" spans="1:9">
      <c r="A1126" s="23">
        <f t="shared" si="56"/>
        <v>1022</v>
      </c>
      <c r="B1126" s="226"/>
      <c r="C1126" s="226"/>
      <c r="D1126" s="136">
        <v>42811</v>
      </c>
      <c r="E1126" s="136">
        <v>42828</v>
      </c>
      <c r="F1126" s="136">
        <v>42825</v>
      </c>
      <c r="G1126" s="25">
        <f t="shared" si="54"/>
        <v>14</v>
      </c>
      <c r="H1126" s="373">
        <v>44241.120000000003</v>
      </c>
      <c r="I1126" s="121">
        <f t="shared" si="55"/>
        <v>619375.68000000005</v>
      </c>
    </row>
    <row r="1127" spans="1:9">
      <c r="A1127" s="23">
        <f t="shared" si="56"/>
        <v>1023</v>
      </c>
      <c r="B1127" s="226"/>
      <c r="C1127" s="226"/>
      <c r="D1127" s="136">
        <v>42811</v>
      </c>
      <c r="E1127" s="136">
        <v>42828</v>
      </c>
      <c r="F1127" s="136">
        <v>42825</v>
      </c>
      <c r="G1127" s="25">
        <f t="shared" si="54"/>
        <v>14</v>
      </c>
      <c r="H1127" s="373">
        <v>45571.68</v>
      </c>
      <c r="I1127" s="121">
        <f t="shared" si="55"/>
        <v>638003.52</v>
      </c>
    </row>
    <row r="1128" spans="1:9">
      <c r="A1128" s="23">
        <f t="shared" si="56"/>
        <v>1024</v>
      </c>
      <c r="B1128" s="226"/>
      <c r="C1128" s="226"/>
      <c r="D1128" s="136">
        <v>42811</v>
      </c>
      <c r="E1128" s="136">
        <v>42828</v>
      </c>
      <c r="F1128" s="136">
        <v>42825</v>
      </c>
      <c r="G1128" s="25">
        <f t="shared" si="54"/>
        <v>14</v>
      </c>
      <c r="H1128" s="373">
        <v>45405.36</v>
      </c>
      <c r="I1128" s="121">
        <f t="shared" si="55"/>
        <v>635675.04</v>
      </c>
    </row>
    <row r="1129" spans="1:9">
      <c r="A1129" s="23">
        <f t="shared" si="56"/>
        <v>1025</v>
      </c>
      <c r="B1129" s="226"/>
      <c r="C1129" s="226"/>
      <c r="D1129" s="136">
        <v>42811</v>
      </c>
      <c r="E1129" s="136">
        <v>42828</v>
      </c>
      <c r="F1129" s="136">
        <v>42825</v>
      </c>
      <c r="G1129" s="25">
        <f t="shared" ref="G1129:G1192" si="57">F1129-D1129</f>
        <v>14</v>
      </c>
      <c r="H1129" s="373">
        <v>44130.239999999998</v>
      </c>
      <c r="I1129" s="121">
        <f t="shared" ref="I1129:I1192" si="58">ROUND(G1129*H1129,2)</f>
        <v>617823.36</v>
      </c>
    </row>
    <row r="1130" spans="1:9">
      <c r="A1130" s="23">
        <f t="shared" si="56"/>
        <v>1026</v>
      </c>
      <c r="B1130" s="226"/>
      <c r="C1130" s="226"/>
      <c r="D1130" s="136">
        <v>42803</v>
      </c>
      <c r="E1130" s="136">
        <v>42828</v>
      </c>
      <c r="F1130" s="136">
        <v>42825</v>
      </c>
      <c r="G1130" s="25">
        <f t="shared" si="57"/>
        <v>22</v>
      </c>
      <c r="H1130" s="373">
        <v>43409.52</v>
      </c>
      <c r="I1130" s="121">
        <f t="shared" si="58"/>
        <v>955009.44</v>
      </c>
    </row>
    <row r="1131" spans="1:9">
      <c r="A1131" s="23">
        <f t="shared" si="56"/>
        <v>1027</v>
      </c>
      <c r="B1131" s="226"/>
      <c r="C1131" s="226"/>
      <c r="D1131" s="136">
        <v>42803</v>
      </c>
      <c r="E1131" s="136">
        <v>42828</v>
      </c>
      <c r="F1131" s="136">
        <v>42825</v>
      </c>
      <c r="G1131" s="25">
        <f t="shared" si="57"/>
        <v>22</v>
      </c>
      <c r="H1131" s="373">
        <v>43797.599999999999</v>
      </c>
      <c r="I1131" s="121">
        <f t="shared" si="58"/>
        <v>963547.2</v>
      </c>
    </row>
    <row r="1132" spans="1:9">
      <c r="A1132" s="23">
        <f t="shared" si="56"/>
        <v>1028</v>
      </c>
      <c r="B1132" s="226"/>
      <c r="C1132" s="226"/>
      <c r="D1132" s="136">
        <v>42804</v>
      </c>
      <c r="E1132" s="136">
        <v>42828</v>
      </c>
      <c r="F1132" s="136">
        <v>42825</v>
      </c>
      <c r="G1132" s="25">
        <f t="shared" si="57"/>
        <v>21</v>
      </c>
      <c r="H1132" s="373">
        <v>43853.04</v>
      </c>
      <c r="I1132" s="121">
        <f t="shared" si="58"/>
        <v>920913.84</v>
      </c>
    </row>
    <row r="1133" spans="1:9">
      <c r="A1133" s="23">
        <f t="shared" si="56"/>
        <v>1029</v>
      </c>
      <c r="B1133" s="226" t="s">
        <v>271</v>
      </c>
      <c r="C1133" s="226" t="s">
        <v>549</v>
      </c>
      <c r="D1133" s="136">
        <v>42809</v>
      </c>
      <c r="E1133" s="136">
        <v>42850</v>
      </c>
      <c r="F1133" s="136">
        <v>42850</v>
      </c>
      <c r="G1133" s="25">
        <f t="shared" si="57"/>
        <v>41</v>
      </c>
      <c r="H1133" s="373">
        <v>44019.360000000001</v>
      </c>
      <c r="I1133" s="121">
        <f t="shared" si="58"/>
        <v>1804793.76</v>
      </c>
    </row>
    <row r="1134" spans="1:9">
      <c r="A1134" s="23">
        <f t="shared" si="56"/>
        <v>1030</v>
      </c>
      <c r="B1134" s="226"/>
      <c r="C1134" s="226"/>
      <c r="D1134" s="136">
        <v>42814</v>
      </c>
      <c r="E1134" s="136">
        <v>42850</v>
      </c>
      <c r="F1134" s="136">
        <v>42850</v>
      </c>
      <c r="G1134" s="25">
        <f t="shared" si="57"/>
        <v>36</v>
      </c>
      <c r="H1134" s="373">
        <v>43076.88</v>
      </c>
      <c r="I1134" s="121">
        <f t="shared" si="58"/>
        <v>1550767.68</v>
      </c>
    </row>
    <row r="1135" spans="1:9">
      <c r="A1135" s="23">
        <f t="shared" si="56"/>
        <v>1031</v>
      </c>
      <c r="B1135" s="226"/>
      <c r="C1135" s="226"/>
      <c r="D1135" s="136">
        <v>42815</v>
      </c>
      <c r="E1135" s="136">
        <v>42850</v>
      </c>
      <c r="F1135" s="136">
        <v>42850</v>
      </c>
      <c r="G1135" s="25">
        <f t="shared" si="57"/>
        <v>35</v>
      </c>
      <c r="H1135" s="373">
        <v>44850.96</v>
      </c>
      <c r="I1135" s="121">
        <f t="shared" si="58"/>
        <v>1569783.6</v>
      </c>
    </row>
    <row r="1136" spans="1:9">
      <c r="A1136" s="23">
        <f t="shared" si="56"/>
        <v>1032</v>
      </c>
      <c r="B1136" s="226"/>
      <c r="C1136" s="226"/>
      <c r="D1136" s="136">
        <v>42817</v>
      </c>
      <c r="E1136" s="136">
        <v>42850</v>
      </c>
      <c r="F1136" s="136">
        <v>42850</v>
      </c>
      <c r="G1136" s="25">
        <f t="shared" si="57"/>
        <v>33</v>
      </c>
      <c r="H1136" s="373">
        <v>44019.360000000001</v>
      </c>
      <c r="I1136" s="121">
        <f t="shared" si="58"/>
        <v>1452638.88</v>
      </c>
    </row>
    <row r="1137" spans="1:9">
      <c r="A1137" s="23">
        <f t="shared" si="56"/>
        <v>1033</v>
      </c>
      <c r="B1137" s="226"/>
      <c r="C1137" s="226"/>
      <c r="D1137" s="136">
        <v>42818</v>
      </c>
      <c r="E1137" s="136">
        <v>42850</v>
      </c>
      <c r="F1137" s="136">
        <v>42850</v>
      </c>
      <c r="G1137" s="25">
        <f t="shared" si="57"/>
        <v>32</v>
      </c>
      <c r="H1137" s="373">
        <v>44629.2</v>
      </c>
      <c r="I1137" s="121">
        <f t="shared" si="58"/>
        <v>1428134.4</v>
      </c>
    </row>
    <row r="1138" spans="1:9">
      <c r="A1138" s="23">
        <f t="shared" si="56"/>
        <v>1034</v>
      </c>
      <c r="B1138" s="226"/>
      <c r="C1138" s="226"/>
      <c r="D1138" s="136">
        <v>42818</v>
      </c>
      <c r="E1138" s="136">
        <v>42850</v>
      </c>
      <c r="F1138" s="136">
        <v>42850</v>
      </c>
      <c r="G1138" s="25">
        <f t="shared" si="57"/>
        <v>32</v>
      </c>
      <c r="H1138" s="373">
        <v>44241.120000000003</v>
      </c>
      <c r="I1138" s="121">
        <f t="shared" si="58"/>
        <v>1415715.8400000001</v>
      </c>
    </row>
    <row r="1139" spans="1:9">
      <c r="A1139" s="23">
        <f t="shared" si="56"/>
        <v>1035</v>
      </c>
      <c r="B1139" s="226"/>
      <c r="C1139" s="226"/>
      <c r="D1139" s="136">
        <v>42817</v>
      </c>
      <c r="E1139" s="136">
        <v>42850</v>
      </c>
      <c r="F1139" s="136">
        <v>42850</v>
      </c>
      <c r="G1139" s="25">
        <f t="shared" si="57"/>
        <v>33</v>
      </c>
      <c r="H1139" s="373">
        <v>43797.599999999999</v>
      </c>
      <c r="I1139" s="121">
        <f t="shared" si="58"/>
        <v>1445320.8</v>
      </c>
    </row>
    <row r="1140" spans="1:9">
      <c r="A1140" s="23">
        <f t="shared" si="56"/>
        <v>1036</v>
      </c>
      <c r="B1140" s="226"/>
      <c r="C1140" s="226"/>
      <c r="D1140" s="136">
        <v>42818</v>
      </c>
      <c r="E1140" s="136">
        <v>42850</v>
      </c>
      <c r="F1140" s="136">
        <v>42850</v>
      </c>
      <c r="G1140" s="25">
        <f t="shared" si="57"/>
        <v>32</v>
      </c>
      <c r="H1140" s="373">
        <v>44740.08</v>
      </c>
      <c r="I1140" s="121">
        <f t="shared" si="58"/>
        <v>1431682.56</v>
      </c>
    </row>
    <row r="1141" spans="1:9">
      <c r="A1141" s="23">
        <f t="shared" si="56"/>
        <v>1037</v>
      </c>
      <c r="B1141" s="226"/>
      <c r="C1141" s="226"/>
      <c r="D1141" s="136">
        <v>42822</v>
      </c>
      <c r="E1141" s="136">
        <v>42850</v>
      </c>
      <c r="F1141" s="136">
        <v>42850</v>
      </c>
      <c r="G1141" s="25">
        <f t="shared" si="57"/>
        <v>28</v>
      </c>
      <c r="H1141" s="373">
        <v>44185.68</v>
      </c>
      <c r="I1141" s="121">
        <f t="shared" si="58"/>
        <v>1237199.04</v>
      </c>
    </row>
    <row r="1142" spans="1:9">
      <c r="A1142" s="23">
        <f t="shared" ref="A1142:A1205" si="59">A1141+1</f>
        <v>1038</v>
      </c>
      <c r="B1142" s="226"/>
      <c r="C1142" s="226"/>
      <c r="D1142" s="136">
        <v>42821</v>
      </c>
      <c r="E1142" s="136">
        <v>42850</v>
      </c>
      <c r="F1142" s="136">
        <v>42850</v>
      </c>
      <c r="G1142" s="25">
        <f t="shared" si="57"/>
        <v>29</v>
      </c>
      <c r="H1142" s="373">
        <v>44185.68</v>
      </c>
      <c r="I1142" s="121">
        <f t="shared" si="58"/>
        <v>1281384.72</v>
      </c>
    </row>
    <row r="1143" spans="1:9">
      <c r="A1143" s="23">
        <f t="shared" si="59"/>
        <v>1039</v>
      </c>
      <c r="B1143" s="226"/>
      <c r="C1143" s="226"/>
      <c r="D1143" s="136">
        <v>42821</v>
      </c>
      <c r="E1143" s="136">
        <v>42850</v>
      </c>
      <c r="F1143" s="136">
        <v>42850</v>
      </c>
      <c r="G1143" s="25">
        <f t="shared" si="57"/>
        <v>29</v>
      </c>
      <c r="H1143" s="373">
        <v>44629.2</v>
      </c>
      <c r="I1143" s="121">
        <f t="shared" si="58"/>
        <v>1294246.8</v>
      </c>
    </row>
    <row r="1144" spans="1:9">
      <c r="A1144" s="23">
        <f t="shared" si="59"/>
        <v>1040</v>
      </c>
      <c r="B1144" s="226"/>
      <c r="C1144" s="226"/>
      <c r="D1144" s="136">
        <v>42817</v>
      </c>
      <c r="E1144" s="136">
        <v>42850</v>
      </c>
      <c r="F1144" s="136">
        <v>42850</v>
      </c>
      <c r="G1144" s="25">
        <f t="shared" si="57"/>
        <v>33</v>
      </c>
      <c r="H1144" s="373">
        <v>44352</v>
      </c>
      <c r="I1144" s="121">
        <f t="shared" si="58"/>
        <v>1463616</v>
      </c>
    </row>
    <row r="1145" spans="1:9">
      <c r="A1145" s="23">
        <f t="shared" si="59"/>
        <v>1041</v>
      </c>
      <c r="B1145" s="226"/>
      <c r="C1145" s="226"/>
      <c r="D1145" s="136">
        <v>42825</v>
      </c>
      <c r="E1145" s="136">
        <v>42850</v>
      </c>
      <c r="F1145" s="136">
        <v>42850</v>
      </c>
      <c r="G1145" s="25">
        <f t="shared" si="57"/>
        <v>25</v>
      </c>
      <c r="H1145" s="373">
        <v>44296.56</v>
      </c>
      <c r="I1145" s="121">
        <f t="shared" si="58"/>
        <v>1107414</v>
      </c>
    </row>
    <row r="1146" spans="1:9">
      <c r="A1146" s="23">
        <f t="shared" si="59"/>
        <v>1042</v>
      </c>
      <c r="B1146" s="226"/>
      <c r="C1146" s="226"/>
      <c r="D1146" s="136">
        <v>42825</v>
      </c>
      <c r="E1146" s="136">
        <v>42850</v>
      </c>
      <c r="F1146" s="136">
        <v>42850</v>
      </c>
      <c r="G1146" s="25">
        <f t="shared" si="57"/>
        <v>25</v>
      </c>
      <c r="H1146" s="373">
        <v>44462.879999999997</v>
      </c>
      <c r="I1146" s="121">
        <f t="shared" si="58"/>
        <v>1111572</v>
      </c>
    </row>
    <row r="1147" spans="1:9">
      <c r="A1147" s="23">
        <f t="shared" si="59"/>
        <v>1043</v>
      </c>
      <c r="B1147" s="226"/>
      <c r="C1147" s="226"/>
      <c r="D1147" s="136">
        <v>42825</v>
      </c>
      <c r="E1147" s="136">
        <v>42850</v>
      </c>
      <c r="F1147" s="136">
        <v>42850</v>
      </c>
      <c r="G1147" s="25">
        <f t="shared" si="57"/>
        <v>25</v>
      </c>
      <c r="H1147" s="373">
        <v>43686.720000000001</v>
      </c>
      <c r="I1147" s="121">
        <f t="shared" si="58"/>
        <v>1092168</v>
      </c>
    </row>
    <row r="1148" spans="1:9">
      <c r="A1148" s="23">
        <f t="shared" si="59"/>
        <v>1044</v>
      </c>
      <c r="B1148" s="226"/>
      <c r="C1148" s="226"/>
      <c r="D1148" s="136">
        <v>42825</v>
      </c>
      <c r="E1148" s="136">
        <v>42850</v>
      </c>
      <c r="F1148" s="136">
        <v>42850</v>
      </c>
      <c r="G1148" s="25">
        <f t="shared" si="57"/>
        <v>25</v>
      </c>
      <c r="H1148" s="373">
        <v>43797.599999999999</v>
      </c>
      <c r="I1148" s="121">
        <f t="shared" si="58"/>
        <v>1094940</v>
      </c>
    </row>
    <row r="1149" spans="1:9">
      <c r="A1149" s="23">
        <f t="shared" si="59"/>
        <v>1045</v>
      </c>
      <c r="B1149" s="226"/>
      <c r="C1149" s="226"/>
      <c r="D1149" s="136">
        <v>42822</v>
      </c>
      <c r="E1149" s="136">
        <v>42850</v>
      </c>
      <c r="F1149" s="136">
        <v>42850</v>
      </c>
      <c r="G1149" s="25">
        <f t="shared" si="57"/>
        <v>28</v>
      </c>
      <c r="H1149" s="373">
        <v>43464.959999999999</v>
      </c>
      <c r="I1149" s="121">
        <f t="shared" si="58"/>
        <v>1217018.8799999999</v>
      </c>
    </row>
    <row r="1150" spans="1:9">
      <c r="A1150" s="23">
        <f t="shared" si="59"/>
        <v>1046</v>
      </c>
      <c r="B1150" s="226"/>
      <c r="C1150" s="226"/>
      <c r="D1150" s="136">
        <v>42821</v>
      </c>
      <c r="E1150" s="136">
        <v>42850</v>
      </c>
      <c r="F1150" s="136">
        <v>42850</v>
      </c>
      <c r="G1150" s="25">
        <f t="shared" si="57"/>
        <v>29</v>
      </c>
      <c r="H1150" s="373">
        <v>44740.08</v>
      </c>
      <c r="I1150" s="121">
        <f t="shared" si="58"/>
        <v>1297462.32</v>
      </c>
    </row>
    <row r="1151" spans="1:9">
      <c r="A1151" s="23">
        <f t="shared" si="59"/>
        <v>1047</v>
      </c>
      <c r="B1151" s="226" t="s">
        <v>271</v>
      </c>
      <c r="C1151" s="226" t="s">
        <v>550</v>
      </c>
      <c r="D1151" s="136">
        <v>42815</v>
      </c>
      <c r="E1151" s="136">
        <v>42850</v>
      </c>
      <c r="F1151" s="136">
        <v>42850</v>
      </c>
      <c r="G1151" s="25">
        <f t="shared" si="57"/>
        <v>35</v>
      </c>
      <c r="H1151" s="373">
        <v>60898.06</v>
      </c>
      <c r="I1151" s="121">
        <f t="shared" si="58"/>
        <v>2131432.1</v>
      </c>
    </row>
    <row r="1152" spans="1:9">
      <c r="A1152" s="23">
        <f t="shared" si="59"/>
        <v>1048</v>
      </c>
      <c r="B1152" s="226"/>
      <c r="C1152" s="226"/>
      <c r="D1152" s="136">
        <v>42817</v>
      </c>
      <c r="E1152" s="136">
        <v>42850</v>
      </c>
      <c r="F1152" s="136">
        <v>42850</v>
      </c>
      <c r="G1152" s="25">
        <f t="shared" si="57"/>
        <v>33</v>
      </c>
      <c r="H1152" s="373">
        <v>63142.080000000002</v>
      </c>
      <c r="I1152" s="121">
        <f t="shared" si="58"/>
        <v>2083688.64</v>
      </c>
    </row>
    <row r="1153" spans="1:9">
      <c r="A1153" s="23">
        <f t="shared" si="59"/>
        <v>1049</v>
      </c>
      <c r="B1153" s="226"/>
      <c r="C1153" s="226"/>
      <c r="D1153" s="136">
        <v>42817</v>
      </c>
      <c r="E1153" s="136">
        <v>42850</v>
      </c>
      <c r="F1153" s="136">
        <v>42850</v>
      </c>
      <c r="G1153" s="25">
        <f t="shared" si="57"/>
        <v>33</v>
      </c>
      <c r="H1153" s="373">
        <v>62677.8</v>
      </c>
      <c r="I1153" s="121">
        <f t="shared" si="58"/>
        <v>2068367.4</v>
      </c>
    </row>
    <row r="1154" spans="1:9">
      <c r="A1154" s="23">
        <f t="shared" si="59"/>
        <v>1050</v>
      </c>
      <c r="B1154" s="226"/>
      <c r="C1154" s="226"/>
      <c r="D1154" s="136">
        <v>42817</v>
      </c>
      <c r="E1154" s="136">
        <v>42850</v>
      </c>
      <c r="F1154" s="136">
        <v>42850</v>
      </c>
      <c r="G1154" s="25">
        <f t="shared" si="57"/>
        <v>33</v>
      </c>
      <c r="H1154" s="373">
        <v>61284.959999999999</v>
      </c>
      <c r="I1154" s="121">
        <f t="shared" si="58"/>
        <v>2022403.68</v>
      </c>
    </row>
    <row r="1155" spans="1:9">
      <c r="A1155" s="23">
        <f t="shared" si="59"/>
        <v>1051</v>
      </c>
      <c r="B1155" s="226"/>
      <c r="C1155" s="226"/>
      <c r="D1155" s="136">
        <v>42818</v>
      </c>
      <c r="E1155" s="136">
        <v>42850</v>
      </c>
      <c r="F1155" s="136">
        <v>42850</v>
      </c>
      <c r="G1155" s="25">
        <f t="shared" si="57"/>
        <v>32</v>
      </c>
      <c r="H1155" s="373">
        <v>60665.919999999998</v>
      </c>
      <c r="I1155" s="121">
        <f t="shared" si="58"/>
        <v>1941309.4399999999</v>
      </c>
    </row>
    <row r="1156" spans="1:9">
      <c r="A1156" s="23">
        <f t="shared" si="59"/>
        <v>1052</v>
      </c>
      <c r="B1156" s="226"/>
      <c r="C1156" s="226"/>
      <c r="D1156" s="136">
        <v>42821</v>
      </c>
      <c r="E1156" s="136">
        <v>42850</v>
      </c>
      <c r="F1156" s="136">
        <v>42850</v>
      </c>
      <c r="G1156" s="25">
        <f t="shared" si="57"/>
        <v>29</v>
      </c>
      <c r="H1156" s="373">
        <v>61362.34</v>
      </c>
      <c r="I1156" s="121">
        <f t="shared" si="58"/>
        <v>1779507.86</v>
      </c>
    </row>
    <row r="1157" spans="1:9">
      <c r="A1157" s="23">
        <f t="shared" si="59"/>
        <v>1053</v>
      </c>
      <c r="B1157" s="226"/>
      <c r="C1157" s="226"/>
      <c r="D1157" s="136">
        <v>42821</v>
      </c>
      <c r="E1157" s="136">
        <v>42850</v>
      </c>
      <c r="F1157" s="136">
        <v>42850</v>
      </c>
      <c r="G1157" s="25">
        <f t="shared" si="57"/>
        <v>29</v>
      </c>
      <c r="H1157" s="373">
        <v>61439.72</v>
      </c>
      <c r="I1157" s="121">
        <f t="shared" si="58"/>
        <v>1781751.88</v>
      </c>
    </row>
    <row r="1158" spans="1:9">
      <c r="A1158" s="23">
        <f t="shared" si="59"/>
        <v>1054</v>
      </c>
      <c r="B1158" s="226"/>
      <c r="C1158" s="226"/>
      <c r="D1158" s="136">
        <v>42825</v>
      </c>
      <c r="E1158" s="136">
        <v>42850</v>
      </c>
      <c r="F1158" s="136">
        <v>42850</v>
      </c>
      <c r="G1158" s="25">
        <f t="shared" si="57"/>
        <v>25</v>
      </c>
      <c r="H1158" s="373">
        <v>62368.28</v>
      </c>
      <c r="I1158" s="121">
        <f t="shared" si="58"/>
        <v>1559207</v>
      </c>
    </row>
    <row r="1159" spans="1:9">
      <c r="A1159" s="23">
        <f t="shared" si="59"/>
        <v>1055</v>
      </c>
      <c r="B1159" s="226"/>
      <c r="C1159" s="226"/>
      <c r="D1159" s="136">
        <v>42817</v>
      </c>
      <c r="E1159" s="136">
        <v>42850</v>
      </c>
      <c r="F1159" s="136">
        <v>42850</v>
      </c>
      <c r="G1159" s="25">
        <f t="shared" si="57"/>
        <v>33</v>
      </c>
      <c r="H1159" s="373">
        <v>62368.28</v>
      </c>
      <c r="I1159" s="121">
        <f t="shared" si="58"/>
        <v>2058153.24</v>
      </c>
    </row>
    <row r="1160" spans="1:9">
      <c r="A1160" s="23">
        <f t="shared" si="59"/>
        <v>1056</v>
      </c>
      <c r="B1160" s="226"/>
      <c r="C1160" s="226"/>
      <c r="D1160" s="136">
        <v>42825</v>
      </c>
      <c r="E1160" s="136">
        <v>42850</v>
      </c>
      <c r="F1160" s="136">
        <v>42850</v>
      </c>
      <c r="G1160" s="25">
        <f t="shared" si="57"/>
        <v>25</v>
      </c>
      <c r="H1160" s="373">
        <v>61904</v>
      </c>
      <c r="I1160" s="121">
        <f t="shared" si="58"/>
        <v>1547600</v>
      </c>
    </row>
    <row r="1161" spans="1:9">
      <c r="A1161" s="23">
        <f t="shared" si="59"/>
        <v>1057</v>
      </c>
      <c r="B1161" s="226"/>
      <c r="C1161" s="226"/>
      <c r="D1161" s="136">
        <v>42825</v>
      </c>
      <c r="E1161" s="136">
        <v>42850</v>
      </c>
      <c r="F1161" s="136">
        <v>42850</v>
      </c>
      <c r="G1161" s="25">
        <f t="shared" si="57"/>
        <v>25</v>
      </c>
      <c r="H1161" s="373">
        <v>64380.160000000003</v>
      </c>
      <c r="I1161" s="121">
        <f t="shared" si="58"/>
        <v>1609504</v>
      </c>
    </row>
    <row r="1162" spans="1:9">
      <c r="A1162" s="23">
        <f t="shared" si="59"/>
        <v>1058</v>
      </c>
      <c r="B1162" s="226"/>
      <c r="C1162" s="226"/>
      <c r="D1162" s="136">
        <v>42825</v>
      </c>
      <c r="E1162" s="136">
        <v>42850</v>
      </c>
      <c r="F1162" s="136">
        <v>42850</v>
      </c>
      <c r="G1162" s="25">
        <f t="shared" si="57"/>
        <v>25</v>
      </c>
      <c r="H1162" s="373">
        <v>61284.959999999999</v>
      </c>
      <c r="I1162" s="121">
        <f t="shared" si="58"/>
        <v>1532124</v>
      </c>
    </row>
    <row r="1163" spans="1:9">
      <c r="A1163" s="23">
        <f t="shared" si="59"/>
        <v>1059</v>
      </c>
      <c r="B1163" s="226"/>
      <c r="C1163" s="226"/>
      <c r="D1163" s="136">
        <v>42821</v>
      </c>
      <c r="E1163" s="136">
        <v>42850</v>
      </c>
      <c r="F1163" s="136">
        <v>42850</v>
      </c>
      <c r="G1163" s="25">
        <f t="shared" si="57"/>
        <v>29</v>
      </c>
      <c r="H1163" s="373">
        <v>61749.24</v>
      </c>
      <c r="I1163" s="121">
        <f t="shared" si="58"/>
        <v>1790727.96</v>
      </c>
    </row>
    <row r="1164" spans="1:9">
      <c r="A1164" s="23">
        <f t="shared" si="59"/>
        <v>1060</v>
      </c>
      <c r="B1164" s="226"/>
      <c r="C1164" s="226"/>
      <c r="D1164" s="136">
        <v>42821</v>
      </c>
      <c r="E1164" s="136">
        <v>42850</v>
      </c>
      <c r="F1164" s="136">
        <v>42850</v>
      </c>
      <c r="G1164" s="25">
        <f t="shared" si="57"/>
        <v>29</v>
      </c>
      <c r="H1164" s="373">
        <v>61594.48</v>
      </c>
      <c r="I1164" s="121">
        <f t="shared" si="58"/>
        <v>1786239.92</v>
      </c>
    </row>
    <row r="1165" spans="1:9">
      <c r="A1165" s="23">
        <f t="shared" si="59"/>
        <v>1061</v>
      </c>
      <c r="B1165" s="226" t="s">
        <v>271</v>
      </c>
      <c r="C1165" s="226" t="s">
        <v>551</v>
      </c>
      <c r="D1165" s="136">
        <v>42809</v>
      </c>
      <c r="E1165" s="136">
        <v>42870</v>
      </c>
      <c r="F1165" s="136">
        <v>42870</v>
      </c>
      <c r="G1165" s="25">
        <f t="shared" si="57"/>
        <v>61</v>
      </c>
      <c r="H1165" s="373">
        <v>1183.9728485999999</v>
      </c>
      <c r="I1165" s="121">
        <f t="shared" si="58"/>
        <v>72222.34</v>
      </c>
    </row>
    <row r="1166" spans="1:9">
      <c r="A1166" s="23">
        <f t="shared" si="59"/>
        <v>1062</v>
      </c>
      <c r="B1166" s="226"/>
      <c r="C1166" s="226"/>
      <c r="D1166" s="136">
        <v>42814</v>
      </c>
      <c r="E1166" s="136">
        <v>42870</v>
      </c>
      <c r="F1166" s="136">
        <v>42870</v>
      </c>
      <c r="G1166" s="25">
        <f t="shared" si="57"/>
        <v>56</v>
      </c>
      <c r="H1166" s="373">
        <v>1158.623304</v>
      </c>
      <c r="I1166" s="121">
        <f t="shared" si="58"/>
        <v>64882.91</v>
      </c>
    </row>
    <row r="1167" spans="1:9">
      <c r="A1167" s="23">
        <f t="shared" si="59"/>
        <v>1063</v>
      </c>
      <c r="B1167" s="226"/>
      <c r="C1167" s="226"/>
      <c r="D1167" s="136">
        <v>42815</v>
      </c>
      <c r="E1167" s="136">
        <v>42870</v>
      </c>
      <c r="F1167" s="136">
        <v>42870</v>
      </c>
      <c r="G1167" s="25">
        <f t="shared" si="57"/>
        <v>55</v>
      </c>
      <c r="H1167" s="373">
        <v>1206.3400938</v>
      </c>
      <c r="I1167" s="121">
        <f t="shared" si="58"/>
        <v>66348.710000000006</v>
      </c>
    </row>
    <row r="1168" spans="1:9">
      <c r="A1168" s="23">
        <f t="shared" si="59"/>
        <v>1064</v>
      </c>
      <c r="B1168" s="226"/>
      <c r="C1168" s="226"/>
      <c r="D1168" s="136">
        <v>42817</v>
      </c>
      <c r="E1168" s="136">
        <v>42870</v>
      </c>
      <c r="F1168" s="136">
        <v>42870</v>
      </c>
      <c r="G1168" s="25">
        <f t="shared" si="57"/>
        <v>53</v>
      </c>
      <c r="H1168" s="373">
        <v>1183.9728485999999</v>
      </c>
      <c r="I1168" s="121">
        <f t="shared" si="58"/>
        <v>62750.559999999998</v>
      </c>
    </row>
    <row r="1169" spans="1:9">
      <c r="A1169" s="23">
        <f t="shared" si="59"/>
        <v>1065</v>
      </c>
      <c r="B1169" s="226"/>
      <c r="C1169" s="226"/>
      <c r="D1169" s="136">
        <v>42818</v>
      </c>
      <c r="E1169" s="136">
        <v>42870</v>
      </c>
      <c r="F1169" s="136">
        <v>42870</v>
      </c>
      <c r="G1169" s="25">
        <f t="shared" si="57"/>
        <v>52</v>
      </c>
      <c r="H1169" s="373">
        <v>1200.3754951000001</v>
      </c>
      <c r="I1169" s="121">
        <f t="shared" si="58"/>
        <v>62419.53</v>
      </c>
    </row>
    <row r="1170" spans="1:9">
      <c r="A1170" s="23">
        <f t="shared" si="59"/>
        <v>1066</v>
      </c>
      <c r="B1170" s="226"/>
      <c r="C1170" s="226"/>
      <c r="D1170" s="136">
        <v>42818</v>
      </c>
      <c r="E1170" s="136">
        <v>42870</v>
      </c>
      <c r="F1170" s="136">
        <v>42870</v>
      </c>
      <c r="G1170" s="25">
        <f t="shared" si="57"/>
        <v>52</v>
      </c>
      <c r="H1170" s="373">
        <v>1189.9374473</v>
      </c>
      <c r="I1170" s="121">
        <f t="shared" si="58"/>
        <v>61876.75</v>
      </c>
    </row>
    <row r="1171" spans="1:9">
      <c r="A1171" s="23">
        <f t="shared" si="59"/>
        <v>1067</v>
      </c>
      <c r="B1171" s="226"/>
      <c r="C1171" s="226"/>
      <c r="D1171" s="136">
        <v>42817</v>
      </c>
      <c r="E1171" s="136">
        <v>42870</v>
      </c>
      <c r="F1171" s="136">
        <v>42870</v>
      </c>
      <c r="G1171" s="25">
        <f t="shared" si="57"/>
        <v>53</v>
      </c>
      <c r="H1171" s="373">
        <v>1178.0082499</v>
      </c>
      <c r="I1171" s="121">
        <f t="shared" si="58"/>
        <v>62434.44</v>
      </c>
    </row>
    <row r="1172" spans="1:9">
      <c r="A1172" s="23">
        <f t="shared" si="59"/>
        <v>1068</v>
      </c>
      <c r="B1172" s="226"/>
      <c r="C1172" s="226"/>
      <c r="D1172" s="136">
        <v>42818</v>
      </c>
      <c r="E1172" s="136">
        <v>42870</v>
      </c>
      <c r="F1172" s="136">
        <v>42870</v>
      </c>
      <c r="G1172" s="25">
        <f t="shared" si="57"/>
        <v>52</v>
      </c>
      <c r="H1172" s="373">
        <v>1203.3577945</v>
      </c>
      <c r="I1172" s="121">
        <f t="shared" si="58"/>
        <v>62574.61</v>
      </c>
    </row>
    <row r="1173" spans="1:9">
      <c r="A1173" s="23">
        <f t="shared" si="59"/>
        <v>1069</v>
      </c>
      <c r="B1173" s="226"/>
      <c r="C1173" s="226"/>
      <c r="D1173" s="136">
        <v>42822</v>
      </c>
      <c r="E1173" s="136">
        <v>42870</v>
      </c>
      <c r="F1173" s="136">
        <v>42870</v>
      </c>
      <c r="G1173" s="25">
        <f t="shared" si="57"/>
        <v>48</v>
      </c>
      <c r="H1173" s="373">
        <v>1188.4462976</v>
      </c>
      <c r="I1173" s="121">
        <f t="shared" si="58"/>
        <v>57045.42</v>
      </c>
    </row>
    <row r="1174" spans="1:9">
      <c r="A1174" s="23">
        <f t="shared" si="59"/>
        <v>1070</v>
      </c>
      <c r="B1174" s="226"/>
      <c r="C1174" s="226"/>
      <c r="D1174" s="136">
        <v>42821</v>
      </c>
      <c r="E1174" s="136">
        <v>42870</v>
      </c>
      <c r="F1174" s="136">
        <v>42870</v>
      </c>
      <c r="G1174" s="25">
        <f t="shared" si="57"/>
        <v>49</v>
      </c>
      <c r="H1174" s="373">
        <v>1188.4462976</v>
      </c>
      <c r="I1174" s="121">
        <f t="shared" si="58"/>
        <v>58233.87</v>
      </c>
    </row>
    <row r="1175" spans="1:9">
      <c r="A1175" s="23">
        <f t="shared" si="59"/>
        <v>1071</v>
      </c>
      <c r="B1175" s="226"/>
      <c r="C1175" s="226"/>
      <c r="D1175" s="136">
        <v>42821</v>
      </c>
      <c r="E1175" s="136">
        <v>42870</v>
      </c>
      <c r="F1175" s="136">
        <v>42870</v>
      </c>
      <c r="G1175" s="25">
        <f t="shared" si="57"/>
        <v>49</v>
      </c>
      <c r="H1175" s="373">
        <v>1200.3754951000001</v>
      </c>
      <c r="I1175" s="121">
        <f t="shared" si="58"/>
        <v>58818.400000000001</v>
      </c>
    </row>
    <row r="1176" spans="1:9">
      <c r="A1176" s="23">
        <f t="shared" si="59"/>
        <v>1072</v>
      </c>
      <c r="B1176" s="226"/>
      <c r="C1176" s="226"/>
      <c r="D1176" s="136">
        <v>42817</v>
      </c>
      <c r="E1176" s="136">
        <v>42870</v>
      </c>
      <c r="F1176" s="136">
        <v>42870</v>
      </c>
      <c r="G1176" s="25">
        <f t="shared" si="57"/>
        <v>53</v>
      </c>
      <c r="H1176" s="373">
        <v>1192.9197466999999</v>
      </c>
      <c r="I1176" s="121">
        <f t="shared" si="58"/>
        <v>63224.75</v>
      </c>
    </row>
    <row r="1177" spans="1:9">
      <c r="A1177" s="23">
        <f t="shared" si="59"/>
        <v>1073</v>
      </c>
      <c r="B1177" s="226"/>
      <c r="C1177" s="226"/>
      <c r="D1177" s="136">
        <v>42825</v>
      </c>
      <c r="E1177" s="136">
        <v>42870</v>
      </c>
      <c r="F1177" s="136">
        <v>42870</v>
      </c>
      <c r="G1177" s="25">
        <f t="shared" si="57"/>
        <v>45</v>
      </c>
      <c r="H1177" s="373">
        <v>1191.4285970000001</v>
      </c>
      <c r="I1177" s="121">
        <f t="shared" si="58"/>
        <v>53614.29</v>
      </c>
    </row>
    <row r="1178" spans="1:9">
      <c r="A1178" s="23">
        <f t="shared" si="59"/>
        <v>1074</v>
      </c>
      <c r="B1178" s="226"/>
      <c r="C1178" s="226"/>
      <c r="D1178" s="136">
        <v>42825</v>
      </c>
      <c r="E1178" s="136">
        <v>42870</v>
      </c>
      <c r="F1178" s="136">
        <v>42870</v>
      </c>
      <c r="G1178" s="25">
        <f t="shared" si="57"/>
        <v>45</v>
      </c>
      <c r="H1178" s="373">
        <v>1195.9020461</v>
      </c>
      <c r="I1178" s="121">
        <f t="shared" si="58"/>
        <v>53815.59</v>
      </c>
    </row>
    <row r="1179" spans="1:9">
      <c r="A1179" s="23">
        <f t="shared" si="59"/>
        <v>1075</v>
      </c>
      <c r="B1179" s="226"/>
      <c r="C1179" s="226"/>
      <c r="D1179" s="136">
        <v>42825</v>
      </c>
      <c r="E1179" s="136">
        <v>42870</v>
      </c>
      <c r="F1179" s="136">
        <v>42870</v>
      </c>
      <c r="G1179" s="25">
        <f t="shared" si="57"/>
        <v>45</v>
      </c>
      <c r="H1179" s="373">
        <v>1175.0259504999999</v>
      </c>
      <c r="I1179" s="121">
        <f t="shared" si="58"/>
        <v>52876.17</v>
      </c>
    </row>
    <row r="1180" spans="1:9">
      <c r="A1180" s="23">
        <f t="shared" si="59"/>
        <v>1076</v>
      </c>
      <c r="B1180" s="226"/>
      <c r="C1180" s="226"/>
      <c r="D1180" s="136">
        <v>42825</v>
      </c>
      <c r="E1180" s="136">
        <v>42870</v>
      </c>
      <c r="F1180" s="136">
        <v>42870</v>
      </c>
      <c r="G1180" s="25">
        <f t="shared" si="57"/>
        <v>45</v>
      </c>
      <c r="H1180" s="373">
        <v>1178.0082499</v>
      </c>
      <c r="I1180" s="121">
        <f t="shared" si="58"/>
        <v>53010.37</v>
      </c>
    </row>
    <row r="1181" spans="1:9">
      <c r="A1181" s="23">
        <f t="shared" si="59"/>
        <v>1077</v>
      </c>
      <c r="B1181" s="226"/>
      <c r="C1181" s="226"/>
      <c r="D1181" s="136">
        <v>42822</v>
      </c>
      <c r="E1181" s="136">
        <v>42870</v>
      </c>
      <c r="F1181" s="136">
        <v>42870</v>
      </c>
      <c r="G1181" s="25">
        <f t="shared" si="57"/>
        <v>48</v>
      </c>
      <c r="H1181" s="373">
        <v>1169.0613518</v>
      </c>
      <c r="I1181" s="121">
        <f t="shared" si="58"/>
        <v>56114.94</v>
      </c>
    </row>
    <row r="1182" spans="1:9">
      <c r="A1182" s="23">
        <f t="shared" si="59"/>
        <v>1078</v>
      </c>
      <c r="B1182" s="226"/>
      <c r="C1182" s="226"/>
      <c r="D1182" s="136">
        <v>42821</v>
      </c>
      <c r="E1182" s="136">
        <v>42870</v>
      </c>
      <c r="F1182" s="136">
        <v>42870</v>
      </c>
      <c r="G1182" s="25">
        <f t="shared" si="57"/>
        <v>49</v>
      </c>
      <c r="H1182" s="373">
        <v>1203.3577945</v>
      </c>
      <c r="I1182" s="121">
        <f t="shared" si="58"/>
        <v>58964.53</v>
      </c>
    </row>
    <row r="1183" spans="1:9">
      <c r="A1183" s="23">
        <f t="shared" si="59"/>
        <v>1079</v>
      </c>
      <c r="B1183" s="226"/>
      <c r="C1183" s="226"/>
      <c r="D1183" s="136">
        <v>42838</v>
      </c>
      <c r="E1183" s="136">
        <v>42870</v>
      </c>
      <c r="F1183" s="136">
        <v>42870</v>
      </c>
      <c r="G1183" s="25">
        <f t="shared" si="57"/>
        <v>32</v>
      </c>
      <c r="H1183" s="373">
        <v>45959.577794500001</v>
      </c>
      <c r="I1183" s="121">
        <f t="shared" si="58"/>
        <v>1470706.49</v>
      </c>
    </row>
    <row r="1184" spans="1:9">
      <c r="A1184" s="23">
        <f t="shared" si="59"/>
        <v>1080</v>
      </c>
      <c r="B1184" s="226"/>
      <c r="C1184" s="226"/>
      <c r="D1184" s="136">
        <v>42838</v>
      </c>
      <c r="E1184" s="136">
        <v>42870</v>
      </c>
      <c r="F1184" s="136">
        <v>42870</v>
      </c>
      <c r="G1184" s="25">
        <f t="shared" si="57"/>
        <v>32</v>
      </c>
      <c r="H1184" s="373">
        <v>46756.893889999992</v>
      </c>
      <c r="I1184" s="121">
        <f t="shared" si="58"/>
        <v>1496220.6</v>
      </c>
    </row>
    <row r="1185" spans="1:9">
      <c r="A1185" s="23">
        <f t="shared" si="59"/>
        <v>1081</v>
      </c>
      <c r="B1185" s="226"/>
      <c r="C1185" s="226"/>
      <c r="D1185" s="136">
        <v>42838</v>
      </c>
      <c r="E1185" s="136">
        <v>42870</v>
      </c>
      <c r="F1185" s="136">
        <v>42870</v>
      </c>
      <c r="G1185" s="25">
        <f t="shared" si="57"/>
        <v>32</v>
      </c>
      <c r="H1185" s="373">
        <v>46130.431243500003</v>
      </c>
      <c r="I1185" s="121">
        <f t="shared" si="58"/>
        <v>1476173.8</v>
      </c>
    </row>
    <row r="1186" spans="1:9">
      <c r="A1186" s="23">
        <f t="shared" si="59"/>
        <v>1082</v>
      </c>
      <c r="B1186" s="226"/>
      <c r="C1186" s="226"/>
      <c r="D1186" s="136">
        <v>42836</v>
      </c>
      <c r="E1186" s="136">
        <v>42870</v>
      </c>
      <c r="F1186" s="136">
        <v>42870</v>
      </c>
      <c r="G1186" s="25">
        <f t="shared" si="57"/>
        <v>34</v>
      </c>
      <c r="H1186" s="373">
        <v>45447.017447300001</v>
      </c>
      <c r="I1186" s="121">
        <f t="shared" si="58"/>
        <v>1545198.59</v>
      </c>
    </row>
    <row r="1187" spans="1:9">
      <c r="A1187" s="23">
        <f t="shared" si="59"/>
        <v>1083</v>
      </c>
      <c r="B1187" s="226"/>
      <c r="C1187" s="226"/>
      <c r="D1187" s="136">
        <v>42836</v>
      </c>
      <c r="E1187" s="136">
        <v>42870</v>
      </c>
      <c r="F1187" s="136">
        <v>42870</v>
      </c>
      <c r="G1187" s="25">
        <f t="shared" si="57"/>
        <v>34</v>
      </c>
      <c r="H1187" s="373">
        <v>46358.235842300004</v>
      </c>
      <c r="I1187" s="121">
        <f t="shared" si="58"/>
        <v>1576180.02</v>
      </c>
    </row>
    <row r="1188" spans="1:9">
      <c r="A1188" s="23">
        <f t="shared" si="59"/>
        <v>1084</v>
      </c>
      <c r="B1188" s="226"/>
      <c r="C1188" s="226"/>
      <c r="D1188" s="136">
        <v>42836</v>
      </c>
      <c r="E1188" s="136">
        <v>42870</v>
      </c>
      <c r="F1188" s="136">
        <v>42870</v>
      </c>
      <c r="G1188" s="25">
        <f t="shared" si="57"/>
        <v>34</v>
      </c>
      <c r="H1188" s="373">
        <v>45959.577794500001</v>
      </c>
      <c r="I1188" s="121">
        <f t="shared" si="58"/>
        <v>1562625.65</v>
      </c>
    </row>
    <row r="1189" spans="1:9">
      <c r="A1189" s="23">
        <f t="shared" si="59"/>
        <v>1085</v>
      </c>
      <c r="B1189" s="226"/>
      <c r="C1189" s="226"/>
      <c r="D1189" s="136">
        <v>42836</v>
      </c>
      <c r="E1189" s="136">
        <v>42870</v>
      </c>
      <c r="F1189" s="136">
        <v>42870</v>
      </c>
      <c r="G1189" s="25">
        <f t="shared" si="57"/>
        <v>34</v>
      </c>
      <c r="H1189" s="373">
        <v>46358.235842300004</v>
      </c>
      <c r="I1189" s="121">
        <f t="shared" si="58"/>
        <v>1576180.02</v>
      </c>
    </row>
    <row r="1190" spans="1:9">
      <c r="A1190" s="23">
        <f t="shared" si="59"/>
        <v>1086</v>
      </c>
      <c r="B1190" s="226"/>
      <c r="C1190" s="226"/>
      <c r="D1190" s="136">
        <v>42829</v>
      </c>
      <c r="E1190" s="136">
        <v>42870</v>
      </c>
      <c r="F1190" s="136">
        <v>42870</v>
      </c>
      <c r="G1190" s="25">
        <f t="shared" si="57"/>
        <v>41</v>
      </c>
      <c r="H1190" s="373">
        <v>45162.261698900002</v>
      </c>
      <c r="I1190" s="121">
        <f t="shared" si="58"/>
        <v>1851652.73</v>
      </c>
    </row>
    <row r="1191" spans="1:9">
      <c r="A1191" s="23">
        <f t="shared" si="59"/>
        <v>1087</v>
      </c>
      <c r="B1191" s="226"/>
      <c r="C1191" s="226"/>
      <c r="D1191" s="136">
        <v>42829</v>
      </c>
      <c r="E1191" s="136">
        <v>42870</v>
      </c>
      <c r="F1191" s="136">
        <v>42870</v>
      </c>
      <c r="G1191" s="25">
        <f t="shared" si="57"/>
        <v>41</v>
      </c>
      <c r="H1191" s="373">
        <v>46016.528944199999</v>
      </c>
      <c r="I1191" s="121">
        <f t="shared" si="58"/>
        <v>1886677.69</v>
      </c>
    </row>
    <row r="1192" spans="1:9">
      <c r="A1192" s="23">
        <f t="shared" si="59"/>
        <v>1088</v>
      </c>
      <c r="B1192" s="226" t="s">
        <v>271</v>
      </c>
      <c r="C1192" s="226" t="s">
        <v>552</v>
      </c>
      <c r="D1192" s="136">
        <v>42839</v>
      </c>
      <c r="E1192" s="136">
        <v>42880</v>
      </c>
      <c r="F1192" s="136">
        <v>42880</v>
      </c>
      <c r="G1192" s="25">
        <f t="shared" si="57"/>
        <v>41</v>
      </c>
      <c r="H1192" s="373">
        <v>62307</v>
      </c>
      <c r="I1192" s="121">
        <f t="shared" si="58"/>
        <v>2554587</v>
      </c>
    </row>
    <row r="1193" spans="1:9">
      <c r="A1193" s="23">
        <f t="shared" si="59"/>
        <v>1089</v>
      </c>
      <c r="B1193" s="226"/>
      <c r="C1193" s="226"/>
      <c r="D1193" s="136">
        <v>42845</v>
      </c>
      <c r="E1193" s="136">
        <v>42880</v>
      </c>
      <c r="F1193" s="136">
        <v>42880</v>
      </c>
      <c r="G1193" s="25">
        <f t="shared" ref="G1193:G1256" si="60">F1193-D1193</f>
        <v>35</v>
      </c>
      <c r="H1193" s="373">
        <v>62616.6</v>
      </c>
      <c r="I1193" s="121">
        <f t="shared" ref="I1193:I1256" si="61">ROUND(G1193*H1193,2)</f>
        <v>2191581</v>
      </c>
    </row>
    <row r="1194" spans="1:9">
      <c r="A1194" s="23">
        <f t="shared" si="59"/>
        <v>1090</v>
      </c>
      <c r="B1194" s="226"/>
      <c r="C1194" s="226"/>
      <c r="D1194" s="136">
        <v>42845</v>
      </c>
      <c r="E1194" s="136">
        <v>42880</v>
      </c>
      <c r="F1194" s="136">
        <v>42880</v>
      </c>
      <c r="G1194" s="25">
        <f t="shared" si="60"/>
        <v>35</v>
      </c>
      <c r="H1194" s="373">
        <v>62229.599999999999</v>
      </c>
      <c r="I1194" s="121">
        <f t="shared" si="61"/>
        <v>2178036</v>
      </c>
    </row>
    <row r="1195" spans="1:9">
      <c r="A1195" s="23">
        <f t="shared" si="59"/>
        <v>1091</v>
      </c>
      <c r="B1195" s="226"/>
      <c r="C1195" s="226"/>
      <c r="D1195" s="136">
        <v>42845</v>
      </c>
      <c r="E1195" s="136">
        <v>42880</v>
      </c>
      <c r="F1195" s="136">
        <v>42880</v>
      </c>
      <c r="G1195" s="25">
        <f t="shared" si="60"/>
        <v>35</v>
      </c>
      <c r="H1195" s="373">
        <v>61533</v>
      </c>
      <c r="I1195" s="121">
        <f t="shared" si="61"/>
        <v>2153655</v>
      </c>
    </row>
    <row r="1196" spans="1:9">
      <c r="A1196" s="23">
        <f t="shared" si="59"/>
        <v>1092</v>
      </c>
      <c r="B1196" s="226"/>
      <c r="C1196" s="226"/>
      <c r="D1196" s="136">
        <v>42845</v>
      </c>
      <c r="E1196" s="136">
        <v>42880</v>
      </c>
      <c r="F1196" s="136">
        <v>42880</v>
      </c>
      <c r="G1196" s="25">
        <f t="shared" si="60"/>
        <v>35</v>
      </c>
      <c r="H1196" s="373">
        <v>63003.6</v>
      </c>
      <c r="I1196" s="121">
        <f t="shared" si="61"/>
        <v>2205126</v>
      </c>
    </row>
    <row r="1197" spans="1:9">
      <c r="A1197" s="23">
        <f t="shared" si="59"/>
        <v>1093</v>
      </c>
      <c r="B1197" s="226"/>
      <c r="C1197" s="226"/>
      <c r="D1197" s="136">
        <v>42845</v>
      </c>
      <c r="E1197" s="136">
        <v>42880</v>
      </c>
      <c r="F1197" s="136">
        <v>42880</v>
      </c>
      <c r="G1197" s="25">
        <f t="shared" si="60"/>
        <v>35</v>
      </c>
      <c r="H1197" s="373">
        <v>62307</v>
      </c>
      <c r="I1197" s="121">
        <f t="shared" si="61"/>
        <v>2180745</v>
      </c>
    </row>
    <row r="1198" spans="1:9">
      <c r="A1198" s="23">
        <f t="shared" si="59"/>
        <v>1094</v>
      </c>
      <c r="B1198" s="226"/>
      <c r="C1198" s="226"/>
      <c r="D1198" s="136">
        <v>42839</v>
      </c>
      <c r="E1198" s="136">
        <v>42880</v>
      </c>
      <c r="F1198" s="136">
        <v>42880</v>
      </c>
      <c r="G1198" s="25">
        <f t="shared" si="60"/>
        <v>41</v>
      </c>
      <c r="H1198" s="373">
        <v>63700.2</v>
      </c>
      <c r="I1198" s="121">
        <f t="shared" si="61"/>
        <v>2611708.2000000002</v>
      </c>
    </row>
    <row r="1199" spans="1:9">
      <c r="A1199" s="23">
        <f t="shared" si="59"/>
        <v>1095</v>
      </c>
      <c r="B1199" s="226"/>
      <c r="C1199" s="226"/>
      <c r="D1199" s="136">
        <v>42845</v>
      </c>
      <c r="E1199" s="136">
        <v>42880</v>
      </c>
      <c r="F1199" s="136">
        <v>42880</v>
      </c>
      <c r="G1199" s="25">
        <f t="shared" si="60"/>
        <v>35</v>
      </c>
      <c r="H1199" s="373">
        <v>62074.8</v>
      </c>
      <c r="I1199" s="121">
        <f t="shared" si="61"/>
        <v>2172618</v>
      </c>
    </row>
    <row r="1200" spans="1:9">
      <c r="A1200" s="23">
        <f t="shared" si="59"/>
        <v>1096</v>
      </c>
      <c r="B1200" s="226"/>
      <c r="C1200" s="226"/>
      <c r="D1200" s="136">
        <v>42850</v>
      </c>
      <c r="E1200" s="136">
        <v>42880</v>
      </c>
      <c r="F1200" s="136">
        <v>42880</v>
      </c>
      <c r="G1200" s="25">
        <f t="shared" si="60"/>
        <v>30</v>
      </c>
      <c r="H1200" s="373">
        <v>60062.400000000001</v>
      </c>
      <c r="I1200" s="121">
        <f t="shared" si="61"/>
        <v>1801872</v>
      </c>
    </row>
    <row r="1201" spans="1:9">
      <c r="A1201" s="23">
        <f t="shared" si="59"/>
        <v>1097</v>
      </c>
      <c r="B1201" s="226"/>
      <c r="C1201" s="226"/>
      <c r="D1201" s="136">
        <v>42850</v>
      </c>
      <c r="E1201" s="136">
        <v>42880</v>
      </c>
      <c r="F1201" s="136">
        <v>42880</v>
      </c>
      <c r="G1201" s="25">
        <f t="shared" si="60"/>
        <v>30</v>
      </c>
      <c r="H1201" s="373">
        <v>63468</v>
      </c>
      <c r="I1201" s="121">
        <f t="shared" si="61"/>
        <v>1904040</v>
      </c>
    </row>
    <row r="1202" spans="1:9">
      <c r="A1202" s="23">
        <f t="shared" si="59"/>
        <v>1098</v>
      </c>
      <c r="B1202" s="226"/>
      <c r="C1202" s="226"/>
      <c r="D1202" s="136">
        <v>42850</v>
      </c>
      <c r="E1202" s="136">
        <v>42880</v>
      </c>
      <c r="F1202" s="136">
        <v>42880</v>
      </c>
      <c r="G1202" s="25">
        <f t="shared" si="60"/>
        <v>30</v>
      </c>
      <c r="H1202" s="373">
        <v>62229.599999999999</v>
      </c>
      <c r="I1202" s="121">
        <f t="shared" si="61"/>
        <v>1866888</v>
      </c>
    </row>
    <row r="1203" spans="1:9">
      <c r="A1203" s="23">
        <f t="shared" si="59"/>
        <v>1099</v>
      </c>
      <c r="B1203" s="226"/>
      <c r="C1203" s="226"/>
      <c r="D1203" s="136">
        <v>42839</v>
      </c>
      <c r="E1203" s="136">
        <v>42880</v>
      </c>
      <c r="F1203" s="136">
        <v>42880</v>
      </c>
      <c r="G1203" s="25">
        <f t="shared" si="60"/>
        <v>41</v>
      </c>
      <c r="H1203" s="373">
        <v>63313.2</v>
      </c>
      <c r="I1203" s="121">
        <f t="shared" si="61"/>
        <v>2595841.2000000002</v>
      </c>
    </row>
    <row r="1204" spans="1:9">
      <c r="A1204" s="23">
        <f t="shared" si="59"/>
        <v>1100</v>
      </c>
      <c r="B1204" s="226"/>
      <c r="C1204" s="226"/>
      <c r="D1204" s="136">
        <v>42860</v>
      </c>
      <c r="E1204" s="136">
        <v>42880</v>
      </c>
      <c r="F1204" s="136">
        <v>42880</v>
      </c>
      <c r="G1204" s="25">
        <f t="shared" si="60"/>
        <v>20</v>
      </c>
      <c r="H1204" s="373">
        <v>62771.4</v>
      </c>
      <c r="I1204" s="121">
        <f t="shared" si="61"/>
        <v>1255428</v>
      </c>
    </row>
    <row r="1205" spans="1:9">
      <c r="A1205" s="23">
        <f t="shared" si="59"/>
        <v>1101</v>
      </c>
      <c r="B1205" s="226"/>
      <c r="C1205" s="226"/>
      <c r="D1205" s="136">
        <v>42850</v>
      </c>
      <c r="E1205" s="136">
        <v>42880</v>
      </c>
      <c r="F1205" s="136">
        <v>42880</v>
      </c>
      <c r="G1205" s="25">
        <f t="shared" si="60"/>
        <v>30</v>
      </c>
      <c r="H1205" s="373">
        <v>62229.599999999999</v>
      </c>
      <c r="I1205" s="121">
        <f t="shared" si="61"/>
        <v>1866888</v>
      </c>
    </row>
    <row r="1206" spans="1:9">
      <c r="A1206" s="23">
        <f t="shared" ref="A1206:A1269" si="62">A1205+1</f>
        <v>1102</v>
      </c>
      <c r="B1206" s="226"/>
      <c r="C1206" s="226"/>
      <c r="D1206" s="136">
        <v>42850</v>
      </c>
      <c r="E1206" s="136">
        <v>42880</v>
      </c>
      <c r="F1206" s="136">
        <v>42880</v>
      </c>
      <c r="G1206" s="25">
        <f t="shared" si="60"/>
        <v>30</v>
      </c>
      <c r="H1206" s="373">
        <v>61687.8</v>
      </c>
      <c r="I1206" s="121">
        <f t="shared" si="61"/>
        <v>1850634</v>
      </c>
    </row>
    <row r="1207" spans="1:9">
      <c r="A1207" s="23">
        <f t="shared" si="62"/>
        <v>1103</v>
      </c>
      <c r="B1207" s="226"/>
      <c r="C1207" s="226"/>
      <c r="D1207" s="136">
        <v>42850</v>
      </c>
      <c r="E1207" s="136">
        <v>42880</v>
      </c>
      <c r="F1207" s="136">
        <v>42880</v>
      </c>
      <c r="G1207" s="25">
        <f t="shared" si="60"/>
        <v>30</v>
      </c>
      <c r="H1207" s="373">
        <v>62694</v>
      </c>
      <c r="I1207" s="121">
        <f t="shared" si="61"/>
        <v>1880820</v>
      </c>
    </row>
    <row r="1208" spans="1:9">
      <c r="A1208" s="23">
        <f t="shared" si="62"/>
        <v>1104</v>
      </c>
      <c r="B1208" s="226" t="s">
        <v>271</v>
      </c>
      <c r="C1208" s="226" t="s">
        <v>553</v>
      </c>
      <c r="D1208" s="136">
        <v>42839</v>
      </c>
      <c r="E1208" s="136">
        <v>42901</v>
      </c>
      <c r="F1208" s="136">
        <v>42901</v>
      </c>
      <c r="G1208" s="25">
        <f t="shared" si="60"/>
        <v>62</v>
      </c>
      <c r="H1208" s="373">
        <v>1532.4482780000001</v>
      </c>
      <c r="I1208" s="121">
        <f t="shared" si="61"/>
        <v>95011.79</v>
      </c>
    </row>
    <row r="1209" spans="1:9">
      <c r="A1209" s="23">
        <f t="shared" si="62"/>
        <v>1105</v>
      </c>
      <c r="B1209" s="226"/>
      <c r="C1209" s="226"/>
      <c r="D1209" s="136">
        <v>42845</v>
      </c>
      <c r="E1209" s="136">
        <v>42901</v>
      </c>
      <c r="F1209" s="136">
        <v>42901</v>
      </c>
      <c r="G1209" s="25">
        <f t="shared" si="60"/>
        <v>56</v>
      </c>
      <c r="H1209" s="373">
        <v>1540.0629277999999</v>
      </c>
      <c r="I1209" s="121">
        <f t="shared" si="61"/>
        <v>86243.520000000004</v>
      </c>
    </row>
    <row r="1210" spans="1:9">
      <c r="A1210" s="23">
        <f t="shared" si="62"/>
        <v>1106</v>
      </c>
      <c r="B1210" s="226"/>
      <c r="C1210" s="226"/>
      <c r="D1210" s="136">
        <v>42845</v>
      </c>
      <c r="E1210" s="136">
        <v>42901</v>
      </c>
      <c r="F1210" s="136">
        <v>42901</v>
      </c>
      <c r="G1210" s="25">
        <f t="shared" si="60"/>
        <v>56</v>
      </c>
      <c r="H1210" s="373">
        <v>1530.5446156</v>
      </c>
      <c r="I1210" s="121">
        <f t="shared" si="61"/>
        <v>85710.5</v>
      </c>
    </row>
    <row r="1211" spans="1:9">
      <c r="A1211" s="23">
        <f t="shared" si="62"/>
        <v>1107</v>
      </c>
      <c r="B1211" s="226"/>
      <c r="C1211" s="226"/>
      <c r="D1211" s="136">
        <v>42845</v>
      </c>
      <c r="E1211" s="136">
        <v>42901</v>
      </c>
      <c r="F1211" s="136">
        <v>42901</v>
      </c>
      <c r="G1211" s="25">
        <f t="shared" si="60"/>
        <v>56</v>
      </c>
      <c r="H1211" s="373">
        <v>1513.4116534</v>
      </c>
      <c r="I1211" s="121">
        <f t="shared" si="61"/>
        <v>84751.05</v>
      </c>
    </row>
    <row r="1212" spans="1:9">
      <c r="A1212" s="23">
        <f t="shared" si="62"/>
        <v>1108</v>
      </c>
      <c r="B1212" s="226"/>
      <c r="C1212" s="226"/>
      <c r="D1212" s="136">
        <v>42845</v>
      </c>
      <c r="E1212" s="136">
        <v>42901</v>
      </c>
      <c r="F1212" s="136">
        <v>42901</v>
      </c>
      <c r="G1212" s="25">
        <f t="shared" si="60"/>
        <v>56</v>
      </c>
      <c r="H1212" s="373">
        <v>1549.5812401000001</v>
      </c>
      <c r="I1212" s="121">
        <f t="shared" si="61"/>
        <v>86776.55</v>
      </c>
    </row>
    <row r="1213" spans="1:9">
      <c r="A1213" s="23">
        <f t="shared" si="62"/>
        <v>1109</v>
      </c>
      <c r="B1213" s="226"/>
      <c r="C1213" s="226"/>
      <c r="D1213" s="136">
        <v>42845</v>
      </c>
      <c r="E1213" s="136">
        <v>42901</v>
      </c>
      <c r="F1213" s="136">
        <v>42901</v>
      </c>
      <c r="G1213" s="25">
        <f t="shared" si="60"/>
        <v>56</v>
      </c>
      <c r="H1213" s="373">
        <v>1532.4482780000001</v>
      </c>
      <c r="I1213" s="121">
        <f t="shared" si="61"/>
        <v>85817.1</v>
      </c>
    </row>
    <row r="1214" spans="1:9">
      <c r="A1214" s="23">
        <f t="shared" si="62"/>
        <v>1110</v>
      </c>
      <c r="B1214" s="226"/>
      <c r="C1214" s="226"/>
      <c r="D1214" s="136">
        <v>42839</v>
      </c>
      <c r="E1214" s="136">
        <v>42901</v>
      </c>
      <c r="F1214" s="136">
        <v>42901</v>
      </c>
      <c r="G1214" s="25">
        <f t="shared" si="60"/>
        <v>62</v>
      </c>
      <c r="H1214" s="373">
        <v>1566.7142022</v>
      </c>
      <c r="I1214" s="121">
        <f t="shared" si="61"/>
        <v>97136.28</v>
      </c>
    </row>
    <row r="1215" spans="1:9">
      <c r="A1215" s="23">
        <f t="shared" si="62"/>
        <v>1111</v>
      </c>
      <c r="B1215" s="226"/>
      <c r="C1215" s="226"/>
      <c r="D1215" s="136">
        <v>42845</v>
      </c>
      <c r="E1215" s="136">
        <v>42901</v>
      </c>
      <c r="F1215" s="136">
        <v>42901</v>
      </c>
      <c r="G1215" s="25">
        <f t="shared" si="60"/>
        <v>56</v>
      </c>
      <c r="H1215" s="373">
        <v>1526.7372906000001</v>
      </c>
      <c r="I1215" s="121">
        <f t="shared" si="61"/>
        <v>85497.29</v>
      </c>
    </row>
    <row r="1216" spans="1:9">
      <c r="A1216" s="23">
        <f t="shared" si="62"/>
        <v>1112</v>
      </c>
      <c r="B1216" s="226"/>
      <c r="C1216" s="226"/>
      <c r="D1216" s="136">
        <v>42850</v>
      </c>
      <c r="E1216" s="136">
        <v>42901</v>
      </c>
      <c r="F1216" s="136">
        <v>42901</v>
      </c>
      <c r="G1216" s="25">
        <f t="shared" si="60"/>
        <v>51</v>
      </c>
      <c r="H1216" s="373">
        <v>1477.2420666999999</v>
      </c>
      <c r="I1216" s="121">
        <f t="shared" si="61"/>
        <v>75339.350000000006</v>
      </c>
    </row>
    <row r="1217" spans="1:9">
      <c r="A1217" s="23">
        <f t="shared" si="62"/>
        <v>1113</v>
      </c>
      <c r="B1217" s="226"/>
      <c r="C1217" s="226"/>
      <c r="D1217" s="136">
        <v>42850</v>
      </c>
      <c r="E1217" s="136">
        <v>42901</v>
      </c>
      <c r="F1217" s="136">
        <v>42901</v>
      </c>
      <c r="G1217" s="25">
        <f t="shared" si="60"/>
        <v>51</v>
      </c>
      <c r="H1217" s="373">
        <v>1561.0032149000001</v>
      </c>
      <c r="I1217" s="121">
        <f t="shared" si="61"/>
        <v>79611.16</v>
      </c>
    </row>
    <row r="1218" spans="1:9">
      <c r="A1218" s="23">
        <f t="shared" si="62"/>
        <v>1114</v>
      </c>
      <c r="B1218" s="226"/>
      <c r="C1218" s="226"/>
      <c r="D1218" s="136">
        <v>42850</v>
      </c>
      <c r="E1218" s="136">
        <v>42901</v>
      </c>
      <c r="F1218" s="136">
        <v>42901</v>
      </c>
      <c r="G1218" s="25">
        <f t="shared" si="60"/>
        <v>51</v>
      </c>
      <c r="H1218" s="373">
        <v>1530.5446156</v>
      </c>
      <c r="I1218" s="121">
        <f t="shared" si="61"/>
        <v>78057.78</v>
      </c>
    </row>
    <row r="1219" spans="1:9">
      <c r="A1219" s="23">
        <f t="shared" si="62"/>
        <v>1115</v>
      </c>
      <c r="B1219" s="226"/>
      <c r="C1219" s="226"/>
      <c r="D1219" s="136">
        <v>42839</v>
      </c>
      <c r="E1219" s="136">
        <v>42901</v>
      </c>
      <c r="F1219" s="136">
        <v>42901</v>
      </c>
      <c r="G1219" s="25">
        <f t="shared" si="60"/>
        <v>62</v>
      </c>
      <c r="H1219" s="373">
        <v>1557.19589</v>
      </c>
      <c r="I1219" s="121">
        <f t="shared" si="61"/>
        <v>96546.15</v>
      </c>
    </row>
    <row r="1220" spans="1:9">
      <c r="A1220" s="23">
        <f t="shared" si="62"/>
        <v>1116</v>
      </c>
      <c r="B1220" s="226"/>
      <c r="C1220" s="226"/>
      <c r="D1220" s="136">
        <v>42860</v>
      </c>
      <c r="E1220" s="136">
        <v>42901</v>
      </c>
      <c r="F1220" s="136">
        <v>42901</v>
      </c>
      <c r="G1220" s="25">
        <f t="shared" si="60"/>
        <v>41</v>
      </c>
      <c r="H1220" s="373">
        <v>1543.8702528000001</v>
      </c>
      <c r="I1220" s="121">
        <f t="shared" si="61"/>
        <v>63298.68</v>
      </c>
    </row>
    <row r="1221" spans="1:9">
      <c r="A1221" s="23">
        <f t="shared" si="62"/>
        <v>1117</v>
      </c>
      <c r="B1221" s="226"/>
      <c r="C1221" s="226"/>
      <c r="D1221" s="136">
        <v>42850</v>
      </c>
      <c r="E1221" s="136">
        <v>42901</v>
      </c>
      <c r="F1221" s="136">
        <v>42901</v>
      </c>
      <c r="G1221" s="25">
        <f t="shared" si="60"/>
        <v>51</v>
      </c>
      <c r="H1221" s="373">
        <v>1530.5446156</v>
      </c>
      <c r="I1221" s="121">
        <f t="shared" si="61"/>
        <v>78057.78</v>
      </c>
    </row>
    <row r="1222" spans="1:9">
      <c r="A1222" s="23">
        <f t="shared" si="62"/>
        <v>1118</v>
      </c>
      <c r="B1222" s="226"/>
      <c r="C1222" s="226"/>
      <c r="D1222" s="136">
        <v>42850</v>
      </c>
      <c r="E1222" s="136">
        <v>42901</v>
      </c>
      <c r="F1222" s="136">
        <v>42901</v>
      </c>
      <c r="G1222" s="25">
        <f t="shared" si="60"/>
        <v>51</v>
      </c>
      <c r="H1222" s="373">
        <v>1517.2189784</v>
      </c>
      <c r="I1222" s="121">
        <f t="shared" si="61"/>
        <v>77378.17</v>
      </c>
    </row>
    <row r="1223" spans="1:9">
      <c r="A1223" s="23">
        <f t="shared" si="62"/>
        <v>1119</v>
      </c>
      <c r="B1223" s="226"/>
      <c r="C1223" s="226"/>
      <c r="D1223" s="136">
        <v>42850</v>
      </c>
      <c r="E1223" s="136">
        <v>42901</v>
      </c>
      <c r="F1223" s="136">
        <v>42901</v>
      </c>
      <c r="G1223" s="25">
        <f t="shared" si="60"/>
        <v>51</v>
      </c>
      <c r="H1223" s="373">
        <v>1541.9665903</v>
      </c>
      <c r="I1223" s="121">
        <f t="shared" si="61"/>
        <v>78640.3</v>
      </c>
    </row>
    <row r="1224" spans="1:9">
      <c r="A1224" s="23">
        <f t="shared" si="62"/>
        <v>1120</v>
      </c>
      <c r="B1224" s="226"/>
      <c r="C1224" s="226"/>
      <c r="D1224" s="136">
        <v>42859</v>
      </c>
      <c r="E1224" s="136">
        <v>42901</v>
      </c>
      <c r="F1224" s="136">
        <v>42901</v>
      </c>
      <c r="G1224" s="25">
        <f t="shared" si="60"/>
        <v>42</v>
      </c>
      <c r="H1224" s="373">
        <v>63522.233628200003</v>
      </c>
      <c r="I1224" s="121">
        <f t="shared" si="61"/>
        <v>2667933.81</v>
      </c>
    </row>
    <row r="1225" spans="1:9">
      <c r="A1225" s="23">
        <f t="shared" si="62"/>
        <v>1121</v>
      </c>
      <c r="B1225" s="226"/>
      <c r="C1225" s="226"/>
      <c r="D1225" s="136">
        <v>42859</v>
      </c>
      <c r="E1225" s="136">
        <v>42901</v>
      </c>
      <c r="F1225" s="136">
        <v>42901</v>
      </c>
      <c r="G1225" s="25">
        <f t="shared" si="60"/>
        <v>42</v>
      </c>
      <c r="H1225" s="373">
        <v>63442.929965700001</v>
      </c>
      <c r="I1225" s="121">
        <f t="shared" si="61"/>
        <v>2664603.06</v>
      </c>
    </row>
    <row r="1226" spans="1:9">
      <c r="A1226" s="23">
        <f t="shared" si="62"/>
        <v>1122</v>
      </c>
      <c r="B1226" s="226"/>
      <c r="C1226" s="226"/>
      <c r="D1226" s="136">
        <v>42867</v>
      </c>
      <c r="E1226" s="136">
        <v>42901</v>
      </c>
      <c r="F1226" s="136">
        <v>42901</v>
      </c>
      <c r="G1226" s="25">
        <f t="shared" si="60"/>
        <v>34</v>
      </c>
      <c r="H1226" s="373">
        <v>63284.322640800005</v>
      </c>
      <c r="I1226" s="121">
        <f t="shared" si="61"/>
        <v>2151666.9700000002</v>
      </c>
    </row>
    <row r="1227" spans="1:9">
      <c r="A1227" s="23">
        <f t="shared" si="62"/>
        <v>1123</v>
      </c>
      <c r="B1227" s="226"/>
      <c r="C1227" s="226"/>
      <c r="D1227" s="136">
        <v>42860</v>
      </c>
      <c r="E1227" s="136">
        <v>42901</v>
      </c>
      <c r="F1227" s="136">
        <v>42901</v>
      </c>
      <c r="G1227" s="25">
        <f t="shared" si="60"/>
        <v>41</v>
      </c>
      <c r="H1227" s="373">
        <v>62649.893341100003</v>
      </c>
      <c r="I1227" s="121">
        <f t="shared" si="61"/>
        <v>2568645.63</v>
      </c>
    </row>
    <row r="1228" spans="1:9">
      <c r="A1228" s="23">
        <f t="shared" si="62"/>
        <v>1124</v>
      </c>
      <c r="B1228" s="226"/>
      <c r="C1228" s="226"/>
      <c r="D1228" s="136">
        <v>42867</v>
      </c>
      <c r="E1228" s="136">
        <v>42901</v>
      </c>
      <c r="F1228" s="136">
        <v>42901</v>
      </c>
      <c r="G1228" s="25">
        <f t="shared" si="60"/>
        <v>34</v>
      </c>
      <c r="H1228" s="373">
        <v>64235.966590299999</v>
      </c>
      <c r="I1228" s="121">
        <f t="shared" si="61"/>
        <v>2184022.86</v>
      </c>
    </row>
    <row r="1229" spans="1:9">
      <c r="A1229" s="23">
        <f t="shared" si="62"/>
        <v>1125</v>
      </c>
      <c r="B1229" s="226"/>
      <c r="C1229" s="226"/>
      <c r="D1229" s="136">
        <v>42867</v>
      </c>
      <c r="E1229" s="136">
        <v>42901</v>
      </c>
      <c r="F1229" s="136">
        <v>42901</v>
      </c>
      <c r="G1229" s="25">
        <f t="shared" si="60"/>
        <v>34</v>
      </c>
      <c r="H1229" s="373">
        <v>62411.982353799998</v>
      </c>
      <c r="I1229" s="121">
        <f t="shared" si="61"/>
        <v>2122007.4</v>
      </c>
    </row>
    <row r="1230" spans="1:9">
      <c r="A1230" s="23">
        <f t="shared" si="62"/>
        <v>1126</v>
      </c>
      <c r="B1230" s="226"/>
      <c r="C1230" s="226"/>
      <c r="D1230" s="136">
        <v>42867</v>
      </c>
      <c r="E1230" s="136">
        <v>42901</v>
      </c>
      <c r="F1230" s="136">
        <v>42901</v>
      </c>
      <c r="G1230" s="25">
        <f t="shared" si="60"/>
        <v>34</v>
      </c>
      <c r="H1230" s="373">
        <v>63918.751940499998</v>
      </c>
      <c r="I1230" s="121">
        <f t="shared" si="61"/>
        <v>2173237.5699999998</v>
      </c>
    </row>
    <row r="1231" spans="1:9">
      <c r="A1231" s="23">
        <f t="shared" si="62"/>
        <v>1127</v>
      </c>
      <c r="B1231" s="226"/>
      <c r="C1231" s="226"/>
      <c r="D1231" s="136">
        <v>42867</v>
      </c>
      <c r="E1231" s="136">
        <v>42901</v>
      </c>
      <c r="F1231" s="136">
        <v>42901</v>
      </c>
      <c r="G1231" s="25">
        <f t="shared" si="60"/>
        <v>34</v>
      </c>
      <c r="H1231" s="373">
        <v>64077.359265400002</v>
      </c>
      <c r="I1231" s="121">
        <f t="shared" si="61"/>
        <v>2178630.2200000002</v>
      </c>
    </row>
    <row r="1232" spans="1:9">
      <c r="A1232" s="23">
        <f t="shared" si="62"/>
        <v>1128</v>
      </c>
      <c r="B1232" s="226"/>
      <c r="C1232" s="226"/>
      <c r="D1232" s="136">
        <v>42867</v>
      </c>
      <c r="E1232" s="136">
        <v>42901</v>
      </c>
      <c r="F1232" s="136">
        <v>42901</v>
      </c>
      <c r="G1232" s="25">
        <f t="shared" si="60"/>
        <v>34</v>
      </c>
      <c r="H1232" s="373">
        <v>63284.322640800005</v>
      </c>
      <c r="I1232" s="121">
        <f t="shared" si="61"/>
        <v>2151666.9700000002</v>
      </c>
    </row>
    <row r="1233" spans="1:9">
      <c r="A1233" s="23">
        <f t="shared" si="62"/>
        <v>1129</v>
      </c>
      <c r="B1233" s="226"/>
      <c r="C1233" s="226"/>
      <c r="D1233" s="136">
        <v>42860</v>
      </c>
      <c r="E1233" s="136">
        <v>42901</v>
      </c>
      <c r="F1233" s="136">
        <v>42901</v>
      </c>
      <c r="G1233" s="25">
        <f t="shared" si="60"/>
        <v>41</v>
      </c>
      <c r="H1233" s="373">
        <v>64394.573915200002</v>
      </c>
      <c r="I1233" s="121">
        <f t="shared" si="61"/>
        <v>2640177.5299999998</v>
      </c>
    </row>
    <row r="1234" spans="1:9">
      <c r="A1234" s="23">
        <f t="shared" si="62"/>
        <v>1130</v>
      </c>
      <c r="B1234" s="226"/>
      <c r="C1234" s="226"/>
      <c r="D1234" s="136">
        <v>42860</v>
      </c>
      <c r="E1234" s="136">
        <v>42901</v>
      </c>
      <c r="F1234" s="136">
        <v>42901</v>
      </c>
      <c r="G1234" s="25">
        <f t="shared" si="60"/>
        <v>41</v>
      </c>
      <c r="H1234" s="373">
        <v>63601.537290599998</v>
      </c>
      <c r="I1234" s="121">
        <f t="shared" si="61"/>
        <v>2607663.0299999998</v>
      </c>
    </row>
    <row r="1235" spans="1:9">
      <c r="A1235" s="23">
        <f t="shared" si="62"/>
        <v>1131</v>
      </c>
      <c r="B1235" s="226"/>
      <c r="C1235" s="226"/>
      <c r="D1235" s="136">
        <v>42873</v>
      </c>
      <c r="E1235" s="136">
        <v>42901</v>
      </c>
      <c r="F1235" s="136">
        <v>42901</v>
      </c>
      <c r="G1235" s="25">
        <f t="shared" si="60"/>
        <v>28</v>
      </c>
      <c r="H1235" s="373">
        <v>63998.055602900007</v>
      </c>
      <c r="I1235" s="121">
        <f t="shared" si="61"/>
        <v>1791945.56</v>
      </c>
    </row>
    <row r="1236" spans="1:9">
      <c r="A1236" s="23">
        <f t="shared" si="62"/>
        <v>1132</v>
      </c>
      <c r="B1236" s="226"/>
      <c r="C1236" s="226"/>
      <c r="D1236" s="136">
        <v>42873</v>
      </c>
      <c r="E1236" s="136">
        <v>42901</v>
      </c>
      <c r="F1236" s="136">
        <v>42901</v>
      </c>
      <c r="G1236" s="25">
        <f t="shared" si="60"/>
        <v>28</v>
      </c>
      <c r="H1236" s="373">
        <v>63680.8409531</v>
      </c>
      <c r="I1236" s="121">
        <f t="shared" si="61"/>
        <v>1783063.55</v>
      </c>
    </row>
    <row r="1237" spans="1:9">
      <c r="A1237" s="23">
        <f t="shared" si="62"/>
        <v>1133</v>
      </c>
      <c r="B1237" s="226"/>
      <c r="C1237" s="226"/>
      <c r="D1237" s="136">
        <v>42873</v>
      </c>
      <c r="E1237" s="136">
        <v>42901</v>
      </c>
      <c r="F1237" s="136">
        <v>42901</v>
      </c>
      <c r="G1237" s="25">
        <f t="shared" si="60"/>
        <v>28</v>
      </c>
      <c r="H1237" s="373">
        <v>64632.484902600001</v>
      </c>
      <c r="I1237" s="121">
        <f t="shared" si="61"/>
        <v>1809709.58</v>
      </c>
    </row>
    <row r="1238" spans="1:9">
      <c r="A1238" s="23">
        <f t="shared" si="62"/>
        <v>1134</v>
      </c>
      <c r="B1238" s="226"/>
      <c r="C1238" s="226"/>
      <c r="D1238" s="136">
        <v>42873</v>
      </c>
      <c r="E1238" s="136">
        <v>42901</v>
      </c>
      <c r="F1238" s="136">
        <v>42901</v>
      </c>
      <c r="G1238" s="25">
        <f t="shared" si="60"/>
        <v>28</v>
      </c>
      <c r="H1238" s="373">
        <v>62729.197003599998</v>
      </c>
      <c r="I1238" s="121">
        <f t="shared" si="61"/>
        <v>1756417.52</v>
      </c>
    </row>
    <row r="1239" spans="1:9">
      <c r="A1239" s="23">
        <f t="shared" si="62"/>
        <v>1135</v>
      </c>
      <c r="B1239" s="226"/>
      <c r="C1239" s="226"/>
      <c r="D1239" s="136">
        <v>42873</v>
      </c>
      <c r="E1239" s="136">
        <v>42901</v>
      </c>
      <c r="F1239" s="136">
        <v>42901</v>
      </c>
      <c r="G1239" s="25">
        <f t="shared" si="60"/>
        <v>28</v>
      </c>
      <c r="H1239" s="373">
        <v>64791.092227499998</v>
      </c>
      <c r="I1239" s="121">
        <f t="shared" si="61"/>
        <v>1814150.58</v>
      </c>
    </row>
    <row r="1240" spans="1:9">
      <c r="A1240" s="23">
        <f t="shared" si="62"/>
        <v>1136</v>
      </c>
      <c r="B1240" s="226" t="s">
        <v>271</v>
      </c>
      <c r="C1240" s="226" t="s">
        <v>554</v>
      </c>
      <c r="D1240" s="136">
        <v>42832</v>
      </c>
      <c r="E1240" s="136">
        <v>42901</v>
      </c>
      <c r="F1240" s="136">
        <v>42901</v>
      </c>
      <c r="G1240" s="25">
        <f t="shared" si="60"/>
        <v>69</v>
      </c>
      <c r="H1240" s="373">
        <v>2272.5181646999999</v>
      </c>
      <c r="I1240" s="121">
        <f t="shared" si="61"/>
        <v>156803.75</v>
      </c>
    </row>
    <row r="1241" spans="1:9">
      <c r="A1241" s="23">
        <f t="shared" si="62"/>
        <v>1137</v>
      </c>
      <c r="B1241" s="226"/>
      <c r="C1241" s="226"/>
      <c r="D1241" s="136">
        <v>42864</v>
      </c>
      <c r="E1241" s="136">
        <v>42901</v>
      </c>
      <c r="F1241" s="136">
        <v>42901</v>
      </c>
      <c r="G1241" s="25">
        <f t="shared" si="60"/>
        <v>37</v>
      </c>
      <c r="H1241" s="373">
        <v>70622.683218100006</v>
      </c>
      <c r="I1241" s="121">
        <f t="shared" si="61"/>
        <v>2613039.2799999998</v>
      </c>
    </row>
    <row r="1242" spans="1:9">
      <c r="A1242" s="23">
        <f t="shared" si="62"/>
        <v>1138</v>
      </c>
      <c r="B1242" s="226"/>
      <c r="C1242" s="226"/>
      <c r="D1242" s="136">
        <v>42860</v>
      </c>
      <c r="E1242" s="136">
        <v>42901</v>
      </c>
      <c r="F1242" s="136">
        <v>42901</v>
      </c>
      <c r="G1242" s="25">
        <f t="shared" si="60"/>
        <v>41</v>
      </c>
      <c r="H1242" s="373">
        <v>71244.518164699999</v>
      </c>
      <c r="I1242" s="121">
        <f t="shared" si="61"/>
        <v>2921025.24</v>
      </c>
    </row>
    <row r="1243" spans="1:9">
      <c r="A1243" s="23">
        <f t="shared" si="62"/>
        <v>1139</v>
      </c>
      <c r="B1243" s="226"/>
      <c r="C1243" s="226"/>
      <c r="D1243" s="136">
        <v>42874</v>
      </c>
      <c r="E1243" s="136">
        <v>42901</v>
      </c>
      <c r="F1243" s="136">
        <v>42901</v>
      </c>
      <c r="G1243" s="25">
        <f t="shared" si="60"/>
        <v>27</v>
      </c>
      <c r="H1243" s="373">
        <v>69556.680452500004</v>
      </c>
      <c r="I1243" s="121">
        <f t="shared" si="61"/>
        <v>1878030.37</v>
      </c>
    </row>
    <row r="1244" spans="1:9">
      <c r="A1244" s="23">
        <f t="shared" si="62"/>
        <v>1140</v>
      </c>
      <c r="B1244" s="226" t="s">
        <v>271</v>
      </c>
      <c r="C1244" s="226" t="s">
        <v>555</v>
      </c>
      <c r="D1244" s="136">
        <v>42873</v>
      </c>
      <c r="E1244" s="136">
        <v>42933</v>
      </c>
      <c r="F1244" s="136">
        <v>42933</v>
      </c>
      <c r="G1244" s="25">
        <f t="shared" si="60"/>
        <v>60</v>
      </c>
      <c r="H1244" s="373">
        <v>2273.33</v>
      </c>
      <c r="I1244" s="121">
        <f t="shared" si="61"/>
        <v>136399.79999999999</v>
      </c>
    </row>
    <row r="1245" spans="1:9">
      <c r="A1245" s="23">
        <f t="shared" si="62"/>
        <v>1141</v>
      </c>
      <c r="B1245" s="226"/>
      <c r="C1245" s="226"/>
      <c r="D1245" s="136">
        <v>42886</v>
      </c>
      <c r="E1245" s="136">
        <v>42933</v>
      </c>
      <c r="F1245" s="136">
        <v>42933</v>
      </c>
      <c r="G1245" s="25">
        <f t="shared" si="60"/>
        <v>47</v>
      </c>
      <c r="H1245" s="373">
        <v>2307.8200000000002</v>
      </c>
      <c r="I1245" s="121">
        <f t="shared" si="61"/>
        <v>108467.54</v>
      </c>
    </row>
    <row r="1246" spans="1:9">
      <c r="A1246" s="23">
        <f t="shared" si="62"/>
        <v>1142</v>
      </c>
      <c r="B1246" s="226"/>
      <c r="C1246" s="226"/>
      <c r="D1246" s="136">
        <v>42886</v>
      </c>
      <c r="E1246" s="136">
        <v>42933</v>
      </c>
      <c r="F1246" s="136">
        <v>42933</v>
      </c>
      <c r="G1246" s="25">
        <f t="shared" si="60"/>
        <v>47</v>
      </c>
      <c r="H1246" s="373">
        <v>2325.06</v>
      </c>
      <c r="I1246" s="121">
        <f t="shared" si="61"/>
        <v>109277.82</v>
      </c>
    </row>
    <row r="1247" spans="1:9">
      <c r="A1247" s="23">
        <f t="shared" si="62"/>
        <v>1143</v>
      </c>
      <c r="B1247" s="226"/>
      <c r="C1247" s="226"/>
      <c r="D1247" s="136">
        <v>42886</v>
      </c>
      <c r="E1247" s="136">
        <v>42933</v>
      </c>
      <c r="F1247" s="136">
        <v>42933</v>
      </c>
      <c r="G1247" s="25">
        <f t="shared" si="60"/>
        <v>47</v>
      </c>
      <c r="H1247" s="373">
        <v>2284.8200000000002</v>
      </c>
      <c r="I1247" s="121">
        <f t="shared" si="61"/>
        <v>107386.54</v>
      </c>
    </row>
    <row r="1248" spans="1:9">
      <c r="A1248" s="23">
        <f t="shared" si="62"/>
        <v>1144</v>
      </c>
      <c r="B1248" s="226"/>
      <c r="C1248" s="226"/>
      <c r="D1248" s="136">
        <v>42886</v>
      </c>
      <c r="E1248" s="136">
        <v>42933</v>
      </c>
      <c r="F1248" s="136">
        <v>42933</v>
      </c>
      <c r="G1248" s="25">
        <f t="shared" si="60"/>
        <v>47</v>
      </c>
      <c r="H1248" s="373">
        <v>2264.6999999999998</v>
      </c>
      <c r="I1248" s="121">
        <f t="shared" si="61"/>
        <v>106440.9</v>
      </c>
    </row>
    <row r="1249" spans="1:9">
      <c r="A1249" s="23">
        <f t="shared" si="62"/>
        <v>1145</v>
      </c>
      <c r="B1249" s="226"/>
      <c r="C1249" s="226"/>
      <c r="D1249" s="136">
        <v>42886</v>
      </c>
      <c r="E1249" s="136">
        <v>42933</v>
      </c>
      <c r="F1249" s="136">
        <v>42933</v>
      </c>
      <c r="G1249" s="25">
        <f t="shared" si="60"/>
        <v>47</v>
      </c>
      <c r="H1249" s="373">
        <v>2264.6999999999998</v>
      </c>
      <c r="I1249" s="121">
        <f t="shared" si="61"/>
        <v>106440.9</v>
      </c>
    </row>
    <row r="1250" spans="1:9">
      <c r="A1250" s="23">
        <f t="shared" si="62"/>
        <v>1146</v>
      </c>
      <c r="B1250" s="226"/>
      <c r="C1250" s="226"/>
      <c r="D1250" s="136">
        <v>42886</v>
      </c>
      <c r="E1250" s="136">
        <v>42933</v>
      </c>
      <c r="F1250" s="136">
        <v>42933</v>
      </c>
      <c r="G1250" s="25">
        <f t="shared" si="60"/>
        <v>47</v>
      </c>
      <c r="H1250" s="373">
        <v>2287.6999999999998</v>
      </c>
      <c r="I1250" s="121">
        <f t="shared" si="61"/>
        <v>107521.9</v>
      </c>
    </row>
    <row r="1251" spans="1:9">
      <c r="A1251" s="23">
        <f t="shared" si="62"/>
        <v>1147</v>
      </c>
      <c r="B1251" s="226"/>
      <c r="C1251" s="226"/>
      <c r="D1251" s="136">
        <v>42886</v>
      </c>
      <c r="E1251" s="136">
        <v>42933</v>
      </c>
      <c r="F1251" s="136">
        <v>42933</v>
      </c>
      <c r="G1251" s="25">
        <f t="shared" si="60"/>
        <v>47</v>
      </c>
      <c r="H1251" s="373">
        <v>2281.9499999999998</v>
      </c>
      <c r="I1251" s="121">
        <f t="shared" si="61"/>
        <v>107251.65</v>
      </c>
    </row>
    <row r="1252" spans="1:9">
      <c r="A1252" s="23">
        <f t="shared" si="62"/>
        <v>1148</v>
      </c>
      <c r="B1252" s="226"/>
      <c r="C1252" s="226"/>
      <c r="D1252" s="136">
        <v>42894</v>
      </c>
      <c r="E1252" s="136">
        <v>42933</v>
      </c>
      <c r="F1252" s="136">
        <v>42933</v>
      </c>
      <c r="G1252" s="25">
        <f t="shared" si="60"/>
        <v>39</v>
      </c>
      <c r="H1252" s="373">
        <v>65343.03</v>
      </c>
      <c r="I1252" s="121">
        <f t="shared" si="61"/>
        <v>2548378.17</v>
      </c>
    </row>
    <row r="1253" spans="1:9">
      <c r="A1253" s="23">
        <f t="shared" si="62"/>
        <v>1149</v>
      </c>
      <c r="B1253" s="226"/>
      <c r="C1253" s="226"/>
      <c r="D1253" s="136">
        <v>42894</v>
      </c>
      <c r="E1253" s="136">
        <v>42933</v>
      </c>
      <c r="F1253" s="136">
        <v>42933</v>
      </c>
      <c r="G1253" s="25">
        <f t="shared" si="60"/>
        <v>39</v>
      </c>
      <c r="H1253" s="373">
        <v>63657.27</v>
      </c>
      <c r="I1253" s="121">
        <f t="shared" si="61"/>
        <v>2482633.5299999998</v>
      </c>
    </row>
    <row r="1254" spans="1:9">
      <c r="A1254" s="23">
        <f t="shared" si="62"/>
        <v>1150</v>
      </c>
      <c r="B1254" s="226"/>
      <c r="C1254" s="226"/>
      <c r="D1254" s="136">
        <v>42894</v>
      </c>
      <c r="E1254" s="136">
        <v>42933</v>
      </c>
      <c r="F1254" s="136">
        <v>42933</v>
      </c>
      <c r="G1254" s="25">
        <f t="shared" si="60"/>
        <v>39</v>
      </c>
      <c r="H1254" s="373">
        <v>62613.71</v>
      </c>
      <c r="I1254" s="121">
        <f t="shared" si="61"/>
        <v>2441934.69</v>
      </c>
    </row>
    <row r="1255" spans="1:9">
      <c r="A1255" s="23">
        <f t="shared" si="62"/>
        <v>1151</v>
      </c>
      <c r="B1255" s="226"/>
      <c r="C1255" s="226"/>
      <c r="D1255" s="136">
        <v>42894</v>
      </c>
      <c r="E1255" s="136">
        <v>42933</v>
      </c>
      <c r="F1255" s="136">
        <v>42933</v>
      </c>
      <c r="G1255" s="25">
        <f t="shared" si="60"/>
        <v>39</v>
      </c>
      <c r="H1255" s="373">
        <v>63577</v>
      </c>
      <c r="I1255" s="121">
        <f t="shared" si="61"/>
        <v>2479503</v>
      </c>
    </row>
    <row r="1256" spans="1:9">
      <c r="A1256" s="23">
        <f t="shared" si="62"/>
        <v>1152</v>
      </c>
      <c r="B1256" s="226"/>
      <c r="C1256" s="226"/>
      <c r="D1256" s="136">
        <v>42901</v>
      </c>
      <c r="E1256" s="136">
        <v>42933</v>
      </c>
      <c r="F1256" s="136">
        <v>42933</v>
      </c>
      <c r="G1256" s="25">
        <f t="shared" si="60"/>
        <v>32</v>
      </c>
      <c r="H1256" s="373">
        <v>63015.08</v>
      </c>
      <c r="I1256" s="121">
        <f t="shared" si="61"/>
        <v>2016482.56</v>
      </c>
    </row>
    <row r="1257" spans="1:9">
      <c r="A1257" s="23">
        <f t="shared" si="62"/>
        <v>1153</v>
      </c>
      <c r="B1257" s="226"/>
      <c r="C1257" s="226"/>
      <c r="D1257" s="136">
        <v>42901</v>
      </c>
      <c r="E1257" s="136">
        <v>42933</v>
      </c>
      <c r="F1257" s="136">
        <v>42933</v>
      </c>
      <c r="G1257" s="25">
        <f t="shared" ref="G1257:G1320" si="63">F1257-D1257</f>
        <v>32</v>
      </c>
      <c r="H1257" s="373">
        <v>63015.08</v>
      </c>
      <c r="I1257" s="121">
        <f t="shared" ref="I1257:I1320" si="64">ROUND(G1257*H1257,2)</f>
        <v>2016482.56</v>
      </c>
    </row>
    <row r="1258" spans="1:9">
      <c r="A1258" s="23">
        <f t="shared" si="62"/>
        <v>1154</v>
      </c>
      <c r="B1258" s="226"/>
      <c r="C1258" s="226"/>
      <c r="D1258" s="136">
        <v>42901</v>
      </c>
      <c r="E1258" s="136">
        <v>42933</v>
      </c>
      <c r="F1258" s="136">
        <v>42933</v>
      </c>
      <c r="G1258" s="25">
        <f t="shared" si="63"/>
        <v>32</v>
      </c>
      <c r="H1258" s="373">
        <v>64219.19</v>
      </c>
      <c r="I1258" s="121">
        <f t="shared" si="64"/>
        <v>2055014.08</v>
      </c>
    </row>
    <row r="1259" spans="1:9">
      <c r="A1259" s="23">
        <f t="shared" si="62"/>
        <v>1155</v>
      </c>
      <c r="B1259" s="226"/>
      <c r="C1259" s="226"/>
      <c r="D1259" s="136">
        <v>42901</v>
      </c>
      <c r="E1259" s="136">
        <v>42933</v>
      </c>
      <c r="F1259" s="136">
        <v>42933</v>
      </c>
      <c r="G1259" s="25">
        <f t="shared" si="63"/>
        <v>32</v>
      </c>
      <c r="H1259" s="373">
        <v>65664.12</v>
      </c>
      <c r="I1259" s="121">
        <f t="shared" si="64"/>
        <v>2101251.84</v>
      </c>
    </row>
    <row r="1260" spans="1:9">
      <c r="A1260" s="23">
        <f t="shared" si="62"/>
        <v>1156</v>
      </c>
      <c r="B1260" s="226"/>
      <c r="C1260" s="226"/>
      <c r="D1260" s="136">
        <v>42901</v>
      </c>
      <c r="E1260" s="136">
        <v>42933</v>
      </c>
      <c r="F1260" s="136">
        <v>42933</v>
      </c>
      <c r="G1260" s="25">
        <f t="shared" si="63"/>
        <v>32</v>
      </c>
      <c r="H1260" s="373">
        <v>65262.75</v>
      </c>
      <c r="I1260" s="121">
        <f t="shared" si="64"/>
        <v>2088408</v>
      </c>
    </row>
    <row r="1261" spans="1:9">
      <c r="A1261" s="23">
        <f t="shared" si="62"/>
        <v>1157</v>
      </c>
      <c r="B1261" s="226"/>
      <c r="C1261" s="226"/>
      <c r="D1261" s="136">
        <v>42901</v>
      </c>
      <c r="E1261" s="136">
        <v>42933</v>
      </c>
      <c r="F1261" s="136">
        <v>42933</v>
      </c>
      <c r="G1261" s="25">
        <f t="shared" si="63"/>
        <v>32</v>
      </c>
      <c r="H1261" s="373">
        <v>64700.84</v>
      </c>
      <c r="I1261" s="121">
        <f t="shared" si="64"/>
        <v>2070426.88</v>
      </c>
    </row>
    <row r="1262" spans="1:9">
      <c r="A1262" s="23">
        <f t="shared" si="62"/>
        <v>1158</v>
      </c>
      <c r="B1262" s="226"/>
      <c r="C1262" s="226"/>
      <c r="D1262" s="136">
        <v>42895</v>
      </c>
      <c r="E1262" s="136">
        <v>42933</v>
      </c>
      <c r="F1262" s="136">
        <v>42933</v>
      </c>
      <c r="G1262" s="25">
        <f t="shared" si="63"/>
        <v>38</v>
      </c>
      <c r="H1262" s="373">
        <v>62613.71</v>
      </c>
      <c r="I1262" s="121">
        <f t="shared" si="64"/>
        <v>2379320.98</v>
      </c>
    </row>
    <row r="1263" spans="1:9">
      <c r="A1263" s="23">
        <f t="shared" si="62"/>
        <v>1159</v>
      </c>
      <c r="B1263" s="226"/>
      <c r="C1263" s="226"/>
      <c r="D1263" s="136">
        <v>42895</v>
      </c>
      <c r="E1263" s="136">
        <v>42933</v>
      </c>
      <c r="F1263" s="136">
        <v>42933</v>
      </c>
      <c r="G1263" s="25">
        <f t="shared" si="63"/>
        <v>38</v>
      </c>
      <c r="H1263" s="373">
        <v>63898.1</v>
      </c>
      <c r="I1263" s="121">
        <f t="shared" si="64"/>
        <v>2428127.7999999998</v>
      </c>
    </row>
    <row r="1264" spans="1:9">
      <c r="A1264" s="23">
        <f t="shared" si="62"/>
        <v>1160</v>
      </c>
      <c r="B1264" s="226"/>
      <c r="C1264" s="226"/>
      <c r="D1264" s="136">
        <v>42895</v>
      </c>
      <c r="E1264" s="136">
        <v>42933</v>
      </c>
      <c r="F1264" s="136">
        <v>42933</v>
      </c>
      <c r="G1264" s="25">
        <f t="shared" si="63"/>
        <v>38</v>
      </c>
      <c r="H1264" s="373">
        <v>62613.71</v>
      </c>
      <c r="I1264" s="121">
        <f t="shared" si="64"/>
        <v>2379320.98</v>
      </c>
    </row>
    <row r="1265" spans="1:9">
      <c r="A1265" s="23">
        <f t="shared" si="62"/>
        <v>1161</v>
      </c>
      <c r="B1265" s="226"/>
      <c r="C1265" s="226"/>
      <c r="D1265" s="136">
        <v>42901</v>
      </c>
      <c r="E1265" s="136">
        <v>42933</v>
      </c>
      <c r="F1265" s="136">
        <v>42933</v>
      </c>
      <c r="G1265" s="25">
        <f t="shared" si="63"/>
        <v>32</v>
      </c>
      <c r="H1265" s="373">
        <v>65503.58</v>
      </c>
      <c r="I1265" s="121">
        <f t="shared" si="64"/>
        <v>2096114.56</v>
      </c>
    </row>
    <row r="1266" spans="1:9">
      <c r="A1266" s="23">
        <f t="shared" si="62"/>
        <v>1162</v>
      </c>
      <c r="B1266" s="226"/>
      <c r="C1266" s="226"/>
      <c r="D1266" s="136">
        <v>42901</v>
      </c>
      <c r="E1266" s="136">
        <v>42933</v>
      </c>
      <c r="F1266" s="136">
        <v>42933</v>
      </c>
      <c r="G1266" s="25">
        <f t="shared" si="63"/>
        <v>32</v>
      </c>
      <c r="H1266" s="373">
        <v>65182.48</v>
      </c>
      <c r="I1266" s="121">
        <f t="shared" si="64"/>
        <v>2085839.36</v>
      </c>
    </row>
    <row r="1267" spans="1:9">
      <c r="A1267" s="23">
        <f t="shared" si="62"/>
        <v>1163</v>
      </c>
      <c r="B1267" s="226"/>
      <c r="C1267" s="226"/>
      <c r="D1267" s="136">
        <v>42895</v>
      </c>
      <c r="E1267" s="136">
        <v>42933</v>
      </c>
      <c r="F1267" s="136">
        <v>42933</v>
      </c>
      <c r="G1267" s="25">
        <f t="shared" si="63"/>
        <v>38</v>
      </c>
      <c r="H1267" s="373">
        <v>64861.38</v>
      </c>
      <c r="I1267" s="121">
        <f t="shared" si="64"/>
        <v>2464732.44</v>
      </c>
    </row>
    <row r="1268" spans="1:9">
      <c r="A1268" s="23">
        <f t="shared" si="62"/>
        <v>1164</v>
      </c>
      <c r="B1268" s="226" t="s">
        <v>271</v>
      </c>
      <c r="C1268" s="226" t="s">
        <v>556</v>
      </c>
      <c r="D1268" s="136">
        <v>42916</v>
      </c>
      <c r="E1268" s="136">
        <v>42941</v>
      </c>
      <c r="F1268" s="136">
        <v>42941</v>
      </c>
      <c r="G1268" s="25">
        <f t="shared" si="63"/>
        <v>25</v>
      </c>
      <c r="H1268" s="373">
        <v>9468.9599999999991</v>
      </c>
      <c r="I1268" s="121">
        <f t="shared" si="64"/>
        <v>236724</v>
      </c>
    </row>
    <row r="1269" spans="1:9">
      <c r="A1269" s="23">
        <f t="shared" si="62"/>
        <v>1165</v>
      </c>
      <c r="B1269" s="226" t="s">
        <v>271</v>
      </c>
      <c r="C1269" s="226" t="s">
        <v>557</v>
      </c>
      <c r="D1269" s="136">
        <v>42936</v>
      </c>
      <c r="E1269" s="136">
        <v>42993</v>
      </c>
      <c r="F1269" s="136">
        <v>42993</v>
      </c>
      <c r="G1269" s="25">
        <f t="shared" si="63"/>
        <v>57</v>
      </c>
      <c r="H1269" s="373">
        <v>1148.8176845</v>
      </c>
      <c r="I1269" s="121">
        <f t="shared" si="64"/>
        <v>65482.61</v>
      </c>
    </row>
    <row r="1270" spans="1:9">
      <c r="A1270" s="23">
        <f t="shared" ref="A1270:A1333" si="65">A1269+1</f>
        <v>1166</v>
      </c>
      <c r="B1270" s="226"/>
      <c r="C1270" s="226"/>
      <c r="D1270" s="136">
        <v>42936</v>
      </c>
      <c r="E1270" s="136">
        <v>42993</v>
      </c>
      <c r="F1270" s="136">
        <v>42993</v>
      </c>
      <c r="G1270" s="25">
        <f t="shared" si="63"/>
        <v>57</v>
      </c>
      <c r="H1270" s="373">
        <v>1158.9842126999999</v>
      </c>
      <c r="I1270" s="121">
        <f t="shared" si="64"/>
        <v>66062.100000000006</v>
      </c>
    </row>
    <row r="1271" spans="1:9">
      <c r="A1271" s="23">
        <f t="shared" si="65"/>
        <v>1167</v>
      </c>
      <c r="B1271" s="226"/>
      <c r="C1271" s="226"/>
      <c r="D1271" s="136">
        <v>42936</v>
      </c>
      <c r="E1271" s="136">
        <v>42993</v>
      </c>
      <c r="F1271" s="136">
        <v>42993</v>
      </c>
      <c r="G1271" s="25">
        <f t="shared" si="63"/>
        <v>57</v>
      </c>
      <c r="H1271" s="373">
        <v>1174.9601855000001</v>
      </c>
      <c r="I1271" s="121">
        <f t="shared" si="64"/>
        <v>66972.73</v>
      </c>
    </row>
    <row r="1272" spans="1:9">
      <c r="A1272" s="23">
        <f t="shared" si="65"/>
        <v>1168</v>
      </c>
      <c r="B1272" s="226"/>
      <c r="C1272" s="226"/>
      <c r="D1272" s="136">
        <v>42936</v>
      </c>
      <c r="E1272" s="136">
        <v>42993</v>
      </c>
      <c r="F1272" s="136">
        <v>42993</v>
      </c>
      <c r="G1272" s="25">
        <f t="shared" si="63"/>
        <v>57</v>
      </c>
      <c r="H1272" s="373">
        <v>1164.7936572999999</v>
      </c>
      <c r="I1272" s="121">
        <f t="shared" si="64"/>
        <v>66393.240000000005</v>
      </c>
    </row>
    <row r="1273" spans="1:9">
      <c r="A1273" s="23">
        <f t="shared" si="65"/>
        <v>1169</v>
      </c>
      <c r="B1273" s="226"/>
      <c r="C1273" s="226"/>
      <c r="D1273" s="136">
        <v>42936</v>
      </c>
      <c r="E1273" s="136">
        <v>42993</v>
      </c>
      <c r="F1273" s="136">
        <v>42993</v>
      </c>
      <c r="G1273" s="25">
        <f t="shared" si="63"/>
        <v>57</v>
      </c>
      <c r="H1273" s="373">
        <v>1154.6271291</v>
      </c>
      <c r="I1273" s="121">
        <f t="shared" si="64"/>
        <v>65813.75</v>
      </c>
    </row>
    <row r="1274" spans="1:9">
      <c r="A1274" s="23">
        <f t="shared" si="65"/>
        <v>1170</v>
      </c>
      <c r="B1274" s="226"/>
      <c r="C1274" s="226"/>
      <c r="D1274" s="136">
        <v>42936</v>
      </c>
      <c r="E1274" s="136">
        <v>42993</v>
      </c>
      <c r="F1274" s="136">
        <v>42993</v>
      </c>
      <c r="G1274" s="25">
        <f t="shared" si="63"/>
        <v>57</v>
      </c>
      <c r="H1274" s="373">
        <v>1158.9842126999999</v>
      </c>
      <c r="I1274" s="121">
        <f t="shared" si="64"/>
        <v>66062.100000000006</v>
      </c>
    </row>
    <row r="1275" spans="1:9">
      <c r="A1275" s="23">
        <f t="shared" si="65"/>
        <v>1171</v>
      </c>
      <c r="B1275" s="226"/>
      <c r="C1275" s="226"/>
      <c r="D1275" s="136">
        <v>42936</v>
      </c>
      <c r="E1275" s="136">
        <v>42993</v>
      </c>
      <c r="F1275" s="136">
        <v>42993</v>
      </c>
      <c r="G1275" s="25">
        <f t="shared" si="63"/>
        <v>57</v>
      </c>
      <c r="H1275" s="373">
        <v>1132.8417116000001</v>
      </c>
      <c r="I1275" s="121">
        <f t="shared" si="64"/>
        <v>64571.98</v>
      </c>
    </row>
    <row r="1276" spans="1:9">
      <c r="A1276" s="23">
        <f t="shared" si="65"/>
        <v>1172</v>
      </c>
      <c r="B1276" s="226"/>
      <c r="C1276" s="226"/>
      <c r="D1276" s="136">
        <v>42941</v>
      </c>
      <c r="E1276" s="136">
        <v>42993</v>
      </c>
      <c r="F1276" s="136">
        <v>42993</v>
      </c>
      <c r="G1276" s="25">
        <f t="shared" si="63"/>
        <v>52</v>
      </c>
      <c r="H1276" s="373">
        <v>1167.6983797</v>
      </c>
      <c r="I1276" s="121">
        <f t="shared" si="64"/>
        <v>60720.32</v>
      </c>
    </row>
    <row r="1277" spans="1:9">
      <c r="A1277" s="23">
        <f t="shared" si="65"/>
        <v>1173</v>
      </c>
      <c r="B1277" s="226"/>
      <c r="C1277" s="226"/>
      <c r="D1277" s="136">
        <v>42941</v>
      </c>
      <c r="E1277" s="136">
        <v>42993</v>
      </c>
      <c r="F1277" s="136">
        <v>42993</v>
      </c>
      <c r="G1277" s="25">
        <f t="shared" si="63"/>
        <v>52</v>
      </c>
      <c r="H1277" s="373">
        <v>45094.675878600006</v>
      </c>
      <c r="I1277" s="121">
        <f t="shared" si="64"/>
        <v>2344923.15</v>
      </c>
    </row>
    <row r="1278" spans="1:9">
      <c r="A1278" s="23">
        <f t="shared" si="65"/>
        <v>1174</v>
      </c>
      <c r="B1278" s="226"/>
      <c r="C1278" s="226"/>
      <c r="D1278" s="136">
        <v>42941</v>
      </c>
      <c r="E1278" s="136">
        <v>42993</v>
      </c>
      <c r="F1278" s="136">
        <v>42993</v>
      </c>
      <c r="G1278" s="25">
        <f t="shared" si="63"/>
        <v>52</v>
      </c>
      <c r="H1278" s="373">
        <v>44750.441711599997</v>
      </c>
      <c r="I1278" s="121">
        <f t="shared" si="64"/>
        <v>2327022.9700000002</v>
      </c>
    </row>
    <row r="1279" spans="1:9">
      <c r="A1279" s="23">
        <f t="shared" si="65"/>
        <v>1175</v>
      </c>
      <c r="B1279" s="226"/>
      <c r="C1279" s="226"/>
      <c r="D1279" s="136">
        <v>42943</v>
      </c>
      <c r="E1279" s="136">
        <v>42993</v>
      </c>
      <c r="F1279" s="136">
        <v>42993</v>
      </c>
      <c r="G1279" s="25">
        <f t="shared" si="63"/>
        <v>50</v>
      </c>
      <c r="H1279" s="373">
        <v>44979.931156300001</v>
      </c>
      <c r="I1279" s="121">
        <f t="shared" si="64"/>
        <v>2248996.56</v>
      </c>
    </row>
    <row r="1280" spans="1:9">
      <c r="A1280" s="23">
        <f t="shared" si="65"/>
        <v>1176</v>
      </c>
      <c r="B1280" s="226"/>
      <c r="C1280" s="226"/>
      <c r="D1280" s="136">
        <v>42943</v>
      </c>
      <c r="E1280" s="136">
        <v>42993</v>
      </c>
      <c r="F1280" s="136">
        <v>42993</v>
      </c>
      <c r="G1280" s="25">
        <f t="shared" si="63"/>
        <v>50</v>
      </c>
      <c r="H1280" s="373">
        <v>45266.7929621</v>
      </c>
      <c r="I1280" s="121">
        <f t="shared" si="64"/>
        <v>2263339.65</v>
      </c>
    </row>
    <row r="1281" spans="1:9">
      <c r="A1281" s="23">
        <f t="shared" si="65"/>
        <v>1177</v>
      </c>
      <c r="B1281" s="226"/>
      <c r="C1281" s="226"/>
      <c r="D1281" s="136">
        <v>42943</v>
      </c>
      <c r="E1281" s="136">
        <v>42993</v>
      </c>
      <c r="F1281" s="136">
        <v>42993</v>
      </c>
      <c r="G1281" s="25">
        <f t="shared" si="63"/>
        <v>50</v>
      </c>
      <c r="H1281" s="373">
        <v>45324.165323300011</v>
      </c>
      <c r="I1281" s="121">
        <f t="shared" si="64"/>
        <v>2266208.27</v>
      </c>
    </row>
    <row r="1282" spans="1:9">
      <c r="A1282" s="23">
        <f t="shared" si="65"/>
        <v>1178</v>
      </c>
      <c r="B1282" s="226"/>
      <c r="C1282" s="226"/>
      <c r="D1282" s="136">
        <v>42941</v>
      </c>
      <c r="E1282" s="136">
        <v>42993</v>
      </c>
      <c r="F1282" s="136">
        <v>42993</v>
      </c>
      <c r="G1282" s="25">
        <f t="shared" si="63"/>
        <v>52</v>
      </c>
      <c r="H1282" s="373">
        <v>45897.888935000003</v>
      </c>
      <c r="I1282" s="121">
        <f t="shared" si="64"/>
        <v>2386690.2200000002</v>
      </c>
    </row>
    <row r="1283" spans="1:9">
      <c r="A1283" s="23">
        <f t="shared" si="65"/>
        <v>1179</v>
      </c>
      <c r="B1283" s="226"/>
      <c r="C1283" s="226"/>
      <c r="D1283" s="136">
        <v>42950</v>
      </c>
      <c r="E1283" s="136">
        <v>42993</v>
      </c>
      <c r="F1283" s="136">
        <v>42993</v>
      </c>
      <c r="G1283" s="25">
        <f t="shared" si="63"/>
        <v>43</v>
      </c>
      <c r="H1283" s="373">
        <v>44865.186434000003</v>
      </c>
      <c r="I1283" s="121">
        <f t="shared" si="64"/>
        <v>1929203.02</v>
      </c>
    </row>
    <row r="1284" spans="1:9">
      <c r="A1284" s="23">
        <f t="shared" si="65"/>
        <v>1180</v>
      </c>
      <c r="B1284" s="226"/>
      <c r="C1284" s="226"/>
      <c r="D1284" s="136">
        <v>42950</v>
      </c>
      <c r="E1284" s="136">
        <v>42993</v>
      </c>
      <c r="F1284" s="136">
        <v>42993</v>
      </c>
      <c r="G1284" s="25">
        <f t="shared" si="63"/>
        <v>43</v>
      </c>
      <c r="H1284" s="373">
        <v>46299.495463200001</v>
      </c>
      <c r="I1284" s="121">
        <f t="shared" si="64"/>
        <v>1990878.3</v>
      </c>
    </row>
    <row r="1285" spans="1:9">
      <c r="A1285" s="23">
        <f t="shared" si="65"/>
        <v>1181</v>
      </c>
      <c r="B1285" s="226"/>
      <c r="C1285" s="226"/>
      <c r="D1285" s="136">
        <v>42950</v>
      </c>
      <c r="E1285" s="136">
        <v>42993</v>
      </c>
      <c r="F1285" s="136">
        <v>42993</v>
      </c>
      <c r="G1285" s="25">
        <f t="shared" si="63"/>
        <v>43</v>
      </c>
      <c r="H1285" s="373">
        <v>45438.910045600001</v>
      </c>
      <c r="I1285" s="121">
        <f t="shared" si="64"/>
        <v>1953873.13</v>
      </c>
    </row>
    <row r="1286" spans="1:9">
      <c r="A1286" s="23">
        <f t="shared" si="65"/>
        <v>1182</v>
      </c>
      <c r="B1286" s="226"/>
      <c r="C1286" s="226"/>
      <c r="D1286" s="136">
        <v>42950</v>
      </c>
      <c r="E1286" s="136">
        <v>42993</v>
      </c>
      <c r="F1286" s="136">
        <v>42993</v>
      </c>
      <c r="G1286" s="25">
        <f t="shared" si="63"/>
        <v>43</v>
      </c>
      <c r="H1286" s="373">
        <v>45324.165323300011</v>
      </c>
      <c r="I1286" s="121">
        <f t="shared" si="64"/>
        <v>1948939.11</v>
      </c>
    </row>
    <row r="1287" spans="1:9">
      <c r="A1287" s="23">
        <f t="shared" si="65"/>
        <v>1183</v>
      </c>
      <c r="B1287" s="226"/>
      <c r="C1287" s="226"/>
      <c r="D1287" s="136">
        <v>42956</v>
      </c>
      <c r="E1287" s="136">
        <v>42993</v>
      </c>
      <c r="F1287" s="136">
        <v>42993</v>
      </c>
      <c r="G1287" s="25">
        <f t="shared" si="63"/>
        <v>37</v>
      </c>
      <c r="H1287" s="373">
        <v>46242.123102000005</v>
      </c>
      <c r="I1287" s="121">
        <f t="shared" si="64"/>
        <v>1710958.55</v>
      </c>
    </row>
    <row r="1288" spans="1:9">
      <c r="A1288" s="23">
        <f t="shared" si="65"/>
        <v>1184</v>
      </c>
      <c r="B1288" s="226"/>
      <c r="C1288" s="226"/>
      <c r="D1288" s="136">
        <v>42956</v>
      </c>
      <c r="E1288" s="136">
        <v>42993</v>
      </c>
      <c r="F1288" s="136">
        <v>42993</v>
      </c>
      <c r="G1288" s="25">
        <f t="shared" si="63"/>
        <v>37</v>
      </c>
      <c r="H1288" s="373">
        <v>46586.357269</v>
      </c>
      <c r="I1288" s="121">
        <f t="shared" si="64"/>
        <v>1723695.22</v>
      </c>
    </row>
    <row r="1289" spans="1:9">
      <c r="A1289" s="23">
        <f t="shared" si="65"/>
        <v>1185</v>
      </c>
      <c r="B1289" s="226"/>
      <c r="C1289" s="226"/>
      <c r="D1289" s="136">
        <v>42956</v>
      </c>
      <c r="E1289" s="136">
        <v>42993</v>
      </c>
      <c r="F1289" s="136">
        <v>42993</v>
      </c>
      <c r="G1289" s="25">
        <f t="shared" si="63"/>
        <v>37</v>
      </c>
      <c r="H1289" s="373">
        <v>45209.420600999991</v>
      </c>
      <c r="I1289" s="121">
        <f t="shared" si="64"/>
        <v>1672748.56</v>
      </c>
    </row>
    <row r="1290" spans="1:9">
      <c r="A1290" s="23">
        <f t="shared" si="65"/>
        <v>1186</v>
      </c>
      <c r="B1290" s="226"/>
      <c r="C1290" s="226"/>
      <c r="D1290" s="136">
        <v>42956</v>
      </c>
      <c r="E1290" s="136">
        <v>42993</v>
      </c>
      <c r="F1290" s="136">
        <v>42993</v>
      </c>
      <c r="G1290" s="25">
        <f t="shared" si="63"/>
        <v>37</v>
      </c>
      <c r="H1290" s="373">
        <v>46242.123102000005</v>
      </c>
      <c r="I1290" s="121">
        <f t="shared" si="64"/>
        <v>1710958.55</v>
      </c>
    </row>
    <row r="1291" spans="1:9">
      <c r="A1291" s="23">
        <f t="shared" si="65"/>
        <v>1187</v>
      </c>
      <c r="B1291" s="226"/>
      <c r="C1291" s="226"/>
      <c r="D1291" s="136">
        <v>42950</v>
      </c>
      <c r="E1291" s="136">
        <v>42993</v>
      </c>
      <c r="F1291" s="136">
        <v>42993</v>
      </c>
      <c r="G1291" s="25">
        <f t="shared" si="63"/>
        <v>43</v>
      </c>
      <c r="H1291" s="373">
        <v>46873.2190749</v>
      </c>
      <c r="I1291" s="121">
        <f t="shared" si="64"/>
        <v>2015548.42</v>
      </c>
    </row>
    <row r="1292" spans="1:9">
      <c r="A1292" s="23">
        <f t="shared" si="65"/>
        <v>1188</v>
      </c>
      <c r="B1292" s="226"/>
      <c r="C1292" s="226"/>
      <c r="D1292" s="136">
        <v>42956</v>
      </c>
      <c r="E1292" s="136">
        <v>42993</v>
      </c>
      <c r="F1292" s="136">
        <v>42993</v>
      </c>
      <c r="G1292" s="25">
        <f t="shared" si="63"/>
        <v>37</v>
      </c>
      <c r="H1292" s="373">
        <v>44922.558795099991</v>
      </c>
      <c r="I1292" s="121">
        <f t="shared" si="64"/>
        <v>1662134.68</v>
      </c>
    </row>
    <row r="1293" spans="1:9">
      <c r="A1293" s="23">
        <f t="shared" si="65"/>
        <v>1189</v>
      </c>
      <c r="B1293" s="226"/>
      <c r="C1293" s="226"/>
      <c r="D1293" s="136">
        <v>42962</v>
      </c>
      <c r="E1293" s="136">
        <v>42993</v>
      </c>
      <c r="F1293" s="136">
        <v>42993</v>
      </c>
      <c r="G1293" s="25">
        <f t="shared" si="63"/>
        <v>31</v>
      </c>
      <c r="H1293" s="373">
        <v>45611.027129100003</v>
      </c>
      <c r="I1293" s="121">
        <f t="shared" si="64"/>
        <v>1413941.84</v>
      </c>
    </row>
    <row r="1294" spans="1:9">
      <c r="A1294" s="23">
        <f t="shared" si="65"/>
        <v>1190</v>
      </c>
      <c r="B1294" s="226"/>
      <c r="C1294" s="226"/>
      <c r="D1294" s="136">
        <v>42962</v>
      </c>
      <c r="E1294" s="136">
        <v>42993</v>
      </c>
      <c r="F1294" s="136">
        <v>42993</v>
      </c>
      <c r="G1294" s="25">
        <f t="shared" si="63"/>
        <v>31</v>
      </c>
      <c r="H1294" s="373">
        <v>45209.420600999991</v>
      </c>
      <c r="I1294" s="121">
        <f t="shared" si="64"/>
        <v>1401492.04</v>
      </c>
    </row>
    <row r="1295" spans="1:9">
      <c r="A1295" s="23">
        <f t="shared" si="65"/>
        <v>1191</v>
      </c>
      <c r="B1295" s="226"/>
      <c r="C1295" s="226"/>
      <c r="D1295" s="136">
        <v>42962</v>
      </c>
      <c r="E1295" s="136">
        <v>42993</v>
      </c>
      <c r="F1295" s="136">
        <v>42993</v>
      </c>
      <c r="G1295" s="25">
        <f t="shared" si="63"/>
        <v>31</v>
      </c>
      <c r="H1295" s="373">
        <v>46070.006018499989</v>
      </c>
      <c r="I1295" s="121">
        <f t="shared" si="64"/>
        <v>1428170.19</v>
      </c>
    </row>
    <row r="1296" spans="1:9">
      <c r="A1296" s="23">
        <f t="shared" si="65"/>
        <v>1192</v>
      </c>
      <c r="B1296" s="226"/>
      <c r="C1296" s="226"/>
      <c r="D1296" s="136">
        <v>42962</v>
      </c>
      <c r="E1296" s="136">
        <v>42993</v>
      </c>
      <c r="F1296" s="136">
        <v>42993</v>
      </c>
      <c r="G1296" s="25">
        <f t="shared" si="63"/>
        <v>31</v>
      </c>
      <c r="H1296" s="373">
        <v>46242.123102000005</v>
      </c>
      <c r="I1296" s="121">
        <f t="shared" si="64"/>
        <v>1433505.82</v>
      </c>
    </row>
    <row r="1297" spans="1:9">
      <c r="A1297" s="23">
        <f t="shared" si="65"/>
        <v>1193</v>
      </c>
      <c r="B1297" s="226" t="s">
        <v>271</v>
      </c>
      <c r="C1297" s="226" t="s">
        <v>558</v>
      </c>
      <c r="D1297" s="136">
        <v>42938</v>
      </c>
      <c r="E1297" s="136">
        <v>42993</v>
      </c>
      <c r="F1297" s="136">
        <v>42993</v>
      </c>
      <c r="G1297" s="25">
        <f t="shared" si="63"/>
        <v>55</v>
      </c>
      <c r="H1297" s="373">
        <v>2196.6999999999998</v>
      </c>
      <c r="I1297" s="121">
        <f t="shared" si="64"/>
        <v>120818.5</v>
      </c>
    </row>
    <row r="1298" spans="1:9">
      <c r="A1298" s="23">
        <f t="shared" si="65"/>
        <v>1194</v>
      </c>
      <c r="B1298" s="226"/>
      <c r="C1298" s="226"/>
      <c r="D1298" s="136">
        <v>42938</v>
      </c>
      <c r="E1298" s="136">
        <v>42993</v>
      </c>
      <c r="F1298" s="136">
        <v>42993</v>
      </c>
      <c r="G1298" s="25">
        <f t="shared" si="63"/>
        <v>55</v>
      </c>
      <c r="H1298" s="373">
        <v>2233.04</v>
      </c>
      <c r="I1298" s="121">
        <f t="shared" si="64"/>
        <v>122817.2</v>
      </c>
    </row>
    <row r="1299" spans="1:9">
      <c r="A1299" s="23">
        <f t="shared" si="65"/>
        <v>1195</v>
      </c>
      <c r="B1299" s="226"/>
      <c r="C1299" s="226"/>
      <c r="D1299" s="136">
        <v>42938</v>
      </c>
      <c r="E1299" s="136">
        <v>42993</v>
      </c>
      <c r="F1299" s="136">
        <v>42993</v>
      </c>
      <c r="G1299" s="25">
        <f t="shared" si="63"/>
        <v>55</v>
      </c>
      <c r="H1299" s="373">
        <v>2207.88</v>
      </c>
      <c r="I1299" s="121">
        <f t="shared" si="64"/>
        <v>121433.4</v>
      </c>
    </row>
    <row r="1300" spans="1:9">
      <c r="A1300" s="23">
        <f t="shared" si="65"/>
        <v>1196</v>
      </c>
      <c r="B1300" s="226"/>
      <c r="C1300" s="226"/>
      <c r="D1300" s="136">
        <v>42938</v>
      </c>
      <c r="E1300" s="136">
        <v>42993</v>
      </c>
      <c r="F1300" s="136">
        <v>42993</v>
      </c>
      <c r="G1300" s="25">
        <f t="shared" si="63"/>
        <v>55</v>
      </c>
      <c r="H1300" s="373">
        <v>2286.14</v>
      </c>
      <c r="I1300" s="121">
        <f t="shared" si="64"/>
        <v>125737.7</v>
      </c>
    </row>
    <row r="1301" spans="1:9">
      <c r="A1301" s="23">
        <f t="shared" si="65"/>
        <v>1197</v>
      </c>
      <c r="B1301" s="226"/>
      <c r="C1301" s="226"/>
      <c r="D1301" s="136">
        <v>42938</v>
      </c>
      <c r="E1301" s="136">
        <v>42993</v>
      </c>
      <c r="F1301" s="136">
        <v>42993</v>
      </c>
      <c r="G1301" s="25">
        <f t="shared" si="63"/>
        <v>55</v>
      </c>
      <c r="H1301" s="373">
        <v>2233.04</v>
      </c>
      <c r="I1301" s="121">
        <f t="shared" si="64"/>
        <v>122817.2</v>
      </c>
    </row>
    <row r="1302" spans="1:9">
      <c r="A1302" s="23">
        <f t="shared" si="65"/>
        <v>1198</v>
      </c>
      <c r="B1302" s="226"/>
      <c r="C1302" s="226"/>
      <c r="D1302" s="136">
        <v>42938</v>
      </c>
      <c r="E1302" s="136">
        <v>42993</v>
      </c>
      <c r="F1302" s="136">
        <v>42993</v>
      </c>
      <c r="G1302" s="25">
        <f t="shared" si="63"/>
        <v>55</v>
      </c>
      <c r="H1302" s="373">
        <v>2191.11</v>
      </c>
      <c r="I1302" s="121">
        <f t="shared" si="64"/>
        <v>120511.05</v>
      </c>
    </row>
    <row r="1303" spans="1:9">
      <c r="A1303" s="23">
        <f t="shared" si="65"/>
        <v>1199</v>
      </c>
      <c r="B1303" s="226"/>
      <c r="C1303" s="226"/>
      <c r="D1303" s="136">
        <v>42943</v>
      </c>
      <c r="E1303" s="136">
        <v>42993</v>
      </c>
      <c r="F1303" s="136">
        <v>42993</v>
      </c>
      <c r="G1303" s="25">
        <f t="shared" si="63"/>
        <v>50</v>
      </c>
      <c r="H1303" s="373">
        <v>2205.09</v>
      </c>
      <c r="I1303" s="121">
        <f t="shared" si="64"/>
        <v>110254.5</v>
      </c>
    </row>
    <row r="1304" spans="1:9">
      <c r="A1304" s="23">
        <f t="shared" si="65"/>
        <v>1200</v>
      </c>
      <c r="B1304" s="226"/>
      <c r="C1304" s="226"/>
      <c r="D1304" s="136">
        <v>42943</v>
      </c>
      <c r="E1304" s="136">
        <v>42993</v>
      </c>
      <c r="F1304" s="136">
        <v>42993</v>
      </c>
      <c r="G1304" s="25">
        <f t="shared" si="63"/>
        <v>50</v>
      </c>
      <c r="H1304" s="373">
        <v>2247</v>
      </c>
      <c r="I1304" s="121">
        <f t="shared" si="64"/>
        <v>112350</v>
      </c>
    </row>
    <row r="1305" spans="1:9">
      <c r="A1305" s="23">
        <f t="shared" si="65"/>
        <v>1201</v>
      </c>
      <c r="B1305" s="226"/>
      <c r="C1305" s="226"/>
      <c r="D1305" s="136">
        <v>42945</v>
      </c>
      <c r="E1305" s="136">
        <v>42993</v>
      </c>
      <c r="F1305" s="136">
        <v>42993</v>
      </c>
      <c r="G1305" s="25">
        <f t="shared" si="63"/>
        <v>48</v>
      </c>
      <c r="H1305" s="373">
        <v>64345.63</v>
      </c>
      <c r="I1305" s="121">
        <f t="shared" si="64"/>
        <v>3088590.24</v>
      </c>
    </row>
    <row r="1306" spans="1:9">
      <c r="A1306" s="23">
        <f t="shared" si="65"/>
        <v>1202</v>
      </c>
      <c r="B1306" s="226"/>
      <c r="C1306" s="226"/>
      <c r="D1306" s="136">
        <v>42943</v>
      </c>
      <c r="E1306" s="136">
        <v>42993</v>
      </c>
      <c r="F1306" s="136">
        <v>42993</v>
      </c>
      <c r="G1306" s="25">
        <f t="shared" si="63"/>
        <v>50</v>
      </c>
      <c r="H1306" s="373">
        <v>66364</v>
      </c>
      <c r="I1306" s="121">
        <f t="shared" si="64"/>
        <v>3318200</v>
      </c>
    </row>
    <row r="1307" spans="1:9">
      <c r="A1307" s="23">
        <f t="shared" si="65"/>
        <v>1203</v>
      </c>
      <c r="B1307" s="226"/>
      <c r="C1307" s="226"/>
      <c r="D1307" s="136">
        <v>42945</v>
      </c>
      <c r="E1307" s="136">
        <v>42993</v>
      </c>
      <c r="F1307" s="136">
        <v>42993</v>
      </c>
      <c r="G1307" s="25">
        <f t="shared" si="63"/>
        <v>48</v>
      </c>
      <c r="H1307" s="373">
        <v>64910.77</v>
      </c>
      <c r="I1307" s="121">
        <f t="shared" si="64"/>
        <v>3115716.96</v>
      </c>
    </row>
    <row r="1308" spans="1:9">
      <c r="A1308" s="23">
        <f t="shared" si="65"/>
        <v>1204</v>
      </c>
      <c r="B1308" s="226"/>
      <c r="C1308" s="226"/>
      <c r="D1308" s="136">
        <v>42951</v>
      </c>
      <c r="E1308" s="136">
        <v>42993</v>
      </c>
      <c r="F1308" s="136">
        <v>42993</v>
      </c>
      <c r="G1308" s="25">
        <f t="shared" si="63"/>
        <v>42</v>
      </c>
      <c r="H1308" s="373">
        <v>64668.56</v>
      </c>
      <c r="I1308" s="121">
        <f t="shared" si="64"/>
        <v>2716079.52</v>
      </c>
    </row>
    <row r="1309" spans="1:9">
      <c r="A1309" s="23">
        <f t="shared" si="65"/>
        <v>1205</v>
      </c>
      <c r="B1309" s="226"/>
      <c r="C1309" s="226"/>
      <c r="D1309" s="136">
        <v>42943</v>
      </c>
      <c r="E1309" s="136">
        <v>42993</v>
      </c>
      <c r="F1309" s="136">
        <v>42993</v>
      </c>
      <c r="G1309" s="25">
        <f t="shared" si="63"/>
        <v>50</v>
      </c>
      <c r="H1309" s="373">
        <v>64668.56</v>
      </c>
      <c r="I1309" s="121">
        <f t="shared" si="64"/>
        <v>3233428</v>
      </c>
    </row>
    <row r="1310" spans="1:9">
      <c r="A1310" s="23">
        <f t="shared" si="65"/>
        <v>1206</v>
      </c>
      <c r="B1310" s="226"/>
      <c r="C1310" s="226"/>
      <c r="D1310" s="136">
        <v>42956</v>
      </c>
      <c r="E1310" s="136">
        <v>42993</v>
      </c>
      <c r="F1310" s="136">
        <v>42993</v>
      </c>
      <c r="G1310" s="25">
        <f t="shared" si="63"/>
        <v>37</v>
      </c>
      <c r="H1310" s="373">
        <v>65395.18</v>
      </c>
      <c r="I1310" s="121">
        <f t="shared" si="64"/>
        <v>2419621.66</v>
      </c>
    </row>
    <row r="1311" spans="1:9">
      <c r="A1311" s="23">
        <f t="shared" si="65"/>
        <v>1207</v>
      </c>
      <c r="B1311" s="226"/>
      <c r="C1311" s="226"/>
      <c r="D1311" s="136">
        <v>42956</v>
      </c>
      <c r="E1311" s="136">
        <v>42993</v>
      </c>
      <c r="F1311" s="136">
        <v>42993</v>
      </c>
      <c r="G1311" s="25">
        <f t="shared" si="63"/>
        <v>37</v>
      </c>
      <c r="H1311" s="373">
        <v>62892.4</v>
      </c>
      <c r="I1311" s="121">
        <f t="shared" si="64"/>
        <v>2327018.7999999998</v>
      </c>
    </row>
    <row r="1312" spans="1:9">
      <c r="A1312" s="23">
        <f t="shared" si="65"/>
        <v>1208</v>
      </c>
      <c r="B1312" s="226"/>
      <c r="C1312" s="226"/>
      <c r="D1312" s="136">
        <v>42951</v>
      </c>
      <c r="E1312" s="136">
        <v>42993</v>
      </c>
      <c r="F1312" s="136">
        <v>42993</v>
      </c>
      <c r="G1312" s="25">
        <f t="shared" si="63"/>
        <v>42</v>
      </c>
      <c r="H1312" s="373">
        <v>63215.34</v>
      </c>
      <c r="I1312" s="121">
        <f t="shared" si="64"/>
        <v>2655044.2799999998</v>
      </c>
    </row>
    <row r="1313" spans="1:9">
      <c r="A1313" s="23">
        <f t="shared" si="65"/>
        <v>1209</v>
      </c>
      <c r="B1313" s="226"/>
      <c r="C1313" s="226"/>
      <c r="D1313" s="136">
        <v>42951</v>
      </c>
      <c r="E1313" s="136">
        <v>42993</v>
      </c>
      <c r="F1313" s="136">
        <v>42993</v>
      </c>
      <c r="G1313" s="25">
        <f t="shared" si="63"/>
        <v>42</v>
      </c>
      <c r="H1313" s="373">
        <v>64264.89</v>
      </c>
      <c r="I1313" s="121">
        <f t="shared" si="64"/>
        <v>2699125.38</v>
      </c>
    </row>
    <row r="1314" spans="1:9">
      <c r="A1314" s="23">
        <f t="shared" si="65"/>
        <v>1210</v>
      </c>
      <c r="B1314" s="226"/>
      <c r="C1314" s="226"/>
      <c r="D1314" s="136">
        <v>42956</v>
      </c>
      <c r="E1314" s="136">
        <v>42993</v>
      </c>
      <c r="F1314" s="136">
        <v>42993</v>
      </c>
      <c r="G1314" s="25">
        <f t="shared" si="63"/>
        <v>37</v>
      </c>
      <c r="H1314" s="373">
        <v>63941.95</v>
      </c>
      <c r="I1314" s="121">
        <f t="shared" si="64"/>
        <v>2365852.15</v>
      </c>
    </row>
    <row r="1315" spans="1:9">
      <c r="A1315" s="23">
        <f t="shared" si="65"/>
        <v>1211</v>
      </c>
      <c r="B1315" s="226"/>
      <c r="C1315" s="226"/>
      <c r="D1315" s="136">
        <v>42956</v>
      </c>
      <c r="E1315" s="136">
        <v>42993</v>
      </c>
      <c r="F1315" s="136">
        <v>42993</v>
      </c>
      <c r="G1315" s="25">
        <f t="shared" si="63"/>
        <v>37</v>
      </c>
      <c r="H1315" s="373">
        <v>62730.93</v>
      </c>
      <c r="I1315" s="121">
        <f t="shared" si="64"/>
        <v>2321044.41</v>
      </c>
    </row>
    <row r="1316" spans="1:9">
      <c r="A1316" s="23">
        <f t="shared" si="65"/>
        <v>1212</v>
      </c>
      <c r="B1316" s="226"/>
      <c r="C1316" s="226"/>
      <c r="D1316" s="136">
        <v>42951</v>
      </c>
      <c r="E1316" s="136">
        <v>42993</v>
      </c>
      <c r="F1316" s="136">
        <v>42993</v>
      </c>
      <c r="G1316" s="25">
        <f t="shared" si="63"/>
        <v>42</v>
      </c>
      <c r="H1316" s="373">
        <v>64103.42</v>
      </c>
      <c r="I1316" s="121">
        <f t="shared" si="64"/>
        <v>2692343.64</v>
      </c>
    </row>
    <row r="1317" spans="1:9">
      <c r="A1317" s="23">
        <f t="shared" si="65"/>
        <v>1213</v>
      </c>
      <c r="B1317" s="226"/>
      <c r="C1317" s="226"/>
      <c r="D1317" s="136">
        <v>42951</v>
      </c>
      <c r="E1317" s="136">
        <v>42993</v>
      </c>
      <c r="F1317" s="136">
        <v>42993</v>
      </c>
      <c r="G1317" s="25">
        <f t="shared" si="63"/>
        <v>42</v>
      </c>
      <c r="H1317" s="373">
        <v>62730.93</v>
      </c>
      <c r="I1317" s="121">
        <f t="shared" si="64"/>
        <v>2634699.06</v>
      </c>
    </row>
    <row r="1318" spans="1:9">
      <c r="A1318" s="23">
        <f t="shared" si="65"/>
        <v>1214</v>
      </c>
      <c r="B1318" s="226"/>
      <c r="C1318" s="226"/>
      <c r="D1318" s="136">
        <v>42956</v>
      </c>
      <c r="E1318" s="136">
        <v>42993</v>
      </c>
      <c r="F1318" s="136">
        <v>42993</v>
      </c>
      <c r="G1318" s="25">
        <f t="shared" si="63"/>
        <v>37</v>
      </c>
      <c r="H1318" s="373">
        <v>64264.89</v>
      </c>
      <c r="I1318" s="121">
        <f t="shared" si="64"/>
        <v>2377800.9300000002</v>
      </c>
    </row>
    <row r="1319" spans="1:9">
      <c r="A1319" s="23">
        <f t="shared" si="65"/>
        <v>1215</v>
      </c>
      <c r="B1319" s="226" t="s">
        <v>271</v>
      </c>
      <c r="C1319" s="226" t="s">
        <v>559</v>
      </c>
      <c r="D1319" s="136">
        <v>42965</v>
      </c>
      <c r="E1319" s="136">
        <v>43003</v>
      </c>
      <c r="F1319" s="136">
        <v>43003</v>
      </c>
      <c r="G1319" s="25">
        <f t="shared" si="63"/>
        <v>38</v>
      </c>
      <c r="H1319" s="373">
        <v>69574</v>
      </c>
      <c r="I1319" s="121">
        <f t="shared" si="64"/>
        <v>2643812</v>
      </c>
    </row>
    <row r="1320" spans="1:9">
      <c r="A1320" s="23">
        <f t="shared" si="65"/>
        <v>1216</v>
      </c>
      <c r="B1320" s="226" t="s">
        <v>271</v>
      </c>
      <c r="C1320" s="226" t="s">
        <v>560</v>
      </c>
      <c r="D1320" s="136">
        <v>42993</v>
      </c>
      <c r="E1320" s="136">
        <v>43054</v>
      </c>
      <c r="F1320" s="136">
        <v>43054</v>
      </c>
      <c r="G1320" s="25">
        <f t="shared" si="63"/>
        <v>61</v>
      </c>
      <c r="H1320" s="373">
        <v>2096.41</v>
      </c>
      <c r="I1320" s="121">
        <f t="shared" si="64"/>
        <v>127881.01</v>
      </c>
    </row>
    <row r="1321" spans="1:9">
      <c r="A1321" s="23">
        <f t="shared" si="65"/>
        <v>1217</v>
      </c>
      <c r="B1321" s="226"/>
      <c r="C1321" s="226"/>
      <c r="D1321" s="136">
        <v>43006</v>
      </c>
      <c r="E1321" s="136">
        <v>43054</v>
      </c>
      <c r="F1321" s="136">
        <v>43054</v>
      </c>
      <c r="G1321" s="25">
        <f t="shared" ref="G1321:G1384" si="66">F1321-D1321</f>
        <v>48</v>
      </c>
      <c r="H1321" s="373">
        <v>64279.47</v>
      </c>
      <c r="I1321" s="121">
        <f t="shared" ref="I1321:I1384" si="67">ROUND(G1321*H1321,2)</f>
        <v>3085414.56</v>
      </c>
    </row>
    <row r="1322" spans="1:9">
      <c r="A1322" s="23">
        <f t="shared" si="65"/>
        <v>1218</v>
      </c>
      <c r="B1322" s="226"/>
      <c r="C1322" s="226"/>
      <c r="D1322" s="136">
        <v>43007</v>
      </c>
      <c r="E1322" s="136">
        <v>43054</v>
      </c>
      <c r="F1322" s="136">
        <v>43054</v>
      </c>
      <c r="G1322" s="25">
        <f t="shared" si="66"/>
        <v>47</v>
      </c>
      <c r="H1322" s="373">
        <v>63635.07</v>
      </c>
      <c r="I1322" s="121">
        <f t="shared" si="67"/>
        <v>2990848.29</v>
      </c>
    </row>
    <row r="1323" spans="1:9">
      <c r="A1323" s="23">
        <f t="shared" si="65"/>
        <v>1219</v>
      </c>
      <c r="B1323" s="226"/>
      <c r="C1323" s="226"/>
      <c r="D1323" s="136">
        <v>43007</v>
      </c>
      <c r="E1323" s="136">
        <v>43054</v>
      </c>
      <c r="F1323" s="136">
        <v>43054</v>
      </c>
      <c r="G1323" s="25">
        <f t="shared" si="66"/>
        <v>47</v>
      </c>
      <c r="H1323" s="373">
        <v>64521.13</v>
      </c>
      <c r="I1323" s="121">
        <f t="shared" si="67"/>
        <v>3032493.11</v>
      </c>
    </row>
    <row r="1324" spans="1:9">
      <c r="A1324" s="23">
        <f t="shared" si="65"/>
        <v>1220</v>
      </c>
      <c r="B1324" s="226"/>
      <c r="C1324" s="226"/>
      <c r="D1324" s="136">
        <v>43007</v>
      </c>
      <c r="E1324" s="136">
        <v>43054</v>
      </c>
      <c r="F1324" s="136">
        <v>43054</v>
      </c>
      <c r="G1324" s="25">
        <f t="shared" si="66"/>
        <v>47</v>
      </c>
      <c r="H1324" s="373">
        <v>65326.63</v>
      </c>
      <c r="I1324" s="121">
        <f t="shared" si="67"/>
        <v>3070351.61</v>
      </c>
    </row>
    <row r="1325" spans="1:9">
      <c r="A1325" s="23">
        <f t="shared" si="65"/>
        <v>1221</v>
      </c>
      <c r="B1325" s="226"/>
      <c r="C1325" s="226"/>
      <c r="D1325" s="136">
        <v>43007</v>
      </c>
      <c r="E1325" s="136">
        <v>43054</v>
      </c>
      <c r="F1325" s="136">
        <v>43054</v>
      </c>
      <c r="G1325" s="25">
        <f t="shared" si="66"/>
        <v>47</v>
      </c>
      <c r="H1325" s="373">
        <v>63554.52</v>
      </c>
      <c r="I1325" s="121">
        <f t="shared" si="67"/>
        <v>2987062.44</v>
      </c>
    </row>
    <row r="1326" spans="1:9">
      <c r="A1326" s="23">
        <f t="shared" si="65"/>
        <v>1222</v>
      </c>
      <c r="B1326" s="226"/>
      <c r="C1326" s="226"/>
      <c r="D1326" s="136">
        <v>43012</v>
      </c>
      <c r="E1326" s="136">
        <v>43054</v>
      </c>
      <c r="F1326" s="136">
        <v>43054</v>
      </c>
      <c r="G1326" s="25">
        <f t="shared" si="66"/>
        <v>42</v>
      </c>
      <c r="H1326" s="373">
        <v>64252.81</v>
      </c>
      <c r="I1326" s="121">
        <f t="shared" si="67"/>
        <v>2698618.02</v>
      </c>
    </row>
    <row r="1327" spans="1:9">
      <c r="A1327" s="23">
        <f t="shared" si="65"/>
        <v>1223</v>
      </c>
      <c r="B1327" s="226"/>
      <c r="C1327" s="226"/>
      <c r="D1327" s="136">
        <v>43007</v>
      </c>
      <c r="E1327" s="136">
        <v>43054</v>
      </c>
      <c r="F1327" s="136">
        <v>43054</v>
      </c>
      <c r="G1327" s="25">
        <f t="shared" si="66"/>
        <v>47</v>
      </c>
      <c r="H1327" s="373">
        <v>64118.37</v>
      </c>
      <c r="I1327" s="121">
        <f t="shared" si="67"/>
        <v>3013563.39</v>
      </c>
    </row>
    <row r="1328" spans="1:9">
      <c r="A1328" s="23">
        <f t="shared" si="65"/>
        <v>1224</v>
      </c>
      <c r="B1328" s="226"/>
      <c r="C1328" s="226"/>
      <c r="D1328" s="136">
        <v>43007</v>
      </c>
      <c r="E1328" s="136">
        <v>43054</v>
      </c>
      <c r="F1328" s="136">
        <v>43054</v>
      </c>
      <c r="G1328" s="25">
        <f t="shared" si="66"/>
        <v>47</v>
      </c>
      <c r="H1328" s="373">
        <v>63635.07</v>
      </c>
      <c r="I1328" s="121">
        <f t="shared" si="67"/>
        <v>2990848.29</v>
      </c>
    </row>
    <row r="1329" spans="1:9">
      <c r="A1329" s="23">
        <f t="shared" si="65"/>
        <v>1225</v>
      </c>
      <c r="B1329" s="226"/>
      <c r="C1329" s="226"/>
      <c r="D1329" s="136">
        <v>43006</v>
      </c>
      <c r="E1329" s="136">
        <v>43054</v>
      </c>
      <c r="F1329" s="136">
        <v>43054</v>
      </c>
      <c r="G1329" s="25">
        <f t="shared" si="66"/>
        <v>48</v>
      </c>
      <c r="H1329" s="373">
        <v>64037.82</v>
      </c>
      <c r="I1329" s="121">
        <f t="shared" si="67"/>
        <v>3073815.36</v>
      </c>
    </row>
    <row r="1330" spans="1:9">
      <c r="A1330" s="23">
        <f t="shared" si="65"/>
        <v>1226</v>
      </c>
      <c r="B1330" s="226"/>
      <c r="C1330" s="226"/>
      <c r="D1330" s="136">
        <v>43012</v>
      </c>
      <c r="E1330" s="136">
        <v>43054</v>
      </c>
      <c r="F1330" s="136">
        <v>43054</v>
      </c>
      <c r="G1330" s="25">
        <f t="shared" si="66"/>
        <v>42</v>
      </c>
      <c r="H1330" s="373">
        <v>65971.679999999993</v>
      </c>
      <c r="I1330" s="121">
        <f t="shared" si="67"/>
        <v>2770810.56</v>
      </c>
    </row>
    <row r="1331" spans="1:9">
      <c r="A1331" s="23">
        <f t="shared" si="65"/>
        <v>1227</v>
      </c>
      <c r="B1331" s="226"/>
      <c r="C1331" s="226"/>
      <c r="D1331" s="136">
        <v>43019</v>
      </c>
      <c r="E1331" s="136">
        <v>43054</v>
      </c>
      <c r="F1331" s="136">
        <v>43054</v>
      </c>
      <c r="G1331" s="25">
        <f t="shared" si="66"/>
        <v>35</v>
      </c>
      <c r="H1331" s="373">
        <v>64825.77</v>
      </c>
      <c r="I1331" s="121">
        <f t="shared" si="67"/>
        <v>2268901.9500000002</v>
      </c>
    </row>
    <row r="1332" spans="1:9">
      <c r="A1332" s="23">
        <f t="shared" si="65"/>
        <v>1228</v>
      </c>
      <c r="B1332" s="226"/>
      <c r="C1332" s="226"/>
      <c r="D1332" s="136">
        <v>43020</v>
      </c>
      <c r="E1332" s="136">
        <v>43054</v>
      </c>
      <c r="F1332" s="136">
        <v>43054</v>
      </c>
      <c r="G1332" s="25">
        <f t="shared" si="66"/>
        <v>34</v>
      </c>
      <c r="H1332" s="373">
        <v>64989.47</v>
      </c>
      <c r="I1332" s="121">
        <f t="shared" si="67"/>
        <v>2209641.98</v>
      </c>
    </row>
    <row r="1333" spans="1:9">
      <c r="A1333" s="23">
        <f t="shared" si="65"/>
        <v>1229</v>
      </c>
      <c r="B1333" s="226"/>
      <c r="C1333" s="226"/>
      <c r="D1333" s="136">
        <v>43020</v>
      </c>
      <c r="E1333" s="136">
        <v>43054</v>
      </c>
      <c r="F1333" s="136">
        <v>43054</v>
      </c>
      <c r="G1333" s="25">
        <f t="shared" si="66"/>
        <v>34</v>
      </c>
      <c r="H1333" s="373">
        <v>64907.62</v>
      </c>
      <c r="I1333" s="121">
        <f t="shared" si="67"/>
        <v>2206859.08</v>
      </c>
    </row>
    <row r="1334" spans="1:9">
      <c r="A1334" s="23">
        <f t="shared" ref="A1334:A1397" si="68">A1333+1</f>
        <v>1230</v>
      </c>
      <c r="B1334" s="226"/>
      <c r="C1334" s="226"/>
      <c r="D1334" s="136">
        <v>43021</v>
      </c>
      <c r="E1334" s="136">
        <v>43054</v>
      </c>
      <c r="F1334" s="136">
        <v>43054</v>
      </c>
      <c r="G1334" s="25">
        <f t="shared" si="66"/>
        <v>33</v>
      </c>
      <c r="H1334" s="373">
        <v>63843.56</v>
      </c>
      <c r="I1334" s="121">
        <f t="shared" si="67"/>
        <v>2106837.48</v>
      </c>
    </row>
    <row r="1335" spans="1:9">
      <c r="A1335" s="23">
        <f t="shared" si="68"/>
        <v>1231</v>
      </c>
      <c r="B1335" s="226"/>
      <c r="C1335" s="226"/>
      <c r="D1335" s="136">
        <v>43021</v>
      </c>
      <c r="E1335" s="136">
        <v>43054</v>
      </c>
      <c r="F1335" s="136">
        <v>43054</v>
      </c>
      <c r="G1335" s="25">
        <f t="shared" si="66"/>
        <v>33</v>
      </c>
      <c r="H1335" s="373">
        <v>64007.26</v>
      </c>
      <c r="I1335" s="121">
        <f t="shared" si="67"/>
        <v>2112239.58</v>
      </c>
    </row>
    <row r="1336" spans="1:9">
      <c r="A1336" s="23">
        <f t="shared" si="68"/>
        <v>1232</v>
      </c>
      <c r="B1336" s="226"/>
      <c r="C1336" s="226"/>
      <c r="D1336" s="136">
        <v>43021</v>
      </c>
      <c r="E1336" s="136">
        <v>43054</v>
      </c>
      <c r="F1336" s="136">
        <v>43054</v>
      </c>
      <c r="G1336" s="25">
        <f t="shared" si="66"/>
        <v>33</v>
      </c>
      <c r="H1336" s="373">
        <v>63679.86</v>
      </c>
      <c r="I1336" s="121">
        <f t="shared" si="67"/>
        <v>2101435.38</v>
      </c>
    </row>
    <row r="1337" spans="1:9">
      <c r="A1337" s="23">
        <f t="shared" si="68"/>
        <v>1233</v>
      </c>
      <c r="B1337" s="226"/>
      <c r="C1337" s="226"/>
      <c r="D1337" s="136">
        <v>43020</v>
      </c>
      <c r="E1337" s="136">
        <v>43054</v>
      </c>
      <c r="F1337" s="136">
        <v>43054</v>
      </c>
      <c r="G1337" s="25">
        <f t="shared" si="66"/>
        <v>34</v>
      </c>
      <c r="H1337" s="373">
        <v>63598.01</v>
      </c>
      <c r="I1337" s="121">
        <f t="shared" si="67"/>
        <v>2162332.34</v>
      </c>
    </row>
    <row r="1338" spans="1:9">
      <c r="A1338" s="23">
        <f t="shared" si="68"/>
        <v>1234</v>
      </c>
      <c r="B1338" s="226"/>
      <c r="C1338" s="226"/>
      <c r="D1338" s="136">
        <v>43026</v>
      </c>
      <c r="E1338" s="136">
        <v>43054</v>
      </c>
      <c r="F1338" s="136">
        <v>43054</v>
      </c>
      <c r="G1338" s="25">
        <f t="shared" si="66"/>
        <v>28</v>
      </c>
      <c r="H1338" s="373">
        <v>65480.58</v>
      </c>
      <c r="I1338" s="121">
        <f t="shared" si="67"/>
        <v>1833456.24</v>
      </c>
    </row>
    <row r="1339" spans="1:9">
      <c r="A1339" s="23">
        <f t="shared" si="68"/>
        <v>1235</v>
      </c>
      <c r="B1339" s="226"/>
      <c r="C1339" s="226"/>
      <c r="D1339" s="136">
        <v>43027</v>
      </c>
      <c r="E1339" s="136">
        <v>43054</v>
      </c>
      <c r="F1339" s="136">
        <v>43054</v>
      </c>
      <c r="G1339" s="25">
        <f t="shared" si="66"/>
        <v>27</v>
      </c>
      <c r="H1339" s="373">
        <v>65807.98</v>
      </c>
      <c r="I1339" s="121">
        <f t="shared" si="67"/>
        <v>1776815.46</v>
      </c>
    </row>
    <row r="1340" spans="1:9">
      <c r="A1340" s="23">
        <f t="shared" si="68"/>
        <v>1236</v>
      </c>
      <c r="B1340" s="226"/>
      <c r="C1340" s="226"/>
      <c r="D1340" s="136">
        <v>43027</v>
      </c>
      <c r="E1340" s="136">
        <v>43054</v>
      </c>
      <c r="F1340" s="136">
        <v>43054</v>
      </c>
      <c r="G1340" s="25">
        <f t="shared" si="66"/>
        <v>27</v>
      </c>
      <c r="H1340" s="373">
        <v>64334.67</v>
      </c>
      <c r="I1340" s="121">
        <f t="shared" si="67"/>
        <v>1737036.09</v>
      </c>
    </row>
    <row r="1341" spans="1:9">
      <c r="A1341" s="23">
        <f t="shared" si="68"/>
        <v>1237</v>
      </c>
      <c r="B1341" s="226"/>
      <c r="C1341" s="226"/>
      <c r="D1341" s="136">
        <v>43028</v>
      </c>
      <c r="E1341" s="136">
        <v>43054</v>
      </c>
      <c r="F1341" s="136">
        <v>43054</v>
      </c>
      <c r="G1341" s="25">
        <f t="shared" si="66"/>
        <v>26</v>
      </c>
      <c r="H1341" s="373">
        <v>65562.429999999993</v>
      </c>
      <c r="I1341" s="121">
        <f t="shared" si="67"/>
        <v>1704623.18</v>
      </c>
    </row>
    <row r="1342" spans="1:9">
      <c r="A1342" s="23">
        <f t="shared" si="68"/>
        <v>1238</v>
      </c>
      <c r="B1342" s="226"/>
      <c r="C1342" s="226"/>
      <c r="D1342" s="136">
        <v>43028</v>
      </c>
      <c r="E1342" s="136">
        <v>43054</v>
      </c>
      <c r="F1342" s="136">
        <v>43054</v>
      </c>
      <c r="G1342" s="25">
        <f t="shared" si="66"/>
        <v>26</v>
      </c>
      <c r="H1342" s="373">
        <v>66053.53</v>
      </c>
      <c r="I1342" s="121">
        <f t="shared" si="67"/>
        <v>1717391.78</v>
      </c>
    </row>
    <row r="1343" spans="1:9">
      <c r="A1343" s="23">
        <f t="shared" si="68"/>
        <v>1239</v>
      </c>
      <c r="B1343" s="226"/>
      <c r="C1343" s="226"/>
      <c r="D1343" s="136">
        <v>43028</v>
      </c>
      <c r="E1343" s="136">
        <v>43054</v>
      </c>
      <c r="F1343" s="136">
        <v>43054</v>
      </c>
      <c r="G1343" s="25">
        <f t="shared" si="66"/>
        <v>26</v>
      </c>
      <c r="H1343" s="373">
        <v>63679.86</v>
      </c>
      <c r="I1343" s="121">
        <f t="shared" si="67"/>
        <v>1655676.36</v>
      </c>
    </row>
    <row r="1344" spans="1:9">
      <c r="A1344" s="23">
        <f t="shared" si="68"/>
        <v>1240</v>
      </c>
      <c r="B1344" s="226"/>
      <c r="C1344" s="226"/>
      <c r="D1344" s="136">
        <v>43021</v>
      </c>
      <c r="E1344" s="136">
        <v>43054</v>
      </c>
      <c r="F1344" s="136">
        <v>43054</v>
      </c>
      <c r="G1344" s="25">
        <f t="shared" si="66"/>
        <v>33</v>
      </c>
      <c r="H1344" s="373">
        <v>65971.679999999993</v>
      </c>
      <c r="I1344" s="121">
        <f t="shared" si="67"/>
        <v>2177065.44</v>
      </c>
    </row>
    <row r="1345" spans="1:9">
      <c r="A1345" s="23">
        <f t="shared" si="68"/>
        <v>1241</v>
      </c>
      <c r="B1345" s="226"/>
      <c r="C1345" s="226"/>
      <c r="D1345" s="136">
        <v>43028</v>
      </c>
      <c r="E1345" s="136">
        <v>43054</v>
      </c>
      <c r="F1345" s="136">
        <v>43054</v>
      </c>
      <c r="G1345" s="25">
        <f t="shared" si="66"/>
        <v>26</v>
      </c>
      <c r="H1345" s="373">
        <v>66790.19</v>
      </c>
      <c r="I1345" s="121">
        <f t="shared" si="67"/>
        <v>1736544.94</v>
      </c>
    </row>
    <row r="1346" spans="1:9">
      <c r="A1346" s="23">
        <f t="shared" si="68"/>
        <v>1242</v>
      </c>
      <c r="B1346" s="226"/>
      <c r="C1346" s="226"/>
      <c r="D1346" s="136">
        <v>43026</v>
      </c>
      <c r="E1346" s="136">
        <v>43054</v>
      </c>
      <c r="F1346" s="136">
        <v>43054</v>
      </c>
      <c r="G1346" s="25">
        <f t="shared" si="66"/>
        <v>28</v>
      </c>
      <c r="H1346" s="373">
        <v>65071.32</v>
      </c>
      <c r="I1346" s="121">
        <f t="shared" si="67"/>
        <v>1821996.96</v>
      </c>
    </row>
    <row r="1347" spans="1:9">
      <c r="A1347" s="23">
        <f t="shared" si="68"/>
        <v>1243</v>
      </c>
      <c r="B1347" s="226" t="s">
        <v>271</v>
      </c>
      <c r="C1347" s="226" t="s">
        <v>561</v>
      </c>
      <c r="D1347" s="136">
        <v>43019</v>
      </c>
      <c r="E1347" s="136">
        <v>43063</v>
      </c>
      <c r="F1347" s="136">
        <v>43061</v>
      </c>
      <c r="G1347" s="25">
        <f t="shared" si="66"/>
        <v>42</v>
      </c>
      <c r="H1347" s="373">
        <v>62441.120000000003</v>
      </c>
      <c r="I1347" s="121">
        <f t="shared" si="67"/>
        <v>2622527.04</v>
      </c>
    </row>
    <row r="1348" spans="1:9">
      <c r="A1348" s="23">
        <f t="shared" si="68"/>
        <v>1244</v>
      </c>
      <c r="B1348" s="226"/>
      <c r="C1348" s="226"/>
      <c r="D1348" s="136">
        <v>43021</v>
      </c>
      <c r="E1348" s="136">
        <v>43063</v>
      </c>
      <c r="F1348" s="136">
        <v>43061</v>
      </c>
      <c r="G1348" s="25">
        <f t="shared" si="66"/>
        <v>40</v>
      </c>
      <c r="H1348" s="373">
        <v>63312.76</v>
      </c>
      <c r="I1348" s="121">
        <f t="shared" si="67"/>
        <v>2532510.4</v>
      </c>
    </row>
    <row r="1349" spans="1:9">
      <c r="A1349" s="23">
        <f t="shared" si="68"/>
        <v>1245</v>
      </c>
      <c r="B1349" s="226"/>
      <c r="C1349" s="226"/>
      <c r="D1349" s="136">
        <v>43034</v>
      </c>
      <c r="E1349" s="136">
        <v>43063</v>
      </c>
      <c r="F1349" s="136">
        <v>43061</v>
      </c>
      <c r="G1349" s="25">
        <f t="shared" si="66"/>
        <v>27</v>
      </c>
      <c r="H1349" s="373">
        <v>64659.839999999997</v>
      </c>
      <c r="I1349" s="121">
        <f t="shared" si="67"/>
        <v>1745815.68</v>
      </c>
    </row>
    <row r="1350" spans="1:9">
      <c r="A1350" s="23">
        <f t="shared" si="68"/>
        <v>1246</v>
      </c>
      <c r="B1350" s="226"/>
      <c r="C1350" s="226"/>
      <c r="D1350" s="136">
        <v>43034</v>
      </c>
      <c r="E1350" s="136">
        <v>43063</v>
      </c>
      <c r="F1350" s="136">
        <v>43061</v>
      </c>
      <c r="G1350" s="25">
        <f t="shared" si="66"/>
        <v>27</v>
      </c>
      <c r="H1350" s="373">
        <v>63708.959999999999</v>
      </c>
      <c r="I1350" s="121">
        <f t="shared" si="67"/>
        <v>1720141.92</v>
      </c>
    </row>
    <row r="1351" spans="1:9">
      <c r="A1351" s="23">
        <f t="shared" si="68"/>
        <v>1247</v>
      </c>
      <c r="B1351" s="226"/>
      <c r="C1351" s="226"/>
      <c r="D1351" s="136">
        <v>43035</v>
      </c>
      <c r="E1351" s="136">
        <v>43063</v>
      </c>
      <c r="F1351" s="136">
        <v>43061</v>
      </c>
      <c r="G1351" s="25">
        <f t="shared" si="66"/>
        <v>26</v>
      </c>
      <c r="H1351" s="373">
        <v>63075.040000000001</v>
      </c>
      <c r="I1351" s="121">
        <f t="shared" si="67"/>
        <v>1639951.04</v>
      </c>
    </row>
    <row r="1352" spans="1:9">
      <c r="A1352" s="23">
        <f t="shared" si="68"/>
        <v>1248</v>
      </c>
      <c r="B1352" s="226"/>
      <c r="C1352" s="226"/>
      <c r="D1352" s="136">
        <v>43035</v>
      </c>
      <c r="E1352" s="136">
        <v>43063</v>
      </c>
      <c r="F1352" s="136">
        <v>43061</v>
      </c>
      <c r="G1352" s="25">
        <f t="shared" si="66"/>
        <v>26</v>
      </c>
      <c r="H1352" s="373">
        <v>61886.44</v>
      </c>
      <c r="I1352" s="121">
        <f t="shared" si="67"/>
        <v>1609047.44</v>
      </c>
    </row>
    <row r="1353" spans="1:9">
      <c r="A1353" s="23">
        <f t="shared" si="68"/>
        <v>1249</v>
      </c>
      <c r="B1353" s="226"/>
      <c r="C1353" s="226"/>
      <c r="D1353" s="136">
        <v>43035</v>
      </c>
      <c r="E1353" s="136">
        <v>43063</v>
      </c>
      <c r="F1353" s="136">
        <v>43061</v>
      </c>
      <c r="G1353" s="25">
        <f t="shared" si="66"/>
        <v>26</v>
      </c>
      <c r="H1353" s="373">
        <v>63946.68</v>
      </c>
      <c r="I1353" s="121">
        <f t="shared" si="67"/>
        <v>1662613.68</v>
      </c>
    </row>
    <row r="1354" spans="1:9">
      <c r="A1354" s="23">
        <f t="shared" si="68"/>
        <v>1250</v>
      </c>
      <c r="B1354" s="226"/>
      <c r="C1354" s="226"/>
      <c r="D1354" s="136">
        <v>43035</v>
      </c>
      <c r="E1354" s="136">
        <v>43063</v>
      </c>
      <c r="F1354" s="136">
        <v>43061</v>
      </c>
      <c r="G1354" s="25">
        <f t="shared" si="66"/>
        <v>26</v>
      </c>
      <c r="H1354" s="373">
        <v>63471.24</v>
      </c>
      <c r="I1354" s="121">
        <f t="shared" si="67"/>
        <v>1650252.24</v>
      </c>
    </row>
    <row r="1355" spans="1:9">
      <c r="A1355" s="23">
        <f t="shared" si="68"/>
        <v>1251</v>
      </c>
      <c r="B1355" s="226"/>
      <c r="C1355" s="226"/>
      <c r="D1355" s="136">
        <v>43027</v>
      </c>
      <c r="E1355" s="136">
        <v>43063</v>
      </c>
      <c r="F1355" s="136">
        <v>43061</v>
      </c>
      <c r="G1355" s="25">
        <f t="shared" si="66"/>
        <v>34</v>
      </c>
      <c r="H1355" s="373">
        <v>63708.959999999999</v>
      </c>
      <c r="I1355" s="121">
        <f t="shared" si="67"/>
        <v>2166104.64</v>
      </c>
    </row>
    <row r="1356" spans="1:9">
      <c r="A1356" s="23">
        <f t="shared" si="68"/>
        <v>1252</v>
      </c>
      <c r="B1356" s="226"/>
      <c r="C1356" s="226"/>
      <c r="D1356" s="136">
        <v>43027</v>
      </c>
      <c r="E1356" s="136">
        <v>43063</v>
      </c>
      <c r="F1356" s="136">
        <v>43061</v>
      </c>
      <c r="G1356" s="25">
        <f t="shared" si="66"/>
        <v>34</v>
      </c>
      <c r="H1356" s="373">
        <v>63946.68</v>
      </c>
      <c r="I1356" s="121">
        <f t="shared" si="67"/>
        <v>2174187.12</v>
      </c>
    </row>
    <row r="1357" spans="1:9">
      <c r="A1357" s="23">
        <f t="shared" si="68"/>
        <v>1253</v>
      </c>
      <c r="B1357" s="226"/>
      <c r="C1357" s="226"/>
      <c r="D1357" s="136">
        <v>43033</v>
      </c>
      <c r="E1357" s="136">
        <v>43063</v>
      </c>
      <c r="F1357" s="136">
        <v>43061</v>
      </c>
      <c r="G1357" s="25">
        <f t="shared" si="66"/>
        <v>28</v>
      </c>
      <c r="H1357" s="373">
        <v>63946.68</v>
      </c>
      <c r="I1357" s="121">
        <f t="shared" si="67"/>
        <v>1790507.04</v>
      </c>
    </row>
    <row r="1358" spans="1:9">
      <c r="A1358" s="23">
        <f t="shared" si="68"/>
        <v>1254</v>
      </c>
      <c r="B1358" s="226"/>
      <c r="C1358" s="226"/>
      <c r="D1358" s="136">
        <v>43033</v>
      </c>
      <c r="E1358" s="136">
        <v>43063</v>
      </c>
      <c r="F1358" s="136">
        <v>43061</v>
      </c>
      <c r="G1358" s="25">
        <f t="shared" si="66"/>
        <v>28</v>
      </c>
      <c r="H1358" s="373">
        <v>63550.48</v>
      </c>
      <c r="I1358" s="121">
        <f t="shared" si="67"/>
        <v>1779413.44</v>
      </c>
    </row>
    <row r="1359" spans="1:9">
      <c r="A1359" s="23">
        <f t="shared" si="68"/>
        <v>1255</v>
      </c>
      <c r="B1359" s="226"/>
      <c r="C1359" s="226"/>
      <c r="D1359" s="136">
        <v>43034</v>
      </c>
      <c r="E1359" s="136">
        <v>43063</v>
      </c>
      <c r="F1359" s="136">
        <v>43061</v>
      </c>
      <c r="G1359" s="25">
        <f t="shared" si="66"/>
        <v>27</v>
      </c>
      <c r="H1359" s="373">
        <v>63550.48</v>
      </c>
      <c r="I1359" s="121">
        <f t="shared" si="67"/>
        <v>1715862.96</v>
      </c>
    </row>
    <row r="1360" spans="1:9">
      <c r="A1360" s="23">
        <f t="shared" si="68"/>
        <v>1256</v>
      </c>
      <c r="B1360" s="226"/>
      <c r="C1360" s="226"/>
      <c r="D1360" s="136">
        <v>43034</v>
      </c>
      <c r="E1360" s="136">
        <v>43063</v>
      </c>
      <c r="F1360" s="136">
        <v>43061</v>
      </c>
      <c r="G1360" s="25">
        <f t="shared" si="66"/>
        <v>27</v>
      </c>
      <c r="H1360" s="373">
        <v>63392</v>
      </c>
      <c r="I1360" s="121">
        <f t="shared" si="67"/>
        <v>1711584</v>
      </c>
    </row>
    <row r="1361" spans="1:9">
      <c r="A1361" s="23">
        <f t="shared" si="68"/>
        <v>1257</v>
      </c>
      <c r="B1361" s="226"/>
      <c r="C1361" s="226"/>
      <c r="D1361" s="136">
        <v>43034</v>
      </c>
      <c r="E1361" s="136">
        <v>43063</v>
      </c>
      <c r="F1361" s="136">
        <v>43061</v>
      </c>
      <c r="G1361" s="25">
        <f t="shared" si="66"/>
        <v>27</v>
      </c>
      <c r="H1361" s="373">
        <v>62203.4</v>
      </c>
      <c r="I1361" s="121">
        <f t="shared" si="67"/>
        <v>1679491.8</v>
      </c>
    </row>
    <row r="1362" spans="1:9">
      <c r="A1362" s="23">
        <f t="shared" si="68"/>
        <v>1258</v>
      </c>
      <c r="B1362" s="226"/>
      <c r="C1362" s="226"/>
      <c r="D1362" s="136">
        <v>43034</v>
      </c>
      <c r="E1362" s="136">
        <v>43063</v>
      </c>
      <c r="F1362" s="136">
        <v>43061</v>
      </c>
      <c r="G1362" s="25">
        <f t="shared" si="66"/>
        <v>27</v>
      </c>
      <c r="H1362" s="373">
        <v>61965.68</v>
      </c>
      <c r="I1362" s="121">
        <f t="shared" si="67"/>
        <v>1673073.36</v>
      </c>
    </row>
    <row r="1363" spans="1:9">
      <c r="A1363" s="23">
        <f t="shared" si="68"/>
        <v>1259</v>
      </c>
      <c r="B1363" s="226"/>
      <c r="C1363" s="226"/>
      <c r="D1363" s="136">
        <v>43033</v>
      </c>
      <c r="E1363" s="136">
        <v>43063</v>
      </c>
      <c r="F1363" s="136">
        <v>43061</v>
      </c>
      <c r="G1363" s="25">
        <f t="shared" si="66"/>
        <v>28</v>
      </c>
      <c r="H1363" s="373">
        <v>63550.48</v>
      </c>
      <c r="I1363" s="121">
        <f t="shared" si="67"/>
        <v>1779413.44</v>
      </c>
    </row>
    <row r="1364" spans="1:9">
      <c r="A1364" s="23">
        <f t="shared" si="68"/>
        <v>1260</v>
      </c>
      <c r="B1364" s="226"/>
      <c r="C1364" s="226"/>
      <c r="D1364" s="136">
        <v>43038</v>
      </c>
      <c r="E1364" s="136">
        <v>43063</v>
      </c>
      <c r="F1364" s="136">
        <v>43061</v>
      </c>
      <c r="G1364" s="25">
        <f t="shared" si="66"/>
        <v>23</v>
      </c>
      <c r="H1364" s="373">
        <v>63629.72</v>
      </c>
      <c r="I1364" s="121">
        <f t="shared" si="67"/>
        <v>1463483.56</v>
      </c>
    </row>
    <row r="1365" spans="1:9">
      <c r="A1365" s="23">
        <f t="shared" si="68"/>
        <v>1261</v>
      </c>
      <c r="B1365" s="226"/>
      <c r="C1365" s="226"/>
      <c r="D1365" s="136">
        <v>43038</v>
      </c>
      <c r="E1365" s="136">
        <v>43063</v>
      </c>
      <c r="F1365" s="136">
        <v>43061</v>
      </c>
      <c r="G1365" s="25">
        <f t="shared" si="66"/>
        <v>23</v>
      </c>
      <c r="H1365" s="373">
        <v>63550.48</v>
      </c>
      <c r="I1365" s="121">
        <f t="shared" si="67"/>
        <v>1461661.04</v>
      </c>
    </row>
    <row r="1366" spans="1:9">
      <c r="A1366" s="23">
        <f t="shared" si="68"/>
        <v>1262</v>
      </c>
      <c r="B1366" s="226" t="s">
        <v>271</v>
      </c>
      <c r="C1366" s="226" t="s">
        <v>562</v>
      </c>
      <c r="D1366" s="136">
        <v>43026</v>
      </c>
      <c r="E1366" s="136">
        <v>43063</v>
      </c>
      <c r="F1366" s="136">
        <v>43061</v>
      </c>
      <c r="G1366" s="25">
        <f t="shared" si="66"/>
        <v>35</v>
      </c>
      <c r="H1366" s="373">
        <v>69488</v>
      </c>
      <c r="I1366" s="121">
        <f t="shared" si="67"/>
        <v>2432080</v>
      </c>
    </row>
    <row r="1367" spans="1:9">
      <c r="A1367" s="23">
        <f t="shared" si="68"/>
        <v>1263</v>
      </c>
      <c r="B1367" s="226"/>
      <c r="C1367" s="226"/>
      <c r="D1367" s="136">
        <v>43018</v>
      </c>
      <c r="E1367" s="136">
        <v>43063</v>
      </c>
      <c r="F1367" s="136">
        <v>43061</v>
      </c>
      <c r="G1367" s="25">
        <f t="shared" si="66"/>
        <v>43</v>
      </c>
      <c r="H1367" s="373">
        <v>67682</v>
      </c>
      <c r="I1367" s="121">
        <f t="shared" si="67"/>
        <v>2910326</v>
      </c>
    </row>
    <row r="1368" spans="1:9">
      <c r="A1368" s="23">
        <f t="shared" si="68"/>
        <v>1264</v>
      </c>
      <c r="B1368" s="226" t="s">
        <v>271</v>
      </c>
      <c r="C1368" s="226" t="s">
        <v>563</v>
      </c>
      <c r="D1368" s="136">
        <v>43028</v>
      </c>
      <c r="E1368" s="136">
        <v>43084</v>
      </c>
      <c r="F1368" s="136">
        <v>43084</v>
      </c>
      <c r="G1368" s="25">
        <f t="shared" si="66"/>
        <v>56</v>
      </c>
      <c r="H1368" s="373">
        <v>1367.66</v>
      </c>
      <c r="I1368" s="121">
        <f t="shared" si="67"/>
        <v>76588.960000000006</v>
      </c>
    </row>
    <row r="1369" spans="1:9">
      <c r="A1369" s="23">
        <f t="shared" si="68"/>
        <v>1265</v>
      </c>
      <c r="B1369" s="226"/>
      <c r="C1369" s="226"/>
      <c r="D1369" s="136">
        <v>43026</v>
      </c>
      <c r="E1369" s="136">
        <v>43084</v>
      </c>
      <c r="F1369" s="136">
        <v>43084</v>
      </c>
      <c r="G1369" s="25">
        <f t="shared" si="66"/>
        <v>58</v>
      </c>
      <c r="H1369" s="373">
        <v>1362.54</v>
      </c>
      <c r="I1369" s="121">
        <f t="shared" si="67"/>
        <v>79027.320000000007</v>
      </c>
    </row>
    <row r="1370" spans="1:9">
      <c r="A1370" s="23">
        <f t="shared" si="68"/>
        <v>1266</v>
      </c>
      <c r="B1370" s="226"/>
      <c r="C1370" s="226"/>
      <c r="D1370" s="136">
        <v>43028</v>
      </c>
      <c r="E1370" s="136">
        <v>43084</v>
      </c>
      <c r="F1370" s="136">
        <v>43084</v>
      </c>
      <c r="G1370" s="25">
        <f t="shared" si="66"/>
        <v>56</v>
      </c>
      <c r="H1370" s="373">
        <v>1348.88</v>
      </c>
      <c r="I1370" s="121">
        <f t="shared" si="67"/>
        <v>75537.279999999999</v>
      </c>
    </row>
    <row r="1371" spans="1:9">
      <c r="A1371" s="23">
        <f t="shared" si="68"/>
        <v>1267</v>
      </c>
      <c r="B1371" s="226"/>
      <c r="C1371" s="226"/>
      <c r="D1371" s="136">
        <v>43018</v>
      </c>
      <c r="E1371" s="136">
        <v>43084</v>
      </c>
      <c r="F1371" s="136">
        <v>43084</v>
      </c>
      <c r="G1371" s="25">
        <f t="shared" si="66"/>
        <v>66</v>
      </c>
      <c r="H1371" s="373">
        <v>1342.05</v>
      </c>
      <c r="I1371" s="121">
        <f t="shared" si="67"/>
        <v>88575.3</v>
      </c>
    </row>
    <row r="1372" spans="1:9">
      <c r="A1372" s="23">
        <f t="shared" si="68"/>
        <v>1268</v>
      </c>
      <c r="B1372" s="226"/>
      <c r="C1372" s="226"/>
      <c r="D1372" s="136">
        <v>43028</v>
      </c>
      <c r="E1372" s="136">
        <v>43084</v>
      </c>
      <c r="F1372" s="136">
        <v>43084</v>
      </c>
      <c r="G1372" s="25">
        <f t="shared" si="66"/>
        <v>56</v>
      </c>
      <c r="H1372" s="373">
        <v>1365.96</v>
      </c>
      <c r="I1372" s="121">
        <f t="shared" si="67"/>
        <v>76493.759999999995</v>
      </c>
    </row>
    <row r="1373" spans="1:9">
      <c r="A1373" s="23">
        <f t="shared" si="68"/>
        <v>1269</v>
      </c>
      <c r="B1373" s="226"/>
      <c r="C1373" s="226"/>
      <c r="D1373" s="136">
        <v>43031</v>
      </c>
      <c r="E1373" s="136">
        <v>43084</v>
      </c>
      <c r="F1373" s="136">
        <v>43084</v>
      </c>
      <c r="G1373" s="25">
        <f t="shared" si="66"/>
        <v>53</v>
      </c>
      <c r="H1373" s="373">
        <v>1389.86</v>
      </c>
      <c r="I1373" s="121">
        <f t="shared" si="67"/>
        <v>73662.58</v>
      </c>
    </row>
    <row r="1374" spans="1:9">
      <c r="A1374" s="23">
        <f t="shared" si="68"/>
        <v>1270</v>
      </c>
      <c r="B1374" s="226"/>
      <c r="C1374" s="226"/>
      <c r="D1374" s="136">
        <v>43018</v>
      </c>
      <c r="E1374" s="136">
        <v>43084</v>
      </c>
      <c r="F1374" s="136">
        <v>43084</v>
      </c>
      <c r="G1374" s="25">
        <f t="shared" si="66"/>
        <v>66</v>
      </c>
      <c r="H1374" s="373">
        <v>1328.39</v>
      </c>
      <c r="I1374" s="121">
        <f t="shared" si="67"/>
        <v>87673.74</v>
      </c>
    </row>
    <row r="1375" spans="1:9">
      <c r="A1375" s="23">
        <f t="shared" si="68"/>
        <v>1271</v>
      </c>
      <c r="B1375" s="226"/>
      <c r="C1375" s="226"/>
      <c r="D1375" s="136">
        <v>43031</v>
      </c>
      <c r="E1375" s="136">
        <v>43084</v>
      </c>
      <c r="F1375" s="136">
        <v>43084</v>
      </c>
      <c r="G1375" s="25">
        <f t="shared" si="66"/>
        <v>53</v>
      </c>
      <c r="H1375" s="373">
        <v>1362.54</v>
      </c>
      <c r="I1375" s="121">
        <f t="shared" si="67"/>
        <v>72214.62</v>
      </c>
    </row>
    <row r="1376" spans="1:9">
      <c r="A1376" s="23">
        <f t="shared" si="68"/>
        <v>1272</v>
      </c>
      <c r="B1376" s="226" t="s">
        <v>271</v>
      </c>
      <c r="C1376" s="226" t="s">
        <v>564</v>
      </c>
      <c r="D1376" s="136">
        <v>43019</v>
      </c>
      <c r="E1376" s="136">
        <v>43084</v>
      </c>
      <c r="F1376" s="136">
        <v>43084</v>
      </c>
      <c r="G1376" s="25">
        <f t="shared" si="66"/>
        <v>65</v>
      </c>
      <c r="H1376" s="373">
        <v>2747.5525534999997</v>
      </c>
      <c r="I1376" s="121">
        <f t="shared" si="67"/>
        <v>178590.92</v>
      </c>
    </row>
    <row r="1377" spans="1:9">
      <c r="A1377" s="23">
        <f t="shared" si="68"/>
        <v>1273</v>
      </c>
      <c r="B1377" s="226"/>
      <c r="C1377" s="226"/>
      <c r="D1377" s="136">
        <v>43021</v>
      </c>
      <c r="E1377" s="136">
        <v>43084</v>
      </c>
      <c r="F1377" s="136">
        <v>43084</v>
      </c>
      <c r="G1377" s="25">
        <f t="shared" si="66"/>
        <v>63</v>
      </c>
      <c r="H1377" s="373">
        <v>2785.9067135</v>
      </c>
      <c r="I1377" s="121">
        <f t="shared" si="67"/>
        <v>175512.12</v>
      </c>
    </row>
    <row r="1378" spans="1:9">
      <c r="A1378" s="23">
        <f t="shared" si="68"/>
        <v>1274</v>
      </c>
      <c r="B1378" s="226"/>
      <c r="C1378" s="226"/>
      <c r="D1378" s="136">
        <v>43034</v>
      </c>
      <c r="E1378" s="136">
        <v>43084</v>
      </c>
      <c r="F1378" s="136">
        <v>43084</v>
      </c>
      <c r="G1378" s="25">
        <f t="shared" si="66"/>
        <v>50</v>
      </c>
      <c r="H1378" s="373">
        <v>2845.1813244</v>
      </c>
      <c r="I1378" s="121">
        <f t="shared" si="67"/>
        <v>142259.07</v>
      </c>
    </row>
    <row r="1379" spans="1:9">
      <c r="A1379" s="23">
        <f t="shared" si="68"/>
        <v>1275</v>
      </c>
      <c r="B1379" s="226"/>
      <c r="C1379" s="226"/>
      <c r="D1379" s="136">
        <v>43034</v>
      </c>
      <c r="E1379" s="136">
        <v>43084</v>
      </c>
      <c r="F1379" s="136">
        <v>43084</v>
      </c>
      <c r="G1379" s="25">
        <f t="shared" si="66"/>
        <v>50</v>
      </c>
      <c r="H1379" s="373">
        <v>2803.3404225999998</v>
      </c>
      <c r="I1379" s="121">
        <f t="shared" si="67"/>
        <v>140167.01999999999</v>
      </c>
    </row>
    <row r="1380" spans="1:9">
      <c r="A1380" s="23">
        <f t="shared" si="68"/>
        <v>1276</v>
      </c>
      <c r="B1380" s="226"/>
      <c r="C1380" s="226"/>
      <c r="D1380" s="136">
        <v>43035</v>
      </c>
      <c r="E1380" s="136">
        <v>43084</v>
      </c>
      <c r="F1380" s="136">
        <v>43084</v>
      </c>
      <c r="G1380" s="25">
        <f t="shared" si="66"/>
        <v>49</v>
      </c>
      <c r="H1380" s="373">
        <v>2775.446488</v>
      </c>
      <c r="I1380" s="121">
        <f t="shared" si="67"/>
        <v>135996.88</v>
      </c>
    </row>
    <row r="1381" spans="1:9">
      <c r="A1381" s="23">
        <f t="shared" si="68"/>
        <v>1277</v>
      </c>
      <c r="B1381" s="226"/>
      <c r="C1381" s="226"/>
      <c r="D1381" s="136">
        <v>43035</v>
      </c>
      <c r="E1381" s="136">
        <v>43084</v>
      </c>
      <c r="F1381" s="136">
        <v>43084</v>
      </c>
      <c r="G1381" s="25">
        <f t="shared" si="66"/>
        <v>49</v>
      </c>
      <c r="H1381" s="373">
        <v>2723.1453606999999</v>
      </c>
      <c r="I1381" s="121">
        <f t="shared" si="67"/>
        <v>133434.12</v>
      </c>
    </row>
    <row r="1382" spans="1:9">
      <c r="A1382" s="23">
        <f t="shared" si="68"/>
        <v>1278</v>
      </c>
      <c r="B1382" s="226"/>
      <c r="C1382" s="226"/>
      <c r="D1382" s="136">
        <v>43035</v>
      </c>
      <c r="E1382" s="136">
        <v>43084</v>
      </c>
      <c r="F1382" s="136">
        <v>43084</v>
      </c>
      <c r="G1382" s="25">
        <f t="shared" si="66"/>
        <v>49</v>
      </c>
      <c r="H1382" s="373">
        <v>2813.8006479999999</v>
      </c>
      <c r="I1382" s="121">
        <f t="shared" si="67"/>
        <v>137876.23000000001</v>
      </c>
    </row>
    <row r="1383" spans="1:9">
      <c r="A1383" s="23">
        <f t="shared" si="68"/>
        <v>1279</v>
      </c>
      <c r="B1383" s="226"/>
      <c r="C1383" s="226"/>
      <c r="D1383" s="136">
        <v>43035</v>
      </c>
      <c r="E1383" s="136">
        <v>43084</v>
      </c>
      <c r="F1383" s="136">
        <v>43084</v>
      </c>
      <c r="G1383" s="25">
        <f t="shared" si="66"/>
        <v>49</v>
      </c>
      <c r="H1383" s="373">
        <v>2792.8801970999998</v>
      </c>
      <c r="I1383" s="121">
        <f t="shared" si="67"/>
        <v>136851.13</v>
      </c>
    </row>
    <row r="1384" spans="1:9">
      <c r="A1384" s="23">
        <f t="shared" si="68"/>
        <v>1280</v>
      </c>
      <c r="B1384" s="226"/>
      <c r="C1384" s="226"/>
      <c r="D1384" s="136">
        <v>43027</v>
      </c>
      <c r="E1384" s="136">
        <v>43084</v>
      </c>
      <c r="F1384" s="136">
        <v>43084</v>
      </c>
      <c r="G1384" s="25">
        <f t="shared" si="66"/>
        <v>57</v>
      </c>
      <c r="H1384" s="373">
        <v>2803.3404225999998</v>
      </c>
      <c r="I1384" s="121">
        <f t="shared" si="67"/>
        <v>159790.39999999999</v>
      </c>
    </row>
    <row r="1385" spans="1:9">
      <c r="A1385" s="23">
        <f t="shared" si="68"/>
        <v>1281</v>
      </c>
      <c r="B1385" s="226"/>
      <c r="C1385" s="226"/>
      <c r="D1385" s="136">
        <v>43027</v>
      </c>
      <c r="E1385" s="136">
        <v>43084</v>
      </c>
      <c r="F1385" s="136">
        <v>43084</v>
      </c>
      <c r="G1385" s="25">
        <f t="shared" ref="G1385:G1448" si="69">F1385-D1385</f>
        <v>57</v>
      </c>
      <c r="H1385" s="373">
        <v>2813.8006479999999</v>
      </c>
      <c r="I1385" s="121">
        <f t="shared" ref="I1385:I1448" si="70">ROUND(G1385*H1385,2)</f>
        <v>160386.64000000001</v>
      </c>
    </row>
    <row r="1386" spans="1:9">
      <c r="A1386" s="23">
        <f t="shared" si="68"/>
        <v>1282</v>
      </c>
      <c r="B1386" s="226"/>
      <c r="C1386" s="226"/>
      <c r="D1386" s="136">
        <v>43033</v>
      </c>
      <c r="E1386" s="136">
        <v>43084</v>
      </c>
      <c r="F1386" s="136">
        <v>43084</v>
      </c>
      <c r="G1386" s="25">
        <f t="shared" si="69"/>
        <v>51</v>
      </c>
      <c r="H1386" s="373">
        <v>2813.8006479999999</v>
      </c>
      <c r="I1386" s="121">
        <f t="shared" si="70"/>
        <v>143503.82999999999</v>
      </c>
    </row>
    <row r="1387" spans="1:9">
      <c r="A1387" s="23">
        <f t="shared" si="68"/>
        <v>1283</v>
      </c>
      <c r="B1387" s="226"/>
      <c r="C1387" s="226"/>
      <c r="D1387" s="136">
        <v>43033</v>
      </c>
      <c r="E1387" s="136">
        <v>43084</v>
      </c>
      <c r="F1387" s="136">
        <v>43084</v>
      </c>
      <c r="G1387" s="25">
        <f t="shared" si="69"/>
        <v>51</v>
      </c>
      <c r="H1387" s="373">
        <v>2796.3669389000002</v>
      </c>
      <c r="I1387" s="121">
        <f t="shared" si="70"/>
        <v>142614.71</v>
      </c>
    </row>
    <row r="1388" spans="1:9">
      <c r="A1388" s="23">
        <f t="shared" si="68"/>
        <v>1284</v>
      </c>
      <c r="B1388" s="226"/>
      <c r="C1388" s="226"/>
      <c r="D1388" s="136">
        <v>43034</v>
      </c>
      <c r="E1388" s="136">
        <v>43084</v>
      </c>
      <c r="F1388" s="136">
        <v>43084</v>
      </c>
      <c r="G1388" s="25">
        <f t="shared" si="69"/>
        <v>50</v>
      </c>
      <c r="H1388" s="373">
        <v>2796.3669389000002</v>
      </c>
      <c r="I1388" s="121">
        <f t="shared" si="70"/>
        <v>139818.35</v>
      </c>
    </row>
    <row r="1389" spans="1:9">
      <c r="A1389" s="23">
        <f t="shared" si="68"/>
        <v>1285</v>
      </c>
      <c r="B1389" s="226"/>
      <c r="C1389" s="226"/>
      <c r="D1389" s="136">
        <v>43034</v>
      </c>
      <c r="E1389" s="136">
        <v>43084</v>
      </c>
      <c r="F1389" s="136">
        <v>43084</v>
      </c>
      <c r="G1389" s="25">
        <f t="shared" si="69"/>
        <v>50</v>
      </c>
      <c r="H1389" s="373">
        <v>2789.3934552999999</v>
      </c>
      <c r="I1389" s="121">
        <f t="shared" si="70"/>
        <v>139469.67000000001</v>
      </c>
    </row>
    <row r="1390" spans="1:9">
      <c r="A1390" s="23">
        <f t="shared" si="68"/>
        <v>1286</v>
      </c>
      <c r="B1390" s="226"/>
      <c r="C1390" s="226"/>
      <c r="D1390" s="136">
        <v>43034</v>
      </c>
      <c r="E1390" s="136">
        <v>43084</v>
      </c>
      <c r="F1390" s="136">
        <v>43084</v>
      </c>
      <c r="G1390" s="25">
        <f t="shared" si="69"/>
        <v>50</v>
      </c>
      <c r="H1390" s="373">
        <v>2737.0923280000002</v>
      </c>
      <c r="I1390" s="121">
        <f t="shared" si="70"/>
        <v>136854.62</v>
      </c>
    </row>
    <row r="1391" spans="1:9">
      <c r="A1391" s="23">
        <f t="shared" si="68"/>
        <v>1287</v>
      </c>
      <c r="B1391" s="226"/>
      <c r="C1391" s="226"/>
      <c r="D1391" s="136">
        <v>43034</v>
      </c>
      <c r="E1391" s="136">
        <v>43084</v>
      </c>
      <c r="F1391" s="136">
        <v>43084</v>
      </c>
      <c r="G1391" s="25">
        <f t="shared" si="69"/>
        <v>50</v>
      </c>
      <c r="H1391" s="373">
        <v>2726.6321026000001</v>
      </c>
      <c r="I1391" s="121">
        <f t="shared" si="70"/>
        <v>136331.60999999999</v>
      </c>
    </row>
    <row r="1392" spans="1:9">
      <c r="A1392" s="23">
        <f t="shared" si="68"/>
        <v>1288</v>
      </c>
      <c r="B1392" s="226"/>
      <c r="C1392" s="226"/>
      <c r="D1392" s="136">
        <v>43033</v>
      </c>
      <c r="E1392" s="136">
        <v>43084</v>
      </c>
      <c r="F1392" s="136">
        <v>43084</v>
      </c>
      <c r="G1392" s="25">
        <f t="shared" si="69"/>
        <v>51</v>
      </c>
      <c r="H1392" s="373">
        <v>2796.3669389000002</v>
      </c>
      <c r="I1392" s="121">
        <f t="shared" si="70"/>
        <v>142614.71</v>
      </c>
    </row>
    <row r="1393" spans="1:9">
      <c r="A1393" s="23">
        <f t="shared" si="68"/>
        <v>1289</v>
      </c>
      <c r="B1393" s="226"/>
      <c r="C1393" s="226"/>
      <c r="D1393" s="136">
        <v>43038</v>
      </c>
      <c r="E1393" s="136">
        <v>43084</v>
      </c>
      <c r="F1393" s="136">
        <v>43084</v>
      </c>
      <c r="G1393" s="25">
        <f t="shared" si="69"/>
        <v>46</v>
      </c>
      <c r="H1393" s="373">
        <v>2799.8536807999999</v>
      </c>
      <c r="I1393" s="121">
        <f t="shared" si="70"/>
        <v>128793.27</v>
      </c>
    </row>
    <row r="1394" spans="1:9">
      <c r="A1394" s="23">
        <f t="shared" si="68"/>
        <v>1290</v>
      </c>
      <c r="B1394" s="226"/>
      <c r="C1394" s="226"/>
      <c r="D1394" s="136">
        <v>43038</v>
      </c>
      <c r="E1394" s="136">
        <v>43084</v>
      </c>
      <c r="F1394" s="136">
        <v>43084</v>
      </c>
      <c r="G1394" s="25">
        <f t="shared" si="69"/>
        <v>46</v>
      </c>
      <c r="H1394" s="373">
        <v>2796.3669389000002</v>
      </c>
      <c r="I1394" s="121">
        <f t="shared" si="70"/>
        <v>128632.88</v>
      </c>
    </row>
    <row r="1395" spans="1:9">
      <c r="A1395" s="23">
        <f t="shared" si="68"/>
        <v>1291</v>
      </c>
      <c r="B1395" s="226"/>
      <c r="C1395" s="226"/>
      <c r="D1395" s="136">
        <v>43038</v>
      </c>
      <c r="E1395" s="136">
        <v>43084</v>
      </c>
      <c r="F1395" s="136">
        <v>43084</v>
      </c>
      <c r="G1395" s="25">
        <f t="shared" si="69"/>
        <v>46</v>
      </c>
      <c r="H1395" s="373">
        <v>65105.945811600002</v>
      </c>
      <c r="I1395" s="121">
        <f t="shared" si="70"/>
        <v>2994873.51</v>
      </c>
    </row>
    <row r="1396" spans="1:9">
      <c r="A1396" s="23">
        <f t="shared" si="68"/>
        <v>1292</v>
      </c>
      <c r="B1396" s="226"/>
      <c r="C1396" s="226"/>
      <c r="D1396" s="136">
        <v>43042</v>
      </c>
      <c r="E1396" s="136">
        <v>43084</v>
      </c>
      <c r="F1396" s="136">
        <v>43084</v>
      </c>
      <c r="G1396" s="25">
        <f t="shared" si="69"/>
        <v>42</v>
      </c>
      <c r="H1396" s="373">
        <v>65354.126037100003</v>
      </c>
      <c r="I1396" s="121">
        <f t="shared" si="70"/>
        <v>2744873.29</v>
      </c>
    </row>
    <row r="1397" spans="1:9">
      <c r="A1397" s="23">
        <f t="shared" si="68"/>
        <v>1293</v>
      </c>
      <c r="B1397" s="226"/>
      <c r="C1397" s="226"/>
      <c r="D1397" s="136">
        <v>43045</v>
      </c>
      <c r="E1397" s="136">
        <v>43084</v>
      </c>
      <c r="F1397" s="136">
        <v>43084</v>
      </c>
      <c r="G1397" s="25">
        <f t="shared" si="69"/>
        <v>39</v>
      </c>
      <c r="H1397" s="373">
        <v>65354.126037100003</v>
      </c>
      <c r="I1397" s="121">
        <f t="shared" si="70"/>
        <v>2548810.92</v>
      </c>
    </row>
    <row r="1398" spans="1:9">
      <c r="A1398" s="23">
        <f t="shared" ref="A1398:A1461" si="71">A1397+1</f>
        <v>1294</v>
      </c>
      <c r="B1398" s="226"/>
      <c r="C1398" s="226"/>
      <c r="D1398" s="136">
        <v>43045</v>
      </c>
      <c r="E1398" s="136">
        <v>43084</v>
      </c>
      <c r="F1398" s="136">
        <v>43084</v>
      </c>
      <c r="G1398" s="25">
        <f t="shared" si="69"/>
        <v>39</v>
      </c>
      <c r="H1398" s="373">
        <v>64526.858618899991</v>
      </c>
      <c r="I1398" s="121">
        <f t="shared" si="70"/>
        <v>2516547.4900000002</v>
      </c>
    </row>
    <row r="1399" spans="1:9">
      <c r="A1399" s="23">
        <f t="shared" si="71"/>
        <v>1295</v>
      </c>
      <c r="B1399" s="226"/>
      <c r="C1399" s="226"/>
      <c r="D1399" s="136">
        <v>43047</v>
      </c>
      <c r="E1399" s="136">
        <v>43084</v>
      </c>
      <c r="F1399" s="136">
        <v>43084</v>
      </c>
      <c r="G1399" s="25">
        <f t="shared" si="69"/>
        <v>37</v>
      </c>
      <c r="H1399" s="373">
        <v>66843.207389799994</v>
      </c>
      <c r="I1399" s="121">
        <f t="shared" si="70"/>
        <v>2473198.67</v>
      </c>
    </row>
    <row r="1400" spans="1:9">
      <c r="A1400" s="23">
        <f t="shared" si="71"/>
        <v>1296</v>
      </c>
      <c r="B1400" s="226"/>
      <c r="C1400" s="226"/>
      <c r="D1400" s="136">
        <v>43042</v>
      </c>
      <c r="E1400" s="136">
        <v>43084</v>
      </c>
      <c r="F1400" s="136">
        <v>43084</v>
      </c>
      <c r="G1400" s="25">
        <f t="shared" si="69"/>
        <v>42</v>
      </c>
      <c r="H1400" s="373">
        <v>65354.126037100003</v>
      </c>
      <c r="I1400" s="121">
        <f t="shared" si="70"/>
        <v>2744873.29</v>
      </c>
    </row>
    <row r="1401" spans="1:9">
      <c r="A1401" s="23">
        <f t="shared" si="71"/>
        <v>1297</v>
      </c>
      <c r="B1401" s="226"/>
      <c r="C1401" s="226"/>
      <c r="D1401" s="136">
        <v>43042</v>
      </c>
      <c r="E1401" s="136">
        <v>43084</v>
      </c>
      <c r="F1401" s="136">
        <v>43084</v>
      </c>
      <c r="G1401" s="25">
        <f t="shared" si="69"/>
        <v>42</v>
      </c>
      <c r="H1401" s="373">
        <v>65685.0330044</v>
      </c>
      <c r="I1401" s="121">
        <f t="shared" si="70"/>
        <v>2758771.39</v>
      </c>
    </row>
    <row r="1402" spans="1:9">
      <c r="A1402" s="23">
        <f t="shared" si="71"/>
        <v>1298</v>
      </c>
      <c r="B1402" s="226"/>
      <c r="C1402" s="226"/>
      <c r="D1402" s="136">
        <v>43047</v>
      </c>
      <c r="E1402" s="136">
        <v>43084</v>
      </c>
      <c r="F1402" s="136">
        <v>43084</v>
      </c>
      <c r="G1402" s="25">
        <f t="shared" si="69"/>
        <v>37</v>
      </c>
      <c r="H1402" s="373">
        <v>64526.858618899991</v>
      </c>
      <c r="I1402" s="121">
        <f t="shared" si="70"/>
        <v>2387493.77</v>
      </c>
    </row>
    <row r="1403" spans="1:9">
      <c r="A1403" s="23">
        <f t="shared" si="71"/>
        <v>1299</v>
      </c>
      <c r="B1403" s="226"/>
      <c r="C1403" s="226"/>
      <c r="D1403" s="136">
        <v>43047</v>
      </c>
      <c r="E1403" s="136">
        <v>43084</v>
      </c>
      <c r="F1403" s="136">
        <v>43084</v>
      </c>
      <c r="G1403" s="25">
        <f t="shared" si="69"/>
        <v>37</v>
      </c>
      <c r="H1403" s="373">
        <v>65188.672553500001</v>
      </c>
      <c r="I1403" s="121">
        <f t="shared" si="70"/>
        <v>2411980.88</v>
      </c>
    </row>
    <row r="1404" spans="1:9">
      <c r="A1404" s="23">
        <f t="shared" si="71"/>
        <v>1300</v>
      </c>
      <c r="B1404" s="226"/>
      <c r="C1404" s="226"/>
      <c r="D1404" s="136">
        <v>43047</v>
      </c>
      <c r="E1404" s="136">
        <v>43084</v>
      </c>
      <c r="F1404" s="136">
        <v>43084</v>
      </c>
      <c r="G1404" s="25">
        <f t="shared" si="69"/>
        <v>37</v>
      </c>
      <c r="H1404" s="373">
        <v>64857.765586200003</v>
      </c>
      <c r="I1404" s="121">
        <f t="shared" si="70"/>
        <v>2399737.33</v>
      </c>
    </row>
    <row r="1405" spans="1:9">
      <c r="A1405" s="23">
        <f t="shared" si="71"/>
        <v>1301</v>
      </c>
      <c r="B1405" s="226"/>
      <c r="C1405" s="226"/>
      <c r="D1405" s="136">
        <v>43038</v>
      </c>
      <c r="E1405" s="136">
        <v>43084</v>
      </c>
      <c r="F1405" s="136">
        <v>43084</v>
      </c>
      <c r="G1405" s="25">
        <f t="shared" si="69"/>
        <v>46</v>
      </c>
      <c r="H1405" s="373">
        <v>66760.480647999997</v>
      </c>
      <c r="I1405" s="121">
        <f t="shared" si="70"/>
        <v>3070982.11</v>
      </c>
    </row>
    <row r="1406" spans="1:9">
      <c r="A1406" s="23">
        <f t="shared" si="71"/>
        <v>1302</v>
      </c>
      <c r="B1406" s="226"/>
      <c r="C1406" s="226"/>
      <c r="D1406" s="136">
        <v>43047</v>
      </c>
      <c r="E1406" s="136">
        <v>43084</v>
      </c>
      <c r="F1406" s="136">
        <v>43084</v>
      </c>
      <c r="G1406" s="25">
        <f t="shared" si="69"/>
        <v>37</v>
      </c>
      <c r="H1406" s="373">
        <v>65354.126037100003</v>
      </c>
      <c r="I1406" s="121">
        <f t="shared" si="70"/>
        <v>2418102.66</v>
      </c>
    </row>
    <row r="1407" spans="1:9">
      <c r="A1407" s="23">
        <f t="shared" si="71"/>
        <v>1303</v>
      </c>
      <c r="B1407" s="226"/>
      <c r="C1407" s="226"/>
      <c r="D1407" s="136">
        <v>43047</v>
      </c>
      <c r="E1407" s="136">
        <v>43084</v>
      </c>
      <c r="F1407" s="136">
        <v>43084</v>
      </c>
      <c r="G1407" s="25">
        <f t="shared" si="69"/>
        <v>37</v>
      </c>
      <c r="H1407" s="373">
        <v>66181.3934553</v>
      </c>
      <c r="I1407" s="121">
        <f t="shared" si="70"/>
        <v>2448711.56</v>
      </c>
    </row>
    <row r="1408" spans="1:9">
      <c r="A1408" s="23">
        <f t="shared" si="71"/>
        <v>1304</v>
      </c>
      <c r="B1408" s="226"/>
      <c r="C1408" s="226"/>
      <c r="D1408" s="136">
        <v>43048</v>
      </c>
      <c r="E1408" s="136">
        <v>43084</v>
      </c>
      <c r="F1408" s="136">
        <v>43084</v>
      </c>
      <c r="G1408" s="25">
        <f t="shared" si="69"/>
        <v>36</v>
      </c>
      <c r="H1408" s="373">
        <v>65850.486487999995</v>
      </c>
      <c r="I1408" s="121">
        <f t="shared" si="70"/>
        <v>2370617.5099999998</v>
      </c>
    </row>
    <row r="1409" spans="1:9">
      <c r="A1409" s="23">
        <f t="shared" si="71"/>
        <v>1305</v>
      </c>
      <c r="B1409" s="226"/>
      <c r="C1409" s="226"/>
      <c r="D1409" s="136">
        <v>43053</v>
      </c>
      <c r="E1409" s="136">
        <v>43084</v>
      </c>
      <c r="F1409" s="136">
        <v>43084</v>
      </c>
      <c r="G1409" s="25">
        <f t="shared" si="69"/>
        <v>31</v>
      </c>
      <c r="H1409" s="373">
        <v>64526.858618899991</v>
      </c>
      <c r="I1409" s="121">
        <f t="shared" si="70"/>
        <v>2000332.62</v>
      </c>
    </row>
    <row r="1410" spans="1:9">
      <c r="A1410" s="23">
        <f t="shared" si="71"/>
        <v>1306</v>
      </c>
      <c r="B1410" s="226"/>
      <c r="C1410" s="226"/>
      <c r="D1410" s="136">
        <v>43053</v>
      </c>
      <c r="E1410" s="136">
        <v>43084</v>
      </c>
      <c r="F1410" s="136">
        <v>43084</v>
      </c>
      <c r="G1410" s="25">
        <f t="shared" si="69"/>
        <v>31</v>
      </c>
      <c r="H1410" s="373">
        <v>64857.765586200003</v>
      </c>
      <c r="I1410" s="121">
        <f t="shared" si="70"/>
        <v>2010590.73</v>
      </c>
    </row>
    <row r="1411" spans="1:9">
      <c r="A1411" s="23">
        <f t="shared" si="71"/>
        <v>1307</v>
      </c>
      <c r="B1411" s="226"/>
      <c r="C1411" s="226"/>
      <c r="D1411" s="136">
        <v>43055</v>
      </c>
      <c r="E1411" s="136">
        <v>43084</v>
      </c>
      <c r="F1411" s="136">
        <v>43084</v>
      </c>
      <c r="G1411" s="25">
        <f t="shared" si="69"/>
        <v>29</v>
      </c>
      <c r="H1411" s="373">
        <v>65850.486487999995</v>
      </c>
      <c r="I1411" s="121">
        <f t="shared" si="70"/>
        <v>1909664.11</v>
      </c>
    </row>
    <row r="1412" spans="1:9">
      <c r="A1412" s="23">
        <f t="shared" si="71"/>
        <v>1308</v>
      </c>
      <c r="B1412" s="226"/>
      <c r="C1412" s="226"/>
      <c r="D1412" s="136">
        <v>43055</v>
      </c>
      <c r="E1412" s="136">
        <v>43084</v>
      </c>
      <c r="F1412" s="136">
        <v>43084</v>
      </c>
      <c r="G1412" s="25">
        <f t="shared" si="69"/>
        <v>29</v>
      </c>
      <c r="H1412" s="373">
        <v>67835.928291699995</v>
      </c>
      <c r="I1412" s="121">
        <f t="shared" si="70"/>
        <v>1967241.92</v>
      </c>
    </row>
    <row r="1413" spans="1:9">
      <c r="A1413" s="23">
        <f t="shared" si="71"/>
        <v>1309</v>
      </c>
      <c r="B1413" s="226"/>
      <c r="C1413" s="226"/>
      <c r="D1413" s="136">
        <v>43060</v>
      </c>
      <c r="E1413" s="136">
        <v>43084</v>
      </c>
      <c r="F1413" s="136">
        <v>43084</v>
      </c>
      <c r="G1413" s="25">
        <f t="shared" si="69"/>
        <v>24</v>
      </c>
      <c r="H1413" s="373">
        <v>67670.474807999999</v>
      </c>
      <c r="I1413" s="121">
        <f t="shared" si="70"/>
        <v>1624091.4</v>
      </c>
    </row>
    <row r="1414" spans="1:9">
      <c r="A1414" s="23">
        <f t="shared" si="71"/>
        <v>1310</v>
      </c>
      <c r="B1414" s="226" t="s">
        <v>271</v>
      </c>
      <c r="C1414" s="226" t="s">
        <v>565</v>
      </c>
      <c r="D1414" s="136">
        <v>43053</v>
      </c>
      <c r="E1414" s="136">
        <v>43091</v>
      </c>
      <c r="F1414" s="136">
        <v>43091</v>
      </c>
      <c r="G1414" s="25">
        <f t="shared" si="69"/>
        <v>38</v>
      </c>
      <c r="H1414" s="373">
        <v>63075.040000000001</v>
      </c>
      <c r="I1414" s="121">
        <f t="shared" si="70"/>
        <v>2396851.52</v>
      </c>
    </row>
    <row r="1415" spans="1:9">
      <c r="A1415" s="23">
        <f t="shared" si="71"/>
        <v>1311</v>
      </c>
      <c r="B1415" s="226"/>
      <c r="C1415" s="226"/>
      <c r="D1415" s="136">
        <v>43053</v>
      </c>
      <c r="E1415" s="136">
        <v>43091</v>
      </c>
      <c r="F1415" s="136">
        <v>43091</v>
      </c>
      <c r="G1415" s="25">
        <f t="shared" si="69"/>
        <v>38</v>
      </c>
      <c r="H1415" s="373">
        <v>63392</v>
      </c>
      <c r="I1415" s="121">
        <f t="shared" si="70"/>
        <v>2408896</v>
      </c>
    </row>
    <row r="1416" spans="1:9">
      <c r="A1416" s="23">
        <f t="shared" si="71"/>
        <v>1312</v>
      </c>
      <c r="B1416" s="226"/>
      <c r="C1416" s="226"/>
      <c r="D1416" s="136">
        <v>43060</v>
      </c>
      <c r="E1416" s="136">
        <v>43091</v>
      </c>
      <c r="F1416" s="136">
        <v>43091</v>
      </c>
      <c r="G1416" s="25">
        <f t="shared" si="69"/>
        <v>31</v>
      </c>
      <c r="H1416" s="373">
        <v>64342.879999999997</v>
      </c>
      <c r="I1416" s="121">
        <f t="shared" si="70"/>
        <v>1994629.28</v>
      </c>
    </row>
    <row r="1417" spans="1:9">
      <c r="A1417" s="23">
        <f t="shared" si="71"/>
        <v>1313</v>
      </c>
      <c r="B1417" s="226"/>
      <c r="C1417" s="226"/>
      <c r="D1417" s="136">
        <v>43054</v>
      </c>
      <c r="E1417" s="136">
        <v>43091</v>
      </c>
      <c r="F1417" s="136">
        <v>43091</v>
      </c>
      <c r="G1417" s="25">
        <f t="shared" si="69"/>
        <v>37</v>
      </c>
      <c r="H1417" s="373">
        <v>63550.48</v>
      </c>
      <c r="I1417" s="121">
        <f t="shared" si="70"/>
        <v>2351367.7599999998</v>
      </c>
    </row>
    <row r="1418" spans="1:9">
      <c r="A1418" s="23">
        <f t="shared" si="71"/>
        <v>1314</v>
      </c>
      <c r="B1418" s="226"/>
      <c r="C1418" s="226"/>
      <c r="D1418" s="136">
        <v>43054</v>
      </c>
      <c r="E1418" s="136">
        <v>43091</v>
      </c>
      <c r="F1418" s="136">
        <v>43091</v>
      </c>
      <c r="G1418" s="25">
        <f t="shared" si="69"/>
        <v>37</v>
      </c>
      <c r="H1418" s="373">
        <v>62758.080000000002</v>
      </c>
      <c r="I1418" s="121">
        <f t="shared" si="70"/>
        <v>2322048.96</v>
      </c>
    </row>
    <row r="1419" spans="1:9">
      <c r="A1419" s="23">
        <f t="shared" si="71"/>
        <v>1315</v>
      </c>
      <c r="B1419" s="226"/>
      <c r="C1419" s="226"/>
      <c r="D1419" s="136">
        <v>43055</v>
      </c>
      <c r="E1419" s="136">
        <v>43091</v>
      </c>
      <c r="F1419" s="136">
        <v>43091</v>
      </c>
      <c r="G1419" s="25">
        <f t="shared" si="69"/>
        <v>36</v>
      </c>
      <c r="H1419" s="373">
        <v>63392</v>
      </c>
      <c r="I1419" s="121">
        <f t="shared" si="70"/>
        <v>2282112</v>
      </c>
    </row>
    <row r="1420" spans="1:9">
      <c r="A1420" s="23">
        <f t="shared" si="71"/>
        <v>1316</v>
      </c>
      <c r="B1420" s="226"/>
      <c r="C1420" s="226"/>
      <c r="D1420" s="136">
        <v>43061</v>
      </c>
      <c r="E1420" s="136">
        <v>43091</v>
      </c>
      <c r="F1420" s="136">
        <v>43091</v>
      </c>
      <c r="G1420" s="25">
        <f t="shared" si="69"/>
        <v>30</v>
      </c>
      <c r="H1420" s="373">
        <v>63075.040000000001</v>
      </c>
      <c r="I1420" s="121">
        <f t="shared" si="70"/>
        <v>1892251.2</v>
      </c>
    </row>
    <row r="1421" spans="1:9">
      <c r="A1421" s="23">
        <f t="shared" si="71"/>
        <v>1317</v>
      </c>
      <c r="B1421" s="226"/>
      <c r="C1421" s="226"/>
      <c r="D1421" s="136">
        <v>43061</v>
      </c>
      <c r="E1421" s="136">
        <v>43091</v>
      </c>
      <c r="F1421" s="136">
        <v>43091</v>
      </c>
      <c r="G1421" s="25">
        <f t="shared" si="69"/>
        <v>30</v>
      </c>
      <c r="H1421" s="373">
        <v>64025.919999999998</v>
      </c>
      <c r="I1421" s="121">
        <f t="shared" si="70"/>
        <v>1920777.6</v>
      </c>
    </row>
    <row r="1422" spans="1:9">
      <c r="A1422" s="23">
        <f t="shared" si="71"/>
        <v>1318</v>
      </c>
      <c r="B1422" s="226"/>
      <c r="C1422" s="226"/>
      <c r="D1422" s="136">
        <v>43061</v>
      </c>
      <c r="E1422" s="136">
        <v>43091</v>
      </c>
      <c r="F1422" s="136">
        <v>43091</v>
      </c>
      <c r="G1422" s="25">
        <f t="shared" si="69"/>
        <v>30</v>
      </c>
      <c r="H1422" s="373">
        <v>62916.560000000012</v>
      </c>
      <c r="I1422" s="121">
        <f t="shared" si="70"/>
        <v>1887496.8</v>
      </c>
    </row>
    <row r="1423" spans="1:9">
      <c r="A1423" s="23">
        <f t="shared" si="71"/>
        <v>1319</v>
      </c>
      <c r="B1423" s="226"/>
      <c r="C1423" s="226"/>
      <c r="D1423" s="136">
        <v>43060</v>
      </c>
      <c r="E1423" s="136">
        <v>43091</v>
      </c>
      <c r="F1423" s="136">
        <v>43091</v>
      </c>
      <c r="G1423" s="25">
        <f t="shared" si="69"/>
        <v>31</v>
      </c>
      <c r="H1423" s="373">
        <v>64184.4</v>
      </c>
      <c r="I1423" s="121">
        <f t="shared" si="70"/>
        <v>1989716.4</v>
      </c>
    </row>
    <row r="1424" spans="1:9">
      <c r="A1424" s="23">
        <f t="shared" si="71"/>
        <v>1320</v>
      </c>
      <c r="B1424" s="226"/>
      <c r="C1424" s="226"/>
      <c r="D1424" s="136">
        <v>43066</v>
      </c>
      <c r="E1424" s="136">
        <v>43091</v>
      </c>
      <c r="F1424" s="136">
        <v>43091</v>
      </c>
      <c r="G1424" s="25">
        <f t="shared" si="69"/>
        <v>25</v>
      </c>
      <c r="H1424" s="373">
        <v>63075.040000000001</v>
      </c>
      <c r="I1424" s="121">
        <f t="shared" si="70"/>
        <v>1576876</v>
      </c>
    </row>
    <row r="1425" spans="1:9">
      <c r="A1425" s="23">
        <f t="shared" si="71"/>
        <v>1321</v>
      </c>
      <c r="B1425" s="226"/>
      <c r="C1425" s="226"/>
      <c r="D1425" s="136">
        <v>43066</v>
      </c>
      <c r="E1425" s="136">
        <v>43091</v>
      </c>
      <c r="F1425" s="136">
        <v>43091</v>
      </c>
      <c r="G1425" s="25">
        <f t="shared" si="69"/>
        <v>25</v>
      </c>
      <c r="H1425" s="373">
        <v>63233.52</v>
      </c>
      <c r="I1425" s="121">
        <f t="shared" si="70"/>
        <v>1580838</v>
      </c>
    </row>
    <row r="1426" spans="1:9">
      <c r="A1426" s="23">
        <f t="shared" si="71"/>
        <v>1322</v>
      </c>
      <c r="B1426" s="226"/>
      <c r="C1426" s="226"/>
      <c r="D1426" s="136">
        <v>43061</v>
      </c>
      <c r="E1426" s="136">
        <v>43091</v>
      </c>
      <c r="F1426" s="136">
        <v>43091</v>
      </c>
      <c r="G1426" s="25">
        <f t="shared" si="69"/>
        <v>30</v>
      </c>
      <c r="H1426" s="373">
        <v>63550.48</v>
      </c>
      <c r="I1426" s="121">
        <f t="shared" si="70"/>
        <v>1906514.4</v>
      </c>
    </row>
    <row r="1427" spans="1:9">
      <c r="A1427" s="23">
        <f t="shared" si="71"/>
        <v>1323</v>
      </c>
      <c r="B1427" s="226"/>
      <c r="C1427" s="226"/>
      <c r="D1427" s="136">
        <v>43066</v>
      </c>
      <c r="E1427" s="136">
        <v>43091</v>
      </c>
      <c r="F1427" s="136">
        <v>43091</v>
      </c>
      <c r="G1427" s="25">
        <f t="shared" si="69"/>
        <v>25</v>
      </c>
      <c r="H1427" s="373">
        <v>63867.44</v>
      </c>
      <c r="I1427" s="121">
        <f t="shared" si="70"/>
        <v>1596686</v>
      </c>
    </row>
    <row r="1428" spans="1:9">
      <c r="A1428" s="23">
        <f t="shared" si="71"/>
        <v>1324</v>
      </c>
      <c r="B1428" s="226"/>
      <c r="C1428" s="226"/>
      <c r="D1428" s="136">
        <v>43069</v>
      </c>
      <c r="E1428" s="136">
        <v>43091</v>
      </c>
      <c r="F1428" s="136">
        <v>43091</v>
      </c>
      <c r="G1428" s="25">
        <f t="shared" si="69"/>
        <v>22</v>
      </c>
      <c r="H1428" s="373">
        <v>63392</v>
      </c>
      <c r="I1428" s="121">
        <f t="shared" si="70"/>
        <v>1394624</v>
      </c>
    </row>
    <row r="1429" spans="1:9">
      <c r="A1429" s="23">
        <f t="shared" si="71"/>
        <v>1325</v>
      </c>
      <c r="B1429" s="226"/>
      <c r="C1429" s="226"/>
      <c r="D1429" s="136">
        <v>43069</v>
      </c>
      <c r="E1429" s="136">
        <v>43091</v>
      </c>
      <c r="F1429" s="136">
        <v>43091</v>
      </c>
      <c r="G1429" s="25">
        <f t="shared" si="69"/>
        <v>22</v>
      </c>
      <c r="H1429" s="373">
        <v>62758.080000000002</v>
      </c>
      <c r="I1429" s="121">
        <f t="shared" si="70"/>
        <v>1380677.76</v>
      </c>
    </row>
    <row r="1430" spans="1:9">
      <c r="A1430" s="23">
        <f t="shared" si="71"/>
        <v>1326</v>
      </c>
      <c r="B1430" s="226"/>
      <c r="C1430" s="226"/>
      <c r="D1430" s="136">
        <v>43069</v>
      </c>
      <c r="E1430" s="136">
        <v>43091</v>
      </c>
      <c r="F1430" s="136">
        <v>43091</v>
      </c>
      <c r="G1430" s="25">
        <f t="shared" si="69"/>
        <v>22</v>
      </c>
      <c r="H1430" s="373">
        <v>61648.72</v>
      </c>
      <c r="I1430" s="121">
        <f t="shared" si="70"/>
        <v>1356271.84</v>
      </c>
    </row>
    <row r="1431" spans="1:9">
      <c r="A1431" s="23">
        <f t="shared" si="71"/>
        <v>1327</v>
      </c>
      <c r="B1431" s="226" t="s">
        <v>272</v>
      </c>
      <c r="C1431" s="226" t="s">
        <v>566</v>
      </c>
      <c r="D1431" s="136">
        <v>42734</v>
      </c>
      <c r="E1431" s="136">
        <v>42760</v>
      </c>
      <c r="F1431" s="136">
        <v>42760</v>
      </c>
      <c r="G1431" s="25">
        <f t="shared" si="69"/>
        <v>26</v>
      </c>
      <c r="H1431" s="373">
        <v>403205.4</v>
      </c>
      <c r="I1431" s="121">
        <f t="shared" si="70"/>
        <v>10483340.4</v>
      </c>
    </row>
    <row r="1432" spans="1:9">
      <c r="A1432" s="23">
        <f t="shared" si="71"/>
        <v>1328</v>
      </c>
      <c r="B1432" s="226"/>
      <c r="C1432" s="226"/>
      <c r="D1432" s="136">
        <v>42745</v>
      </c>
      <c r="E1432" s="136">
        <v>42760</v>
      </c>
      <c r="F1432" s="136">
        <v>42760</v>
      </c>
      <c r="G1432" s="25">
        <f t="shared" si="69"/>
        <v>15</v>
      </c>
      <c r="H1432" s="373">
        <v>389813.64</v>
      </c>
      <c r="I1432" s="121">
        <f t="shared" si="70"/>
        <v>5847204.5999999996</v>
      </c>
    </row>
    <row r="1433" spans="1:9">
      <c r="A1433" s="23">
        <f t="shared" si="71"/>
        <v>1329</v>
      </c>
      <c r="B1433" s="226" t="s">
        <v>272</v>
      </c>
      <c r="C1433" s="226" t="s">
        <v>567</v>
      </c>
      <c r="D1433" s="136">
        <v>42740</v>
      </c>
      <c r="E1433" s="136">
        <v>42781</v>
      </c>
      <c r="F1433" s="136">
        <v>42781</v>
      </c>
      <c r="G1433" s="25">
        <f t="shared" si="69"/>
        <v>41</v>
      </c>
      <c r="H1433" s="373">
        <v>61606.296407700007</v>
      </c>
      <c r="I1433" s="121">
        <f t="shared" si="70"/>
        <v>2525858.15</v>
      </c>
    </row>
    <row r="1434" spans="1:9">
      <c r="A1434" s="23">
        <f t="shared" si="71"/>
        <v>1330</v>
      </c>
      <c r="B1434" s="226"/>
      <c r="C1434" s="226"/>
      <c r="D1434" s="136">
        <v>42745</v>
      </c>
      <c r="E1434" s="136">
        <v>42781</v>
      </c>
      <c r="F1434" s="136">
        <v>42781</v>
      </c>
      <c r="G1434" s="25">
        <f t="shared" si="69"/>
        <v>36</v>
      </c>
      <c r="H1434" s="373">
        <v>64783.476474000003</v>
      </c>
      <c r="I1434" s="121">
        <f t="shared" si="70"/>
        <v>2332205.15</v>
      </c>
    </row>
    <row r="1435" spans="1:9">
      <c r="A1435" s="23">
        <f t="shared" si="71"/>
        <v>1331</v>
      </c>
      <c r="B1435" s="226"/>
      <c r="C1435" s="226"/>
      <c r="D1435" s="136">
        <v>42745</v>
      </c>
      <c r="E1435" s="136">
        <v>42781</v>
      </c>
      <c r="F1435" s="136">
        <v>42781</v>
      </c>
      <c r="G1435" s="25">
        <f t="shared" si="69"/>
        <v>36</v>
      </c>
      <c r="H1435" s="373">
        <v>65442.160146300004</v>
      </c>
      <c r="I1435" s="121">
        <f t="shared" si="70"/>
        <v>2355917.77</v>
      </c>
    </row>
    <row r="1436" spans="1:9">
      <c r="A1436" s="23">
        <f t="shared" si="71"/>
        <v>1332</v>
      </c>
      <c r="B1436" s="226"/>
      <c r="C1436" s="226"/>
      <c r="D1436" s="136">
        <v>42745</v>
      </c>
      <c r="E1436" s="136">
        <v>42781</v>
      </c>
      <c r="F1436" s="136">
        <v>42781</v>
      </c>
      <c r="G1436" s="25">
        <f t="shared" si="69"/>
        <v>36</v>
      </c>
      <c r="H1436" s="373">
        <v>63582.347424500011</v>
      </c>
      <c r="I1436" s="121">
        <f t="shared" si="70"/>
        <v>2288964.5099999998</v>
      </c>
    </row>
    <row r="1437" spans="1:9">
      <c r="A1437" s="23">
        <f t="shared" si="71"/>
        <v>1333</v>
      </c>
      <c r="B1437" s="226"/>
      <c r="C1437" s="226"/>
      <c r="D1437" s="136">
        <v>42745</v>
      </c>
      <c r="E1437" s="136">
        <v>42781</v>
      </c>
      <c r="F1437" s="136">
        <v>42781</v>
      </c>
      <c r="G1437" s="25">
        <f t="shared" si="69"/>
        <v>36</v>
      </c>
      <c r="H1437" s="373">
        <v>63931.0623099</v>
      </c>
      <c r="I1437" s="121">
        <f t="shared" si="70"/>
        <v>2301518.2400000002</v>
      </c>
    </row>
    <row r="1438" spans="1:9">
      <c r="A1438" s="23">
        <f t="shared" si="71"/>
        <v>1334</v>
      </c>
      <c r="B1438" s="226"/>
      <c r="C1438" s="226"/>
      <c r="D1438" s="136">
        <v>42745</v>
      </c>
      <c r="E1438" s="136">
        <v>42781</v>
      </c>
      <c r="F1438" s="136">
        <v>42781</v>
      </c>
      <c r="G1438" s="25">
        <f t="shared" si="69"/>
        <v>36</v>
      </c>
      <c r="H1438" s="373">
        <v>63349.870834300003</v>
      </c>
      <c r="I1438" s="121">
        <f t="shared" si="70"/>
        <v>2280595.35</v>
      </c>
    </row>
    <row r="1439" spans="1:9">
      <c r="A1439" s="23">
        <f t="shared" si="71"/>
        <v>1335</v>
      </c>
      <c r="B1439" s="226"/>
      <c r="C1439" s="226"/>
      <c r="D1439" s="136">
        <v>42740</v>
      </c>
      <c r="E1439" s="136">
        <v>42781</v>
      </c>
      <c r="F1439" s="136">
        <v>42781</v>
      </c>
      <c r="G1439" s="25">
        <f t="shared" si="69"/>
        <v>41</v>
      </c>
      <c r="H1439" s="373">
        <v>62768.6793588</v>
      </c>
      <c r="I1439" s="121">
        <f t="shared" si="70"/>
        <v>2573515.85</v>
      </c>
    </row>
    <row r="1440" spans="1:9">
      <c r="A1440" s="23">
        <f t="shared" si="71"/>
        <v>1336</v>
      </c>
      <c r="B1440" s="226"/>
      <c r="C1440" s="226"/>
      <c r="D1440" s="136">
        <v>42740</v>
      </c>
      <c r="E1440" s="136">
        <v>42781</v>
      </c>
      <c r="F1440" s="136">
        <v>42781</v>
      </c>
      <c r="G1440" s="25">
        <f t="shared" si="69"/>
        <v>41</v>
      </c>
      <c r="H1440" s="373">
        <v>62768.6793588</v>
      </c>
      <c r="I1440" s="121">
        <f t="shared" si="70"/>
        <v>2573515.85</v>
      </c>
    </row>
    <row r="1441" spans="1:9">
      <c r="A1441" s="23">
        <f t="shared" si="71"/>
        <v>1337</v>
      </c>
      <c r="B1441" s="226"/>
      <c r="C1441" s="226"/>
      <c r="D1441" s="136">
        <v>42740</v>
      </c>
      <c r="E1441" s="136">
        <v>42781</v>
      </c>
      <c r="F1441" s="136">
        <v>42781</v>
      </c>
      <c r="G1441" s="25">
        <f t="shared" si="69"/>
        <v>41</v>
      </c>
      <c r="H1441" s="373">
        <v>61993.757391400002</v>
      </c>
      <c r="I1441" s="121">
        <f t="shared" si="70"/>
        <v>2541744.0499999998</v>
      </c>
    </row>
    <row r="1442" spans="1:9">
      <c r="A1442" s="23">
        <f t="shared" si="71"/>
        <v>1338</v>
      </c>
      <c r="B1442" s="226"/>
      <c r="C1442" s="226"/>
      <c r="D1442" s="136">
        <v>42753</v>
      </c>
      <c r="E1442" s="136">
        <v>42781</v>
      </c>
      <c r="F1442" s="136">
        <v>42781</v>
      </c>
      <c r="G1442" s="25">
        <f t="shared" si="69"/>
        <v>28</v>
      </c>
      <c r="H1442" s="373">
        <v>62985.952472899997</v>
      </c>
      <c r="I1442" s="121">
        <f t="shared" si="70"/>
        <v>1763606.67</v>
      </c>
    </row>
    <row r="1443" spans="1:9">
      <c r="A1443" s="23">
        <f t="shared" si="71"/>
        <v>1339</v>
      </c>
      <c r="B1443" s="226"/>
      <c r="C1443" s="226"/>
      <c r="D1443" s="136">
        <v>42753</v>
      </c>
      <c r="E1443" s="136">
        <v>42781</v>
      </c>
      <c r="F1443" s="136">
        <v>42781</v>
      </c>
      <c r="G1443" s="25">
        <f t="shared" si="69"/>
        <v>28</v>
      </c>
      <c r="H1443" s="373">
        <v>62985.952472899997</v>
      </c>
      <c r="I1443" s="121">
        <f t="shared" si="70"/>
        <v>1763606.67</v>
      </c>
    </row>
    <row r="1444" spans="1:9">
      <c r="A1444" s="23">
        <f t="shared" si="71"/>
        <v>1340</v>
      </c>
      <c r="B1444" s="226"/>
      <c r="C1444" s="226"/>
      <c r="D1444" s="136">
        <v>42752</v>
      </c>
      <c r="E1444" s="136">
        <v>42781</v>
      </c>
      <c r="F1444" s="136">
        <v>42781</v>
      </c>
      <c r="G1444" s="25">
        <f t="shared" si="69"/>
        <v>29</v>
      </c>
      <c r="H1444" s="373">
        <v>66643.201326199996</v>
      </c>
      <c r="I1444" s="121">
        <f t="shared" si="70"/>
        <v>1932652.84</v>
      </c>
    </row>
    <row r="1445" spans="1:9">
      <c r="A1445" s="23">
        <f t="shared" si="71"/>
        <v>1341</v>
      </c>
      <c r="B1445" s="226"/>
      <c r="C1445" s="226"/>
      <c r="D1445" s="136">
        <v>42752</v>
      </c>
      <c r="E1445" s="136">
        <v>42781</v>
      </c>
      <c r="F1445" s="136">
        <v>42781</v>
      </c>
      <c r="G1445" s="25">
        <f t="shared" si="69"/>
        <v>29</v>
      </c>
      <c r="H1445" s="373">
        <v>66277.476440800005</v>
      </c>
      <c r="I1445" s="121">
        <f t="shared" si="70"/>
        <v>1922046.82</v>
      </c>
    </row>
    <row r="1446" spans="1:9">
      <c r="A1446" s="23">
        <f t="shared" si="71"/>
        <v>1342</v>
      </c>
      <c r="B1446" s="226"/>
      <c r="C1446" s="226"/>
      <c r="D1446" s="136">
        <v>42752</v>
      </c>
      <c r="E1446" s="136">
        <v>42781</v>
      </c>
      <c r="F1446" s="136">
        <v>42781</v>
      </c>
      <c r="G1446" s="25">
        <f t="shared" si="69"/>
        <v>29</v>
      </c>
      <c r="H1446" s="373">
        <v>63067.2246696</v>
      </c>
      <c r="I1446" s="121">
        <f t="shared" si="70"/>
        <v>1828949.52</v>
      </c>
    </row>
    <row r="1447" spans="1:9">
      <c r="A1447" s="23">
        <f t="shared" si="71"/>
        <v>1343</v>
      </c>
      <c r="B1447" s="226"/>
      <c r="C1447" s="226"/>
      <c r="D1447" s="136">
        <v>42734</v>
      </c>
      <c r="E1447" s="136">
        <v>42781</v>
      </c>
      <c r="F1447" s="136">
        <v>42781</v>
      </c>
      <c r="G1447" s="25">
        <f t="shared" si="69"/>
        <v>47</v>
      </c>
      <c r="H1447" s="373">
        <v>2870.8627233000002</v>
      </c>
      <c r="I1447" s="121">
        <f t="shared" si="70"/>
        <v>134930.54999999999</v>
      </c>
    </row>
    <row r="1448" spans="1:9">
      <c r="A1448" s="23">
        <f t="shared" si="71"/>
        <v>1344</v>
      </c>
      <c r="B1448" s="226"/>
      <c r="C1448" s="226"/>
      <c r="D1448" s="136">
        <v>42745</v>
      </c>
      <c r="E1448" s="136">
        <v>42781</v>
      </c>
      <c r="F1448" s="136">
        <v>42781</v>
      </c>
      <c r="G1448" s="25">
        <f t="shared" si="69"/>
        <v>36</v>
      </c>
      <c r="H1448" s="373">
        <v>2780.2039004999997</v>
      </c>
      <c r="I1448" s="121">
        <f t="shared" si="70"/>
        <v>100087.34</v>
      </c>
    </row>
    <row r="1449" spans="1:9">
      <c r="A1449" s="23">
        <f t="shared" si="71"/>
        <v>1345</v>
      </c>
      <c r="B1449" s="226" t="s">
        <v>272</v>
      </c>
      <c r="C1449" s="226" t="s">
        <v>568</v>
      </c>
      <c r="D1449" s="136">
        <v>42759</v>
      </c>
      <c r="E1449" s="136">
        <v>42793</v>
      </c>
      <c r="F1449" s="136">
        <v>42793</v>
      </c>
      <c r="G1449" s="25">
        <f t="shared" ref="G1449:G1512" si="72">F1449-D1449</f>
        <v>34</v>
      </c>
      <c r="H1449" s="373">
        <v>66869.279999999999</v>
      </c>
      <c r="I1449" s="121">
        <f t="shared" ref="I1449:I1512" si="73">ROUND(G1449*H1449,2)</f>
        <v>2273555.52</v>
      </c>
    </row>
    <row r="1450" spans="1:9">
      <c r="A1450" s="23">
        <f t="shared" si="71"/>
        <v>1346</v>
      </c>
      <c r="B1450" s="226"/>
      <c r="C1450" s="226"/>
      <c r="D1450" s="136">
        <v>42759</v>
      </c>
      <c r="E1450" s="136">
        <v>42793</v>
      </c>
      <c r="F1450" s="136">
        <v>42793</v>
      </c>
      <c r="G1450" s="25">
        <f t="shared" si="72"/>
        <v>34</v>
      </c>
      <c r="H1450" s="373">
        <v>70261.2</v>
      </c>
      <c r="I1450" s="121">
        <f t="shared" si="73"/>
        <v>2388880.7999999998</v>
      </c>
    </row>
    <row r="1451" spans="1:9">
      <c r="A1451" s="23">
        <f t="shared" si="71"/>
        <v>1347</v>
      </c>
      <c r="B1451" s="226"/>
      <c r="C1451" s="226"/>
      <c r="D1451" s="136">
        <v>42759</v>
      </c>
      <c r="E1451" s="136">
        <v>42793</v>
      </c>
      <c r="F1451" s="136">
        <v>42793</v>
      </c>
      <c r="G1451" s="25">
        <f t="shared" si="72"/>
        <v>34</v>
      </c>
      <c r="H1451" s="373">
        <v>67515.360000000001</v>
      </c>
      <c r="I1451" s="121">
        <f t="shared" si="73"/>
        <v>2295522.2400000002</v>
      </c>
    </row>
    <row r="1452" spans="1:9">
      <c r="A1452" s="23">
        <f t="shared" si="71"/>
        <v>1348</v>
      </c>
      <c r="B1452" s="226"/>
      <c r="C1452" s="226"/>
      <c r="D1452" s="136">
        <v>42768</v>
      </c>
      <c r="E1452" s="136">
        <v>42793</v>
      </c>
      <c r="F1452" s="136">
        <v>42793</v>
      </c>
      <c r="G1452" s="25">
        <f t="shared" si="72"/>
        <v>25</v>
      </c>
      <c r="H1452" s="373">
        <v>68322.960000000006</v>
      </c>
      <c r="I1452" s="121">
        <f t="shared" si="73"/>
        <v>1708074</v>
      </c>
    </row>
    <row r="1453" spans="1:9">
      <c r="A1453" s="23">
        <f t="shared" si="71"/>
        <v>1349</v>
      </c>
      <c r="B1453" s="226"/>
      <c r="C1453" s="226"/>
      <c r="D1453" s="136">
        <v>42759</v>
      </c>
      <c r="E1453" s="136">
        <v>42793</v>
      </c>
      <c r="F1453" s="136">
        <v>42793</v>
      </c>
      <c r="G1453" s="25">
        <f t="shared" si="72"/>
        <v>34</v>
      </c>
      <c r="H1453" s="373">
        <v>70099.680000000008</v>
      </c>
      <c r="I1453" s="121">
        <f t="shared" si="73"/>
        <v>2383389.12</v>
      </c>
    </row>
    <row r="1454" spans="1:9">
      <c r="A1454" s="23">
        <f t="shared" si="71"/>
        <v>1350</v>
      </c>
      <c r="B1454" s="226"/>
      <c r="C1454" s="226"/>
      <c r="D1454" s="136">
        <v>42759</v>
      </c>
      <c r="E1454" s="136">
        <v>42793</v>
      </c>
      <c r="F1454" s="136">
        <v>42793</v>
      </c>
      <c r="G1454" s="25">
        <f t="shared" si="72"/>
        <v>34</v>
      </c>
      <c r="H1454" s="373">
        <v>68040.3</v>
      </c>
      <c r="I1454" s="121">
        <f t="shared" si="73"/>
        <v>2313370.2000000002</v>
      </c>
    </row>
    <row r="1455" spans="1:9">
      <c r="A1455" s="23">
        <f t="shared" si="71"/>
        <v>1351</v>
      </c>
      <c r="B1455" s="226"/>
      <c r="C1455" s="226"/>
      <c r="D1455" s="136">
        <v>42766</v>
      </c>
      <c r="E1455" s="136">
        <v>42793</v>
      </c>
      <c r="F1455" s="136">
        <v>42793</v>
      </c>
      <c r="G1455" s="25">
        <f t="shared" si="72"/>
        <v>27</v>
      </c>
      <c r="H1455" s="373">
        <v>62589</v>
      </c>
      <c r="I1455" s="121">
        <f t="shared" si="73"/>
        <v>1689903</v>
      </c>
    </row>
    <row r="1456" spans="1:9">
      <c r="A1456" s="23">
        <f t="shared" si="71"/>
        <v>1352</v>
      </c>
      <c r="B1456" s="226"/>
      <c r="C1456" s="226"/>
      <c r="D1456" s="136">
        <v>42766</v>
      </c>
      <c r="E1456" s="136">
        <v>42793</v>
      </c>
      <c r="F1456" s="136">
        <v>42793</v>
      </c>
      <c r="G1456" s="25">
        <f t="shared" si="72"/>
        <v>27</v>
      </c>
      <c r="H1456" s="373">
        <v>63235.08</v>
      </c>
      <c r="I1456" s="121">
        <f t="shared" si="73"/>
        <v>1707347.16</v>
      </c>
    </row>
    <row r="1457" spans="1:9">
      <c r="A1457" s="23">
        <f t="shared" si="71"/>
        <v>1353</v>
      </c>
      <c r="B1457" s="226"/>
      <c r="C1457" s="226"/>
      <c r="D1457" s="136">
        <v>42766</v>
      </c>
      <c r="E1457" s="136">
        <v>42793</v>
      </c>
      <c r="F1457" s="136">
        <v>42793</v>
      </c>
      <c r="G1457" s="25">
        <f t="shared" si="72"/>
        <v>27</v>
      </c>
      <c r="H1457" s="373">
        <v>70382.34</v>
      </c>
      <c r="I1457" s="121">
        <f t="shared" si="73"/>
        <v>1900323.18</v>
      </c>
    </row>
    <row r="1458" spans="1:9">
      <c r="A1458" s="23">
        <f t="shared" si="71"/>
        <v>1354</v>
      </c>
      <c r="B1458" s="226"/>
      <c r="C1458" s="226"/>
      <c r="D1458" s="136">
        <v>42759</v>
      </c>
      <c r="E1458" s="136">
        <v>42793</v>
      </c>
      <c r="F1458" s="136">
        <v>42793</v>
      </c>
      <c r="G1458" s="25">
        <f t="shared" si="72"/>
        <v>34</v>
      </c>
      <c r="H1458" s="373">
        <v>405797.28</v>
      </c>
      <c r="I1458" s="121">
        <f t="shared" si="73"/>
        <v>13797107.52</v>
      </c>
    </row>
    <row r="1459" spans="1:9">
      <c r="A1459" s="23">
        <f t="shared" si="71"/>
        <v>1355</v>
      </c>
      <c r="B1459" s="226" t="s">
        <v>272</v>
      </c>
      <c r="C1459" s="226" t="s">
        <v>569</v>
      </c>
      <c r="D1459" s="136">
        <v>42759</v>
      </c>
      <c r="E1459" s="136">
        <v>42809</v>
      </c>
      <c r="F1459" s="136">
        <v>42809</v>
      </c>
      <c r="G1459" s="25">
        <f t="shared" si="72"/>
        <v>50</v>
      </c>
      <c r="H1459" s="373">
        <v>495.71472040000003</v>
      </c>
      <c r="I1459" s="121">
        <f t="shared" si="73"/>
        <v>24785.74</v>
      </c>
    </row>
    <row r="1460" spans="1:9">
      <c r="A1460" s="23">
        <f t="shared" si="71"/>
        <v>1356</v>
      </c>
      <c r="B1460" s="226"/>
      <c r="C1460" s="226"/>
      <c r="D1460" s="136">
        <v>42759</v>
      </c>
      <c r="E1460" s="136">
        <v>42809</v>
      </c>
      <c r="F1460" s="136">
        <v>42809</v>
      </c>
      <c r="G1460" s="25">
        <f t="shared" si="72"/>
        <v>50</v>
      </c>
      <c r="H1460" s="373">
        <v>520.85967000000005</v>
      </c>
      <c r="I1460" s="121">
        <f t="shared" si="73"/>
        <v>26042.98</v>
      </c>
    </row>
    <row r="1461" spans="1:9">
      <c r="A1461" s="23">
        <f t="shared" si="71"/>
        <v>1357</v>
      </c>
      <c r="B1461" s="226"/>
      <c r="C1461" s="226"/>
      <c r="D1461" s="136">
        <v>42759</v>
      </c>
      <c r="E1461" s="136">
        <v>42809</v>
      </c>
      <c r="F1461" s="136">
        <v>42809</v>
      </c>
      <c r="G1461" s="25">
        <f t="shared" si="72"/>
        <v>50</v>
      </c>
      <c r="H1461" s="373">
        <v>500.50423460000007</v>
      </c>
      <c r="I1461" s="121">
        <f t="shared" si="73"/>
        <v>25025.21</v>
      </c>
    </row>
    <row r="1462" spans="1:9">
      <c r="A1462" s="23">
        <f t="shared" ref="A1462:A1525" si="74">A1461+1</f>
        <v>1358</v>
      </c>
      <c r="B1462" s="226"/>
      <c r="C1462" s="226"/>
      <c r="D1462" s="136">
        <v>42768</v>
      </c>
      <c r="E1462" s="136">
        <v>42809</v>
      </c>
      <c r="F1462" s="136">
        <v>42809</v>
      </c>
      <c r="G1462" s="25">
        <f t="shared" si="72"/>
        <v>41</v>
      </c>
      <c r="H1462" s="373">
        <v>506.49112739999998</v>
      </c>
      <c r="I1462" s="121">
        <f t="shared" si="73"/>
        <v>20766.14</v>
      </c>
    </row>
    <row r="1463" spans="1:9">
      <c r="A1463" s="23">
        <f t="shared" si="74"/>
        <v>1359</v>
      </c>
      <c r="B1463" s="226"/>
      <c r="C1463" s="226"/>
      <c r="D1463" s="136">
        <v>42759</v>
      </c>
      <c r="E1463" s="136">
        <v>42809</v>
      </c>
      <c r="F1463" s="136">
        <v>42809</v>
      </c>
      <c r="G1463" s="25">
        <f t="shared" si="72"/>
        <v>50</v>
      </c>
      <c r="H1463" s="373">
        <v>519.66229150000004</v>
      </c>
      <c r="I1463" s="121">
        <f t="shared" si="73"/>
        <v>25983.11</v>
      </c>
    </row>
    <row r="1464" spans="1:9">
      <c r="A1464" s="23">
        <f t="shared" si="74"/>
        <v>1360</v>
      </c>
      <c r="B1464" s="226"/>
      <c r="C1464" s="226"/>
      <c r="D1464" s="136">
        <v>42759</v>
      </c>
      <c r="E1464" s="136">
        <v>42809</v>
      </c>
      <c r="F1464" s="136">
        <v>42809</v>
      </c>
      <c r="G1464" s="25">
        <f t="shared" si="72"/>
        <v>50</v>
      </c>
      <c r="H1464" s="373">
        <v>504.39571489999997</v>
      </c>
      <c r="I1464" s="121">
        <f t="shared" si="73"/>
        <v>25219.79</v>
      </c>
    </row>
    <row r="1465" spans="1:9">
      <c r="A1465" s="23">
        <f t="shared" si="74"/>
        <v>1361</v>
      </c>
      <c r="B1465" s="226"/>
      <c r="C1465" s="226"/>
      <c r="D1465" s="136">
        <v>42766</v>
      </c>
      <c r="E1465" s="136">
        <v>42809</v>
      </c>
      <c r="F1465" s="136">
        <v>42809</v>
      </c>
      <c r="G1465" s="25">
        <f t="shared" si="72"/>
        <v>43</v>
      </c>
      <c r="H1465" s="373">
        <v>463.98418880000003</v>
      </c>
      <c r="I1465" s="121">
        <f t="shared" si="73"/>
        <v>19951.32</v>
      </c>
    </row>
    <row r="1466" spans="1:9">
      <c r="A1466" s="23">
        <f t="shared" si="74"/>
        <v>1362</v>
      </c>
      <c r="B1466" s="226"/>
      <c r="C1466" s="226"/>
      <c r="D1466" s="136">
        <v>42766</v>
      </c>
      <c r="E1466" s="136">
        <v>42809</v>
      </c>
      <c r="F1466" s="136">
        <v>42809</v>
      </c>
      <c r="G1466" s="25">
        <f t="shared" si="72"/>
        <v>43</v>
      </c>
      <c r="H1466" s="373">
        <v>468.77370300000001</v>
      </c>
      <c r="I1466" s="121">
        <f t="shared" si="73"/>
        <v>20157.27</v>
      </c>
    </row>
    <row r="1467" spans="1:9">
      <c r="A1467" s="23">
        <f t="shared" si="74"/>
        <v>1363</v>
      </c>
      <c r="B1467" s="226"/>
      <c r="C1467" s="226"/>
      <c r="D1467" s="136">
        <v>42766</v>
      </c>
      <c r="E1467" s="136">
        <v>42809</v>
      </c>
      <c r="F1467" s="136">
        <v>42809</v>
      </c>
      <c r="G1467" s="25">
        <f t="shared" si="72"/>
        <v>43</v>
      </c>
      <c r="H1467" s="373">
        <v>521.75770390000002</v>
      </c>
      <c r="I1467" s="121">
        <f t="shared" si="73"/>
        <v>22435.58</v>
      </c>
    </row>
    <row r="1468" spans="1:9">
      <c r="A1468" s="23">
        <f t="shared" si="74"/>
        <v>1364</v>
      </c>
      <c r="B1468" s="226"/>
      <c r="C1468" s="226"/>
      <c r="D1468" s="136">
        <v>42773</v>
      </c>
      <c r="E1468" s="136">
        <v>42809</v>
      </c>
      <c r="F1468" s="136">
        <v>42809</v>
      </c>
      <c r="G1468" s="25">
        <f t="shared" si="72"/>
        <v>36</v>
      </c>
      <c r="H1468" s="373">
        <v>69195.565229100001</v>
      </c>
      <c r="I1468" s="121">
        <f t="shared" si="73"/>
        <v>2491040.35</v>
      </c>
    </row>
    <row r="1469" spans="1:9">
      <c r="A1469" s="23">
        <f t="shared" si="74"/>
        <v>1365</v>
      </c>
      <c r="B1469" s="226"/>
      <c r="C1469" s="226"/>
      <c r="D1469" s="136">
        <v>42774</v>
      </c>
      <c r="E1469" s="136">
        <v>42809</v>
      </c>
      <c r="F1469" s="136">
        <v>42809</v>
      </c>
      <c r="G1469" s="25">
        <f t="shared" si="72"/>
        <v>35</v>
      </c>
      <c r="H1469" s="373">
        <v>69195.565229100001</v>
      </c>
      <c r="I1469" s="121">
        <f t="shared" si="73"/>
        <v>2421844.7799999998</v>
      </c>
    </row>
    <row r="1470" spans="1:9">
      <c r="A1470" s="23">
        <f t="shared" si="74"/>
        <v>1366</v>
      </c>
      <c r="B1470" s="226"/>
      <c r="C1470" s="226"/>
      <c r="D1470" s="136">
        <v>42774</v>
      </c>
      <c r="E1470" s="136">
        <v>42809</v>
      </c>
      <c r="F1470" s="136">
        <v>42809</v>
      </c>
      <c r="G1470" s="25">
        <f t="shared" si="72"/>
        <v>35</v>
      </c>
      <c r="H1470" s="373">
        <v>63337.739601300003</v>
      </c>
      <c r="I1470" s="121">
        <f t="shared" si="73"/>
        <v>2216820.89</v>
      </c>
    </row>
    <row r="1471" spans="1:9">
      <c r="A1471" s="23">
        <f t="shared" si="74"/>
        <v>1367</v>
      </c>
      <c r="B1471" s="226"/>
      <c r="C1471" s="226"/>
      <c r="D1471" s="136">
        <v>42774</v>
      </c>
      <c r="E1471" s="136">
        <v>42809</v>
      </c>
      <c r="F1471" s="136">
        <v>42809</v>
      </c>
      <c r="G1471" s="25">
        <f t="shared" si="72"/>
        <v>35</v>
      </c>
      <c r="H1471" s="373">
        <v>63175.022222699998</v>
      </c>
      <c r="I1471" s="121">
        <f t="shared" si="73"/>
        <v>2211125.7799999998</v>
      </c>
    </row>
    <row r="1472" spans="1:9">
      <c r="A1472" s="23">
        <f t="shared" si="74"/>
        <v>1368</v>
      </c>
      <c r="B1472" s="226"/>
      <c r="C1472" s="226"/>
      <c r="D1472" s="136">
        <v>42774</v>
      </c>
      <c r="E1472" s="136">
        <v>42809</v>
      </c>
      <c r="F1472" s="136">
        <v>42809</v>
      </c>
      <c r="G1472" s="25">
        <f t="shared" si="72"/>
        <v>35</v>
      </c>
      <c r="H1472" s="373">
        <v>64476.761251099997</v>
      </c>
      <c r="I1472" s="121">
        <f t="shared" si="73"/>
        <v>2256686.64</v>
      </c>
    </row>
    <row r="1473" spans="1:9">
      <c r="A1473" s="23">
        <f t="shared" si="74"/>
        <v>1369</v>
      </c>
      <c r="B1473" s="226"/>
      <c r="C1473" s="226"/>
      <c r="D1473" s="136">
        <v>42774</v>
      </c>
      <c r="E1473" s="136">
        <v>42809</v>
      </c>
      <c r="F1473" s="136">
        <v>42809</v>
      </c>
      <c r="G1473" s="25">
        <f t="shared" si="72"/>
        <v>35</v>
      </c>
      <c r="H1473" s="373">
        <v>69846.434743399994</v>
      </c>
      <c r="I1473" s="121">
        <f t="shared" si="73"/>
        <v>2444625.2200000002</v>
      </c>
    </row>
    <row r="1474" spans="1:9">
      <c r="A1474" s="23">
        <f t="shared" si="74"/>
        <v>1370</v>
      </c>
      <c r="B1474" s="226"/>
      <c r="C1474" s="226"/>
      <c r="D1474" s="136">
        <v>42774</v>
      </c>
      <c r="E1474" s="136">
        <v>42809</v>
      </c>
      <c r="F1474" s="136">
        <v>42809</v>
      </c>
      <c r="G1474" s="25">
        <f t="shared" si="72"/>
        <v>35</v>
      </c>
      <c r="H1474" s="373">
        <v>68097.222923900001</v>
      </c>
      <c r="I1474" s="121">
        <f t="shared" si="73"/>
        <v>2383402.7999999998</v>
      </c>
    </row>
    <row r="1475" spans="1:9">
      <c r="A1475" s="23">
        <f t="shared" si="74"/>
        <v>1371</v>
      </c>
      <c r="B1475" s="226"/>
      <c r="C1475" s="226"/>
      <c r="D1475" s="136">
        <v>42782</v>
      </c>
      <c r="E1475" s="136">
        <v>42809</v>
      </c>
      <c r="F1475" s="136">
        <v>42809</v>
      </c>
      <c r="G1475" s="25">
        <f t="shared" si="72"/>
        <v>27</v>
      </c>
      <c r="H1475" s="373">
        <v>66714.125206199999</v>
      </c>
      <c r="I1475" s="121">
        <f t="shared" si="73"/>
        <v>1801281.38</v>
      </c>
    </row>
    <row r="1476" spans="1:9">
      <c r="A1476" s="23">
        <f t="shared" si="74"/>
        <v>1372</v>
      </c>
      <c r="B1476" s="226"/>
      <c r="C1476" s="226"/>
      <c r="D1476" s="136">
        <v>42782</v>
      </c>
      <c r="E1476" s="136">
        <v>42809</v>
      </c>
      <c r="F1476" s="136">
        <v>42809</v>
      </c>
      <c r="G1476" s="25">
        <f t="shared" si="72"/>
        <v>27</v>
      </c>
      <c r="H1476" s="373">
        <v>63663.174358400007</v>
      </c>
      <c r="I1476" s="121">
        <f t="shared" si="73"/>
        <v>1718905.71</v>
      </c>
    </row>
    <row r="1477" spans="1:9">
      <c r="A1477" s="23">
        <f t="shared" si="74"/>
        <v>1373</v>
      </c>
      <c r="B1477" s="226"/>
      <c r="C1477" s="226"/>
      <c r="D1477" s="136">
        <v>42781</v>
      </c>
      <c r="E1477" s="136">
        <v>42809</v>
      </c>
      <c r="F1477" s="136">
        <v>42809</v>
      </c>
      <c r="G1477" s="25">
        <f t="shared" si="72"/>
        <v>28</v>
      </c>
      <c r="H1477" s="373">
        <v>65941.217658099995</v>
      </c>
      <c r="I1477" s="121">
        <f t="shared" si="73"/>
        <v>1846354.09</v>
      </c>
    </row>
    <row r="1478" spans="1:9">
      <c r="A1478" s="23">
        <f t="shared" si="74"/>
        <v>1374</v>
      </c>
      <c r="B1478" s="226"/>
      <c r="C1478" s="226"/>
      <c r="D1478" s="136">
        <v>42782</v>
      </c>
      <c r="E1478" s="136">
        <v>42809</v>
      </c>
      <c r="F1478" s="136">
        <v>42809</v>
      </c>
      <c r="G1478" s="25">
        <f t="shared" si="72"/>
        <v>27</v>
      </c>
      <c r="H1478" s="373">
        <v>67161.597997300007</v>
      </c>
      <c r="I1478" s="121">
        <f t="shared" si="73"/>
        <v>1813363.15</v>
      </c>
    </row>
    <row r="1479" spans="1:9">
      <c r="A1479" s="23">
        <f t="shared" si="74"/>
        <v>1375</v>
      </c>
      <c r="B1479" s="226"/>
      <c r="C1479" s="226"/>
      <c r="D1479" s="136">
        <v>42782</v>
      </c>
      <c r="E1479" s="136">
        <v>42809</v>
      </c>
      <c r="F1479" s="136">
        <v>42809</v>
      </c>
      <c r="G1479" s="25">
        <f t="shared" si="72"/>
        <v>27</v>
      </c>
      <c r="H1479" s="373">
        <v>63052.984188800001</v>
      </c>
      <c r="I1479" s="121">
        <f t="shared" si="73"/>
        <v>1702430.57</v>
      </c>
    </row>
    <row r="1480" spans="1:9">
      <c r="A1480" s="23">
        <f t="shared" si="74"/>
        <v>1376</v>
      </c>
      <c r="B1480" s="226"/>
      <c r="C1480" s="226"/>
      <c r="D1480" s="136">
        <v>42782</v>
      </c>
      <c r="E1480" s="136">
        <v>42809</v>
      </c>
      <c r="F1480" s="136">
        <v>42809</v>
      </c>
      <c r="G1480" s="25">
        <f t="shared" si="72"/>
        <v>27</v>
      </c>
      <c r="H1480" s="373">
        <v>63052.984188800001</v>
      </c>
      <c r="I1480" s="121">
        <f t="shared" si="73"/>
        <v>1702430.57</v>
      </c>
    </row>
    <row r="1481" spans="1:9">
      <c r="A1481" s="23">
        <f t="shared" si="74"/>
        <v>1377</v>
      </c>
      <c r="B1481" s="226"/>
      <c r="C1481" s="226"/>
      <c r="D1481" s="136">
        <v>42759</v>
      </c>
      <c r="E1481" s="136">
        <v>42809</v>
      </c>
      <c r="F1481" s="136">
        <v>42809</v>
      </c>
      <c r="G1481" s="25">
        <f t="shared" si="72"/>
        <v>50</v>
      </c>
      <c r="H1481" s="373">
        <v>3249.6853895999998</v>
      </c>
      <c r="I1481" s="121">
        <f t="shared" si="73"/>
        <v>162484.26999999999</v>
      </c>
    </row>
    <row r="1482" spans="1:9">
      <c r="A1482" s="23">
        <f t="shared" si="74"/>
        <v>1378</v>
      </c>
      <c r="B1482" s="226" t="s">
        <v>272</v>
      </c>
      <c r="C1482" s="226" t="s">
        <v>570</v>
      </c>
      <c r="D1482" s="136">
        <v>42782</v>
      </c>
      <c r="E1482" s="136">
        <v>42821</v>
      </c>
      <c r="F1482" s="136">
        <v>42821</v>
      </c>
      <c r="G1482" s="25">
        <f t="shared" si="72"/>
        <v>39</v>
      </c>
      <c r="H1482" s="373">
        <v>62992.800000000003</v>
      </c>
      <c r="I1482" s="121">
        <f t="shared" si="73"/>
        <v>2456719.2000000002</v>
      </c>
    </row>
    <row r="1483" spans="1:9">
      <c r="A1483" s="23">
        <f t="shared" si="74"/>
        <v>1379</v>
      </c>
      <c r="B1483" s="226"/>
      <c r="C1483" s="226"/>
      <c r="D1483" s="136">
        <v>42782</v>
      </c>
      <c r="E1483" s="136">
        <v>42821</v>
      </c>
      <c r="F1483" s="136">
        <v>42821</v>
      </c>
      <c r="G1483" s="25">
        <f t="shared" si="72"/>
        <v>39</v>
      </c>
      <c r="H1483" s="373">
        <v>64204.2</v>
      </c>
      <c r="I1483" s="121">
        <f t="shared" si="73"/>
        <v>2503963.7999999998</v>
      </c>
    </row>
    <row r="1484" spans="1:9">
      <c r="A1484" s="23">
        <f t="shared" si="74"/>
        <v>1380</v>
      </c>
      <c r="B1484" s="226"/>
      <c r="C1484" s="226"/>
      <c r="D1484" s="136">
        <v>42789</v>
      </c>
      <c r="E1484" s="136">
        <v>42821</v>
      </c>
      <c r="F1484" s="136">
        <v>42821</v>
      </c>
      <c r="G1484" s="25">
        <f t="shared" si="72"/>
        <v>32</v>
      </c>
      <c r="H1484" s="373">
        <v>67676.88</v>
      </c>
      <c r="I1484" s="121">
        <f t="shared" si="73"/>
        <v>2165660.16</v>
      </c>
    </row>
    <row r="1485" spans="1:9">
      <c r="A1485" s="23">
        <f t="shared" si="74"/>
        <v>1381</v>
      </c>
      <c r="B1485" s="226"/>
      <c r="C1485" s="226"/>
      <c r="D1485" s="136">
        <v>42789</v>
      </c>
      <c r="E1485" s="136">
        <v>42821</v>
      </c>
      <c r="F1485" s="136">
        <v>42821</v>
      </c>
      <c r="G1485" s="25">
        <f t="shared" si="72"/>
        <v>32</v>
      </c>
      <c r="H1485" s="373">
        <v>62629.38</v>
      </c>
      <c r="I1485" s="121">
        <f t="shared" si="73"/>
        <v>2004140.16</v>
      </c>
    </row>
    <row r="1486" spans="1:9">
      <c r="A1486" s="23">
        <f t="shared" si="74"/>
        <v>1382</v>
      </c>
      <c r="B1486" s="226"/>
      <c r="C1486" s="226"/>
      <c r="D1486" s="136">
        <v>42790</v>
      </c>
      <c r="E1486" s="136">
        <v>42821</v>
      </c>
      <c r="F1486" s="136">
        <v>42821</v>
      </c>
      <c r="G1486" s="25">
        <f t="shared" si="72"/>
        <v>31</v>
      </c>
      <c r="H1486" s="373">
        <v>63154.32</v>
      </c>
      <c r="I1486" s="121">
        <f t="shared" si="73"/>
        <v>1957783.92</v>
      </c>
    </row>
    <row r="1487" spans="1:9">
      <c r="A1487" s="23">
        <f t="shared" si="74"/>
        <v>1383</v>
      </c>
      <c r="B1487" s="226"/>
      <c r="C1487" s="226"/>
      <c r="D1487" s="136">
        <v>42796</v>
      </c>
      <c r="E1487" s="136">
        <v>42821</v>
      </c>
      <c r="F1487" s="136">
        <v>42821</v>
      </c>
      <c r="G1487" s="25">
        <f t="shared" si="72"/>
        <v>25</v>
      </c>
      <c r="H1487" s="373">
        <v>64446.48</v>
      </c>
      <c r="I1487" s="121">
        <f t="shared" si="73"/>
        <v>1611162</v>
      </c>
    </row>
    <row r="1488" spans="1:9">
      <c r="A1488" s="23">
        <f t="shared" si="74"/>
        <v>1384</v>
      </c>
      <c r="B1488" s="226"/>
      <c r="C1488" s="226"/>
      <c r="D1488" s="136">
        <v>42796</v>
      </c>
      <c r="E1488" s="136">
        <v>42821</v>
      </c>
      <c r="F1488" s="136">
        <v>42821</v>
      </c>
      <c r="G1488" s="25">
        <f t="shared" si="72"/>
        <v>25</v>
      </c>
      <c r="H1488" s="373">
        <v>70341.960000000006</v>
      </c>
      <c r="I1488" s="121">
        <f t="shared" si="73"/>
        <v>1758549</v>
      </c>
    </row>
    <row r="1489" spans="1:9">
      <c r="A1489" s="23">
        <f t="shared" si="74"/>
        <v>1385</v>
      </c>
      <c r="B1489" s="226"/>
      <c r="C1489" s="226"/>
      <c r="D1489" s="136">
        <v>42796</v>
      </c>
      <c r="E1489" s="136">
        <v>42821</v>
      </c>
      <c r="F1489" s="136">
        <v>42821</v>
      </c>
      <c r="G1489" s="25">
        <f t="shared" si="72"/>
        <v>25</v>
      </c>
      <c r="H1489" s="373">
        <v>63598.5</v>
      </c>
      <c r="I1489" s="121">
        <f t="shared" si="73"/>
        <v>1589962.5</v>
      </c>
    </row>
    <row r="1490" spans="1:9">
      <c r="A1490" s="23">
        <f t="shared" si="74"/>
        <v>1386</v>
      </c>
      <c r="B1490" s="226"/>
      <c r="C1490" s="226"/>
      <c r="D1490" s="136">
        <v>42789</v>
      </c>
      <c r="E1490" s="136">
        <v>42821</v>
      </c>
      <c r="F1490" s="136">
        <v>42821</v>
      </c>
      <c r="G1490" s="25">
        <f t="shared" si="72"/>
        <v>32</v>
      </c>
      <c r="H1490" s="373">
        <v>64608</v>
      </c>
      <c r="I1490" s="121">
        <f t="shared" si="73"/>
        <v>2067456</v>
      </c>
    </row>
    <row r="1491" spans="1:9">
      <c r="A1491" s="23">
        <f t="shared" si="74"/>
        <v>1387</v>
      </c>
      <c r="B1491" s="226"/>
      <c r="C1491" s="226"/>
      <c r="D1491" s="136">
        <v>42796</v>
      </c>
      <c r="E1491" s="136">
        <v>42821</v>
      </c>
      <c r="F1491" s="136">
        <v>42821</v>
      </c>
      <c r="G1491" s="25">
        <f t="shared" si="72"/>
        <v>25</v>
      </c>
      <c r="H1491" s="373">
        <v>66223.199999999997</v>
      </c>
      <c r="I1491" s="121">
        <f t="shared" si="73"/>
        <v>1655580</v>
      </c>
    </row>
    <row r="1492" spans="1:9">
      <c r="A1492" s="23">
        <f t="shared" si="74"/>
        <v>1388</v>
      </c>
      <c r="B1492" s="226"/>
      <c r="C1492" s="226"/>
      <c r="D1492" s="136">
        <v>42803</v>
      </c>
      <c r="E1492" s="136">
        <v>42821</v>
      </c>
      <c r="F1492" s="136">
        <v>42821</v>
      </c>
      <c r="G1492" s="25">
        <f t="shared" si="72"/>
        <v>18</v>
      </c>
      <c r="H1492" s="373">
        <v>63800.4</v>
      </c>
      <c r="I1492" s="121">
        <f t="shared" si="73"/>
        <v>1148407.2</v>
      </c>
    </row>
    <row r="1493" spans="1:9">
      <c r="A1493" s="23">
        <f t="shared" si="74"/>
        <v>1389</v>
      </c>
      <c r="B1493" s="226"/>
      <c r="C1493" s="226"/>
      <c r="D1493" s="136">
        <v>42803</v>
      </c>
      <c r="E1493" s="136">
        <v>42821</v>
      </c>
      <c r="F1493" s="136">
        <v>42821</v>
      </c>
      <c r="G1493" s="25">
        <f t="shared" si="72"/>
        <v>18</v>
      </c>
      <c r="H1493" s="373">
        <v>66627</v>
      </c>
      <c r="I1493" s="121">
        <f t="shared" si="73"/>
        <v>1199286</v>
      </c>
    </row>
    <row r="1494" spans="1:9">
      <c r="A1494" s="23">
        <f t="shared" si="74"/>
        <v>1390</v>
      </c>
      <c r="B1494" s="226" t="s">
        <v>272</v>
      </c>
      <c r="C1494" s="226" t="s">
        <v>571</v>
      </c>
      <c r="D1494" s="136">
        <v>42782</v>
      </c>
      <c r="E1494" s="136">
        <v>42842</v>
      </c>
      <c r="F1494" s="136">
        <v>42842</v>
      </c>
      <c r="G1494" s="25">
        <f t="shared" si="72"/>
        <v>60</v>
      </c>
      <c r="H1494" s="373">
        <v>-40.99018370000001</v>
      </c>
      <c r="I1494" s="121">
        <f t="shared" si="73"/>
        <v>-2459.41</v>
      </c>
    </row>
    <row r="1495" spans="1:9">
      <c r="A1495" s="23">
        <f t="shared" si="74"/>
        <v>1391</v>
      </c>
      <c r="B1495" s="226"/>
      <c r="C1495" s="226"/>
      <c r="D1495" s="136">
        <v>42782</v>
      </c>
      <c r="E1495" s="136">
        <v>42842</v>
      </c>
      <c r="F1495" s="136">
        <v>42842</v>
      </c>
      <c r="G1495" s="25">
        <f t="shared" si="72"/>
        <v>60</v>
      </c>
      <c r="H1495" s="373">
        <v>-41.778456400000003</v>
      </c>
      <c r="I1495" s="121">
        <f t="shared" si="73"/>
        <v>-2506.71</v>
      </c>
    </row>
    <row r="1496" spans="1:9">
      <c r="A1496" s="23">
        <f t="shared" si="74"/>
        <v>1392</v>
      </c>
      <c r="B1496" s="226"/>
      <c r="C1496" s="226"/>
      <c r="D1496" s="136">
        <v>42789</v>
      </c>
      <c r="E1496" s="136">
        <v>42842</v>
      </c>
      <c r="F1496" s="136">
        <v>42842</v>
      </c>
      <c r="G1496" s="25">
        <f t="shared" si="72"/>
        <v>53</v>
      </c>
      <c r="H1496" s="373">
        <v>-44.038171699999999</v>
      </c>
      <c r="I1496" s="121">
        <f t="shared" si="73"/>
        <v>-2334.02</v>
      </c>
    </row>
    <row r="1497" spans="1:9">
      <c r="A1497" s="23">
        <f t="shared" si="74"/>
        <v>1393</v>
      </c>
      <c r="B1497" s="226"/>
      <c r="C1497" s="226"/>
      <c r="D1497" s="136">
        <v>42789</v>
      </c>
      <c r="E1497" s="136">
        <v>42842</v>
      </c>
      <c r="F1497" s="136">
        <v>42842</v>
      </c>
      <c r="G1497" s="25">
        <f t="shared" si="72"/>
        <v>53</v>
      </c>
      <c r="H1497" s="373">
        <v>-40.753701800000002</v>
      </c>
      <c r="I1497" s="121">
        <f t="shared" si="73"/>
        <v>-2159.9499999999998</v>
      </c>
    </row>
    <row r="1498" spans="1:9">
      <c r="A1498" s="23">
        <f t="shared" si="74"/>
        <v>1394</v>
      </c>
      <c r="B1498" s="226"/>
      <c r="C1498" s="226"/>
      <c r="D1498" s="136">
        <v>42790</v>
      </c>
      <c r="E1498" s="136">
        <v>42842</v>
      </c>
      <c r="F1498" s="136">
        <v>42842</v>
      </c>
      <c r="G1498" s="25">
        <f t="shared" si="72"/>
        <v>52</v>
      </c>
      <c r="H1498" s="373">
        <v>-41.095286700000003</v>
      </c>
      <c r="I1498" s="121">
        <f t="shared" si="73"/>
        <v>-2136.9499999999998</v>
      </c>
    </row>
    <row r="1499" spans="1:9">
      <c r="A1499" s="23">
        <f t="shared" si="74"/>
        <v>1395</v>
      </c>
      <c r="B1499" s="226"/>
      <c r="C1499" s="226"/>
      <c r="D1499" s="136">
        <v>42796</v>
      </c>
      <c r="E1499" s="136">
        <v>42842</v>
      </c>
      <c r="F1499" s="136">
        <v>42842</v>
      </c>
      <c r="G1499" s="25">
        <f t="shared" si="72"/>
        <v>46</v>
      </c>
      <c r="H1499" s="373">
        <v>-41.936111000000004</v>
      </c>
      <c r="I1499" s="121">
        <f t="shared" si="73"/>
        <v>-1929.06</v>
      </c>
    </row>
    <row r="1500" spans="1:9">
      <c r="A1500" s="23">
        <f t="shared" si="74"/>
        <v>1396</v>
      </c>
      <c r="B1500" s="226"/>
      <c r="C1500" s="226"/>
      <c r="D1500" s="136">
        <v>42796</v>
      </c>
      <c r="E1500" s="136">
        <v>42842</v>
      </c>
      <c r="F1500" s="136">
        <v>42842</v>
      </c>
      <c r="G1500" s="25">
        <f t="shared" si="72"/>
        <v>46</v>
      </c>
      <c r="H1500" s="373">
        <v>-45.772371800000002</v>
      </c>
      <c r="I1500" s="121">
        <f t="shared" si="73"/>
        <v>-2105.5300000000002</v>
      </c>
    </row>
    <row r="1501" spans="1:9">
      <c r="A1501" s="23">
        <f t="shared" si="74"/>
        <v>1397</v>
      </c>
      <c r="B1501" s="226"/>
      <c r="C1501" s="226"/>
      <c r="D1501" s="136">
        <v>42796</v>
      </c>
      <c r="E1501" s="136">
        <v>42842</v>
      </c>
      <c r="F1501" s="136">
        <v>42842</v>
      </c>
      <c r="G1501" s="25">
        <f t="shared" si="72"/>
        <v>46</v>
      </c>
      <c r="H1501" s="373">
        <v>-41.384320099999997</v>
      </c>
      <c r="I1501" s="121">
        <f t="shared" si="73"/>
        <v>-1903.68</v>
      </c>
    </row>
    <row r="1502" spans="1:9">
      <c r="A1502" s="23">
        <f t="shared" si="74"/>
        <v>1398</v>
      </c>
      <c r="B1502" s="226"/>
      <c r="C1502" s="226"/>
      <c r="D1502" s="136">
        <v>42789</v>
      </c>
      <c r="E1502" s="136">
        <v>42842</v>
      </c>
      <c r="F1502" s="136">
        <v>42842</v>
      </c>
      <c r="G1502" s="25">
        <f t="shared" si="72"/>
        <v>53</v>
      </c>
      <c r="H1502" s="373">
        <v>-42.041213999999997</v>
      </c>
      <c r="I1502" s="121">
        <f t="shared" si="73"/>
        <v>-2228.1799999999998</v>
      </c>
    </row>
    <row r="1503" spans="1:9">
      <c r="A1503" s="23">
        <f t="shared" si="74"/>
        <v>1399</v>
      </c>
      <c r="B1503" s="226"/>
      <c r="C1503" s="226"/>
      <c r="D1503" s="136">
        <v>42796</v>
      </c>
      <c r="E1503" s="136">
        <v>42842</v>
      </c>
      <c r="F1503" s="136">
        <v>42842</v>
      </c>
      <c r="G1503" s="25">
        <f t="shared" si="72"/>
        <v>46</v>
      </c>
      <c r="H1503" s="373">
        <v>-43.092244399999998</v>
      </c>
      <c r="I1503" s="121">
        <f t="shared" si="73"/>
        <v>-1982.24</v>
      </c>
    </row>
    <row r="1504" spans="1:9">
      <c r="A1504" s="23">
        <f t="shared" si="74"/>
        <v>1400</v>
      </c>
      <c r="B1504" s="226"/>
      <c r="C1504" s="226"/>
      <c r="D1504" s="136">
        <v>42803</v>
      </c>
      <c r="E1504" s="136">
        <v>42842</v>
      </c>
      <c r="F1504" s="136">
        <v>42842</v>
      </c>
      <c r="G1504" s="25">
        <f t="shared" si="72"/>
        <v>39</v>
      </c>
      <c r="H1504" s="373">
        <v>-41.515698899999997</v>
      </c>
      <c r="I1504" s="121">
        <f t="shared" si="73"/>
        <v>-1619.11</v>
      </c>
    </row>
    <row r="1505" spans="1:9">
      <c r="A1505" s="23">
        <f t="shared" si="74"/>
        <v>1401</v>
      </c>
      <c r="B1505" s="226"/>
      <c r="C1505" s="226"/>
      <c r="D1505" s="136">
        <v>42803</v>
      </c>
      <c r="E1505" s="136">
        <v>42842</v>
      </c>
      <c r="F1505" s="136">
        <v>42842</v>
      </c>
      <c r="G1505" s="25">
        <f t="shared" si="72"/>
        <v>39</v>
      </c>
      <c r="H1505" s="373">
        <v>-43.355001999999992</v>
      </c>
      <c r="I1505" s="121">
        <f t="shared" si="73"/>
        <v>-1690.85</v>
      </c>
    </row>
    <row r="1506" spans="1:9">
      <c r="A1506" s="23">
        <f t="shared" si="74"/>
        <v>1402</v>
      </c>
      <c r="B1506" s="226"/>
      <c r="C1506" s="226"/>
      <c r="D1506" s="136">
        <v>42795</v>
      </c>
      <c r="E1506" s="136">
        <v>42842</v>
      </c>
      <c r="F1506" s="136">
        <v>42842</v>
      </c>
      <c r="G1506" s="25">
        <f t="shared" si="72"/>
        <v>47</v>
      </c>
      <c r="H1506" s="373">
        <v>68278.501416200001</v>
      </c>
      <c r="I1506" s="121">
        <f t="shared" si="73"/>
        <v>3209089.57</v>
      </c>
    </row>
    <row r="1507" spans="1:9">
      <c r="A1507" s="23">
        <f t="shared" si="74"/>
        <v>1403</v>
      </c>
      <c r="B1507" s="226"/>
      <c r="C1507" s="226"/>
      <c r="D1507" s="136">
        <v>42802</v>
      </c>
      <c r="E1507" s="136">
        <v>42842</v>
      </c>
      <c r="F1507" s="136">
        <v>42842</v>
      </c>
      <c r="G1507" s="25">
        <f t="shared" si="72"/>
        <v>40</v>
      </c>
      <c r="H1507" s="373">
        <v>67390.719482899993</v>
      </c>
      <c r="I1507" s="121">
        <f t="shared" si="73"/>
        <v>2695628.78</v>
      </c>
    </row>
    <row r="1508" spans="1:9">
      <c r="A1508" s="23">
        <f t="shared" si="74"/>
        <v>1404</v>
      </c>
      <c r="B1508" s="226"/>
      <c r="C1508" s="226"/>
      <c r="D1508" s="136">
        <v>42803</v>
      </c>
      <c r="E1508" s="136">
        <v>42842</v>
      </c>
      <c r="F1508" s="136">
        <v>42842</v>
      </c>
      <c r="G1508" s="25">
        <f t="shared" si="72"/>
        <v>39</v>
      </c>
      <c r="H1508" s="373">
        <v>62790.394919400002</v>
      </c>
      <c r="I1508" s="121">
        <f t="shared" si="73"/>
        <v>2448825.4</v>
      </c>
    </row>
    <row r="1509" spans="1:9">
      <c r="A1509" s="23">
        <f t="shared" si="74"/>
        <v>1405</v>
      </c>
      <c r="B1509" s="226"/>
      <c r="C1509" s="226"/>
      <c r="D1509" s="136">
        <v>42803</v>
      </c>
      <c r="E1509" s="136">
        <v>42842</v>
      </c>
      <c r="F1509" s="136">
        <v>42842</v>
      </c>
      <c r="G1509" s="25">
        <f t="shared" si="72"/>
        <v>39</v>
      </c>
      <c r="H1509" s="373">
        <v>62548.272573900002</v>
      </c>
      <c r="I1509" s="121">
        <f t="shared" si="73"/>
        <v>2439382.63</v>
      </c>
    </row>
    <row r="1510" spans="1:9">
      <c r="A1510" s="23">
        <f t="shared" si="74"/>
        <v>1406</v>
      </c>
      <c r="B1510" s="226"/>
      <c r="C1510" s="226"/>
      <c r="D1510" s="136">
        <v>42789</v>
      </c>
      <c r="E1510" s="136">
        <v>42842</v>
      </c>
      <c r="F1510" s="136">
        <v>42842</v>
      </c>
      <c r="G1510" s="25">
        <f t="shared" si="72"/>
        <v>53</v>
      </c>
      <c r="H1510" s="373">
        <v>64283.482716300001</v>
      </c>
      <c r="I1510" s="121">
        <f t="shared" si="73"/>
        <v>3407024.58</v>
      </c>
    </row>
    <row r="1511" spans="1:9">
      <c r="A1511" s="23">
        <f t="shared" si="74"/>
        <v>1407</v>
      </c>
      <c r="B1511" s="226"/>
      <c r="C1511" s="226"/>
      <c r="D1511" s="136">
        <v>42796</v>
      </c>
      <c r="E1511" s="136">
        <v>42842</v>
      </c>
      <c r="F1511" s="136">
        <v>42842</v>
      </c>
      <c r="G1511" s="25">
        <f t="shared" si="72"/>
        <v>46</v>
      </c>
      <c r="H1511" s="373">
        <v>64364.190164799998</v>
      </c>
      <c r="I1511" s="121">
        <f t="shared" si="73"/>
        <v>2960752.75</v>
      </c>
    </row>
    <row r="1512" spans="1:9">
      <c r="A1512" s="23">
        <f t="shared" si="74"/>
        <v>1408</v>
      </c>
      <c r="B1512" s="226"/>
      <c r="C1512" s="226"/>
      <c r="D1512" s="136">
        <v>42796</v>
      </c>
      <c r="E1512" s="136">
        <v>42842</v>
      </c>
      <c r="F1512" s="136">
        <v>42842</v>
      </c>
      <c r="G1512" s="25">
        <f t="shared" si="72"/>
        <v>46</v>
      </c>
      <c r="H1512" s="373">
        <v>63799.238025400002</v>
      </c>
      <c r="I1512" s="121">
        <f t="shared" si="73"/>
        <v>2934764.95</v>
      </c>
    </row>
    <row r="1513" spans="1:9">
      <c r="A1513" s="23">
        <f t="shared" si="74"/>
        <v>1409</v>
      </c>
      <c r="B1513" s="226"/>
      <c r="C1513" s="226"/>
      <c r="D1513" s="136">
        <v>42803</v>
      </c>
      <c r="E1513" s="136">
        <v>42842</v>
      </c>
      <c r="F1513" s="136">
        <v>42842</v>
      </c>
      <c r="G1513" s="25">
        <f t="shared" ref="G1513:G1576" si="75">F1513-D1513</f>
        <v>39</v>
      </c>
      <c r="H1513" s="373">
        <v>66906.474791999994</v>
      </c>
      <c r="I1513" s="121">
        <f t="shared" ref="I1513:I1576" si="76">ROUND(G1513*H1513,2)</f>
        <v>2609352.52</v>
      </c>
    </row>
    <row r="1514" spans="1:9">
      <c r="A1514" s="23">
        <f t="shared" si="74"/>
        <v>1410</v>
      </c>
      <c r="B1514" s="226"/>
      <c r="C1514" s="226"/>
      <c r="D1514" s="136">
        <v>42802</v>
      </c>
      <c r="E1514" s="136">
        <v>42842</v>
      </c>
      <c r="F1514" s="136">
        <v>42842</v>
      </c>
      <c r="G1514" s="25">
        <f t="shared" si="75"/>
        <v>40</v>
      </c>
      <c r="H1514" s="373">
        <v>62750.041195099999</v>
      </c>
      <c r="I1514" s="121">
        <f t="shared" si="76"/>
        <v>2510001.65</v>
      </c>
    </row>
    <row r="1515" spans="1:9">
      <c r="A1515" s="23">
        <f t="shared" si="74"/>
        <v>1411</v>
      </c>
      <c r="B1515" s="226"/>
      <c r="C1515" s="226"/>
      <c r="D1515" s="136">
        <v>42809</v>
      </c>
      <c r="E1515" s="136">
        <v>42842</v>
      </c>
      <c r="F1515" s="136">
        <v>42842</v>
      </c>
      <c r="G1515" s="25">
        <f t="shared" si="75"/>
        <v>33</v>
      </c>
      <c r="H1515" s="373">
        <v>65009.849752599999</v>
      </c>
      <c r="I1515" s="121">
        <f t="shared" si="76"/>
        <v>2145325.04</v>
      </c>
    </row>
    <row r="1516" spans="1:9">
      <c r="A1516" s="23">
        <f t="shared" si="74"/>
        <v>1412</v>
      </c>
      <c r="B1516" s="226"/>
      <c r="C1516" s="226"/>
      <c r="D1516" s="136">
        <v>42815</v>
      </c>
      <c r="E1516" s="136">
        <v>42842</v>
      </c>
      <c r="F1516" s="136">
        <v>42842</v>
      </c>
      <c r="G1516" s="25">
        <f t="shared" si="75"/>
        <v>27</v>
      </c>
      <c r="H1516" s="373">
        <v>66381.876376800006</v>
      </c>
      <c r="I1516" s="121">
        <f t="shared" si="76"/>
        <v>1792310.66</v>
      </c>
    </row>
    <row r="1517" spans="1:9">
      <c r="A1517" s="23">
        <f t="shared" si="74"/>
        <v>1413</v>
      </c>
      <c r="B1517" s="226"/>
      <c r="C1517" s="226"/>
      <c r="D1517" s="136">
        <v>42814</v>
      </c>
      <c r="E1517" s="136">
        <v>42842</v>
      </c>
      <c r="F1517" s="136">
        <v>42842</v>
      </c>
      <c r="G1517" s="25">
        <f t="shared" si="75"/>
        <v>28</v>
      </c>
      <c r="H1517" s="373">
        <v>66139.754031400007</v>
      </c>
      <c r="I1517" s="121">
        <f t="shared" si="76"/>
        <v>1851913.11</v>
      </c>
    </row>
    <row r="1518" spans="1:9">
      <c r="A1518" s="23">
        <f t="shared" si="74"/>
        <v>1414</v>
      </c>
      <c r="B1518" s="226"/>
      <c r="C1518" s="226"/>
      <c r="D1518" s="136">
        <v>42809</v>
      </c>
      <c r="E1518" s="136">
        <v>42842</v>
      </c>
      <c r="F1518" s="136">
        <v>42842</v>
      </c>
      <c r="G1518" s="25">
        <f t="shared" si="75"/>
        <v>33</v>
      </c>
      <c r="H1518" s="373">
        <v>65574.801892000003</v>
      </c>
      <c r="I1518" s="121">
        <f t="shared" si="76"/>
        <v>2163968.46</v>
      </c>
    </row>
    <row r="1519" spans="1:9">
      <c r="A1519" s="23">
        <f t="shared" si="74"/>
        <v>1415</v>
      </c>
      <c r="B1519" s="226"/>
      <c r="C1519" s="226"/>
      <c r="D1519" s="136">
        <v>42809</v>
      </c>
      <c r="E1519" s="136">
        <v>42842</v>
      </c>
      <c r="F1519" s="136">
        <v>42842</v>
      </c>
      <c r="G1519" s="25">
        <f t="shared" si="75"/>
        <v>33</v>
      </c>
      <c r="H1519" s="373">
        <v>65453.740719300004</v>
      </c>
      <c r="I1519" s="121">
        <f t="shared" si="76"/>
        <v>2159973.44</v>
      </c>
    </row>
    <row r="1520" spans="1:9">
      <c r="A1520" s="23">
        <f t="shared" si="74"/>
        <v>1416</v>
      </c>
      <c r="B1520" s="226"/>
      <c r="C1520" s="226"/>
      <c r="D1520" s="136">
        <v>42809</v>
      </c>
      <c r="E1520" s="136">
        <v>42842</v>
      </c>
      <c r="F1520" s="136">
        <v>42842</v>
      </c>
      <c r="G1520" s="25">
        <f t="shared" si="75"/>
        <v>33</v>
      </c>
      <c r="H1520" s="373">
        <v>62588.626298199997</v>
      </c>
      <c r="I1520" s="121">
        <f t="shared" si="76"/>
        <v>2065424.67</v>
      </c>
    </row>
    <row r="1521" spans="1:9">
      <c r="A1521" s="23">
        <f t="shared" si="74"/>
        <v>1417</v>
      </c>
      <c r="B1521" s="226"/>
      <c r="C1521" s="226"/>
      <c r="D1521" s="136">
        <v>42809</v>
      </c>
      <c r="E1521" s="136">
        <v>42842</v>
      </c>
      <c r="F1521" s="136">
        <v>42842</v>
      </c>
      <c r="G1521" s="25">
        <f t="shared" si="75"/>
        <v>33</v>
      </c>
      <c r="H1521" s="373">
        <v>62628.980022400006</v>
      </c>
      <c r="I1521" s="121">
        <f t="shared" si="76"/>
        <v>2066756.34</v>
      </c>
    </row>
    <row r="1522" spans="1:9">
      <c r="A1522" s="23">
        <f t="shared" si="74"/>
        <v>1418</v>
      </c>
      <c r="B1522" s="226"/>
      <c r="C1522" s="226"/>
      <c r="D1522" s="136">
        <v>42811</v>
      </c>
      <c r="E1522" s="136">
        <v>42842</v>
      </c>
      <c r="F1522" s="136">
        <v>42842</v>
      </c>
      <c r="G1522" s="25">
        <f t="shared" si="75"/>
        <v>31</v>
      </c>
      <c r="H1522" s="373">
        <v>67552.134379800002</v>
      </c>
      <c r="I1522" s="121">
        <f t="shared" si="76"/>
        <v>2094116.17</v>
      </c>
    </row>
    <row r="1523" spans="1:9">
      <c r="A1523" s="23">
        <f t="shared" si="74"/>
        <v>1419</v>
      </c>
      <c r="B1523" s="226"/>
      <c r="C1523" s="226"/>
      <c r="D1523" s="136">
        <v>42814</v>
      </c>
      <c r="E1523" s="136">
        <v>42842</v>
      </c>
      <c r="F1523" s="136">
        <v>42842</v>
      </c>
      <c r="G1523" s="25">
        <f t="shared" si="75"/>
        <v>28</v>
      </c>
      <c r="H1523" s="373">
        <v>62548.272573900002</v>
      </c>
      <c r="I1523" s="121">
        <f t="shared" si="76"/>
        <v>1751351.63</v>
      </c>
    </row>
    <row r="1524" spans="1:9">
      <c r="A1524" s="23">
        <f t="shared" si="74"/>
        <v>1420</v>
      </c>
      <c r="B1524" s="226" t="s">
        <v>272</v>
      </c>
      <c r="C1524" s="226" t="s">
        <v>572</v>
      </c>
      <c r="D1524" s="136">
        <v>42807</v>
      </c>
      <c r="E1524" s="136">
        <v>42850</v>
      </c>
      <c r="F1524" s="136">
        <v>42850</v>
      </c>
      <c r="G1524" s="25">
        <f t="shared" si="75"/>
        <v>43</v>
      </c>
      <c r="H1524" s="373">
        <v>68847.899999999994</v>
      </c>
      <c r="I1524" s="121">
        <f t="shared" si="76"/>
        <v>2960459.7</v>
      </c>
    </row>
    <row r="1525" spans="1:9">
      <c r="A1525" s="23">
        <f t="shared" si="74"/>
        <v>1421</v>
      </c>
      <c r="B1525" s="226"/>
      <c r="C1525" s="226"/>
      <c r="D1525" s="136">
        <v>42814</v>
      </c>
      <c r="E1525" s="136">
        <v>42850</v>
      </c>
      <c r="F1525" s="136">
        <v>42850</v>
      </c>
      <c r="G1525" s="25">
        <f t="shared" si="75"/>
        <v>36</v>
      </c>
      <c r="H1525" s="373">
        <v>64123.44</v>
      </c>
      <c r="I1525" s="121">
        <f t="shared" si="76"/>
        <v>2308443.84</v>
      </c>
    </row>
    <row r="1526" spans="1:9">
      <c r="A1526" s="23">
        <f t="shared" ref="A1526:A1589" si="77">A1525+1</f>
        <v>1422</v>
      </c>
      <c r="B1526" s="226"/>
      <c r="C1526" s="226"/>
      <c r="D1526" s="136">
        <v>42814</v>
      </c>
      <c r="E1526" s="136">
        <v>42850</v>
      </c>
      <c r="F1526" s="136">
        <v>42850</v>
      </c>
      <c r="G1526" s="25">
        <f t="shared" si="75"/>
        <v>36</v>
      </c>
      <c r="H1526" s="373">
        <v>66667.38</v>
      </c>
      <c r="I1526" s="121">
        <f t="shared" si="76"/>
        <v>2400025.6800000002</v>
      </c>
    </row>
    <row r="1527" spans="1:9">
      <c r="A1527" s="23">
        <f t="shared" si="77"/>
        <v>1423</v>
      </c>
      <c r="B1527" s="226"/>
      <c r="C1527" s="226"/>
      <c r="D1527" s="136">
        <v>42814</v>
      </c>
      <c r="E1527" s="136">
        <v>42850</v>
      </c>
      <c r="F1527" s="136">
        <v>42850</v>
      </c>
      <c r="G1527" s="25">
        <f t="shared" si="75"/>
        <v>36</v>
      </c>
      <c r="H1527" s="373">
        <v>62750.52</v>
      </c>
      <c r="I1527" s="121">
        <f t="shared" si="76"/>
        <v>2259018.7200000002</v>
      </c>
    </row>
    <row r="1528" spans="1:9">
      <c r="A1528" s="23">
        <f t="shared" si="77"/>
        <v>1424</v>
      </c>
      <c r="B1528" s="226"/>
      <c r="C1528" s="226"/>
      <c r="D1528" s="136">
        <v>42815</v>
      </c>
      <c r="E1528" s="136">
        <v>42850</v>
      </c>
      <c r="F1528" s="136">
        <v>42850</v>
      </c>
      <c r="G1528" s="25">
        <f t="shared" si="75"/>
        <v>35</v>
      </c>
      <c r="H1528" s="373">
        <v>63921.54</v>
      </c>
      <c r="I1528" s="121">
        <f t="shared" si="76"/>
        <v>2237253.9</v>
      </c>
    </row>
    <row r="1529" spans="1:9">
      <c r="A1529" s="23">
        <f t="shared" si="77"/>
        <v>1425</v>
      </c>
      <c r="B1529" s="226"/>
      <c r="C1529" s="226"/>
      <c r="D1529" s="136">
        <v>42824</v>
      </c>
      <c r="E1529" s="136">
        <v>42850</v>
      </c>
      <c r="F1529" s="136">
        <v>42850</v>
      </c>
      <c r="G1529" s="25">
        <f t="shared" si="75"/>
        <v>26</v>
      </c>
      <c r="H1529" s="373">
        <v>63598.5</v>
      </c>
      <c r="I1529" s="121">
        <f t="shared" si="76"/>
        <v>1653561</v>
      </c>
    </row>
    <row r="1530" spans="1:9">
      <c r="A1530" s="23">
        <f t="shared" si="77"/>
        <v>1426</v>
      </c>
      <c r="B1530" s="226"/>
      <c r="C1530" s="226"/>
      <c r="D1530" s="136">
        <v>42824</v>
      </c>
      <c r="E1530" s="136">
        <v>42850</v>
      </c>
      <c r="F1530" s="136">
        <v>42850</v>
      </c>
      <c r="G1530" s="25">
        <f t="shared" si="75"/>
        <v>26</v>
      </c>
      <c r="H1530" s="373">
        <v>68686.38</v>
      </c>
      <c r="I1530" s="121">
        <f t="shared" si="76"/>
        <v>1785845.88</v>
      </c>
    </row>
    <row r="1531" spans="1:9">
      <c r="A1531" s="23">
        <f t="shared" si="77"/>
        <v>1427</v>
      </c>
      <c r="B1531" s="226"/>
      <c r="C1531" s="226"/>
      <c r="D1531" s="136">
        <v>42824</v>
      </c>
      <c r="E1531" s="136">
        <v>42850</v>
      </c>
      <c r="F1531" s="136">
        <v>42850</v>
      </c>
      <c r="G1531" s="25">
        <f t="shared" si="75"/>
        <v>26</v>
      </c>
      <c r="H1531" s="373">
        <v>67878.78</v>
      </c>
      <c r="I1531" s="121">
        <f t="shared" si="76"/>
        <v>1764848.28</v>
      </c>
    </row>
    <row r="1532" spans="1:9">
      <c r="A1532" s="23">
        <f t="shared" si="77"/>
        <v>1428</v>
      </c>
      <c r="B1532" s="226"/>
      <c r="C1532" s="226"/>
      <c r="D1532" s="136">
        <v>42824</v>
      </c>
      <c r="E1532" s="136">
        <v>42850</v>
      </c>
      <c r="F1532" s="136">
        <v>42850</v>
      </c>
      <c r="G1532" s="25">
        <f t="shared" si="75"/>
        <v>26</v>
      </c>
      <c r="H1532" s="373">
        <v>63477.36</v>
      </c>
      <c r="I1532" s="121">
        <f t="shared" si="76"/>
        <v>1650411.36</v>
      </c>
    </row>
    <row r="1533" spans="1:9">
      <c r="A1533" s="23">
        <f t="shared" si="77"/>
        <v>1429</v>
      </c>
      <c r="B1533" s="226"/>
      <c r="C1533" s="226"/>
      <c r="D1533" s="136">
        <v>42824</v>
      </c>
      <c r="E1533" s="136">
        <v>42850</v>
      </c>
      <c r="F1533" s="136">
        <v>42850</v>
      </c>
      <c r="G1533" s="25">
        <f t="shared" si="75"/>
        <v>26</v>
      </c>
      <c r="H1533" s="373">
        <v>63840.78</v>
      </c>
      <c r="I1533" s="121">
        <f t="shared" si="76"/>
        <v>1659860.28</v>
      </c>
    </row>
    <row r="1534" spans="1:9">
      <c r="A1534" s="23">
        <f t="shared" si="77"/>
        <v>1430</v>
      </c>
      <c r="B1534" s="226"/>
      <c r="C1534" s="226"/>
      <c r="D1534" s="136">
        <v>42824</v>
      </c>
      <c r="E1534" s="136">
        <v>42850</v>
      </c>
      <c r="F1534" s="136">
        <v>42850</v>
      </c>
      <c r="G1534" s="25">
        <f t="shared" si="75"/>
        <v>26</v>
      </c>
      <c r="H1534" s="373">
        <v>64648.38</v>
      </c>
      <c r="I1534" s="121">
        <f t="shared" si="76"/>
        <v>1680857.88</v>
      </c>
    </row>
    <row r="1535" spans="1:9">
      <c r="A1535" s="23">
        <f t="shared" si="77"/>
        <v>1431</v>
      </c>
      <c r="B1535" s="226"/>
      <c r="C1535" s="226"/>
      <c r="D1535" s="136">
        <v>42824</v>
      </c>
      <c r="E1535" s="136">
        <v>42850</v>
      </c>
      <c r="F1535" s="136">
        <v>42850</v>
      </c>
      <c r="G1535" s="25">
        <f t="shared" si="75"/>
        <v>26</v>
      </c>
      <c r="H1535" s="373">
        <v>67878.78</v>
      </c>
      <c r="I1535" s="121">
        <f t="shared" si="76"/>
        <v>1764848.28</v>
      </c>
    </row>
    <row r="1536" spans="1:9">
      <c r="A1536" s="23">
        <f t="shared" si="77"/>
        <v>1432</v>
      </c>
      <c r="B1536" s="226"/>
      <c r="C1536" s="226"/>
      <c r="D1536" s="136">
        <v>42831</v>
      </c>
      <c r="E1536" s="136">
        <v>42850</v>
      </c>
      <c r="F1536" s="136">
        <v>42850</v>
      </c>
      <c r="G1536" s="25">
        <f t="shared" si="75"/>
        <v>19</v>
      </c>
      <c r="H1536" s="373">
        <v>65048.94</v>
      </c>
      <c r="I1536" s="121">
        <f t="shared" si="76"/>
        <v>1235929.8600000001</v>
      </c>
    </row>
    <row r="1537" spans="1:9">
      <c r="A1537" s="23">
        <f t="shared" si="77"/>
        <v>1433</v>
      </c>
      <c r="B1537" s="226"/>
      <c r="C1537" s="226"/>
      <c r="D1537" s="136">
        <v>42832</v>
      </c>
      <c r="E1537" s="136">
        <v>42850</v>
      </c>
      <c r="F1537" s="136">
        <v>42850</v>
      </c>
      <c r="G1537" s="25">
        <f t="shared" si="75"/>
        <v>18</v>
      </c>
      <c r="H1537" s="373">
        <v>69242.94</v>
      </c>
      <c r="I1537" s="121">
        <f t="shared" si="76"/>
        <v>1246372.92</v>
      </c>
    </row>
    <row r="1538" spans="1:9">
      <c r="A1538" s="23">
        <f t="shared" si="77"/>
        <v>1434</v>
      </c>
      <c r="B1538" s="226"/>
      <c r="C1538" s="226"/>
      <c r="D1538" s="136">
        <v>42832</v>
      </c>
      <c r="E1538" s="136">
        <v>42850</v>
      </c>
      <c r="F1538" s="136">
        <v>42850</v>
      </c>
      <c r="G1538" s="25">
        <f t="shared" si="75"/>
        <v>18</v>
      </c>
      <c r="H1538" s="373">
        <v>66558.78</v>
      </c>
      <c r="I1538" s="121">
        <f t="shared" si="76"/>
        <v>1198058.04</v>
      </c>
    </row>
    <row r="1539" spans="1:9">
      <c r="A1539" s="23">
        <f t="shared" si="77"/>
        <v>1435</v>
      </c>
      <c r="B1539" s="226"/>
      <c r="C1539" s="226"/>
      <c r="D1539" s="136">
        <v>42832</v>
      </c>
      <c r="E1539" s="136">
        <v>42850</v>
      </c>
      <c r="F1539" s="136">
        <v>42850</v>
      </c>
      <c r="G1539" s="25">
        <f t="shared" si="75"/>
        <v>18</v>
      </c>
      <c r="H1539" s="373">
        <v>69242.94</v>
      </c>
      <c r="I1539" s="121">
        <f t="shared" si="76"/>
        <v>1246372.92</v>
      </c>
    </row>
    <row r="1540" spans="1:9">
      <c r="A1540" s="23">
        <f t="shared" si="77"/>
        <v>1436</v>
      </c>
      <c r="B1540" s="226"/>
      <c r="C1540" s="226"/>
      <c r="D1540" s="136">
        <v>42831</v>
      </c>
      <c r="E1540" s="136">
        <v>42850</v>
      </c>
      <c r="F1540" s="136">
        <v>42850</v>
      </c>
      <c r="G1540" s="25">
        <f t="shared" si="75"/>
        <v>19</v>
      </c>
      <c r="H1540" s="373">
        <v>67691.16</v>
      </c>
      <c r="I1540" s="121">
        <f t="shared" si="76"/>
        <v>1286132.04</v>
      </c>
    </row>
    <row r="1541" spans="1:9">
      <c r="A1541" s="23">
        <f t="shared" si="77"/>
        <v>1437</v>
      </c>
      <c r="B1541" s="226"/>
      <c r="C1541" s="226"/>
      <c r="D1541" s="136">
        <v>42831</v>
      </c>
      <c r="E1541" s="136">
        <v>42850</v>
      </c>
      <c r="F1541" s="136">
        <v>42850</v>
      </c>
      <c r="G1541" s="25">
        <f t="shared" si="75"/>
        <v>19</v>
      </c>
      <c r="H1541" s="373">
        <v>69242.94</v>
      </c>
      <c r="I1541" s="121">
        <f t="shared" si="76"/>
        <v>1315615.8600000001</v>
      </c>
    </row>
    <row r="1542" spans="1:9">
      <c r="A1542" s="23">
        <f t="shared" si="77"/>
        <v>1438</v>
      </c>
      <c r="B1542" s="226"/>
      <c r="C1542" s="226"/>
      <c r="D1542" s="136">
        <v>42831</v>
      </c>
      <c r="E1542" s="136">
        <v>42850</v>
      </c>
      <c r="F1542" s="136">
        <v>42850</v>
      </c>
      <c r="G1542" s="25">
        <f t="shared" si="75"/>
        <v>19</v>
      </c>
      <c r="H1542" s="373">
        <v>65090.879999999997</v>
      </c>
      <c r="I1542" s="121">
        <f t="shared" si="76"/>
        <v>1236726.72</v>
      </c>
    </row>
    <row r="1543" spans="1:9">
      <c r="A1543" s="23">
        <f t="shared" si="77"/>
        <v>1439</v>
      </c>
      <c r="B1543" s="226"/>
      <c r="C1543" s="226"/>
      <c r="D1543" s="136">
        <v>42832</v>
      </c>
      <c r="E1543" s="136">
        <v>42850</v>
      </c>
      <c r="F1543" s="136">
        <v>42850</v>
      </c>
      <c r="G1543" s="25">
        <f t="shared" si="75"/>
        <v>18</v>
      </c>
      <c r="H1543" s="373">
        <v>70836.66</v>
      </c>
      <c r="I1543" s="121">
        <f t="shared" si="76"/>
        <v>1275059.8799999999</v>
      </c>
    </row>
    <row r="1544" spans="1:9">
      <c r="A1544" s="23">
        <f t="shared" si="77"/>
        <v>1440</v>
      </c>
      <c r="B1544" s="226" t="s">
        <v>272</v>
      </c>
      <c r="C1544" s="226" t="s">
        <v>573</v>
      </c>
      <c r="D1544" s="136">
        <v>42807</v>
      </c>
      <c r="E1544" s="136">
        <v>42870</v>
      </c>
      <c r="F1544" s="136">
        <v>42870</v>
      </c>
      <c r="G1544" s="25">
        <f t="shared" si="75"/>
        <v>63</v>
      </c>
      <c r="H1544" s="373">
        <v>171.1461592</v>
      </c>
      <c r="I1544" s="121">
        <f t="shared" si="76"/>
        <v>10782.21</v>
      </c>
    </row>
    <row r="1545" spans="1:9">
      <c r="A1545" s="23">
        <f t="shared" si="77"/>
        <v>1441</v>
      </c>
      <c r="B1545" s="226"/>
      <c r="C1545" s="226"/>
      <c r="D1545" s="136">
        <v>42814</v>
      </c>
      <c r="E1545" s="136">
        <v>42870</v>
      </c>
      <c r="F1545" s="136">
        <v>42870</v>
      </c>
      <c r="G1545" s="25">
        <f t="shared" si="75"/>
        <v>56</v>
      </c>
      <c r="H1545" s="373">
        <v>159.40181870000001</v>
      </c>
      <c r="I1545" s="121">
        <f t="shared" si="76"/>
        <v>8926.5</v>
      </c>
    </row>
    <row r="1546" spans="1:9">
      <c r="A1546" s="23">
        <f t="shared" si="77"/>
        <v>1442</v>
      </c>
      <c r="B1546" s="226"/>
      <c r="C1546" s="226"/>
      <c r="D1546" s="136">
        <v>42814</v>
      </c>
      <c r="E1546" s="136">
        <v>42870</v>
      </c>
      <c r="F1546" s="136">
        <v>42870</v>
      </c>
      <c r="G1546" s="25">
        <f t="shared" si="75"/>
        <v>56</v>
      </c>
      <c r="H1546" s="373">
        <v>165.72569429999999</v>
      </c>
      <c r="I1546" s="121">
        <f t="shared" si="76"/>
        <v>9280.64</v>
      </c>
    </row>
    <row r="1547" spans="1:9">
      <c r="A1547" s="23">
        <f t="shared" si="77"/>
        <v>1443</v>
      </c>
      <c r="B1547" s="226"/>
      <c r="C1547" s="226"/>
      <c r="D1547" s="136">
        <v>42814</v>
      </c>
      <c r="E1547" s="136">
        <v>42870</v>
      </c>
      <c r="F1547" s="136">
        <v>42870</v>
      </c>
      <c r="G1547" s="25">
        <f t="shared" si="75"/>
        <v>56</v>
      </c>
      <c r="H1547" s="373">
        <v>155.98893340000001</v>
      </c>
      <c r="I1547" s="121">
        <f t="shared" si="76"/>
        <v>8735.3799999999992</v>
      </c>
    </row>
    <row r="1548" spans="1:9">
      <c r="A1548" s="23">
        <f t="shared" si="77"/>
        <v>1444</v>
      </c>
      <c r="B1548" s="226"/>
      <c r="C1548" s="226"/>
      <c r="D1548" s="136">
        <v>42815</v>
      </c>
      <c r="E1548" s="136">
        <v>42870</v>
      </c>
      <c r="F1548" s="136">
        <v>42870</v>
      </c>
      <c r="G1548" s="25">
        <f t="shared" si="75"/>
        <v>55</v>
      </c>
      <c r="H1548" s="373">
        <v>158.89992380000001</v>
      </c>
      <c r="I1548" s="121">
        <f t="shared" si="76"/>
        <v>8739.5</v>
      </c>
    </row>
    <row r="1549" spans="1:9">
      <c r="A1549" s="23">
        <f t="shared" si="77"/>
        <v>1445</v>
      </c>
      <c r="B1549" s="226"/>
      <c r="C1549" s="226"/>
      <c r="D1549" s="136">
        <v>42824</v>
      </c>
      <c r="E1549" s="136">
        <v>42870</v>
      </c>
      <c r="F1549" s="136">
        <v>42870</v>
      </c>
      <c r="G1549" s="25">
        <f t="shared" si="75"/>
        <v>46</v>
      </c>
      <c r="H1549" s="373">
        <v>158.0968919</v>
      </c>
      <c r="I1549" s="121">
        <f t="shared" si="76"/>
        <v>7272.46</v>
      </c>
    </row>
    <row r="1550" spans="1:9">
      <c r="A1550" s="23">
        <f t="shared" si="77"/>
        <v>1446</v>
      </c>
      <c r="B1550" s="226"/>
      <c r="C1550" s="226"/>
      <c r="D1550" s="136">
        <v>42824</v>
      </c>
      <c r="E1550" s="136">
        <v>42870</v>
      </c>
      <c r="F1550" s="136">
        <v>42870</v>
      </c>
      <c r="G1550" s="25">
        <f t="shared" si="75"/>
        <v>46</v>
      </c>
      <c r="H1550" s="373">
        <v>170.74464330000004</v>
      </c>
      <c r="I1550" s="121">
        <f t="shared" si="76"/>
        <v>7854.25</v>
      </c>
    </row>
    <row r="1551" spans="1:9">
      <c r="A1551" s="23">
        <f t="shared" si="77"/>
        <v>1447</v>
      </c>
      <c r="B1551" s="226"/>
      <c r="C1551" s="226"/>
      <c r="D1551" s="136">
        <v>42824</v>
      </c>
      <c r="E1551" s="136">
        <v>42870</v>
      </c>
      <c r="F1551" s="136">
        <v>42870</v>
      </c>
      <c r="G1551" s="25">
        <f t="shared" si="75"/>
        <v>46</v>
      </c>
      <c r="H1551" s="373">
        <v>168.73706369999999</v>
      </c>
      <c r="I1551" s="121">
        <f t="shared" si="76"/>
        <v>7761.9</v>
      </c>
    </row>
    <row r="1552" spans="1:9">
      <c r="A1552" s="23">
        <f t="shared" si="77"/>
        <v>1448</v>
      </c>
      <c r="B1552" s="226"/>
      <c r="C1552" s="226"/>
      <c r="D1552" s="136">
        <v>42824</v>
      </c>
      <c r="E1552" s="136">
        <v>42870</v>
      </c>
      <c r="F1552" s="136">
        <v>42870</v>
      </c>
      <c r="G1552" s="25">
        <f t="shared" si="75"/>
        <v>46</v>
      </c>
      <c r="H1552" s="373">
        <v>157.79575499999999</v>
      </c>
      <c r="I1552" s="121">
        <f t="shared" si="76"/>
        <v>7258.6</v>
      </c>
    </row>
    <row r="1553" spans="1:9">
      <c r="A1553" s="23">
        <f t="shared" si="77"/>
        <v>1449</v>
      </c>
      <c r="B1553" s="226"/>
      <c r="C1553" s="226"/>
      <c r="D1553" s="136">
        <v>42824</v>
      </c>
      <c r="E1553" s="136">
        <v>42870</v>
      </c>
      <c r="F1553" s="136">
        <v>42870</v>
      </c>
      <c r="G1553" s="25">
        <f t="shared" si="75"/>
        <v>46</v>
      </c>
      <c r="H1553" s="373">
        <v>158.6991658</v>
      </c>
      <c r="I1553" s="121">
        <f t="shared" si="76"/>
        <v>7300.16</v>
      </c>
    </row>
    <row r="1554" spans="1:9">
      <c r="A1554" s="23">
        <f t="shared" si="77"/>
        <v>1450</v>
      </c>
      <c r="B1554" s="226"/>
      <c r="C1554" s="226"/>
      <c r="D1554" s="136">
        <v>42824</v>
      </c>
      <c r="E1554" s="136">
        <v>42870</v>
      </c>
      <c r="F1554" s="136">
        <v>42870</v>
      </c>
      <c r="G1554" s="25">
        <f t="shared" si="75"/>
        <v>46</v>
      </c>
      <c r="H1554" s="373">
        <v>160.70674539999999</v>
      </c>
      <c r="I1554" s="121">
        <f t="shared" si="76"/>
        <v>7392.51</v>
      </c>
    </row>
    <row r="1555" spans="1:9">
      <c r="A1555" s="23">
        <f t="shared" si="77"/>
        <v>1451</v>
      </c>
      <c r="B1555" s="226"/>
      <c r="C1555" s="226"/>
      <c r="D1555" s="136">
        <v>42824</v>
      </c>
      <c r="E1555" s="136">
        <v>42870</v>
      </c>
      <c r="F1555" s="136">
        <v>42870</v>
      </c>
      <c r="G1555" s="25">
        <f t="shared" si="75"/>
        <v>46</v>
      </c>
      <c r="H1555" s="373">
        <v>168.73706369999999</v>
      </c>
      <c r="I1555" s="121">
        <f t="shared" si="76"/>
        <v>7761.9</v>
      </c>
    </row>
    <row r="1556" spans="1:9">
      <c r="A1556" s="23">
        <f t="shared" si="77"/>
        <v>1452</v>
      </c>
      <c r="B1556" s="226"/>
      <c r="C1556" s="226"/>
      <c r="D1556" s="136">
        <v>42831</v>
      </c>
      <c r="E1556" s="136">
        <v>42870</v>
      </c>
      <c r="F1556" s="136">
        <v>42870</v>
      </c>
      <c r="G1556" s="25">
        <f t="shared" si="75"/>
        <v>39</v>
      </c>
      <c r="H1556" s="373">
        <v>155.6877964</v>
      </c>
      <c r="I1556" s="121">
        <f t="shared" si="76"/>
        <v>6071.82</v>
      </c>
    </row>
    <row r="1557" spans="1:9">
      <c r="A1557" s="23">
        <f t="shared" si="77"/>
        <v>1453</v>
      </c>
      <c r="B1557" s="226"/>
      <c r="C1557" s="226"/>
      <c r="D1557" s="136">
        <v>42832</v>
      </c>
      <c r="E1557" s="136">
        <v>42870</v>
      </c>
      <c r="F1557" s="136">
        <v>42870</v>
      </c>
      <c r="G1557" s="25">
        <f t="shared" si="75"/>
        <v>38</v>
      </c>
      <c r="H1557" s="373">
        <v>157.59499700000001</v>
      </c>
      <c r="I1557" s="121">
        <f t="shared" si="76"/>
        <v>5988.61</v>
      </c>
    </row>
    <row r="1558" spans="1:9">
      <c r="A1558" s="23">
        <f t="shared" si="77"/>
        <v>1454</v>
      </c>
      <c r="B1558" s="226"/>
      <c r="C1558" s="226"/>
      <c r="D1558" s="136">
        <v>42832</v>
      </c>
      <c r="E1558" s="136">
        <v>42870</v>
      </c>
      <c r="F1558" s="136">
        <v>42870</v>
      </c>
      <c r="G1558" s="25">
        <f t="shared" si="75"/>
        <v>38</v>
      </c>
      <c r="H1558" s="373">
        <v>159.3014397</v>
      </c>
      <c r="I1558" s="121">
        <f t="shared" si="76"/>
        <v>6053.45</v>
      </c>
    </row>
    <row r="1559" spans="1:9">
      <c r="A1559" s="23">
        <f t="shared" si="77"/>
        <v>1455</v>
      </c>
      <c r="B1559" s="226"/>
      <c r="C1559" s="226"/>
      <c r="D1559" s="136">
        <v>42832</v>
      </c>
      <c r="E1559" s="136">
        <v>42870</v>
      </c>
      <c r="F1559" s="136">
        <v>42870</v>
      </c>
      <c r="G1559" s="25">
        <f t="shared" si="75"/>
        <v>38</v>
      </c>
      <c r="H1559" s="373">
        <v>165.72569429999999</v>
      </c>
      <c r="I1559" s="121">
        <f t="shared" si="76"/>
        <v>6297.58</v>
      </c>
    </row>
    <row r="1560" spans="1:9">
      <c r="A1560" s="23">
        <f t="shared" si="77"/>
        <v>1456</v>
      </c>
      <c r="B1560" s="226"/>
      <c r="C1560" s="226"/>
      <c r="D1560" s="136">
        <v>42831</v>
      </c>
      <c r="E1560" s="136">
        <v>42870</v>
      </c>
      <c r="F1560" s="136">
        <v>42870</v>
      </c>
      <c r="G1560" s="25">
        <f t="shared" si="75"/>
        <v>39</v>
      </c>
      <c r="H1560" s="373">
        <v>162.0116721</v>
      </c>
      <c r="I1560" s="121">
        <f t="shared" si="76"/>
        <v>6318.46</v>
      </c>
    </row>
    <row r="1561" spans="1:9">
      <c r="A1561" s="23">
        <f t="shared" si="77"/>
        <v>1457</v>
      </c>
      <c r="B1561" s="226"/>
      <c r="C1561" s="226"/>
      <c r="D1561" s="136">
        <v>42831</v>
      </c>
      <c r="E1561" s="136">
        <v>42870</v>
      </c>
      <c r="F1561" s="136">
        <v>42870</v>
      </c>
      <c r="G1561" s="25">
        <f t="shared" si="75"/>
        <v>39</v>
      </c>
      <c r="H1561" s="373">
        <v>165.72569429999999</v>
      </c>
      <c r="I1561" s="121">
        <f t="shared" si="76"/>
        <v>6463.3</v>
      </c>
    </row>
    <row r="1562" spans="1:9">
      <c r="A1562" s="23">
        <f t="shared" si="77"/>
        <v>1458</v>
      </c>
      <c r="B1562" s="226"/>
      <c r="C1562" s="226"/>
      <c r="D1562" s="136">
        <v>42831</v>
      </c>
      <c r="E1562" s="136">
        <v>42870</v>
      </c>
      <c r="F1562" s="136">
        <v>42870</v>
      </c>
      <c r="G1562" s="25">
        <f t="shared" si="75"/>
        <v>39</v>
      </c>
      <c r="H1562" s="373">
        <v>155.7881754</v>
      </c>
      <c r="I1562" s="121">
        <f t="shared" si="76"/>
        <v>6075.74</v>
      </c>
    </row>
    <row r="1563" spans="1:9">
      <c r="A1563" s="23">
        <f t="shared" si="77"/>
        <v>1459</v>
      </c>
      <c r="B1563" s="226"/>
      <c r="C1563" s="226"/>
      <c r="D1563" s="136">
        <v>42832</v>
      </c>
      <c r="E1563" s="136">
        <v>42870</v>
      </c>
      <c r="F1563" s="136">
        <v>42870</v>
      </c>
      <c r="G1563" s="25">
        <f t="shared" si="75"/>
        <v>38</v>
      </c>
      <c r="H1563" s="373">
        <v>169.54009550000004</v>
      </c>
      <c r="I1563" s="121">
        <f t="shared" si="76"/>
        <v>6442.52</v>
      </c>
    </row>
    <row r="1564" spans="1:9">
      <c r="A1564" s="23">
        <f t="shared" si="77"/>
        <v>1460</v>
      </c>
      <c r="B1564" s="226"/>
      <c r="C1564" s="226"/>
      <c r="D1564" s="136">
        <v>42838</v>
      </c>
      <c r="E1564" s="136">
        <v>42870</v>
      </c>
      <c r="F1564" s="136">
        <v>42870</v>
      </c>
      <c r="G1564" s="25">
        <f t="shared" si="75"/>
        <v>32</v>
      </c>
      <c r="H1564" s="373">
        <v>65162.587417499999</v>
      </c>
      <c r="I1564" s="121">
        <f t="shared" si="76"/>
        <v>2085202.8</v>
      </c>
    </row>
    <row r="1565" spans="1:9">
      <c r="A1565" s="23">
        <f t="shared" si="77"/>
        <v>1461</v>
      </c>
      <c r="B1565" s="226"/>
      <c r="C1565" s="226"/>
      <c r="D1565" s="136">
        <v>42838</v>
      </c>
      <c r="E1565" s="136">
        <v>42870</v>
      </c>
      <c r="F1565" s="136">
        <v>42870</v>
      </c>
      <c r="G1565" s="25">
        <f t="shared" si="75"/>
        <v>32</v>
      </c>
      <c r="H1565" s="373">
        <v>68609.898493700006</v>
      </c>
      <c r="I1565" s="121">
        <f t="shared" si="76"/>
        <v>2195516.75</v>
      </c>
    </row>
    <row r="1566" spans="1:9">
      <c r="A1566" s="23">
        <f t="shared" si="77"/>
        <v>1462</v>
      </c>
      <c r="B1566" s="226"/>
      <c r="C1566" s="226"/>
      <c r="D1566" s="136">
        <v>42831</v>
      </c>
      <c r="E1566" s="136">
        <v>42870</v>
      </c>
      <c r="F1566" s="136">
        <v>42870</v>
      </c>
      <c r="G1566" s="25">
        <f t="shared" si="75"/>
        <v>39</v>
      </c>
      <c r="H1566" s="373">
        <v>70249.473273900003</v>
      </c>
      <c r="I1566" s="121">
        <f t="shared" si="76"/>
        <v>2739729.46</v>
      </c>
    </row>
    <row r="1567" spans="1:9">
      <c r="A1567" s="23">
        <f t="shared" si="77"/>
        <v>1463</v>
      </c>
      <c r="B1567" s="226"/>
      <c r="C1567" s="226"/>
      <c r="D1567" s="136">
        <v>42831</v>
      </c>
      <c r="E1567" s="136">
        <v>42870</v>
      </c>
      <c r="F1567" s="136">
        <v>42870</v>
      </c>
      <c r="G1567" s="25">
        <f t="shared" si="75"/>
        <v>39</v>
      </c>
      <c r="H1567" s="373">
        <v>66003.394996999996</v>
      </c>
      <c r="I1567" s="121">
        <f t="shared" si="76"/>
        <v>2574132.4</v>
      </c>
    </row>
    <row r="1568" spans="1:9">
      <c r="A1568" s="23">
        <f t="shared" si="77"/>
        <v>1464</v>
      </c>
      <c r="B1568" s="226"/>
      <c r="C1568" s="226"/>
      <c r="D1568" s="136">
        <v>42838</v>
      </c>
      <c r="E1568" s="136">
        <v>42870</v>
      </c>
      <c r="F1568" s="136">
        <v>42870</v>
      </c>
      <c r="G1568" s="25">
        <f t="shared" si="75"/>
        <v>32</v>
      </c>
      <c r="H1568" s="373">
        <v>68988.261904600004</v>
      </c>
      <c r="I1568" s="121">
        <f t="shared" si="76"/>
        <v>2207624.38</v>
      </c>
    </row>
    <row r="1569" spans="1:9">
      <c r="A1569" s="23">
        <f t="shared" si="77"/>
        <v>1465</v>
      </c>
      <c r="B1569" s="226"/>
      <c r="C1569" s="226"/>
      <c r="D1569" s="136">
        <v>42845</v>
      </c>
      <c r="E1569" s="136">
        <v>42870</v>
      </c>
      <c r="F1569" s="136">
        <v>42870</v>
      </c>
      <c r="G1569" s="25">
        <f t="shared" si="75"/>
        <v>25</v>
      </c>
      <c r="H1569" s="373">
        <v>65835.233481100004</v>
      </c>
      <c r="I1569" s="121">
        <f t="shared" si="76"/>
        <v>1645880.84</v>
      </c>
    </row>
    <row r="1570" spans="1:9">
      <c r="A1570" s="23">
        <f t="shared" si="77"/>
        <v>1466</v>
      </c>
      <c r="B1570" s="226"/>
      <c r="C1570" s="226"/>
      <c r="D1570" s="136">
        <v>42845</v>
      </c>
      <c r="E1570" s="136">
        <v>42870</v>
      </c>
      <c r="F1570" s="136">
        <v>42870</v>
      </c>
      <c r="G1570" s="25">
        <f t="shared" si="75"/>
        <v>25</v>
      </c>
      <c r="H1570" s="373">
        <v>66760.121818700005</v>
      </c>
      <c r="I1570" s="121">
        <f t="shared" si="76"/>
        <v>1669003.05</v>
      </c>
    </row>
    <row r="1571" spans="1:9">
      <c r="A1571" s="23">
        <f t="shared" si="77"/>
        <v>1467</v>
      </c>
      <c r="B1571" s="226"/>
      <c r="C1571" s="226"/>
      <c r="D1571" s="136">
        <v>42838</v>
      </c>
      <c r="E1571" s="136">
        <v>42870</v>
      </c>
      <c r="F1571" s="136">
        <v>42870</v>
      </c>
      <c r="G1571" s="25">
        <f t="shared" si="75"/>
        <v>32</v>
      </c>
      <c r="H1571" s="373">
        <v>67474.808261300001</v>
      </c>
      <c r="I1571" s="121">
        <f t="shared" si="76"/>
        <v>2159193.86</v>
      </c>
    </row>
    <row r="1572" spans="1:9">
      <c r="A1572" s="23">
        <f t="shared" si="77"/>
        <v>1468</v>
      </c>
      <c r="B1572" s="226"/>
      <c r="C1572" s="226"/>
      <c r="D1572" s="136">
        <v>42842</v>
      </c>
      <c r="E1572" s="136">
        <v>42870</v>
      </c>
      <c r="F1572" s="136">
        <v>42870</v>
      </c>
      <c r="G1572" s="25">
        <f t="shared" si="75"/>
        <v>28</v>
      </c>
      <c r="H1572" s="373">
        <v>65162.587417499999</v>
      </c>
      <c r="I1572" s="121">
        <f t="shared" si="76"/>
        <v>1824552.45</v>
      </c>
    </row>
    <row r="1573" spans="1:9">
      <c r="A1573" s="23">
        <f t="shared" si="77"/>
        <v>1469</v>
      </c>
      <c r="B1573" s="226"/>
      <c r="C1573" s="226"/>
      <c r="D1573" s="136">
        <v>42842</v>
      </c>
      <c r="E1573" s="136">
        <v>42870</v>
      </c>
      <c r="F1573" s="136">
        <v>42870</v>
      </c>
      <c r="G1573" s="25">
        <f t="shared" si="75"/>
        <v>28</v>
      </c>
      <c r="H1573" s="373">
        <v>70417.634789799995</v>
      </c>
      <c r="I1573" s="121">
        <f t="shared" si="76"/>
        <v>1971693.77</v>
      </c>
    </row>
    <row r="1574" spans="1:9">
      <c r="A1574" s="23">
        <f t="shared" si="77"/>
        <v>1470</v>
      </c>
      <c r="B1574" s="226"/>
      <c r="C1574" s="226"/>
      <c r="D1574" s="136">
        <v>42845</v>
      </c>
      <c r="E1574" s="136">
        <v>42870</v>
      </c>
      <c r="F1574" s="136">
        <v>42870</v>
      </c>
      <c r="G1574" s="25">
        <f t="shared" si="75"/>
        <v>25</v>
      </c>
      <c r="H1574" s="373">
        <v>70291.513652900001</v>
      </c>
      <c r="I1574" s="121">
        <f t="shared" si="76"/>
        <v>1757287.84</v>
      </c>
    </row>
    <row r="1575" spans="1:9">
      <c r="A1575" s="23">
        <f t="shared" si="77"/>
        <v>1471</v>
      </c>
      <c r="B1575" s="226"/>
      <c r="C1575" s="226"/>
      <c r="D1575" s="136">
        <v>42845</v>
      </c>
      <c r="E1575" s="136">
        <v>42870</v>
      </c>
      <c r="F1575" s="136">
        <v>42870</v>
      </c>
      <c r="G1575" s="25">
        <f t="shared" si="75"/>
        <v>25</v>
      </c>
      <c r="H1575" s="373">
        <v>69492.746452299994</v>
      </c>
      <c r="I1575" s="121">
        <f t="shared" si="76"/>
        <v>1737318.66</v>
      </c>
    </row>
    <row r="1576" spans="1:9">
      <c r="A1576" s="23">
        <f t="shared" si="77"/>
        <v>1472</v>
      </c>
      <c r="B1576" s="226"/>
      <c r="C1576" s="226"/>
      <c r="D1576" s="136">
        <v>42845</v>
      </c>
      <c r="E1576" s="136">
        <v>42870</v>
      </c>
      <c r="F1576" s="136">
        <v>42870</v>
      </c>
      <c r="G1576" s="25">
        <f t="shared" si="75"/>
        <v>25</v>
      </c>
      <c r="H1576" s="373">
        <v>69156.423420499996</v>
      </c>
      <c r="I1576" s="121">
        <f t="shared" si="76"/>
        <v>1728910.59</v>
      </c>
    </row>
    <row r="1577" spans="1:9">
      <c r="A1577" s="23">
        <f t="shared" si="77"/>
        <v>1473</v>
      </c>
      <c r="B1577" s="226"/>
      <c r="C1577" s="226"/>
      <c r="D1577" s="136">
        <v>42838</v>
      </c>
      <c r="E1577" s="136">
        <v>42870</v>
      </c>
      <c r="F1577" s="136">
        <v>42870</v>
      </c>
      <c r="G1577" s="25">
        <f t="shared" ref="G1577:G1640" si="78">F1577-D1577</f>
        <v>32</v>
      </c>
      <c r="H1577" s="373">
        <v>65246.668175400002</v>
      </c>
      <c r="I1577" s="121">
        <f t="shared" ref="I1577:I1640" si="79">ROUND(G1577*H1577,2)</f>
        <v>2087893.38</v>
      </c>
    </row>
    <row r="1578" spans="1:9">
      <c r="A1578" s="23">
        <f t="shared" si="77"/>
        <v>1474</v>
      </c>
      <c r="B1578" s="226"/>
      <c r="C1578" s="226"/>
      <c r="D1578" s="136">
        <v>42842</v>
      </c>
      <c r="E1578" s="136">
        <v>42870</v>
      </c>
      <c r="F1578" s="136">
        <v>42870</v>
      </c>
      <c r="G1578" s="25">
        <f t="shared" si="78"/>
        <v>28</v>
      </c>
      <c r="H1578" s="373">
        <v>71468.644264300005</v>
      </c>
      <c r="I1578" s="121">
        <f t="shared" si="79"/>
        <v>2001122.04</v>
      </c>
    </row>
    <row r="1579" spans="1:9">
      <c r="A1579" s="23">
        <f t="shared" si="77"/>
        <v>1475</v>
      </c>
      <c r="B1579" s="226"/>
      <c r="C1579" s="226"/>
      <c r="D1579" s="136">
        <v>42838</v>
      </c>
      <c r="E1579" s="136">
        <v>42870</v>
      </c>
      <c r="F1579" s="136">
        <v>42870</v>
      </c>
      <c r="G1579" s="25">
        <f t="shared" si="78"/>
        <v>32</v>
      </c>
      <c r="H1579" s="373">
        <v>65162.587417499999</v>
      </c>
      <c r="I1579" s="121">
        <f t="shared" si="79"/>
        <v>2085202.8</v>
      </c>
    </row>
    <row r="1580" spans="1:9">
      <c r="A1580" s="23">
        <f t="shared" si="77"/>
        <v>1476</v>
      </c>
      <c r="B1580" s="226" t="s">
        <v>272</v>
      </c>
      <c r="C1580" s="226" t="s">
        <v>574</v>
      </c>
      <c r="D1580" s="136">
        <v>42852</v>
      </c>
      <c r="E1580" s="136">
        <v>42880</v>
      </c>
      <c r="F1580" s="136">
        <v>42880</v>
      </c>
      <c r="G1580" s="25">
        <f t="shared" si="78"/>
        <v>28</v>
      </c>
      <c r="H1580" s="373">
        <v>65468.34</v>
      </c>
      <c r="I1580" s="121">
        <f t="shared" si="79"/>
        <v>1833113.52</v>
      </c>
    </row>
    <row r="1581" spans="1:9">
      <c r="A1581" s="23">
        <f t="shared" si="77"/>
        <v>1477</v>
      </c>
      <c r="B1581" s="226"/>
      <c r="C1581" s="226"/>
      <c r="D1581" s="136">
        <v>42852</v>
      </c>
      <c r="E1581" s="136">
        <v>42880</v>
      </c>
      <c r="F1581" s="136">
        <v>42880</v>
      </c>
      <c r="G1581" s="25">
        <f t="shared" si="78"/>
        <v>28</v>
      </c>
      <c r="H1581" s="373">
        <v>65845.8</v>
      </c>
      <c r="I1581" s="121">
        <f t="shared" si="79"/>
        <v>1843682.4</v>
      </c>
    </row>
    <row r="1582" spans="1:9">
      <c r="A1582" s="23">
        <f t="shared" si="77"/>
        <v>1478</v>
      </c>
      <c r="B1582" s="226"/>
      <c r="C1582" s="226"/>
      <c r="D1582" s="136">
        <v>42849</v>
      </c>
      <c r="E1582" s="136">
        <v>42880</v>
      </c>
      <c r="F1582" s="136">
        <v>42880</v>
      </c>
      <c r="G1582" s="25">
        <f t="shared" si="78"/>
        <v>31</v>
      </c>
      <c r="H1582" s="373">
        <v>70249.5</v>
      </c>
      <c r="I1582" s="121">
        <f t="shared" si="79"/>
        <v>2177734.5</v>
      </c>
    </row>
    <row r="1583" spans="1:9">
      <c r="A1583" s="23">
        <f t="shared" si="77"/>
        <v>1479</v>
      </c>
      <c r="B1583" s="226"/>
      <c r="C1583" s="226"/>
      <c r="D1583" s="136">
        <v>42852</v>
      </c>
      <c r="E1583" s="136">
        <v>42880</v>
      </c>
      <c r="F1583" s="136">
        <v>42880</v>
      </c>
      <c r="G1583" s="25">
        <f t="shared" si="78"/>
        <v>28</v>
      </c>
      <c r="H1583" s="373">
        <v>65090.879999999997</v>
      </c>
      <c r="I1583" s="121">
        <f t="shared" si="79"/>
        <v>1822544.64</v>
      </c>
    </row>
    <row r="1584" spans="1:9">
      <c r="A1584" s="23">
        <f t="shared" si="77"/>
        <v>1480</v>
      </c>
      <c r="B1584" s="226"/>
      <c r="C1584" s="226"/>
      <c r="D1584" s="136">
        <v>42849</v>
      </c>
      <c r="E1584" s="136">
        <v>42880</v>
      </c>
      <c r="F1584" s="136">
        <v>42880</v>
      </c>
      <c r="G1584" s="25">
        <f t="shared" si="78"/>
        <v>31</v>
      </c>
      <c r="H1584" s="373">
        <v>70081.740000000005</v>
      </c>
      <c r="I1584" s="121">
        <f t="shared" si="79"/>
        <v>2172533.94</v>
      </c>
    </row>
    <row r="1585" spans="1:9">
      <c r="A1585" s="23">
        <f t="shared" si="77"/>
        <v>1481</v>
      </c>
      <c r="B1585" s="226"/>
      <c r="C1585" s="226"/>
      <c r="D1585" s="136">
        <v>42850</v>
      </c>
      <c r="E1585" s="136">
        <v>42880</v>
      </c>
      <c r="F1585" s="136">
        <v>42880</v>
      </c>
      <c r="G1585" s="25">
        <f t="shared" si="78"/>
        <v>30</v>
      </c>
      <c r="H1585" s="373">
        <v>68907.42</v>
      </c>
      <c r="I1585" s="121">
        <f t="shared" si="79"/>
        <v>2067222.6</v>
      </c>
    </row>
    <row r="1586" spans="1:9">
      <c r="A1586" s="23">
        <f t="shared" si="77"/>
        <v>1482</v>
      </c>
      <c r="B1586" s="226"/>
      <c r="C1586" s="226"/>
      <c r="D1586" s="136">
        <v>42837</v>
      </c>
      <c r="E1586" s="136">
        <v>42880</v>
      </c>
      <c r="F1586" s="136">
        <v>42880</v>
      </c>
      <c r="G1586" s="25">
        <f t="shared" si="78"/>
        <v>43</v>
      </c>
      <c r="H1586" s="373">
        <v>68152.5</v>
      </c>
      <c r="I1586" s="121">
        <f t="shared" si="79"/>
        <v>2930557.5</v>
      </c>
    </row>
    <row r="1587" spans="1:9">
      <c r="A1587" s="23">
        <f t="shared" si="77"/>
        <v>1483</v>
      </c>
      <c r="B1587" s="226"/>
      <c r="C1587" s="226"/>
      <c r="D1587" s="136">
        <v>42849</v>
      </c>
      <c r="E1587" s="136">
        <v>42880</v>
      </c>
      <c r="F1587" s="136">
        <v>42880</v>
      </c>
      <c r="G1587" s="25">
        <f t="shared" si="78"/>
        <v>31</v>
      </c>
      <c r="H1587" s="373">
        <v>71339.94</v>
      </c>
      <c r="I1587" s="121">
        <f t="shared" si="79"/>
        <v>2211538.14</v>
      </c>
    </row>
    <row r="1588" spans="1:9">
      <c r="A1588" s="23">
        <f t="shared" si="77"/>
        <v>1484</v>
      </c>
      <c r="B1588" s="226"/>
      <c r="C1588" s="226"/>
      <c r="D1588" s="136">
        <v>42845</v>
      </c>
      <c r="E1588" s="136">
        <v>42880</v>
      </c>
      <c r="F1588" s="136">
        <v>42880</v>
      </c>
      <c r="G1588" s="25">
        <f t="shared" si="78"/>
        <v>35</v>
      </c>
      <c r="H1588" s="373">
        <v>68823.540000000008</v>
      </c>
      <c r="I1588" s="121">
        <f t="shared" si="79"/>
        <v>2408823.9</v>
      </c>
    </row>
    <row r="1589" spans="1:9">
      <c r="A1589" s="23">
        <f t="shared" si="77"/>
        <v>1485</v>
      </c>
      <c r="B1589" s="226"/>
      <c r="C1589" s="226"/>
      <c r="D1589" s="136">
        <v>42860</v>
      </c>
      <c r="E1589" s="136">
        <v>42880</v>
      </c>
      <c r="F1589" s="136">
        <v>42880</v>
      </c>
      <c r="G1589" s="25">
        <f t="shared" si="78"/>
        <v>20</v>
      </c>
      <c r="H1589" s="373">
        <v>71885.16</v>
      </c>
      <c r="I1589" s="121">
        <f t="shared" si="79"/>
        <v>1437703.2</v>
      </c>
    </row>
    <row r="1590" spans="1:9">
      <c r="A1590" s="23">
        <f t="shared" ref="A1590:A1653" si="80">A1589+1</f>
        <v>1486</v>
      </c>
      <c r="B1590" s="226"/>
      <c r="C1590" s="226"/>
      <c r="D1590" s="136">
        <v>42860</v>
      </c>
      <c r="E1590" s="136">
        <v>42880</v>
      </c>
      <c r="F1590" s="136">
        <v>42880</v>
      </c>
      <c r="G1590" s="25">
        <f t="shared" si="78"/>
        <v>20</v>
      </c>
      <c r="H1590" s="373">
        <v>70962.48</v>
      </c>
      <c r="I1590" s="121">
        <f t="shared" si="79"/>
        <v>1419249.6</v>
      </c>
    </row>
    <row r="1591" spans="1:9">
      <c r="A1591" s="23">
        <f t="shared" si="80"/>
        <v>1487</v>
      </c>
      <c r="B1591" s="226"/>
      <c r="C1591" s="226"/>
      <c r="D1591" s="136">
        <v>42860</v>
      </c>
      <c r="E1591" s="136">
        <v>42880</v>
      </c>
      <c r="F1591" s="136">
        <v>42880</v>
      </c>
      <c r="G1591" s="25">
        <f t="shared" si="78"/>
        <v>20</v>
      </c>
      <c r="H1591" s="373">
        <v>65426.400000000001</v>
      </c>
      <c r="I1591" s="121">
        <f t="shared" si="79"/>
        <v>1308528</v>
      </c>
    </row>
    <row r="1592" spans="1:9">
      <c r="A1592" s="23">
        <f t="shared" si="80"/>
        <v>1488</v>
      </c>
      <c r="B1592" s="226"/>
      <c r="C1592" s="226"/>
      <c r="D1592" s="136">
        <v>42851</v>
      </c>
      <c r="E1592" s="136">
        <v>42880</v>
      </c>
      <c r="F1592" s="136">
        <v>42880</v>
      </c>
      <c r="G1592" s="25">
        <f t="shared" si="78"/>
        <v>29</v>
      </c>
      <c r="H1592" s="373">
        <v>71759.34</v>
      </c>
      <c r="I1592" s="121">
        <f t="shared" si="79"/>
        <v>2081020.86</v>
      </c>
    </row>
    <row r="1593" spans="1:9">
      <c r="A1593" s="23">
        <f t="shared" si="80"/>
        <v>1489</v>
      </c>
      <c r="B1593" s="226"/>
      <c r="C1593" s="226"/>
      <c r="D1593" s="136">
        <v>42858</v>
      </c>
      <c r="E1593" s="136">
        <v>42880</v>
      </c>
      <c r="F1593" s="136">
        <v>42880</v>
      </c>
      <c r="G1593" s="25">
        <f t="shared" si="78"/>
        <v>22</v>
      </c>
      <c r="H1593" s="373">
        <v>69830.100000000006</v>
      </c>
      <c r="I1593" s="121">
        <f t="shared" si="79"/>
        <v>1536262.2</v>
      </c>
    </row>
    <row r="1594" spans="1:9">
      <c r="A1594" s="23">
        <f t="shared" si="80"/>
        <v>1490</v>
      </c>
      <c r="B1594" s="226"/>
      <c r="C1594" s="226"/>
      <c r="D1594" s="136">
        <v>42849</v>
      </c>
      <c r="E1594" s="136">
        <v>42880</v>
      </c>
      <c r="F1594" s="136">
        <v>42880</v>
      </c>
      <c r="G1594" s="25">
        <f t="shared" si="78"/>
        <v>31</v>
      </c>
      <c r="H1594" s="373">
        <v>72388.44</v>
      </c>
      <c r="I1594" s="121">
        <f t="shared" si="79"/>
        <v>2244041.64</v>
      </c>
    </row>
    <row r="1595" spans="1:9">
      <c r="A1595" s="23">
        <f t="shared" si="80"/>
        <v>1491</v>
      </c>
      <c r="B1595" s="226" t="s">
        <v>272</v>
      </c>
      <c r="C1595" s="226" t="s">
        <v>575</v>
      </c>
      <c r="D1595" s="136">
        <v>42852</v>
      </c>
      <c r="E1595" s="136">
        <v>42901</v>
      </c>
      <c r="F1595" s="136">
        <v>42901</v>
      </c>
      <c r="G1595" s="25">
        <f t="shared" si="78"/>
        <v>49</v>
      </c>
      <c r="H1595" s="373">
        <v>430.14332730000001</v>
      </c>
      <c r="I1595" s="121">
        <f t="shared" si="79"/>
        <v>21077.02</v>
      </c>
    </row>
    <row r="1596" spans="1:9">
      <c r="A1596" s="23">
        <f t="shared" si="80"/>
        <v>1492</v>
      </c>
      <c r="B1596" s="226"/>
      <c r="C1596" s="226"/>
      <c r="D1596" s="136">
        <v>42852</v>
      </c>
      <c r="E1596" s="136">
        <v>42901</v>
      </c>
      <c r="F1596" s="136">
        <v>42901</v>
      </c>
      <c r="G1596" s="25">
        <f t="shared" si="78"/>
        <v>49</v>
      </c>
      <c r="H1596" s="373">
        <v>432.62333369999999</v>
      </c>
      <c r="I1596" s="121">
        <f t="shared" si="79"/>
        <v>21198.54</v>
      </c>
    </row>
    <row r="1597" spans="1:9">
      <c r="A1597" s="23">
        <f t="shared" si="80"/>
        <v>1493</v>
      </c>
      <c r="B1597" s="226"/>
      <c r="C1597" s="226"/>
      <c r="D1597" s="136">
        <v>42849</v>
      </c>
      <c r="E1597" s="136">
        <v>42901</v>
      </c>
      <c r="F1597" s="136">
        <v>42901</v>
      </c>
      <c r="G1597" s="25">
        <f t="shared" si="78"/>
        <v>52</v>
      </c>
      <c r="H1597" s="373">
        <v>461.5567413</v>
      </c>
      <c r="I1597" s="121">
        <f t="shared" si="79"/>
        <v>24000.95</v>
      </c>
    </row>
    <row r="1598" spans="1:9">
      <c r="A1598" s="23">
        <f t="shared" si="80"/>
        <v>1494</v>
      </c>
      <c r="B1598" s="226"/>
      <c r="C1598" s="226"/>
      <c r="D1598" s="136">
        <v>42852</v>
      </c>
      <c r="E1598" s="136">
        <v>42901</v>
      </c>
      <c r="F1598" s="136">
        <v>42901</v>
      </c>
      <c r="G1598" s="25">
        <f t="shared" si="78"/>
        <v>49</v>
      </c>
      <c r="H1598" s="373">
        <v>427.66332089999997</v>
      </c>
      <c r="I1598" s="121">
        <f t="shared" si="79"/>
        <v>20955.5</v>
      </c>
    </row>
    <row r="1599" spans="1:9">
      <c r="A1599" s="23">
        <f t="shared" si="80"/>
        <v>1495</v>
      </c>
      <c r="B1599" s="226"/>
      <c r="C1599" s="226"/>
      <c r="D1599" s="136">
        <v>42849</v>
      </c>
      <c r="E1599" s="136">
        <v>42901</v>
      </c>
      <c r="F1599" s="136">
        <v>42901</v>
      </c>
      <c r="G1599" s="25">
        <f t="shared" si="78"/>
        <v>52</v>
      </c>
      <c r="H1599" s="373">
        <v>460.45451630000002</v>
      </c>
      <c r="I1599" s="121">
        <f t="shared" si="79"/>
        <v>23943.63</v>
      </c>
    </row>
    <row r="1600" spans="1:9">
      <c r="A1600" s="23">
        <f t="shared" si="80"/>
        <v>1496</v>
      </c>
      <c r="B1600" s="226"/>
      <c r="C1600" s="226"/>
      <c r="D1600" s="136">
        <v>42850</v>
      </c>
      <c r="E1600" s="136">
        <v>42901</v>
      </c>
      <c r="F1600" s="136">
        <v>42901</v>
      </c>
      <c r="G1600" s="25">
        <f t="shared" si="78"/>
        <v>51</v>
      </c>
      <c r="H1600" s="373">
        <v>452.73894089999999</v>
      </c>
      <c r="I1600" s="121">
        <f t="shared" si="79"/>
        <v>23089.69</v>
      </c>
    </row>
    <row r="1601" spans="1:9">
      <c r="A1601" s="23">
        <f t="shared" si="80"/>
        <v>1497</v>
      </c>
      <c r="B1601" s="226"/>
      <c r="C1601" s="226"/>
      <c r="D1601" s="136">
        <v>42837</v>
      </c>
      <c r="E1601" s="136">
        <v>42901</v>
      </c>
      <c r="F1601" s="136">
        <v>42901</v>
      </c>
      <c r="G1601" s="25">
        <f t="shared" si="78"/>
        <v>64</v>
      </c>
      <c r="H1601" s="373">
        <v>447.7789282</v>
      </c>
      <c r="I1601" s="121">
        <f t="shared" si="79"/>
        <v>28657.85</v>
      </c>
    </row>
    <row r="1602" spans="1:9">
      <c r="A1602" s="23">
        <f t="shared" si="80"/>
        <v>1498</v>
      </c>
      <c r="B1602" s="226"/>
      <c r="C1602" s="226"/>
      <c r="D1602" s="136">
        <v>42849</v>
      </c>
      <c r="E1602" s="136">
        <v>42901</v>
      </c>
      <c r="F1602" s="136">
        <v>42901</v>
      </c>
      <c r="G1602" s="25">
        <f t="shared" si="78"/>
        <v>52</v>
      </c>
      <c r="H1602" s="373">
        <v>468.72120419999999</v>
      </c>
      <c r="I1602" s="121">
        <f t="shared" si="79"/>
        <v>24373.5</v>
      </c>
    </row>
    <row r="1603" spans="1:9">
      <c r="A1603" s="23">
        <f t="shared" si="80"/>
        <v>1499</v>
      </c>
      <c r="B1603" s="226"/>
      <c r="C1603" s="226"/>
      <c r="D1603" s="136">
        <v>42845</v>
      </c>
      <c r="E1603" s="136">
        <v>42901</v>
      </c>
      <c r="F1603" s="136">
        <v>42901</v>
      </c>
      <c r="G1603" s="25">
        <f t="shared" si="78"/>
        <v>56</v>
      </c>
      <c r="H1603" s="373">
        <v>452.1878284</v>
      </c>
      <c r="I1603" s="121">
        <f t="shared" si="79"/>
        <v>25322.52</v>
      </c>
    </row>
    <row r="1604" spans="1:9">
      <c r="A1604" s="23">
        <f t="shared" si="80"/>
        <v>1500</v>
      </c>
      <c r="B1604" s="226"/>
      <c r="C1604" s="226"/>
      <c r="D1604" s="136">
        <v>42860</v>
      </c>
      <c r="E1604" s="136">
        <v>42901</v>
      </c>
      <c r="F1604" s="136">
        <v>42901</v>
      </c>
      <c r="G1604" s="25">
        <f t="shared" si="78"/>
        <v>41</v>
      </c>
      <c r="H1604" s="373">
        <v>472.3034356</v>
      </c>
      <c r="I1604" s="121">
        <f t="shared" si="79"/>
        <v>19364.439999999999</v>
      </c>
    </row>
    <row r="1605" spans="1:9">
      <c r="A1605" s="23">
        <f t="shared" si="80"/>
        <v>1501</v>
      </c>
      <c r="B1605" s="226"/>
      <c r="C1605" s="226"/>
      <c r="D1605" s="136">
        <v>42860</v>
      </c>
      <c r="E1605" s="136">
        <v>42901</v>
      </c>
      <c r="F1605" s="136">
        <v>42901</v>
      </c>
      <c r="G1605" s="25">
        <f t="shared" si="78"/>
        <v>41</v>
      </c>
      <c r="H1605" s="373">
        <v>466.24119780000001</v>
      </c>
      <c r="I1605" s="121">
        <f t="shared" si="79"/>
        <v>19115.89</v>
      </c>
    </row>
    <row r="1606" spans="1:9">
      <c r="A1606" s="23">
        <f t="shared" si="80"/>
        <v>1502</v>
      </c>
      <c r="B1606" s="226"/>
      <c r="C1606" s="226"/>
      <c r="D1606" s="136">
        <v>42860</v>
      </c>
      <c r="E1606" s="136">
        <v>42901</v>
      </c>
      <c r="F1606" s="136">
        <v>42901</v>
      </c>
      <c r="G1606" s="25">
        <f t="shared" si="78"/>
        <v>41</v>
      </c>
      <c r="H1606" s="373">
        <v>429.867771</v>
      </c>
      <c r="I1606" s="121">
        <f t="shared" si="79"/>
        <v>17624.580000000002</v>
      </c>
    </row>
    <row r="1607" spans="1:9">
      <c r="A1607" s="23">
        <f t="shared" si="80"/>
        <v>1503</v>
      </c>
      <c r="B1607" s="226"/>
      <c r="C1607" s="226"/>
      <c r="D1607" s="136">
        <v>42851</v>
      </c>
      <c r="E1607" s="136">
        <v>42901</v>
      </c>
      <c r="F1607" s="136">
        <v>42901</v>
      </c>
      <c r="G1607" s="25">
        <f t="shared" si="78"/>
        <v>50</v>
      </c>
      <c r="H1607" s="373">
        <v>471.47676680000006</v>
      </c>
      <c r="I1607" s="121">
        <f t="shared" si="79"/>
        <v>23573.84</v>
      </c>
    </row>
    <row r="1608" spans="1:9">
      <c r="A1608" s="23">
        <f t="shared" si="80"/>
        <v>1504</v>
      </c>
      <c r="B1608" s="226"/>
      <c r="C1608" s="226"/>
      <c r="D1608" s="136">
        <v>42858</v>
      </c>
      <c r="E1608" s="136">
        <v>42901</v>
      </c>
      <c r="F1608" s="136">
        <v>42901</v>
      </c>
      <c r="G1608" s="25">
        <f t="shared" si="78"/>
        <v>43</v>
      </c>
      <c r="H1608" s="373">
        <v>458.80117869999992</v>
      </c>
      <c r="I1608" s="121">
        <f t="shared" si="79"/>
        <v>19728.45</v>
      </c>
    </row>
    <row r="1609" spans="1:9">
      <c r="A1609" s="23">
        <f t="shared" si="80"/>
        <v>1505</v>
      </c>
      <c r="B1609" s="226"/>
      <c r="C1609" s="226"/>
      <c r="D1609" s="136">
        <v>42849</v>
      </c>
      <c r="E1609" s="136">
        <v>42901</v>
      </c>
      <c r="F1609" s="136">
        <v>42901</v>
      </c>
      <c r="G1609" s="25">
        <f t="shared" si="78"/>
        <v>52</v>
      </c>
      <c r="H1609" s="373">
        <v>475.61011079999997</v>
      </c>
      <c r="I1609" s="121">
        <f t="shared" si="79"/>
        <v>24731.73</v>
      </c>
    </row>
    <row r="1610" spans="1:9">
      <c r="A1610" s="23">
        <f t="shared" si="80"/>
        <v>1506</v>
      </c>
      <c r="B1610" s="226"/>
      <c r="C1610" s="226"/>
      <c r="D1610" s="136">
        <v>42838</v>
      </c>
      <c r="E1610" s="136">
        <v>42901</v>
      </c>
      <c r="F1610" s="136">
        <v>42901</v>
      </c>
      <c r="G1610" s="25">
        <f t="shared" si="78"/>
        <v>63</v>
      </c>
      <c r="H1610" s="373">
        <v>67967.045584199994</v>
      </c>
      <c r="I1610" s="121">
        <f t="shared" si="79"/>
        <v>4281923.87</v>
      </c>
    </row>
    <row r="1611" spans="1:9">
      <c r="A1611" s="23">
        <f t="shared" si="80"/>
        <v>1507</v>
      </c>
      <c r="B1611" s="226"/>
      <c r="C1611" s="226"/>
      <c r="D1611" s="136">
        <v>42864</v>
      </c>
      <c r="E1611" s="136">
        <v>42901</v>
      </c>
      <c r="F1611" s="136">
        <v>42901</v>
      </c>
      <c r="G1611" s="25">
        <f t="shared" si="78"/>
        <v>37</v>
      </c>
      <c r="H1611" s="373">
        <v>65602.9744335</v>
      </c>
      <c r="I1611" s="121">
        <f t="shared" si="79"/>
        <v>2427310.0499999998</v>
      </c>
    </row>
    <row r="1612" spans="1:9">
      <c r="A1612" s="23">
        <f t="shared" si="80"/>
        <v>1508</v>
      </c>
      <c r="B1612" s="226"/>
      <c r="C1612" s="226"/>
      <c r="D1612" s="136">
        <v>42870</v>
      </c>
      <c r="E1612" s="136">
        <v>42901</v>
      </c>
      <c r="F1612" s="136">
        <v>42901</v>
      </c>
      <c r="G1612" s="25">
        <f t="shared" si="78"/>
        <v>31</v>
      </c>
      <c r="H1612" s="373">
        <v>65476.3277647</v>
      </c>
      <c r="I1612" s="121">
        <f t="shared" si="79"/>
        <v>2029766.16</v>
      </c>
    </row>
    <row r="1613" spans="1:9">
      <c r="A1613" s="23">
        <f t="shared" si="80"/>
        <v>1509</v>
      </c>
      <c r="B1613" s="226"/>
      <c r="C1613" s="226"/>
      <c r="D1613" s="136">
        <v>42838</v>
      </c>
      <c r="E1613" s="136">
        <v>42901</v>
      </c>
      <c r="F1613" s="136">
        <v>42901</v>
      </c>
      <c r="G1613" s="25">
        <f t="shared" si="78"/>
        <v>63</v>
      </c>
      <c r="H1613" s="373">
        <v>69233.512272099993</v>
      </c>
      <c r="I1613" s="121">
        <f t="shared" si="79"/>
        <v>4361711.2699999996</v>
      </c>
    </row>
    <row r="1614" spans="1:9">
      <c r="A1614" s="23">
        <f t="shared" si="80"/>
        <v>1510</v>
      </c>
      <c r="B1614" s="226"/>
      <c r="C1614" s="226"/>
      <c r="D1614" s="136">
        <v>42864</v>
      </c>
      <c r="E1614" s="136">
        <v>42901</v>
      </c>
      <c r="F1614" s="136">
        <v>42901</v>
      </c>
      <c r="G1614" s="25">
        <f t="shared" si="78"/>
        <v>37</v>
      </c>
      <c r="H1614" s="373">
        <v>65476.3277647</v>
      </c>
      <c r="I1614" s="121">
        <f t="shared" si="79"/>
        <v>2422624.13</v>
      </c>
    </row>
    <row r="1615" spans="1:9">
      <c r="A1615" s="23">
        <f t="shared" si="80"/>
        <v>1511</v>
      </c>
      <c r="B1615" s="226"/>
      <c r="C1615" s="226"/>
      <c r="D1615" s="136">
        <v>42864</v>
      </c>
      <c r="E1615" s="136">
        <v>42901</v>
      </c>
      <c r="F1615" s="136">
        <v>42901</v>
      </c>
      <c r="G1615" s="25">
        <f t="shared" si="78"/>
        <v>37</v>
      </c>
      <c r="H1615" s="373">
        <v>65518.543320899997</v>
      </c>
      <c r="I1615" s="121">
        <f t="shared" si="79"/>
        <v>2424186.1</v>
      </c>
    </row>
    <row r="1616" spans="1:9">
      <c r="A1616" s="23">
        <f t="shared" si="80"/>
        <v>1512</v>
      </c>
      <c r="B1616" s="226"/>
      <c r="C1616" s="226"/>
      <c r="D1616" s="136">
        <v>42864</v>
      </c>
      <c r="E1616" s="136">
        <v>42901</v>
      </c>
      <c r="F1616" s="136">
        <v>42901</v>
      </c>
      <c r="G1616" s="25">
        <f t="shared" si="78"/>
        <v>37</v>
      </c>
      <c r="H1616" s="373">
        <v>65434.112208400009</v>
      </c>
      <c r="I1616" s="121">
        <f t="shared" si="79"/>
        <v>2421062.15</v>
      </c>
    </row>
    <row r="1617" spans="1:9">
      <c r="A1617" s="23">
        <f t="shared" si="80"/>
        <v>1513</v>
      </c>
      <c r="B1617" s="226"/>
      <c r="C1617" s="226"/>
      <c r="D1617" s="136">
        <v>42870</v>
      </c>
      <c r="E1617" s="136">
        <v>42901</v>
      </c>
      <c r="F1617" s="136">
        <v>42901</v>
      </c>
      <c r="G1617" s="25">
        <f t="shared" si="78"/>
        <v>31</v>
      </c>
      <c r="H1617" s="373">
        <v>71555.367866600005</v>
      </c>
      <c r="I1617" s="121">
        <f t="shared" si="79"/>
        <v>2218216.4</v>
      </c>
    </row>
    <row r="1618" spans="1:9">
      <c r="A1618" s="23">
        <f t="shared" si="80"/>
        <v>1514</v>
      </c>
      <c r="B1618" s="226"/>
      <c r="C1618" s="226"/>
      <c r="D1618" s="136">
        <v>42870</v>
      </c>
      <c r="E1618" s="136">
        <v>42901</v>
      </c>
      <c r="F1618" s="136">
        <v>42901</v>
      </c>
      <c r="G1618" s="25">
        <f t="shared" si="78"/>
        <v>31</v>
      </c>
      <c r="H1618" s="373">
        <v>68853.572265700001</v>
      </c>
      <c r="I1618" s="121">
        <f t="shared" si="79"/>
        <v>2134460.7400000002</v>
      </c>
    </row>
    <row r="1619" spans="1:9">
      <c r="A1619" s="23">
        <f t="shared" si="80"/>
        <v>1515</v>
      </c>
      <c r="B1619" s="226" t="s">
        <v>272</v>
      </c>
      <c r="C1619" s="226" t="s">
        <v>576</v>
      </c>
      <c r="D1619" s="136">
        <v>42881</v>
      </c>
      <c r="E1619" s="136">
        <v>42912</v>
      </c>
      <c r="F1619" s="136">
        <v>42912</v>
      </c>
      <c r="G1619" s="25">
        <f t="shared" si="78"/>
        <v>31</v>
      </c>
      <c r="H1619" s="373">
        <v>73269.180000000008</v>
      </c>
      <c r="I1619" s="121">
        <f t="shared" si="79"/>
        <v>2271344.58</v>
      </c>
    </row>
    <row r="1620" spans="1:9">
      <c r="A1620" s="23">
        <f t="shared" si="80"/>
        <v>1516</v>
      </c>
      <c r="B1620" s="226"/>
      <c r="C1620" s="226"/>
      <c r="D1620" s="136">
        <v>42881</v>
      </c>
      <c r="E1620" s="136">
        <v>42912</v>
      </c>
      <c r="F1620" s="136">
        <v>42912</v>
      </c>
      <c r="G1620" s="25">
        <f t="shared" si="78"/>
        <v>31</v>
      </c>
      <c r="H1620" s="373">
        <v>67187.88</v>
      </c>
      <c r="I1620" s="121">
        <f t="shared" si="79"/>
        <v>2082824.28</v>
      </c>
    </row>
    <row r="1621" spans="1:9">
      <c r="A1621" s="23">
        <f t="shared" si="80"/>
        <v>1517</v>
      </c>
      <c r="B1621" s="226"/>
      <c r="C1621" s="226"/>
      <c r="D1621" s="136">
        <v>42886</v>
      </c>
      <c r="E1621" s="136">
        <v>42912</v>
      </c>
      <c r="F1621" s="136">
        <v>42912</v>
      </c>
      <c r="G1621" s="25">
        <f t="shared" si="78"/>
        <v>26</v>
      </c>
      <c r="H1621" s="373">
        <v>64377.9</v>
      </c>
      <c r="I1621" s="121">
        <f t="shared" si="79"/>
        <v>1673825.4</v>
      </c>
    </row>
    <row r="1622" spans="1:9">
      <c r="A1622" s="23">
        <f t="shared" si="80"/>
        <v>1518</v>
      </c>
      <c r="B1622" s="226"/>
      <c r="C1622" s="226"/>
      <c r="D1622" s="136">
        <v>42880</v>
      </c>
      <c r="E1622" s="136">
        <v>42912</v>
      </c>
      <c r="F1622" s="136">
        <v>42912</v>
      </c>
      <c r="G1622" s="25">
        <f t="shared" si="78"/>
        <v>32</v>
      </c>
      <c r="H1622" s="373">
        <v>71339.94</v>
      </c>
      <c r="I1622" s="121">
        <f t="shared" si="79"/>
        <v>2282878.08</v>
      </c>
    </row>
    <row r="1623" spans="1:9">
      <c r="A1623" s="23">
        <f t="shared" si="80"/>
        <v>1519</v>
      </c>
      <c r="B1623" s="226"/>
      <c r="C1623" s="226"/>
      <c r="D1623" s="136">
        <v>42892</v>
      </c>
      <c r="E1623" s="136">
        <v>42912</v>
      </c>
      <c r="F1623" s="136">
        <v>42912</v>
      </c>
      <c r="G1623" s="25">
        <f t="shared" si="78"/>
        <v>20</v>
      </c>
      <c r="H1623" s="373">
        <v>65048.94</v>
      </c>
      <c r="I1623" s="121">
        <f t="shared" si="79"/>
        <v>1300978.8</v>
      </c>
    </row>
    <row r="1624" spans="1:9">
      <c r="A1624" s="23">
        <f t="shared" si="80"/>
        <v>1520</v>
      </c>
      <c r="B1624" s="226"/>
      <c r="C1624" s="226"/>
      <c r="D1624" s="136">
        <v>42892</v>
      </c>
      <c r="E1624" s="136">
        <v>42912</v>
      </c>
      <c r="F1624" s="136">
        <v>42912</v>
      </c>
      <c r="G1624" s="25">
        <f t="shared" si="78"/>
        <v>20</v>
      </c>
      <c r="H1624" s="373">
        <v>65216.7</v>
      </c>
      <c r="I1624" s="121">
        <f t="shared" si="79"/>
        <v>1304334</v>
      </c>
    </row>
    <row r="1625" spans="1:9">
      <c r="A1625" s="23">
        <f t="shared" si="80"/>
        <v>1521</v>
      </c>
      <c r="B1625" s="226"/>
      <c r="C1625" s="226"/>
      <c r="D1625" s="136">
        <v>42892</v>
      </c>
      <c r="E1625" s="136">
        <v>42912</v>
      </c>
      <c r="F1625" s="136">
        <v>42912</v>
      </c>
      <c r="G1625" s="25">
        <f t="shared" si="78"/>
        <v>20</v>
      </c>
      <c r="H1625" s="373">
        <v>65007</v>
      </c>
      <c r="I1625" s="121">
        <f t="shared" si="79"/>
        <v>1300140</v>
      </c>
    </row>
    <row r="1626" spans="1:9">
      <c r="A1626" s="23">
        <f t="shared" si="80"/>
        <v>1522</v>
      </c>
      <c r="B1626" s="226"/>
      <c r="C1626" s="226"/>
      <c r="D1626" s="136">
        <v>42892</v>
      </c>
      <c r="E1626" s="136">
        <v>42912</v>
      </c>
      <c r="F1626" s="136">
        <v>42912</v>
      </c>
      <c r="G1626" s="25">
        <f t="shared" si="78"/>
        <v>20</v>
      </c>
      <c r="H1626" s="373">
        <v>71423.820000000007</v>
      </c>
      <c r="I1626" s="121">
        <f t="shared" si="79"/>
        <v>1428476.4</v>
      </c>
    </row>
    <row r="1627" spans="1:9">
      <c r="A1627" s="23">
        <f t="shared" si="80"/>
        <v>1523</v>
      </c>
      <c r="B1627" s="226"/>
      <c r="C1627" s="226"/>
      <c r="D1627" s="136">
        <v>42885</v>
      </c>
      <c r="E1627" s="136">
        <v>42912</v>
      </c>
      <c r="F1627" s="136">
        <v>42912</v>
      </c>
      <c r="G1627" s="25">
        <f t="shared" si="78"/>
        <v>27</v>
      </c>
      <c r="H1627" s="373">
        <v>436517.4</v>
      </c>
      <c r="I1627" s="121">
        <f t="shared" si="79"/>
        <v>11785969.800000001</v>
      </c>
    </row>
    <row r="1628" spans="1:9">
      <c r="A1628" s="23">
        <f t="shared" si="80"/>
        <v>1524</v>
      </c>
      <c r="B1628" s="226" t="s">
        <v>272</v>
      </c>
      <c r="C1628" s="226" t="s">
        <v>577</v>
      </c>
      <c r="D1628" s="136">
        <v>42916</v>
      </c>
      <c r="E1628" s="136">
        <v>42962</v>
      </c>
      <c r="F1628" s="136">
        <v>42962</v>
      </c>
      <c r="G1628" s="25">
        <f t="shared" si="78"/>
        <v>46</v>
      </c>
      <c r="H1628" s="373">
        <v>521.39421770000001</v>
      </c>
      <c r="I1628" s="121">
        <f t="shared" si="79"/>
        <v>23984.13</v>
      </c>
    </row>
    <row r="1629" spans="1:9">
      <c r="A1629" s="23">
        <f t="shared" si="80"/>
        <v>1525</v>
      </c>
      <c r="B1629" s="226"/>
      <c r="C1629" s="226"/>
      <c r="D1629" s="136">
        <v>42922</v>
      </c>
      <c r="E1629" s="136">
        <v>42962</v>
      </c>
      <c r="F1629" s="136">
        <v>42962</v>
      </c>
      <c r="G1629" s="25">
        <f t="shared" si="78"/>
        <v>40</v>
      </c>
      <c r="H1629" s="373">
        <v>69228.211288599996</v>
      </c>
      <c r="I1629" s="121">
        <f t="shared" si="79"/>
        <v>2769128.45</v>
      </c>
    </row>
    <row r="1630" spans="1:9">
      <c r="A1630" s="23">
        <f t="shared" si="80"/>
        <v>1526</v>
      </c>
      <c r="B1630" s="226"/>
      <c r="C1630" s="226"/>
      <c r="D1630" s="136">
        <v>42922</v>
      </c>
      <c r="E1630" s="136">
        <v>42962</v>
      </c>
      <c r="F1630" s="136">
        <v>42962</v>
      </c>
      <c r="G1630" s="25">
        <f t="shared" si="78"/>
        <v>40</v>
      </c>
      <c r="H1630" s="373">
        <v>64978.803801800001</v>
      </c>
      <c r="I1630" s="121">
        <f t="shared" si="79"/>
        <v>2599152.15</v>
      </c>
    </row>
    <row r="1631" spans="1:9">
      <c r="A1631" s="23">
        <f t="shared" si="80"/>
        <v>1527</v>
      </c>
      <c r="B1631" s="226"/>
      <c r="C1631" s="226"/>
      <c r="D1631" s="136">
        <v>42913</v>
      </c>
      <c r="E1631" s="136">
        <v>42962</v>
      </c>
      <c r="F1631" s="136">
        <v>42962</v>
      </c>
      <c r="G1631" s="25">
        <f t="shared" si="78"/>
        <v>49</v>
      </c>
      <c r="H1631" s="373">
        <v>67684.489769399996</v>
      </c>
      <c r="I1631" s="121">
        <f t="shared" si="79"/>
        <v>3316540</v>
      </c>
    </row>
    <row r="1632" spans="1:9">
      <c r="A1632" s="23">
        <f t="shared" si="80"/>
        <v>1528</v>
      </c>
      <c r="B1632" s="226"/>
      <c r="C1632" s="226"/>
      <c r="D1632" s="136">
        <v>42913</v>
      </c>
      <c r="E1632" s="136">
        <v>42962</v>
      </c>
      <c r="F1632" s="136">
        <v>42962</v>
      </c>
      <c r="G1632" s="25">
        <f t="shared" si="78"/>
        <v>49</v>
      </c>
      <c r="H1632" s="373">
        <v>72419.444706399998</v>
      </c>
      <c r="I1632" s="121">
        <f t="shared" si="79"/>
        <v>3548552.79</v>
      </c>
    </row>
    <row r="1633" spans="1:9">
      <c r="A1633" s="23">
        <f t="shared" si="80"/>
        <v>1529</v>
      </c>
      <c r="B1633" s="226"/>
      <c r="C1633" s="226"/>
      <c r="D1633" s="136">
        <v>42922</v>
      </c>
      <c r="E1633" s="136">
        <v>42962</v>
      </c>
      <c r="F1633" s="136">
        <v>42962</v>
      </c>
      <c r="G1633" s="25">
        <f t="shared" si="78"/>
        <v>40</v>
      </c>
      <c r="H1633" s="373">
        <v>65185.0857187</v>
      </c>
      <c r="I1633" s="121">
        <f t="shared" si="79"/>
        <v>2607403.4300000002</v>
      </c>
    </row>
    <row r="1634" spans="1:9">
      <c r="A1634" s="23">
        <f t="shared" si="80"/>
        <v>1530</v>
      </c>
      <c r="B1634" s="226"/>
      <c r="C1634" s="226"/>
      <c r="D1634" s="136">
        <v>42928</v>
      </c>
      <c r="E1634" s="136">
        <v>42962</v>
      </c>
      <c r="F1634" s="136">
        <v>42962</v>
      </c>
      <c r="G1634" s="25">
        <f t="shared" si="78"/>
        <v>34</v>
      </c>
      <c r="H1634" s="373">
        <v>71868.619823999994</v>
      </c>
      <c r="I1634" s="121">
        <f t="shared" si="79"/>
        <v>2443533.0699999998</v>
      </c>
    </row>
    <row r="1635" spans="1:9">
      <c r="A1635" s="23">
        <f t="shared" si="80"/>
        <v>1531</v>
      </c>
      <c r="B1635" s="226"/>
      <c r="C1635" s="226"/>
      <c r="D1635" s="136">
        <v>42922</v>
      </c>
      <c r="E1635" s="136">
        <v>42962</v>
      </c>
      <c r="F1635" s="136">
        <v>42962</v>
      </c>
      <c r="G1635" s="25">
        <f t="shared" si="78"/>
        <v>40</v>
      </c>
      <c r="H1635" s="373">
        <v>63988.650601100002</v>
      </c>
      <c r="I1635" s="121">
        <f t="shared" si="79"/>
        <v>2559546.02</v>
      </c>
    </row>
    <row r="1636" spans="1:9">
      <c r="A1636" s="23">
        <f t="shared" si="80"/>
        <v>1532</v>
      </c>
      <c r="B1636" s="226"/>
      <c r="C1636" s="226"/>
      <c r="D1636" s="136">
        <v>42927</v>
      </c>
      <c r="E1636" s="136">
        <v>42962</v>
      </c>
      <c r="F1636" s="136">
        <v>42962</v>
      </c>
      <c r="G1636" s="25">
        <f t="shared" si="78"/>
        <v>35</v>
      </c>
      <c r="H1636" s="373">
        <v>68114.288937699996</v>
      </c>
      <c r="I1636" s="121">
        <f t="shared" si="79"/>
        <v>2384000.11</v>
      </c>
    </row>
    <row r="1637" spans="1:9">
      <c r="A1637" s="23">
        <f t="shared" si="80"/>
        <v>1533</v>
      </c>
      <c r="B1637" s="226"/>
      <c r="C1637" s="226"/>
      <c r="D1637" s="136">
        <v>42927</v>
      </c>
      <c r="E1637" s="136">
        <v>42962</v>
      </c>
      <c r="F1637" s="136">
        <v>42962</v>
      </c>
      <c r="G1637" s="25">
        <f t="shared" si="78"/>
        <v>35</v>
      </c>
      <c r="H1637" s="373">
        <v>63947.394217699999</v>
      </c>
      <c r="I1637" s="121">
        <f t="shared" si="79"/>
        <v>2238158.7999999998</v>
      </c>
    </row>
    <row r="1638" spans="1:9">
      <c r="A1638" s="23">
        <f t="shared" si="80"/>
        <v>1534</v>
      </c>
      <c r="B1638" s="226"/>
      <c r="C1638" s="226"/>
      <c r="D1638" s="136">
        <v>42927</v>
      </c>
      <c r="E1638" s="136">
        <v>42962</v>
      </c>
      <c r="F1638" s="136">
        <v>42962</v>
      </c>
      <c r="G1638" s="25">
        <f t="shared" si="78"/>
        <v>35</v>
      </c>
      <c r="H1638" s="373">
        <v>67247.904886999997</v>
      </c>
      <c r="I1638" s="121">
        <f t="shared" si="79"/>
        <v>2353676.67</v>
      </c>
    </row>
    <row r="1639" spans="1:9">
      <c r="A1639" s="23">
        <f t="shared" si="80"/>
        <v>1535</v>
      </c>
      <c r="B1639" s="226"/>
      <c r="C1639" s="226"/>
      <c r="D1639" s="136">
        <v>42936</v>
      </c>
      <c r="E1639" s="136">
        <v>42962</v>
      </c>
      <c r="F1639" s="136">
        <v>42962</v>
      </c>
      <c r="G1639" s="25">
        <f t="shared" si="78"/>
        <v>26</v>
      </c>
      <c r="H1639" s="373">
        <v>70135.851722599997</v>
      </c>
      <c r="I1639" s="121">
        <f t="shared" si="79"/>
        <v>1823532.14</v>
      </c>
    </row>
    <row r="1640" spans="1:9">
      <c r="A1640" s="23">
        <f t="shared" si="80"/>
        <v>1536</v>
      </c>
      <c r="B1640" s="226"/>
      <c r="C1640" s="226"/>
      <c r="D1640" s="136">
        <v>42923</v>
      </c>
      <c r="E1640" s="136">
        <v>42962</v>
      </c>
      <c r="F1640" s="136">
        <v>42962</v>
      </c>
      <c r="G1640" s="25">
        <f t="shared" si="78"/>
        <v>39</v>
      </c>
      <c r="H1640" s="373">
        <v>70259.620872700005</v>
      </c>
      <c r="I1640" s="121">
        <f t="shared" si="79"/>
        <v>2740125.21</v>
      </c>
    </row>
    <row r="1641" spans="1:9">
      <c r="A1641" s="23">
        <f t="shared" si="80"/>
        <v>1537</v>
      </c>
      <c r="B1641" s="226"/>
      <c r="C1641" s="226"/>
      <c r="D1641" s="136">
        <v>42923</v>
      </c>
      <c r="E1641" s="136">
        <v>42962</v>
      </c>
      <c r="F1641" s="136">
        <v>42962</v>
      </c>
      <c r="G1641" s="25">
        <f t="shared" ref="G1641:G1704" si="81">F1641-D1641</f>
        <v>39</v>
      </c>
      <c r="H1641" s="373">
        <v>70548.415556299995</v>
      </c>
      <c r="I1641" s="121">
        <f t="shared" ref="I1641:I1704" si="82">ROUND(G1641*H1641,2)</f>
        <v>2751388.21</v>
      </c>
    </row>
    <row r="1642" spans="1:9">
      <c r="A1642" s="23">
        <f t="shared" si="80"/>
        <v>1538</v>
      </c>
      <c r="B1642" s="226"/>
      <c r="C1642" s="226"/>
      <c r="D1642" s="136">
        <v>42927</v>
      </c>
      <c r="E1642" s="136">
        <v>42962</v>
      </c>
      <c r="F1642" s="136">
        <v>42962</v>
      </c>
      <c r="G1642" s="25">
        <f t="shared" si="81"/>
        <v>35</v>
      </c>
      <c r="H1642" s="373">
        <v>64029.906984399997</v>
      </c>
      <c r="I1642" s="121">
        <f t="shared" si="82"/>
        <v>2241046.7400000002</v>
      </c>
    </row>
    <row r="1643" spans="1:9">
      <c r="A1643" s="23">
        <f t="shared" si="80"/>
        <v>1539</v>
      </c>
      <c r="B1643" s="226"/>
      <c r="C1643" s="226"/>
      <c r="D1643" s="136">
        <v>42927</v>
      </c>
      <c r="E1643" s="136">
        <v>42962</v>
      </c>
      <c r="F1643" s="136">
        <v>42962</v>
      </c>
      <c r="G1643" s="25">
        <f t="shared" si="81"/>
        <v>35</v>
      </c>
      <c r="H1643" s="373">
        <v>66959.110203400007</v>
      </c>
      <c r="I1643" s="121">
        <f t="shared" si="82"/>
        <v>2343568.86</v>
      </c>
    </row>
    <row r="1644" spans="1:9">
      <c r="A1644" s="23">
        <f t="shared" si="80"/>
        <v>1540</v>
      </c>
      <c r="B1644" s="226"/>
      <c r="C1644" s="226"/>
      <c r="D1644" s="136">
        <v>42922</v>
      </c>
      <c r="E1644" s="136">
        <v>42962</v>
      </c>
      <c r="F1644" s="136">
        <v>42962</v>
      </c>
      <c r="G1644" s="25">
        <f t="shared" si="81"/>
        <v>40</v>
      </c>
      <c r="H1644" s="373">
        <v>69517.0059721</v>
      </c>
      <c r="I1644" s="121">
        <f t="shared" si="82"/>
        <v>2780680.24</v>
      </c>
    </row>
    <row r="1645" spans="1:9">
      <c r="A1645" s="23">
        <f t="shared" si="80"/>
        <v>1541</v>
      </c>
      <c r="B1645" s="226"/>
      <c r="C1645" s="226"/>
      <c r="D1645" s="136">
        <v>42928</v>
      </c>
      <c r="E1645" s="136">
        <v>42962</v>
      </c>
      <c r="F1645" s="136">
        <v>42962</v>
      </c>
      <c r="G1645" s="25">
        <f t="shared" si="81"/>
        <v>34</v>
      </c>
      <c r="H1645" s="373">
        <v>428854.05753569998</v>
      </c>
      <c r="I1645" s="121">
        <f t="shared" si="82"/>
        <v>14581037.960000001</v>
      </c>
    </row>
    <row r="1646" spans="1:9">
      <c r="A1646" s="23">
        <f t="shared" si="80"/>
        <v>1542</v>
      </c>
      <c r="B1646" s="226" t="s">
        <v>272</v>
      </c>
      <c r="C1646" s="226" t="s">
        <v>578</v>
      </c>
      <c r="D1646" s="136">
        <v>42937</v>
      </c>
      <c r="E1646" s="136">
        <v>42972</v>
      </c>
      <c r="F1646" s="136">
        <v>42972</v>
      </c>
      <c r="G1646" s="25">
        <f t="shared" si="81"/>
        <v>35</v>
      </c>
      <c r="H1646" s="373">
        <v>65512.92</v>
      </c>
      <c r="I1646" s="121">
        <f t="shared" si="82"/>
        <v>2292952.2000000002</v>
      </c>
    </row>
    <row r="1647" spans="1:9">
      <c r="A1647" s="23">
        <f t="shared" si="80"/>
        <v>1543</v>
      </c>
      <c r="B1647" s="226"/>
      <c r="C1647" s="226"/>
      <c r="D1647" s="136">
        <v>42937</v>
      </c>
      <c r="E1647" s="136">
        <v>42972</v>
      </c>
      <c r="F1647" s="136">
        <v>42972</v>
      </c>
      <c r="G1647" s="25">
        <f t="shared" si="81"/>
        <v>35</v>
      </c>
      <c r="H1647" s="373">
        <v>67108.800000000003</v>
      </c>
      <c r="I1647" s="121">
        <f t="shared" si="82"/>
        <v>2348808</v>
      </c>
    </row>
    <row r="1648" spans="1:9">
      <c r="A1648" s="23">
        <f t="shared" si="80"/>
        <v>1544</v>
      </c>
      <c r="B1648" s="226"/>
      <c r="C1648" s="226"/>
      <c r="D1648" s="136">
        <v>42937</v>
      </c>
      <c r="E1648" s="136">
        <v>42972</v>
      </c>
      <c r="F1648" s="136">
        <v>42972</v>
      </c>
      <c r="G1648" s="25">
        <f t="shared" si="81"/>
        <v>35</v>
      </c>
      <c r="H1648" s="373">
        <v>69236.639999999999</v>
      </c>
      <c r="I1648" s="121">
        <f t="shared" si="82"/>
        <v>2423282.4</v>
      </c>
    </row>
    <row r="1649" spans="1:9">
      <c r="A1649" s="23">
        <f t="shared" si="80"/>
        <v>1545</v>
      </c>
      <c r="B1649" s="226"/>
      <c r="C1649" s="226"/>
      <c r="D1649" s="136">
        <v>42937</v>
      </c>
      <c r="E1649" s="136">
        <v>42972</v>
      </c>
      <c r="F1649" s="136">
        <v>42972</v>
      </c>
      <c r="G1649" s="25">
        <f t="shared" si="81"/>
        <v>35</v>
      </c>
      <c r="H1649" s="373">
        <v>63917.04</v>
      </c>
      <c r="I1649" s="121">
        <f t="shared" si="82"/>
        <v>2237096.4</v>
      </c>
    </row>
    <row r="1650" spans="1:9">
      <c r="A1650" s="23">
        <f t="shared" si="80"/>
        <v>1546</v>
      </c>
      <c r="B1650" s="226"/>
      <c r="C1650" s="226"/>
      <c r="D1650" s="136">
        <v>42943</v>
      </c>
      <c r="E1650" s="136">
        <v>42972</v>
      </c>
      <c r="F1650" s="136">
        <v>42972</v>
      </c>
      <c r="G1650" s="25">
        <f t="shared" si="81"/>
        <v>29</v>
      </c>
      <c r="H1650" s="373">
        <v>63426</v>
      </c>
      <c r="I1650" s="121">
        <f t="shared" si="82"/>
        <v>1839354</v>
      </c>
    </row>
    <row r="1651" spans="1:9">
      <c r="A1651" s="23">
        <f t="shared" si="80"/>
        <v>1547</v>
      </c>
      <c r="B1651" s="226"/>
      <c r="C1651" s="226"/>
      <c r="D1651" s="136">
        <v>42943</v>
      </c>
      <c r="E1651" s="136">
        <v>42972</v>
      </c>
      <c r="F1651" s="136">
        <v>42972</v>
      </c>
      <c r="G1651" s="25">
        <f t="shared" si="81"/>
        <v>29</v>
      </c>
      <c r="H1651" s="373">
        <v>67968.12</v>
      </c>
      <c r="I1651" s="121">
        <f t="shared" si="82"/>
        <v>1971075.48</v>
      </c>
    </row>
    <row r="1652" spans="1:9">
      <c r="A1652" s="23">
        <f t="shared" si="80"/>
        <v>1548</v>
      </c>
      <c r="B1652" s="226"/>
      <c r="C1652" s="226"/>
      <c r="D1652" s="136">
        <v>42943</v>
      </c>
      <c r="E1652" s="136">
        <v>42972</v>
      </c>
      <c r="F1652" s="136">
        <v>42972</v>
      </c>
      <c r="G1652" s="25">
        <f t="shared" si="81"/>
        <v>29</v>
      </c>
      <c r="H1652" s="373">
        <v>68827.44</v>
      </c>
      <c r="I1652" s="121">
        <f t="shared" si="82"/>
        <v>1995995.76</v>
      </c>
    </row>
    <row r="1653" spans="1:9">
      <c r="A1653" s="23">
        <f t="shared" si="80"/>
        <v>1549</v>
      </c>
      <c r="B1653" s="226"/>
      <c r="C1653" s="226"/>
      <c r="D1653" s="136">
        <v>42944</v>
      </c>
      <c r="E1653" s="136">
        <v>42972</v>
      </c>
      <c r="F1653" s="136">
        <v>42972</v>
      </c>
      <c r="G1653" s="25">
        <f t="shared" si="81"/>
        <v>28</v>
      </c>
      <c r="H1653" s="373">
        <v>70136.88</v>
      </c>
      <c r="I1653" s="121">
        <f t="shared" si="82"/>
        <v>1963832.64</v>
      </c>
    </row>
    <row r="1654" spans="1:9">
      <c r="A1654" s="23">
        <f t="shared" ref="A1654:A1717" si="83">A1653+1</f>
        <v>1550</v>
      </c>
      <c r="B1654" s="226"/>
      <c r="C1654" s="226"/>
      <c r="D1654" s="136">
        <v>42937</v>
      </c>
      <c r="E1654" s="136">
        <v>42972</v>
      </c>
      <c r="F1654" s="136">
        <v>42972</v>
      </c>
      <c r="G1654" s="25">
        <f t="shared" si="81"/>
        <v>35</v>
      </c>
      <c r="H1654" s="373">
        <v>69645.84</v>
      </c>
      <c r="I1654" s="121">
        <f t="shared" si="82"/>
        <v>2437604.4</v>
      </c>
    </row>
    <row r="1655" spans="1:9">
      <c r="A1655" s="23">
        <f t="shared" si="83"/>
        <v>1551</v>
      </c>
      <c r="B1655" s="226"/>
      <c r="C1655" s="226"/>
      <c r="D1655" s="136">
        <v>42937</v>
      </c>
      <c r="E1655" s="136">
        <v>42972</v>
      </c>
      <c r="F1655" s="136">
        <v>42972</v>
      </c>
      <c r="G1655" s="25">
        <f t="shared" si="81"/>
        <v>35</v>
      </c>
      <c r="H1655" s="373">
        <v>63876.12</v>
      </c>
      <c r="I1655" s="121">
        <f t="shared" si="82"/>
        <v>2235664.2000000002</v>
      </c>
    </row>
    <row r="1656" spans="1:9">
      <c r="A1656" s="23">
        <f t="shared" si="83"/>
        <v>1552</v>
      </c>
      <c r="B1656" s="226"/>
      <c r="C1656" s="226"/>
      <c r="D1656" s="136">
        <v>42941</v>
      </c>
      <c r="E1656" s="136">
        <v>42972</v>
      </c>
      <c r="F1656" s="136">
        <v>42972</v>
      </c>
      <c r="G1656" s="25">
        <f t="shared" si="81"/>
        <v>31</v>
      </c>
      <c r="H1656" s="373">
        <v>67558.92</v>
      </c>
      <c r="I1656" s="121">
        <f t="shared" si="82"/>
        <v>2094326.52</v>
      </c>
    </row>
    <row r="1657" spans="1:9">
      <c r="A1657" s="23">
        <f t="shared" si="83"/>
        <v>1553</v>
      </c>
      <c r="B1657" s="226"/>
      <c r="C1657" s="226"/>
      <c r="D1657" s="136">
        <v>42944</v>
      </c>
      <c r="E1657" s="136">
        <v>42972</v>
      </c>
      <c r="F1657" s="136">
        <v>42972</v>
      </c>
      <c r="G1657" s="25">
        <f t="shared" si="81"/>
        <v>28</v>
      </c>
      <c r="H1657" s="373">
        <v>63548.76</v>
      </c>
      <c r="I1657" s="121">
        <f t="shared" si="82"/>
        <v>1779365.28</v>
      </c>
    </row>
    <row r="1658" spans="1:9">
      <c r="A1658" s="23">
        <f t="shared" si="83"/>
        <v>1554</v>
      </c>
      <c r="B1658" s="226"/>
      <c r="C1658" s="226"/>
      <c r="D1658" s="136">
        <v>42944</v>
      </c>
      <c r="E1658" s="136">
        <v>42972</v>
      </c>
      <c r="F1658" s="136">
        <v>42972</v>
      </c>
      <c r="G1658" s="25">
        <f t="shared" si="81"/>
        <v>28</v>
      </c>
      <c r="H1658" s="373">
        <v>67313.399999999994</v>
      </c>
      <c r="I1658" s="121">
        <f t="shared" si="82"/>
        <v>1884775.2</v>
      </c>
    </row>
    <row r="1659" spans="1:9">
      <c r="A1659" s="23">
        <f t="shared" si="83"/>
        <v>1555</v>
      </c>
      <c r="B1659" s="226"/>
      <c r="C1659" s="226"/>
      <c r="D1659" s="136">
        <v>42944</v>
      </c>
      <c r="E1659" s="136">
        <v>42972</v>
      </c>
      <c r="F1659" s="136">
        <v>42972</v>
      </c>
      <c r="G1659" s="25">
        <f t="shared" si="81"/>
        <v>28</v>
      </c>
      <c r="H1659" s="373">
        <v>65226.48</v>
      </c>
      <c r="I1659" s="121">
        <f t="shared" si="82"/>
        <v>1826341.44</v>
      </c>
    </row>
    <row r="1660" spans="1:9">
      <c r="A1660" s="23">
        <f t="shared" si="83"/>
        <v>1556</v>
      </c>
      <c r="B1660" s="226"/>
      <c r="C1660" s="226"/>
      <c r="D1660" s="136">
        <v>42943</v>
      </c>
      <c r="E1660" s="136">
        <v>42972</v>
      </c>
      <c r="F1660" s="136">
        <v>42972</v>
      </c>
      <c r="G1660" s="25">
        <f t="shared" si="81"/>
        <v>29</v>
      </c>
      <c r="H1660" s="373">
        <v>68295.48</v>
      </c>
      <c r="I1660" s="121">
        <f t="shared" si="82"/>
        <v>1980568.92</v>
      </c>
    </row>
    <row r="1661" spans="1:9">
      <c r="A1661" s="23">
        <f t="shared" si="83"/>
        <v>1557</v>
      </c>
      <c r="B1661" s="226"/>
      <c r="C1661" s="226"/>
      <c r="D1661" s="136">
        <v>42944</v>
      </c>
      <c r="E1661" s="136">
        <v>42972</v>
      </c>
      <c r="F1661" s="136">
        <v>42972</v>
      </c>
      <c r="G1661" s="25">
        <f t="shared" si="81"/>
        <v>28</v>
      </c>
      <c r="H1661" s="373">
        <v>63957.96</v>
      </c>
      <c r="I1661" s="121">
        <f t="shared" si="82"/>
        <v>1790822.88</v>
      </c>
    </row>
    <row r="1662" spans="1:9">
      <c r="A1662" s="23">
        <f t="shared" si="83"/>
        <v>1558</v>
      </c>
      <c r="B1662" s="226"/>
      <c r="C1662" s="226"/>
      <c r="D1662" s="136">
        <v>42944</v>
      </c>
      <c r="E1662" s="136">
        <v>42972</v>
      </c>
      <c r="F1662" s="136">
        <v>42972</v>
      </c>
      <c r="G1662" s="25">
        <f t="shared" si="81"/>
        <v>28</v>
      </c>
      <c r="H1662" s="373">
        <v>71610</v>
      </c>
      <c r="I1662" s="121">
        <f t="shared" si="82"/>
        <v>2005080</v>
      </c>
    </row>
    <row r="1663" spans="1:9">
      <c r="A1663" s="23">
        <f t="shared" si="83"/>
        <v>1559</v>
      </c>
      <c r="B1663" s="226"/>
      <c r="C1663" s="226"/>
      <c r="D1663" s="136">
        <v>42944</v>
      </c>
      <c r="E1663" s="136">
        <v>42972</v>
      </c>
      <c r="F1663" s="136">
        <v>42972</v>
      </c>
      <c r="G1663" s="25">
        <f t="shared" si="81"/>
        <v>28</v>
      </c>
      <c r="H1663" s="373">
        <v>61830.12</v>
      </c>
      <c r="I1663" s="121">
        <f t="shared" si="82"/>
        <v>1731243.36</v>
      </c>
    </row>
    <row r="1664" spans="1:9">
      <c r="A1664" s="23">
        <f t="shared" si="83"/>
        <v>1560</v>
      </c>
      <c r="B1664" s="226" t="s">
        <v>272</v>
      </c>
      <c r="C1664" s="226" t="s">
        <v>579</v>
      </c>
      <c r="D1664" s="136">
        <v>42937</v>
      </c>
      <c r="E1664" s="136">
        <v>42993</v>
      </c>
      <c r="F1664" s="136">
        <v>42993</v>
      </c>
      <c r="G1664" s="25">
        <f t="shared" si="81"/>
        <v>56</v>
      </c>
      <c r="H1664" s="373">
        <v>899.50303020000001</v>
      </c>
      <c r="I1664" s="121">
        <f t="shared" si="82"/>
        <v>50372.17</v>
      </c>
    </row>
    <row r="1665" spans="1:9">
      <c r="A1665" s="23">
        <f t="shared" si="83"/>
        <v>1561</v>
      </c>
      <c r="B1665" s="226"/>
      <c r="C1665" s="226"/>
      <c r="D1665" s="136">
        <v>42937</v>
      </c>
      <c r="E1665" s="136">
        <v>42993</v>
      </c>
      <c r="F1665" s="136">
        <v>42993</v>
      </c>
      <c r="G1665" s="25">
        <f t="shared" si="81"/>
        <v>56</v>
      </c>
      <c r="H1665" s="373">
        <v>921.41472169999997</v>
      </c>
      <c r="I1665" s="121">
        <f t="shared" si="82"/>
        <v>51599.22</v>
      </c>
    </row>
    <row r="1666" spans="1:9">
      <c r="A1666" s="23">
        <f t="shared" si="83"/>
        <v>1562</v>
      </c>
      <c r="B1666" s="226"/>
      <c r="C1666" s="226"/>
      <c r="D1666" s="136">
        <v>42937</v>
      </c>
      <c r="E1666" s="136">
        <v>42993</v>
      </c>
      <c r="F1666" s="136">
        <v>42993</v>
      </c>
      <c r="G1666" s="25">
        <f t="shared" si="81"/>
        <v>56</v>
      </c>
      <c r="H1666" s="373">
        <v>950.63031049999995</v>
      </c>
      <c r="I1666" s="121">
        <f t="shared" si="82"/>
        <v>53235.3</v>
      </c>
    </row>
    <row r="1667" spans="1:9">
      <c r="A1667" s="23">
        <f t="shared" si="83"/>
        <v>1563</v>
      </c>
      <c r="B1667" s="226"/>
      <c r="C1667" s="226"/>
      <c r="D1667" s="136">
        <v>42937</v>
      </c>
      <c r="E1667" s="136">
        <v>42993</v>
      </c>
      <c r="F1667" s="136">
        <v>42993</v>
      </c>
      <c r="G1667" s="25">
        <f t="shared" si="81"/>
        <v>56</v>
      </c>
      <c r="H1667" s="373">
        <v>877.59133859999997</v>
      </c>
      <c r="I1667" s="121">
        <f t="shared" si="82"/>
        <v>49145.11</v>
      </c>
    </row>
    <row r="1668" spans="1:9">
      <c r="A1668" s="23">
        <f t="shared" si="83"/>
        <v>1564</v>
      </c>
      <c r="B1668" s="226"/>
      <c r="C1668" s="226"/>
      <c r="D1668" s="136">
        <v>42943</v>
      </c>
      <c r="E1668" s="136">
        <v>42993</v>
      </c>
      <c r="F1668" s="136">
        <v>42993</v>
      </c>
      <c r="G1668" s="25">
        <f t="shared" si="81"/>
        <v>50</v>
      </c>
      <c r="H1668" s="373">
        <v>870.84927970000001</v>
      </c>
      <c r="I1668" s="121">
        <f t="shared" si="82"/>
        <v>43542.46</v>
      </c>
    </row>
    <row r="1669" spans="1:9">
      <c r="A1669" s="23">
        <f t="shared" si="83"/>
        <v>1565</v>
      </c>
      <c r="B1669" s="226"/>
      <c r="C1669" s="226"/>
      <c r="D1669" s="136">
        <v>42943</v>
      </c>
      <c r="E1669" s="136">
        <v>42993</v>
      </c>
      <c r="F1669" s="136">
        <v>42993</v>
      </c>
      <c r="G1669" s="25">
        <f t="shared" si="81"/>
        <v>50</v>
      </c>
      <c r="H1669" s="373">
        <v>933.21332489999998</v>
      </c>
      <c r="I1669" s="121">
        <f t="shared" si="82"/>
        <v>46660.67</v>
      </c>
    </row>
    <row r="1670" spans="1:9">
      <c r="A1670" s="23">
        <f t="shared" si="83"/>
        <v>1566</v>
      </c>
      <c r="B1670" s="226"/>
      <c r="C1670" s="226"/>
      <c r="D1670" s="136">
        <v>42943</v>
      </c>
      <c r="E1670" s="136">
        <v>42993</v>
      </c>
      <c r="F1670" s="136">
        <v>42993</v>
      </c>
      <c r="G1670" s="25">
        <f t="shared" si="81"/>
        <v>50</v>
      </c>
      <c r="H1670" s="373">
        <v>945.01192800000001</v>
      </c>
      <c r="I1670" s="121">
        <f t="shared" si="82"/>
        <v>47250.6</v>
      </c>
    </row>
    <row r="1671" spans="1:9">
      <c r="A1671" s="23">
        <f t="shared" si="83"/>
        <v>1567</v>
      </c>
      <c r="B1671" s="226"/>
      <c r="C1671" s="226"/>
      <c r="D1671" s="136">
        <v>42944</v>
      </c>
      <c r="E1671" s="136">
        <v>42993</v>
      </c>
      <c r="F1671" s="136">
        <v>42993</v>
      </c>
      <c r="G1671" s="25">
        <f t="shared" si="81"/>
        <v>49</v>
      </c>
      <c r="H1671" s="373">
        <v>962.99075190000008</v>
      </c>
      <c r="I1671" s="121">
        <f t="shared" si="82"/>
        <v>47186.55</v>
      </c>
    </row>
    <row r="1672" spans="1:9">
      <c r="A1672" s="23">
        <f t="shared" si="83"/>
        <v>1568</v>
      </c>
      <c r="B1672" s="226"/>
      <c r="C1672" s="226"/>
      <c r="D1672" s="136">
        <v>42937</v>
      </c>
      <c r="E1672" s="136">
        <v>42993</v>
      </c>
      <c r="F1672" s="136">
        <v>42993</v>
      </c>
      <c r="G1672" s="25">
        <f t="shared" si="81"/>
        <v>56</v>
      </c>
      <c r="H1672" s="373">
        <v>956.24869290000004</v>
      </c>
      <c r="I1672" s="121">
        <f t="shared" si="82"/>
        <v>53549.93</v>
      </c>
    </row>
    <row r="1673" spans="1:9">
      <c r="A1673" s="23">
        <f t="shared" si="83"/>
        <v>1569</v>
      </c>
      <c r="B1673" s="226"/>
      <c r="C1673" s="226"/>
      <c r="D1673" s="136">
        <v>42937</v>
      </c>
      <c r="E1673" s="136">
        <v>42993</v>
      </c>
      <c r="F1673" s="136">
        <v>42993</v>
      </c>
      <c r="G1673" s="25">
        <f t="shared" si="81"/>
        <v>56</v>
      </c>
      <c r="H1673" s="373">
        <v>877.02950039999996</v>
      </c>
      <c r="I1673" s="121">
        <f t="shared" si="82"/>
        <v>49113.65</v>
      </c>
    </row>
    <row r="1674" spans="1:9">
      <c r="A1674" s="23">
        <f t="shared" si="83"/>
        <v>1570</v>
      </c>
      <c r="B1674" s="226"/>
      <c r="C1674" s="226"/>
      <c r="D1674" s="136">
        <v>42941</v>
      </c>
      <c r="E1674" s="136">
        <v>42993</v>
      </c>
      <c r="F1674" s="136">
        <v>42993</v>
      </c>
      <c r="G1674" s="25">
        <f t="shared" si="81"/>
        <v>52</v>
      </c>
      <c r="H1674" s="373">
        <v>927.59494240000004</v>
      </c>
      <c r="I1674" s="121">
        <f t="shared" si="82"/>
        <v>48234.94</v>
      </c>
    </row>
    <row r="1675" spans="1:9">
      <c r="A1675" s="23">
        <f t="shared" si="83"/>
        <v>1571</v>
      </c>
      <c r="B1675" s="226"/>
      <c r="C1675" s="226"/>
      <c r="D1675" s="136">
        <v>42944</v>
      </c>
      <c r="E1675" s="136">
        <v>42993</v>
      </c>
      <c r="F1675" s="136">
        <v>42993</v>
      </c>
      <c r="G1675" s="25">
        <f t="shared" si="81"/>
        <v>49</v>
      </c>
      <c r="H1675" s="373">
        <v>872.53479440000001</v>
      </c>
      <c r="I1675" s="121">
        <f t="shared" si="82"/>
        <v>42754.2</v>
      </c>
    </row>
    <row r="1676" spans="1:9">
      <c r="A1676" s="23">
        <f t="shared" si="83"/>
        <v>1572</v>
      </c>
      <c r="B1676" s="226"/>
      <c r="C1676" s="226"/>
      <c r="D1676" s="136">
        <v>42944</v>
      </c>
      <c r="E1676" s="136">
        <v>42993</v>
      </c>
      <c r="F1676" s="136">
        <v>42993</v>
      </c>
      <c r="G1676" s="25">
        <f t="shared" si="81"/>
        <v>49</v>
      </c>
      <c r="H1676" s="373">
        <v>924.22391300000004</v>
      </c>
      <c r="I1676" s="121">
        <f t="shared" si="82"/>
        <v>45286.97</v>
      </c>
    </row>
    <row r="1677" spans="1:9">
      <c r="A1677" s="23">
        <f t="shared" si="83"/>
        <v>1573</v>
      </c>
      <c r="B1677" s="226"/>
      <c r="C1677" s="226"/>
      <c r="D1677" s="136">
        <v>42944</v>
      </c>
      <c r="E1677" s="136">
        <v>42993</v>
      </c>
      <c r="F1677" s="136">
        <v>42993</v>
      </c>
      <c r="G1677" s="25">
        <f t="shared" si="81"/>
        <v>49</v>
      </c>
      <c r="H1677" s="373">
        <v>895.57016250000004</v>
      </c>
      <c r="I1677" s="121">
        <f t="shared" si="82"/>
        <v>43882.94</v>
      </c>
    </row>
    <row r="1678" spans="1:9">
      <c r="A1678" s="23">
        <f t="shared" si="83"/>
        <v>1574</v>
      </c>
      <c r="B1678" s="226"/>
      <c r="C1678" s="226"/>
      <c r="D1678" s="136">
        <v>42943</v>
      </c>
      <c r="E1678" s="136">
        <v>42993</v>
      </c>
      <c r="F1678" s="136">
        <v>42993</v>
      </c>
      <c r="G1678" s="25">
        <f t="shared" si="81"/>
        <v>50</v>
      </c>
      <c r="H1678" s="373">
        <v>937.70803079999996</v>
      </c>
      <c r="I1678" s="121">
        <f t="shared" si="82"/>
        <v>46885.4</v>
      </c>
    </row>
    <row r="1679" spans="1:9">
      <c r="A1679" s="23">
        <f t="shared" si="83"/>
        <v>1575</v>
      </c>
      <c r="B1679" s="226"/>
      <c r="C1679" s="226"/>
      <c r="D1679" s="136">
        <v>42944</v>
      </c>
      <c r="E1679" s="136">
        <v>42993</v>
      </c>
      <c r="F1679" s="136">
        <v>42993</v>
      </c>
      <c r="G1679" s="25">
        <f t="shared" si="81"/>
        <v>49</v>
      </c>
      <c r="H1679" s="373">
        <v>878.15317689999995</v>
      </c>
      <c r="I1679" s="121">
        <f t="shared" si="82"/>
        <v>43029.51</v>
      </c>
    </row>
    <row r="1680" spans="1:9">
      <c r="A1680" s="23">
        <f t="shared" si="83"/>
        <v>1576</v>
      </c>
      <c r="B1680" s="226"/>
      <c r="C1680" s="226"/>
      <c r="D1680" s="136">
        <v>42944</v>
      </c>
      <c r="E1680" s="136">
        <v>42993</v>
      </c>
      <c r="F1680" s="136">
        <v>42993</v>
      </c>
      <c r="G1680" s="25">
        <f t="shared" si="81"/>
        <v>49</v>
      </c>
      <c r="H1680" s="373">
        <v>983.21692870000004</v>
      </c>
      <c r="I1680" s="121">
        <f t="shared" si="82"/>
        <v>48177.63</v>
      </c>
    </row>
    <row r="1681" spans="1:9">
      <c r="A1681" s="23">
        <f t="shared" si="83"/>
        <v>1577</v>
      </c>
      <c r="B1681" s="226"/>
      <c r="C1681" s="226"/>
      <c r="D1681" s="136">
        <v>42944</v>
      </c>
      <c r="E1681" s="136">
        <v>42993</v>
      </c>
      <c r="F1681" s="136">
        <v>42993</v>
      </c>
      <c r="G1681" s="25">
        <f t="shared" si="81"/>
        <v>49</v>
      </c>
      <c r="H1681" s="373">
        <v>848.93758809999997</v>
      </c>
      <c r="I1681" s="121">
        <f t="shared" si="82"/>
        <v>41597.94</v>
      </c>
    </row>
    <row r="1682" spans="1:9">
      <c r="A1682" s="23">
        <f t="shared" si="83"/>
        <v>1578</v>
      </c>
      <c r="B1682" s="226"/>
      <c r="C1682" s="226"/>
      <c r="D1682" s="136">
        <v>42950</v>
      </c>
      <c r="E1682" s="136">
        <v>42993</v>
      </c>
      <c r="F1682" s="136">
        <v>42993</v>
      </c>
      <c r="G1682" s="25">
        <f t="shared" si="81"/>
        <v>43</v>
      </c>
      <c r="H1682" s="373">
        <v>64296.849279699993</v>
      </c>
      <c r="I1682" s="121">
        <f t="shared" si="82"/>
        <v>2764764.52</v>
      </c>
    </row>
    <row r="1683" spans="1:9">
      <c r="A1683" s="23">
        <f t="shared" si="83"/>
        <v>1579</v>
      </c>
      <c r="B1683" s="226"/>
      <c r="C1683" s="226"/>
      <c r="D1683" s="136">
        <v>42950</v>
      </c>
      <c r="E1683" s="136">
        <v>42993</v>
      </c>
      <c r="F1683" s="136">
        <v>42993</v>
      </c>
      <c r="G1683" s="25">
        <f t="shared" si="81"/>
        <v>43</v>
      </c>
      <c r="H1683" s="373">
        <v>64338.331117900001</v>
      </c>
      <c r="I1683" s="121">
        <f t="shared" si="82"/>
        <v>2766548.24</v>
      </c>
    </row>
    <row r="1684" spans="1:9">
      <c r="A1684" s="23">
        <f t="shared" si="83"/>
        <v>1580</v>
      </c>
      <c r="B1684" s="226"/>
      <c r="C1684" s="226"/>
      <c r="D1684" s="136">
        <v>42951</v>
      </c>
      <c r="E1684" s="136">
        <v>42993</v>
      </c>
      <c r="F1684" s="136">
        <v>42993</v>
      </c>
      <c r="G1684" s="25">
        <f t="shared" si="81"/>
        <v>42</v>
      </c>
      <c r="H1684" s="373">
        <v>68527.996780700007</v>
      </c>
      <c r="I1684" s="121">
        <f t="shared" si="82"/>
        <v>2878175.86</v>
      </c>
    </row>
    <row r="1685" spans="1:9">
      <c r="A1685" s="23">
        <f t="shared" si="83"/>
        <v>1581</v>
      </c>
      <c r="B1685" s="226"/>
      <c r="C1685" s="226"/>
      <c r="D1685" s="136">
        <v>42951</v>
      </c>
      <c r="E1685" s="136">
        <v>42993</v>
      </c>
      <c r="F1685" s="136">
        <v>42993</v>
      </c>
      <c r="G1685" s="25">
        <f t="shared" si="81"/>
        <v>42</v>
      </c>
      <c r="H1685" s="373">
        <v>65582.786265300005</v>
      </c>
      <c r="I1685" s="121">
        <f t="shared" si="82"/>
        <v>2754477.02</v>
      </c>
    </row>
    <row r="1686" spans="1:9">
      <c r="A1686" s="23">
        <f t="shared" si="83"/>
        <v>1582</v>
      </c>
      <c r="B1686" s="226"/>
      <c r="C1686" s="226"/>
      <c r="D1686" s="136">
        <v>42958</v>
      </c>
      <c r="E1686" s="136">
        <v>42993</v>
      </c>
      <c r="F1686" s="136">
        <v>42993</v>
      </c>
      <c r="G1686" s="25">
        <f t="shared" si="81"/>
        <v>35</v>
      </c>
      <c r="H1686" s="373">
        <v>67739.841853999998</v>
      </c>
      <c r="I1686" s="121">
        <f t="shared" si="82"/>
        <v>2370894.46</v>
      </c>
    </row>
    <row r="1687" spans="1:9">
      <c r="A1687" s="23">
        <f t="shared" si="83"/>
        <v>1583</v>
      </c>
      <c r="B1687" s="226"/>
      <c r="C1687" s="226"/>
      <c r="D1687" s="136">
        <v>42958</v>
      </c>
      <c r="E1687" s="136">
        <v>42993</v>
      </c>
      <c r="F1687" s="136">
        <v>42993</v>
      </c>
      <c r="G1687" s="25">
        <f t="shared" si="81"/>
        <v>35</v>
      </c>
      <c r="H1687" s="373">
        <v>66578.350383199999</v>
      </c>
      <c r="I1687" s="121">
        <f t="shared" si="82"/>
        <v>2330242.2599999998</v>
      </c>
    </row>
    <row r="1688" spans="1:9">
      <c r="A1688" s="23">
        <f t="shared" si="83"/>
        <v>1584</v>
      </c>
      <c r="B1688" s="226"/>
      <c r="C1688" s="226"/>
      <c r="D1688" s="136">
        <v>42958</v>
      </c>
      <c r="E1688" s="136">
        <v>42993</v>
      </c>
      <c r="F1688" s="136">
        <v>42993</v>
      </c>
      <c r="G1688" s="25">
        <f t="shared" si="81"/>
        <v>35</v>
      </c>
      <c r="H1688" s="373">
        <v>67615.396339300001</v>
      </c>
      <c r="I1688" s="121">
        <f t="shared" si="82"/>
        <v>2366538.87</v>
      </c>
    </row>
    <row r="1689" spans="1:9">
      <c r="A1689" s="23">
        <f t="shared" si="83"/>
        <v>1585</v>
      </c>
      <c r="B1689" s="226"/>
      <c r="C1689" s="226"/>
      <c r="D1689" s="136">
        <v>42958</v>
      </c>
      <c r="E1689" s="136">
        <v>42993</v>
      </c>
      <c r="F1689" s="136">
        <v>42993</v>
      </c>
      <c r="G1689" s="25">
        <f t="shared" si="81"/>
        <v>35</v>
      </c>
      <c r="H1689" s="373">
        <v>68693.924133599998</v>
      </c>
      <c r="I1689" s="121">
        <f t="shared" si="82"/>
        <v>2404287.34</v>
      </c>
    </row>
    <row r="1690" spans="1:9">
      <c r="A1690" s="23">
        <f t="shared" si="83"/>
        <v>1586</v>
      </c>
      <c r="B1690" s="226"/>
      <c r="C1690" s="226"/>
      <c r="D1690" s="136">
        <v>42964</v>
      </c>
      <c r="E1690" s="136">
        <v>42993</v>
      </c>
      <c r="F1690" s="136">
        <v>42993</v>
      </c>
      <c r="G1690" s="25">
        <f t="shared" si="81"/>
        <v>29</v>
      </c>
      <c r="H1690" s="373">
        <v>65416.858912299998</v>
      </c>
      <c r="I1690" s="121">
        <f t="shared" si="82"/>
        <v>1897088.91</v>
      </c>
    </row>
    <row r="1691" spans="1:9">
      <c r="A1691" s="23">
        <f t="shared" si="83"/>
        <v>1587</v>
      </c>
      <c r="B1691" s="226"/>
      <c r="C1691" s="226"/>
      <c r="D1691" s="136">
        <v>42964</v>
      </c>
      <c r="E1691" s="136">
        <v>42993</v>
      </c>
      <c r="F1691" s="136">
        <v>42993</v>
      </c>
      <c r="G1691" s="25">
        <f t="shared" si="81"/>
        <v>29</v>
      </c>
      <c r="H1691" s="373">
        <v>70145.788472200002</v>
      </c>
      <c r="I1691" s="121">
        <f t="shared" si="82"/>
        <v>2034227.87</v>
      </c>
    </row>
    <row r="1692" spans="1:9">
      <c r="A1692" s="23">
        <f t="shared" si="83"/>
        <v>1588</v>
      </c>
      <c r="B1692" s="226"/>
      <c r="C1692" s="226"/>
      <c r="D1692" s="136">
        <v>42964</v>
      </c>
      <c r="E1692" s="136">
        <v>42993</v>
      </c>
      <c r="F1692" s="136">
        <v>42993</v>
      </c>
      <c r="G1692" s="25">
        <f t="shared" si="81"/>
        <v>29</v>
      </c>
      <c r="H1692" s="373">
        <v>68901.333324899999</v>
      </c>
      <c r="I1692" s="121">
        <f t="shared" si="82"/>
        <v>1998138.67</v>
      </c>
    </row>
    <row r="1693" spans="1:9">
      <c r="A1693" s="23">
        <f t="shared" si="83"/>
        <v>1589</v>
      </c>
      <c r="B1693" s="226"/>
      <c r="C1693" s="226"/>
      <c r="D1693" s="136">
        <v>42964</v>
      </c>
      <c r="E1693" s="136">
        <v>42993</v>
      </c>
      <c r="F1693" s="136">
        <v>42993</v>
      </c>
      <c r="G1693" s="25">
        <f t="shared" si="81"/>
        <v>29</v>
      </c>
      <c r="H1693" s="373">
        <v>69357.633545599994</v>
      </c>
      <c r="I1693" s="121">
        <f t="shared" si="82"/>
        <v>2011371.37</v>
      </c>
    </row>
    <row r="1694" spans="1:9">
      <c r="A1694" s="23">
        <f t="shared" si="83"/>
        <v>1590</v>
      </c>
      <c r="B1694" s="226"/>
      <c r="C1694" s="226"/>
      <c r="D1694" s="136">
        <v>42969</v>
      </c>
      <c r="E1694" s="136">
        <v>42993</v>
      </c>
      <c r="F1694" s="136">
        <v>42993</v>
      </c>
      <c r="G1694" s="25">
        <f t="shared" si="81"/>
        <v>24</v>
      </c>
      <c r="H1694" s="373">
        <v>65375.37707409999</v>
      </c>
      <c r="I1694" s="121">
        <f t="shared" si="82"/>
        <v>1569009.05</v>
      </c>
    </row>
    <row r="1695" spans="1:9">
      <c r="A1695" s="23">
        <f t="shared" si="83"/>
        <v>1591</v>
      </c>
      <c r="B1695" s="226"/>
      <c r="C1695" s="226"/>
      <c r="D1695" s="136">
        <v>42965</v>
      </c>
      <c r="E1695" s="136">
        <v>42993</v>
      </c>
      <c r="F1695" s="136">
        <v>42993</v>
      </c>
      <c r="G1695" s="25">
        <f t="shared" si="81"/>
        <v>28</v>
      </c>
      <c r="H1695" s="373">
        <v>429559.29368509998</v>
      </c>
      <c r="I1695" s="121">
        <f t="shared" si="82"/>
        <v>12027660.220000001</v>
      </c>
    </row>
    <row r="1696" spans="1:9">
      <c r="A1696" s="23">
        <f t="shared" si="83"/>
        <v>1592</v>
      </c>
      <c r="B1696" s="226" t="s">
        <v>272</v>
      </c>
      <c r="C1696" s="226" t="s">
        <v>580</v>
      </c>
      <c r="D1696" s="136">
        <v>42970</v>
      </c>
      <c r="E1696" s="136">
        <v>43003</v>
      </c>
      <c r="F1696" s="136">
        <v>43003</v>
      </c>
      <c r="G1696" s="25">
        <f t="shared" si="81"/>
        <v>33</v>
      </c>
      <c r="H1696" s="373">
        <v>67149.72</v>
      </c>
      <c r="I1696" s="121">
        <f t="shared" si="82"/>
        <v>2215940.7599999998</v>
      </c>
    </row>
    <row r="1697" spans="1:9">
      <c r="A1697" s="23">
        <f t="shared" si="83"/>
        <v>1593</v>
      </c>
      <c r="B1697" s="226"/>
      <c r="C1697" s="226"/>
      <c r="D1697" s="136">
        <v>42969</v>
      </c>
      <c r="E1697" s="136">
        <v>43003</v>
      </c>
      <c r="F1697" s="136">
        <v>43003</v>
      </c>
      <c r="G1697" s="25">
        <f t="shared" si="81"/>
        <v>34</v>
      </c>
      <c r="H1697" s="373">
        <v>63466.92</v>
      </c>
      <c r="I1697" s="121">
        <f t="shared" si="82"/>
        <v>2157875.2799999998</v>
      </c>
    </row>
    <row r="1698" spans="1:9">
      <c r="A1698" s="23">
        <f t="shared" si="83"/>
        <v>1594</v>
      </c>
      <c r="B1698" s="226"/>
      <c r="C1698" s="226"/>
      <c r="D1698" s="136">
        <v>42970</v>
      </c>
      <c r="E1698" s="136">
        <v>43003</v>
      </c>
      <c r="F1698" s="136">
        <v>43003</v>
      </c>
      <c r="G1698" s="25">
        <f t="shared" si="81"/>
        <v>33</v>
      </c>
      <c r="H1698" s="373">
        <v>69850.44</v>
      </c>
      <c r="I1698" s="121">
        <f t="shared" si="82"/>
        <v>2305064.52</v>
      </c>
    </row>
    <row r="1699" spans="1:9">
      <c r="A1699" s="23">
        <f t="shared" si="83"/>
        <v>1595</v>
      </c>
      <c r="B1699" s="226"/>
      <c r="C1699" s="226"/>
      <c r="D1699" s="136">
        <v>42972</v>
      </c>
      <c r="E1699" s="136">
        <v>43003</v>
      </c>
      <c r="F1699" s="136">
        <v>43003</v>
      </c>
      <c r="G1699" s="25">
        <f t="shared" si="81"/>
        <v>31</v>
      </c>
      <c r="H1699" s="373">
        <v>421476.25</v>
      </c>
      <c r="I1699" s="121">
        <f t="shared" si="82"/>
        <v>13065763.75</v>
      </c>
    </row>
    <row r="1700" spans="1:9">
      <c r="A1700" s="23">
        <f t="shared" si="83"/>
        <v>1596</v>
      </c>
      <c r="B1700" s="226"/>
      <c r="C1700" s="226"/>
      <c r="D1700" s="136">
        <v>42989</v>
      </c>
      <c r="E1700" s="136">
        <v>43003</v>
      </c>
      <c r="F1700" s="136">
        <v>43003</v>
      </c>
      <c r="G1700" s="25">
        <f t="shared" si="81"/>
        <v>14</v>
      </c>
      <c r="H1700" s="373">
        <v>425083.2</v>
      </c>
      <c r="I1700" s="121">
        <f t="shared" si="82"/>
        <v>5951164.7999999998</v>
      </c>
    </row>
    <row r="1701" spans="1:9">
      <c r="A1701" s="23">
        <f t="shared" si="83"/>
        <v>1597</v>
      </c>
      <c r="B1701" s="226" t="s">
        <v>272</v>
      </c>
      <c r="C1701" s="226" t="s">
        <v>581</v>
      </c>
      <c r="D1701" s="136">
        <v>43038</v>
      </c>
      <c r="E1701" s="136">
        <v>43084</v>
      </c>
      <c r="F1701" s="136">
        <v>43084</v>
      </c>
      <c r="G1701" s="25">
        <f t="shared" si="81"/>
        <v>46</v>
      </c>
      <c r="H1701" s="373">
        <v>1790.7261367000001</v>
      </c>
      <c r="I1701" s="121">
        <f t="shared" si="82"/>
        <v>82373.399999999994</v>
      </c>
    </row>
    <row r="1702" spans="1:9">
      <c r="A1702" s="23">
        <f t="shared" si="83"/>
        <v>1598</v>
      </c>
      <c r="B1702" s="226"/>
      <c r="C1702" s="226"/>
      <c r="D1702" s="136">
        <v>43038</v>
      </c>
      <c r="E1702" s="136">
        <v>43084</v>
      </c>
      <c r="F1702" s="136">
        <v>43084</v>
      </c>
      <c r="G1702" s="25">
        <f t="shared" si="81"/>
        <v>46</v>
      </c>
      <c r="H1702" s="373">
        <v>1959.7487567999999</v>
      </c>
      <c r="I1702" s="121">
        <f t="shared" si="82"/>
        <v>90148.44</v>
      </c>
    </row>
    <row r="1703" spans="1:9">
      <c r="A1703" s="23">
        <f t="shared" si="83"/>
        <v>1599</v>
      </c>
      <c r="B1703" s="226"/>
      <c r="C1703" s="226"/>
      <c r="D1703" s="136">
        <v>43038</v>
      </c>
      <c r="E1703" s="136">
        <v>43084</v>
      </c>
      <c r="F1703" s="136">
        <v>43084</v>
      </c>
      <c r="G1703" s="25">
        <f t="shared" si="81"/>
        <v>46</v>
      </c>
      <c r="H1703" s="373">
        <v>1914.0669676</v>
      </c>
      <c r="I1703" s="121">
        <f t="shared" si="82"/>
        <v>88047.08</v>
      </c>
    </row>
    <row r="1704" spans="1:9">
      <c r="A1704" s="23">
        <f t="shared" si="83"/>
        <v>1600</v>
      </c>
      <c r="B1704" s="226"/>
      <c r="C1704" s="226"/>
      <c r="D1704" s="136">
        <v>43049</v>
      </c>
      <c r="E1704" s="136">
        <v>43084</v>
      </c>
      <c r="F1704" s="136">
        <v>43084</v>
      </c>
      <c r="G1704" s="25">
        <f t="shared" si="81"/>
        <v>35</v>
      </c>
      <c r="H1704" s="373">
        <v>73937.453069900002</v>
      </c>
      <c r="I1704" s="121">
        <f t="shared" si="82"/>
        <v>2587810.86</v>
      </c>
    </row>
    <row r="1705" spans="1:9">
      <c r="A1705" s="23">
        <f t="shared" si="83"/>
        <v>1601</v>
      </c>
      <c r="B1705" s="226"/>
      <c r="C1705" s="226"/>
      <c r="D1705" s="136">
        <v>43045</v>
      </c>
      <c r="E1705" s="136">
        <v>43084</v>
      </c>
      <c r="F1705" s="136">
        <v>43084</v>
      </c>
      <c r="G1705" s="25">
        <f t="shared" ref="G1705:G1768" si="84">F1705-D1705</f>
        <v>39</v>
      </c>
      <c r="H1705" s="373">
        <v>11268.532510499999</v>
      </c>
      <c r="I1705" s="121">
        <f t="shared" ref="I1705:I1768" si="85">ROUND(G1705*H1705,2)</f>
        <v>439472.77</v>
      </c>
    </row>
    <row r="1706" spans="1:9">
      <c r="A1706" s="23">
        <f t="shared" si="83"/>
        <v>1602</v>
      </c>
      <c r="B1706" s="226"/>
      <c r="C1706" s="226"/>
      <c r="D1706" s="136">
        <v>43052</v>
      </c>
      <c r="E1706" s="136">
        <v>43084</v>
      </c>
      <c r="F1706" s="136">
        <v>43084</v>
      </c>
      <c r="G1706" s="25">
        <f t="shared" si="84"/>
        <v>32</v>
      </c>
      <c r="H1706" s="373">
        <v>407565.04112449999</v>
      </c>
      <c r="I1706" s="121">
        <f t="shared" si="85"/>
        <v>13042081.32</v>
      </c>
    </row>
    <row r="1707" spans="1:9">
      <c r="A1707" s="23">
        <f t="shared" si="83"/>
        <v>1603</v>
      </c>
      <c r="B1707" s="226"/>
      <c r="C1707" s="226"/>
      <c r="D1707" s="136">
        <v>43058</v>
      </c>
      <c r="E1707" s="136">
        <v>43084</v>
      </c>
      <c r="F1707" s="136">
        <v>43084</v>
      </c>
      <c r="G1707" s="25">
        <f t="shared" si="84"/>
        <v>26</v>
      </c>
      <c r="H1707" s="373">
        <v>407619.71572570002</v>
      </c>
      <c r="I1707" s="121">
        <f t="shared" si="85"/>
        <v>10598112.609999999</v>
      </c>
    </row>
    <row r="1708" spans="1:9">
      <c r="A1708" s="23">
        <f t="shared" si="83"/>
        <v>1604</v>
      </c>
      <c r="B1708" s="226"/>
      <c r="C1708" s="226"/>
      <c r="D1708" s="136">
        <v>43066</v>
      </c>
      <c r="E1708" s="136">
        <v>43084</v>
      </c>
      <c r="F1708" s="136">
        <v>43084</v>
      </c>
      <c r="G1708" s="25">
        <f t="shared" si="84"/>
        <v>18</v>
      </c>
      <c r="H1708" s="373">
        <v>420908.42951859994</v>
      </c>
      <c r="I1708" s="121">
        <f t="shared" si="85"/>
        <v>7576351.7300000004</v>
      </c>
    </row>
    <row r="1709" spans="1:9">
      <c r="A1709" s="23">
        <f t="shared" si="83"/>
        <v>1605</v>
      </c>
      <c r="B1709" s="226" t="s">
        <v>582</v>
      </c>
      <c r="C1709" s="226" t="s">
        <v>583</v>
      </c>
      <c r="D1709" s="136">
        <v>42741</v>
      </c>
      <c r="E1709" s="136">
        <v>42765</v>
      </c>
      <c r="F1709" s="136">
        <v>42765</v>
      </c>
      <c r="G1709" s="25">
        <f t="shared" si="84"/>
        <v>24</v>
      </c>
      <c r="H1709" s="373">
        <v>60815.199999999997</v>
      </c>
      <c r="I1709" s="121">
        <f t="shared" si="85"/>
        <v>1459564.8</v>
      </c>
    </row>
    <row r="1710" spans="1:9">
      <c r="A1710" s="23">
        <f t="shared" si="83"/>
        <v>1606</v>
      </c>
      <c r="B1710" s="226"/>
      <c r="C1710" s="226"/>
      <c r="D1710" s="136">
        <v>42741</v>
      </c>
      <c r="E1710" s="136">
        <v>42765</v>
      </c>
      <c r="F1710" s="136">
        <v>42765</v>
      </c>
      <c r="G1710" s="25">
        <f t="shared" si="84"/>
        <v>24</v>
      </c>
      <c r="H1710" s="373">
        <v>58751.8</v>
      </c>
      <c r="I1710" s="121">
        <f t="shared" si="85"/>
        <v>1410043.2</v>
      </c>
    </row>
    <row r="1711" spans="1:9">
      <c r="A1711" s="23">
        <f t="shared" si="83"/>
        <v>1607</v>
      </c>
      <c r="B1711" s="226"/>
      <c r="C1711" s="226"/>
      <c r="D1711" s="136">
        <v>42741</v>
      </c>
      <c r="E1711" s="136">
        <v>42765</v>
      </c>
      <c r="F1711" s="136">
        <v>42765</v>
      </c>
      <c r="G1711" s="25">
        <f t="shared" si="84"/>
        <v>24</v>
      </c>
      <c r="H1711" s="373">
        <v>61917.2</v>
      </c>
      <c r="I1711" s="121">
        <f t="shared" si="85"/>
        <v>1486012.8</v>
      </c>
    </row>
    <row r="1712" spans="1:9">
      <c r="A1712" s="23">
        <f t="shared" si="83"/>
        <v>1608</v>
      </c>
      <c r="B1712" s="226"/>
      <c r="C1712" s="226"/>
      <c r="D1712" s="136">
        <v>42740</v>
      </c>
      <c r="E1712" s="136">
        <v>42765</v>
      </c>
      <c r="F1712" s="136">
        <v>42765</v>
      </c>
      <c r="G1712" s="25">
        <f t="shared" si="84"/>
        <v>25</v>
      </c>
      <c r="H1712" s="373">
        <v>58485.8</v>
      </c>
      <c r="I1712" s="121">
        <f t="shared" si="85"/>
        <v>1462145</v>
      </c>
    </row>
    <row r="1713" spans="1:9">
      <c r="A1713" s="23">
        <f t="shared" si="83"/>
        <v>1609</v>
      </c>
      <c r="B1713" s="226"/>
      <c r="C1713" s="226"/>
      <c r="D1713" s="136">
        <v>42742</v>
      </c>
      <c r="E1713" s="136">
        <v>42765</v>
      </c>
      <c r="F1713" s="136">
        <v>42765</v>
      </c>
      <c r="G1713" s="25">
        <f t="shared" si="84"/>
        <v>23</v>
      </c>
      <c r="H1713" s="373">
        <v>61138.2</v>
      </c>
      <c r="I1713" s="121">
        <f t="shared" si="85"/>
        <v>1406178.6</v>
      </c>
    </row>
    <row r="1714" spans="1:9">
      <c r="A1714" s="23">
        <f t="shared" si="83"/>
        <v>1610</v>
      </c>
      <c r="B1714" s="226"/>
      <c r="C1714" s="226"/>
      <c r="D1714" s="136">
        <v>42740</v>
      </c>
      <c r="E1714" s="136">
        <v>42765</v>
      </c>
      <c r="F1714" s="136">
        <v>42765</v>
      </c>
      <c r="G1714" s="25">
        <f t="shared" si="84"/>
        <v>25</v>
      </c>
      <c r="H1714" s="373">
        <v>59517.5</v>
      </c>
      <c r="I1714" s="121">
        <f t="shared" si="85"/>
        <v>1487937.5</v>
      </c>
    </row>
    <row r="1715" spans="1:9">
      <c r="A1715" s="23">
        <f t="shared" si="83"/>
        <v>1611</v>
      </c>
      <c r="B1715" s="226"/>
      <c r="C1715" s="226"/>
      <c r="D1715" s="136">
        <v>42740</v>
      </c>
      <c r="E1715" s="136">
        <v>42765</v>
      </c>
      <c r="F1715" s="136">
        <v>42765</v>
      </c>
      <c r="G1715" s="25">
        <f t="shared" si="84"/>
        <v>25</v>
      </c>
      <c r="H1715" s="373">
        <v>58643.5</v>
      </c>
      <c r="I1715" s="121">
        <f t="shared" si="85"/>
        <v>1466087.5</v>
      </c>
    </row>
    <row r="1716" spans="1:9">
      <c r="A1716" s="23">
        <f t="shared" si="83"/>
        <v>1612</v>
      </c>
      <c r="B1716" s="226"/>
      <c r="C1716" s="226"/>
      <c r="D1716" s="136">
        <v>42747</v>
      </c>
      <c r="E1716" s="136">
        <v>42765</v>
      </c>
      <c r="F1716" s="136">
        <v>42765</v>
      </c>
      <c r="G1716" s="25">
        <f t="shared" si="84"/>
        <v>18</v>
      </c>
      <c r="H1716" s="373">
        <v>61206.6</v>
      </c>
      <c r="I1716" s="121">
        <f t="shared" si="85"/>
        <v>1101718.8</v>
      </c>
    </row>
    <row r="1717" spans="1:9">
      <c r="A1717" s="23">
        <f t="shared" si="83"/>
        <v>1613</v>
      </c>
      <c r="B1717" s="226"/>
      <c r="C1717" s="226"/>
      <c r="D1717" s="136">
        <v>42748</v>
      </c>
      <c r="E1717" s="136">
        <v>42765</v>
      </c>
      <c r="F1717" s="136">
        <v>42765</v>
      </c>
      <c r="G1717" s="25">
        <f t="shared" si="84"/>
        <v>17</v>
      </c>
      <c r="H1717" s="373">
        <v>66351.8</v>
      </c>
      <c r="I1717" s="121">
        <f t="shared" si="85"/>
        <v>1127980.6000000001</v>
      </c>
    </row>
    <row r="1718" spans="1:9">
      <c r="A1718" s="23">
        <f t="shared" ref="A1718:A1781" si="86">A1717+1</f>
        <v>1614</v>
      </c>
      <c r="B1718" s="226"/>
      <c r="C1718" s="226"/>
      <c r="D1718" s="136">
        <v>42747</v>
      </c>
      <c r="E1718" s="136">
        <v>42765</v>
      </c>
      <c r="F1718" s="136">
        <v>42765</v>
      </c>
      <c r="G1718" s="25">
        <f t="shared" si="84"/>
        <v>18</v>
      </c>
      <c r="H1718" s="373">
        <v>59777.8</v>
      </c>
      <c r="I1718" s="121">
        <f t="shared" si="85"/>
        <v>1076000.3999999999</v>
      </c>
    </row>
    <row r="1719" spans="1:9">
      <c r="A1719" s="23">
        <f t="shared" si="86"/>
        <v>1615</v>
      </c>
      <c r="B1719" s="226"/>
      <c r="C1719" s="226"/>
      <c r="D1719" s="136">
        <v>42747</v>
      </c>
      <c r="E1719" s="136">
        <v>42765</v>
      </c>
      <c r="F1719" s="136">
        <v>42765</v>
      </c>
      <c r="G1719" s="25">
        <f t="shared" si="84"/>
        <v>18</v>
      </c>
      <c r="H1719" s="373">
        <v>59551.7</v>
      </c>
      <c r="I1719" s="121">
        <f t="shared" si="85"/>
        <v>1071930.6000000001</v>
      </c>
    </row>
    <row r="1720" spans="1:9">
      <c r="A1720" s="23">
        <f t="shared" si="86"/>
        <v>1616</v>
      </c>
      <c r="B1720" s="226"/>
      <c r="C1720" s="226"/>
      <c r="D1720" s="136">
        <v>42748</v>
      </c>
      <c r="E1720" s="136">
        <v>42765</v>
      </c>
      <c r="F1720" s="136">
        <v>42765</v>
      </c>
      <c r="G1720" s="25">
        <f t="shared" si="84"/>
        <v>17</v>
      </c>
      <c r="H1720" s="373">
        <v>60520.7</v>
      </c>
      <c r="I1720" s="121">
        <f t="shared" si="85"/>
        <v>1028851.9</v>
      </c>
    </row>
    <row r="1721" spans="1:9">
      <c r="A1721" s="23">
        <f t="shared" si="86"/>
        <v>1617</v>
      </c>
      <c r="B1721" s="226"/>
      <c r="C1721" s="226"/>
      <c r="D1721" s="136">
        <v>42748</v>
      </c>
      <c r="E1721" s="136">
        <v>42765</v>
      </c>
      <c r="F1721" s="136">
        <v>42765</v>
      </c>
      <c r="G1721" s="25">
        <f t="shared" si="84"/>
        <v>17</v>
      </c>
      <c r="H1721" s="373">
        <v>59086.2</v>
      </c>
      <c r="I1721" s="121">
        <f t="shared" si="85"/>
        <v>1004465.4</v>
      </c>
    </row>
    <row r="1722" spans="1:9">
      <c r="A1722" s="23">
        <f t="shared" si="86"/>
        <v>1618</v>
      </c>
      <c r="B1722" s="226"/>
      <c r="C1722" s="226"/>
      <c r="D1722" s="136">
        <v>42749</v>
      </c>
      <c r="E1722" s="136">
        <v>42765</v>
      </c>
      <c r="F1722" s="136">
        <v>42765</v>
      </c>
      <c r="G1722" s="25">
        <f t="shared" si="84"/>
        <v>16</v>
      </c>
      <c r="H1722" s="373">
        <v>56015.8</v>
      </c>
      <c r="I1722" s="121">
        <f t="shared" si="85"/>
        <v>896252.8</v>
      </c>
    </row>
    <row r="1723" spans="1:9">
      <c r="A1723" s="23">
        <f t="shared" si="86"/>
        <v>1619</v>
      </c>
      <c r="B1723" s="226"/>
      <c r="C1723" s="226"/>
      <c r="D1723" s="136">
        <v>42749</v>
      </c>
      <c r="E1723" s="136">
        <v>42765</v>
      </c>
      <c r="F1723" s="136">
        <v>42765</v>
      </c>
      <c r="G1723" s="25">
        <f t="shared" si="84"/>
        <v>16</v>
      </c>
      <c r="H1723" s="373">
        <v>57256.5</v>
      </c>
      <c r="I1723" s="121">
        <f t="shared" si="85"/>
        <v>916104</v>
      </c>
    </row>
    <row r="1724" spans="1:9">
      <c r="A1724" s="23">
        <f t="shared" si="86"/>
        <v>1620</v>
      </c>
      <c r="B1724" s="226"/>
      <c r="C1724" s="226"/>
      <c r="D1724" s="136">
        <v>42742</v>
      </c>
      <c r="E1724" s="136">
        <v>42765</v>
      </c>
      <c r="F1724" s="136">
        <v>42765</v>
      </c>
      <c r="G1724" s="25">
        <f t="shared" si="84"/>
        <v>23</v>
      </c>
      <c r="H1724" s="373">
        <v>60921.599999999999</v>
      </c>
      <c r="I1724" s="121">
        <f t="shared" si="85"/>
        <v>1401196.8</v>
      </c>
    </row>
    <row r="1725" spans="1:9">
      <c r="A1725" s="23">
        <f t="shared" si="86"/>
        <v>1621</v>
      </c>
      <c r="B1725" s="226"/>
      <c r="C1725" s="226"/>
      <c r="D1725" s="136">
        <v>42750</v>
      </c>
      <c r="E1725" s="136">
        <v>42765</v>
      </c>
      <c r="F1725" s="136">
        <v>42765</v>
      </c>
      <c r="G1725" s="25">
        <f t="shared" si="84"/>
        <v>15</v>
      </c>
      <c r="H1725" s="373">
        <v>61130.6</v>
      </c>
      <c r="I1725" s="121">
        <f t="shared" si="85"/>
        <v>916959</v>
      </c>
    </row>
    <row r="1726" spans="1:9">
      <c r="A1726" s="23">
        <f t="shared" si="86"/>
        <v>1622</v>
      </c>
      <c r="B1726" s="226" t="s">
        <v>582</v>
      </c>
      <c r="C1726" s="226" t="s">
        <v>584</v>
      </c>
      <c r="D1726" s="136">
        <v>42741</v>
      </c>
      <c r="E1726" s="136">
        <v>42783</v>
      </c>
      <c r="F1726" s="136">
        <v>42787</v>
      </c>
      <c r="G1726" s="25">
        <f t="shared" si="84"/>
        <v>46</v>
      </c>
      <c r="H1726" s="373">
        <v>91.039924099999993</v>
      </c>
      <c r="I1726" s="121">
        <f t="shared" si="85"/>
        <v>4187.84</v>
      </c>
    </row>
    <row r="1727" spans="1:9">
      <c r="A1727" s="23">
        <f t="shared" si="86"/>
        <v>1623</v>
      </c>
      <c r="B1727" s="226"/>
      <c r="C1727" s="226"/>
      <c r="D1727" s="136">
        <v>42741</v>
      </c>
      <c r="E1727" s="136">
        <v>42783</v>
      </c>
      <c r="F1727" s="136">
        <v>42787</v>
      </c>
      <c r="G1727" s="25">
        <f t="shared" si="84"/>
        <v>46</v>
      </c>
      <c r="H1727" s="373">
        <v>87.951028899999997</v>
      </c>
      <c r="I1727" s="121">
        <f t="shared" si="85"/>
        <v>4045.75</v>
      </c>
    </row>
    <row r="1728" spans="1:9">
      <c r="A1728" s="23">
        <f t="shared" si="86"/>
        <v>1624</v>
      </c>
      <c r="B1728" s="226"/>
      <c r="C1728" s="226"/>
      <c r="D1728" s="136">
        <v>42741</v>
      </c>
      <c r="E1728" s="136">
        <v>42783</v>
      </c>
      <c r="F1728" s="136">
        <v>42787</v>
      </c>
      <c r="G1728" s="25">
        <f t="shared" si="84"/>
        <v>46</v>
      </c>
      <c r="H1728" s="373">
        <v>92.689610299999998</v>
      </c>
      <c r="I1728" s="121">
        <f t="shared" si="85"/>
        <v>4263.72</v>
      </c>
    </row>
    <row r="1729" spans="1:9">
      <c r="A1729" s="23">
        <f t="shared" si="86"/>
        <v>1625</v>
      </c>
      <c r="B1729" s="226"/>
      <c r="C1729" s="226"/>
      <c r="D1729" s="136">
        <v>42740</v>
      </c>
      <c r="E1729" s="136">
        <v>42783</v>
      </c>
      <c r="F1729" s="136">
        <v>42787</v>
      </c>
      <c r="G1729" s="25">
        <f t="shared" si="84"/>
        <v>47</v>
      </c>
      <c r="H1729" s="373">
        <v>87.5528288</v>
      </c>
      <c r="I1729" s="121">
        <f t="shared" si="85"/>
        <v>4114.9799999999996</v>
      </c>
    </row>
    <row r="1730" spans="1:9">
      <c r="A1730" s="23">
        <f t="shared" si="86"/>
        <v>1626</v>
      </c>
      <c r="B1730" s="226"/>
      <c r="C1730" s="226"/>
      <c r="D1730" s="136">
        <v>42742</v>
      </c>
      <c r="E1730" s="136">
        <v>42783</v>
      </c>
      <c r="F1730" s="136">
        <v>42787</v>
      </c>
      <c r="G1730" s="25">
        <f t="shared" si="84"/>
        <v>45</v>
      </c>
      <c r="H1730" s="373">
        <v>91.523452800000001</v>
      </c>
      <c r="I1730" s="121">
        <f t="shared" si="85"/>
        <v>4118.5600000000004</v>
      </c>
    </row>
    <row r="1731" spans="1:9">
      <c r="A1731" s="23">
        <f t="shared" si="86"/>
        <v>1627</v>
      </c>
      <c r="B1731" s="226"/>
      <c r="C1731" s="226"/>
      <c r="D1731" s="136">
        <v>42740</v>
      </c>
      <c r="E1731" s="136">
        <v>42783</v>
      </c>
      <c r="F1731" s="136">
        <v>42787</v>
      </c>
      <c r="G1731" s="25">
        <f t="shared" si="84"/>
        <v>47</v>
      </c>
      <c r="H1731" s="373">
        <v>89.097276399999998</v>
      </c>
      <c r="I1731" s="121">
        <f t="shared" si="85"/>
        <v>4187.57</v>
      </c>
    </row>
    <row r="1732" spans="1:9">
      <c r="A1732" s="23">
        <f t="shared" si="86"/>
        <v>1628</v>
      </c>
      <c r="B1732" s="226"/>
      <c r="C1732" s="226"/>
      <c r="D1732" s="136">
        <v>42740</v>
      </c>
      <c r="E1732" s="136">
        <v>42783</v>
      </c>
      <c r="F1732" s="136">
        <v>42787</v>
      </c>
      <c r="G1732" s="25">
        <f t="shared" si="84"/>
        <v>47</v>
      </c>
      <c r="H1732" s="373">
        <v>87.788904599999981</v>
      </c>
      <c r="I1732" s="121">
        <f t="shared" si="85"/>
        <v>4126.08</v>
      </c>
    </row>
    <row r="1733" spans="1:9">
      <c r="A1733" s="23">
        <f t="shared" si="86"/>
        <v>1629</v>
      </c>
      <c r="B1733" s="226"/>
      <c r="C1733" s="226"/>
      <c r="D1733" s="136">
        <v>42747</v>
      </c>
      <c r="E1733" s="136">
        <v>42783</v>
      </c>
      <c r="F1733" s="136">
        <v>42787</v>
      </c>
      <c r="G1733" s="25">
        <f t="shared" si="84"/>
        <v>40</v>
      </c>
      <c r="H1733" s="373">
        <v>91.625847100000016</v>
      </c>
      <c r="I1733" s="121">
        <f t="shared" si="85"/>
        <v>3665.03</v>
      </c>
    </row>
    <row r="1734" spans="1:9">
      <c r="A1734" s="23">
        <f t="shared" si="86"/>
        <v>1630</v>
      </c>
      <c r="B1734" s="226"/>
      <c r="C1734" s="226"/>
      <c r="D1734" s="136">
        <v>42748</v>
      </c>
      <c r="E1734" s="136">
        <v>42783</v>
      </c>
      <c r="F1734" s="136">
        <v>42787</v>
      </c>
      <c r="G1734" s="25">
        <f t="shared" si="84"/>
        <v>39</v>
      </c>
      <c r="H1734" s="373">
        <v>99.328175099999996</v>
      </c>
      <c r="I1734" s="121">
        <f t="shared" si="85"/>
        <v>3873.8</v>
      </c>
    </row>
    <row r="1735" spans="1:9">
      <c r="A1735" s="23">
        <f t="shared" si="86"/>
        <v>1631</v>
      </c>
      <c r="B1735" s="226"/>
      <c r="C1735" s="226"/>
      <c r="D1735" s="136">
        <v>42747</v>
      </c>
      <c r="E1735" s="136">
        <v>42783</v>
      </c>
      <c r="F1735" s="136">
        <v>42787</v>
      </c>
      <c r="G1735" s="25">
        <f t="shared" si="84"/>
        <v>40</v>
      </c>
      <c r="H1735" s="373">
        <v>89.486943599999989</v>
      </c>
      <c r="I1735" s="121">
        <f t="shared" si="85"/>
        <v>3579.48</v>
      </c>
    </row>
    <row r="1736" spans="1:9">
      <c r="A1736" s="23">
        <f t="shared" si="86"/>
        <v>1632</v>
      </c>
      <c r="B1736" s="226"/>
      <c r="C1736" s="226"/>
      <c r="D1736" s="136">
        <v>42747</v>
      </c>
      <c r="E1736" s="136">
        <v>42783</v>
      </c>
      <c r="F1736" s="136">
        <v>42787</v>
      </c>
      <c r="G1736" s="25">
        <f t="shared" si="84"/>
        <v>40</v>
      </c>
      <c r="H1736" s="373">
        <v>89.148473499999994</v>
      </c>
      <c r="I1736" s="121">
        <f t="shared" si="85"/>
        <v>3565.94</v>
      </c>
    </row>
    <row r="1737" spans="1:9">
      <c r="A1737" s="23">
        <f t="shared" si="86"/>
        <v>1633</v>
      </c>
      <c r="B1737" s="226"/>
      <c r="C1737" s="226"/>
      <c r="D1737" s="136">
        <v>42748</v>
      </c>
      <c r="E1737" s="136">
        <v>42783</v>
      </c>
      <c r="F1737" s="136">
        <v>42787</v>
      </c>
      <c r="G1737" s="25">
        <f t="shared" si="84"/>
        <v>39</v>
      </c>
      <c r="H1737" s="373">
        <v>90.599059699999998</v>
      </c>
      <c r="I1737" s="121">
        <f t="shared" si="85"/>
        <v>3533.36</v>
      </c>
    </row>
    <row r="1738" spans="1:9">
      <c r="A1738" s="23">
        <f t="shared" si="86"/>
        <v>1634</v>
      </c>
      <c r="B1738" s="226"/>
      <c r="C1738" s="226"/>
      <c r="D1738" s="136">
        <v>42748</v>
      </c>
      <c r="E1738" s="136">
        <v>42783</v>
      </c>
      <c r="F1738" s="136">
        <v>42787</v>
      </c>
      <c r="G1738" s="25">
        <f t="shared" si="84"/>
        <v>39</v>
      </c>
      <c r="H1738" s="373">
        <v>88.451623299999994</v>
      </c>
      <c r="I1738" s="121">
        <f t="shared" si="85"/>
        <v>3449.61</v>
      </c>
    </row>
    <row r="1739" spans="1:9">
      <c r="A1739" s="23">
        <f t="shared" si="86"/>
        <v>1635</v>
      </c>
      <c r="B1739" s="226"/>
      <c r="C1739" s="226"/>
      <c r="D1739" s="136">
        <v>42749</v>
      </c>
      <c r="E1739" s="136">
        <v>42783</v>
      </c>
      <c r="F1739" s="136">
        <v>42787</v>
      </c>
      <c r="G1739" s="25">
        <f t="shared" si="84"/>
        <v>38</v>
      </c>
      <c r="H1739" s="373">
        <v>83.855256300000008</v>
      </c>
      <c r="I1739" s="121">
        <f t="shared" si="85"/>
        <v>3186.5</v>
      </c>
    </row>
    <row r="1740" spans="1:9">
      <c r="A1740" s="23">
        <f t="shared" si="86"/>
        <v>1636</v>
      </c>
      <c r="B1740" s="226"/>
      <c r="C1740" s="226"/>
      <c r="D1740" s="136">
        <v>42749</v>
      </c>
      <c r="E1740" s="136">
        <v>42783</v>
      </c>
      <c r="F1740" s="136">
        <v>42787</v>
      </c>
      <c r="G1740" s="25">
        <f t="shared" si="84"/>
        <v>38</v>
      </c>
      <c r="H1740" s="373">
        <v>85.712575400000006</v>
      </c>
      <c r="I1740" s="121">
        <f t="shared" si="85"/>
        <v>3257.08</v>
      </c>
    </row>
    <row r="1741" spans="1:9">
      <c r="A1741" s="23">
        <f t="shared" si="86"/>
        <v>1637</v>
      </c>
      <c r="B1741" s="226"/>
      <c r="C1741" s="226"/>
      <c r="D1741" s="136">
        <v>42742</v>
      </c>
      <c r="E1741" s="136">
        <v>42783</v>
      </c>
      <c r="F1741" s="136">
        <v>42787</v>
      </c>
      <c r="G1741" s="25">
        <f t="shared" si="84"/>
        <v>45</v>
      </c>
      <c r="H1741" s="373">
        <v>91.199204100000003</v>
      </c>
      <c r="I1741" s="121">
        <f t="shared" si="85"/>
        <v>4103.96</v>
      </c>
    </row>
    <row r="1742" spans="1:9">
      <c r="A1742" s="23">
        <f t="shared" si="86"/>
        <v>1638</v>
      </c>
      <c r="B1742" s="226"/>
      <c r="C1742" s="226"/>
      <c r="D1742" s="136">
        <v>42750</v>
      </c>
      <c r="E1742" s="136">
        <v>42783</v>
      </c>
      <c r="F1742" s="136">
        <v>42787</v>
      </c>
      <c r="G1742" s="25">
        <f t="shared" si="84"/>
        <v>37</v>
      </c>
      <c r="H1742" s="373">
        <v>91.512075700000011</v>
      </c>
      <c r="I1742" s="121">
        <f t="shared" si="85"/>
        <v>3385.95</v>
      </c>
    </row>
    <row r="1743" spans="1:9">
      <c r="A1743" s="23">
        <f t="shared" si="86"/>
        <v>1639</v>
      </c>
      <c r="B1743" s="226"/>
      <c r="C1743" s="226"/>
      <c r="D1743" s="136">
        <v>42751</v>
      </c>
      <c r="E1743" s="136">
        <v>42783</v>
      </c>
      <c r="F1743" s="136">
        <v>42787</v>
      </c>
      <c r="G1743" s="25">
        <f t="shared" si="84"/>
        <v>36</v>
      </c>
      <c r="H1743" s="373">
        <v>58310.760317200002</v>
      </c>
      <c r="I1743" s="121">
        <f t="shared" si="85"/>
        <v>2099187.37</v>
      </c>
    </row>
    <row r="1744" spans="1:9">
      <c r="A1744" s="23">
        <f t="shared" si="86"/>
        <v>1640</v>
      </c>
      <c r="B1744" s="226"/>
      <c r="C1744" s="226"/>
      <c r="D1744" s="136">
        <v>42757</v>
      </c>
      <c r="E1744" s="136">
        <v>42783</v>
      </c>
      <c r="F1744" s="136">
        <v>42787</v>
      </c>
      <c r="G1744" s="25">
        <f t="shared" si="84"/>
        <v>30</v>
      </c>
      <c r="H1744" s="373">
        <v>64555.895265699997</v>
      </c>
      <c r="I1744" s="121">
        <f t="shared" si="85"/>
        <v>1936676.86</v>
      </c>
    </row>
    <row r="1745" spans="1:9">
      <c r="A1745" s="23">
        <f t="shared" si="86"/>
        <v>1641</v>
      </c>
      <c r="B1745" s="226"/>
      <c r="C1745" s="226"/>
      <c r="D1745" s="136">
        <v>42757</v>
      </c>
      <c r="E1745" s="136">
        <v>42783</v>
      </c>
      <c r="F1745" s="136">
        <v>42787</v>
      </c>
      <c r="G1745" s="25">
        <f t="shared" si="84"/>
        <v>30</v>
      </c>
      <c r="H1745" s="373">
        <v>57332.698353899999</v>
      </c>
      <c r="I1745" s="121">
        <f t="shared" si="85"/>
        <v>1719980.95</v>
      </c>
    </row>
    <row r="1746" spans="1:9">
      <c r="A1746" s="23">
        <f t="shared" si="86"/>
        <v>1642</v>
      </c>
      <c r="B1746" s="226"/>
      <c r="C1746" s="226"/>
      <c r="D1746" s="136">
        <v>42758</v>
      </c>
      <c r="E1746" s="136">
        <v>42783</v>
      </c>
      <c r="F1746" s="136">
        <v>42787</v>
      </c>
      <c r="G1746" s="25">
        <f t="shared" si="84"/>
        <v>29</v>
      </c>
      <c r="H1746" s="373">
        <v>58573.352828800002</v>
      </c>
      <c r="I1746" s="121">
        <f t="shared" si="85"/>
        <v>1698627.23</v>
      </c>
    </row>
    <row r="1747" spans="1:9">
      <c r="A1747" s="23">
        <f t="shared" si="86"/>
        <v>1643</v>
      </c>
      <c r="B1747" s="226"/>
      <c r="C1747" s="226"/>
      <c r="D1747" s="136">
        <v>42758</v>
      </c>
      <c r="E1747" s="136">
        <v>42783</v>
      </c>
      <c r="F1747" s="136">
        <v>42787</v>
      </c>
      <c r="G1747" s="25">
        <f t="shared" si="84"/>
        <v>29</v>
      </c>
      <c r="H1747" s="373">
        <v>63650.141385299998</v>
      </c>
      <c r="I1747" s="121">
        <f t="shared" si="85"/>
        <v>1845854.1</v>
      </c>
    </row>
    <row r="1748" spans="1:9">
      <c r="A1748" s="23">
        <f t="shared" si="86"/>
        <v>1644</v>
      </c>
      <c r="B1748" s="226"/>
      <c r="C1748" s="226"/>
      <c r="D1748" s="136">
        <v>42759</v>
      </c>
      <c r="E1748" s="136">
        <v>42783</v>
      </c>
      <c r="F1748" s="136">
        <v>42787</v>
      </c>
      <c r="G1748" s="25">
        <f t="shared" si="84"/>
        <v>28</v>
      </c>
      <c r="H1748" s="373">
        <v>60792.069266899998</v>
      </c>
      <c r="I1748" s="121">
        <f t="shared" si="85"/>
        <v>1702177.94</v>
      </c>
    </row>
    <row r="1749" spans="1:9">
      <c r="A1749" s="23">
        <f t="shared" si="86"/>
        <v>1645</v>
      </c>
      <c r="B1749" s="226"/>
      <c r="C1749" s="226"/>
      <c r="D1749" s="136">
        <v>42759</v>
      </c>
      <c r="E1749" s="136">
        <v>42783</v>
      </c>
      <c r="F1749" s="136">
        <v>42787</v>
      </c>
      <c r="G1749" s="25">
        <f t="shared" si="84"/>
        <v>28</v>
      </c>
      <c r="H1749" s="373">
        <v>60327.775261000003</v>
      </c>
      <c r="I1749" s="121">
        <f t="shared" si="85"/>
        <v>1689177.71</v>
      </c>
    </row>
    <row r="1750" spans="1:9">
      <c r="A1750" s="23">
        <f t="shared" si="86"/>
        <v>1646</v>
      </c>
      <c r="B1750" s="226"/>
      <c r="C1750" s="226"/>
      <c r="D1750" s="136">
        <v>42759</v>
      </c>
      <c r="E1750" s="136">
        <v>42783</v>
      </c>
      <c r="F1750" s="136">
        <v>42787</v>
      </c>
      <c r="G1750" s="25">
        <f t="shared" si="84"/>
        <v>28</v>
      </c>
      <c r="H1750" s="373">
        <v>57831.243557000002</v>
      </c>
      <c r="I1750" s="121">
        <f t="shared" si="85"/>
        <v>1619274.82</v>
      </c>
    </row>
    <row r="1751" spans="1:9">
      <c r="A1751" s="23">
        <f t="shared" si="86"/>
        <v>1647</v>
      </c>
      <c r="B1751" s="226"/>
      <c r="C1751" s="226"/>
      <c r="D1751" s="136">
        <v>42760</v>
      </c>
      <c r="E1751" s="136">
        <v>42783</v>
      </c>
      <c r="F1751" s="136">
        <v>42787</v>
      </c>
      <c r="G1751" s="25">
        <f t="shared" si="84"/>
        <v>27</v>
      </c>
      <c r="H1751" s="373">
        <v>60032.834396600003</v>
      </c>
      <c r="I1751" s="121">
        <f t="shared" si="85"/>
        <v>1620886.53</v>
      </c>
    </row>
    <row r="1752" spans="1:9">
      <c r="A1752" s="23">
        <f t="shared" si="86"/>
        <v>1648</v>
      </c>
      <c r="B1752" s="226"/>
      <c r="C1752" s="226"/>
      <c r="D1752" s="136">
        <v>42760</v>
      </c>
      <c r="E1752" s="136">
        <v>42783</v>
      </c>
      <c r="F1752" s="136">
        <v>42787</v>
      </c>
      <c r="G1752" s="25">
        <f t="shared" si="84"/>
        <v>27</v>
      </c>
      <c r="H1752" s="373">
        <v>57629.542062599998</v>
      </c>
      <c r="I1752" s="121">
        <f t="shared" si="85"/>
        <v>1555997.64</v>
      </c>
    </row>
    <row r="1753" spans="1:9">
      <c r="A1753" s="23">
        <f t="shared" si="86"/>
        <v>1649</v>
      </c>
      <c r="B1753" s="226"/>
      <c r="C1753" s="226"/>
      <c r="D1753" s="136">
        <v>42762</v>
      </c>
      <c r="E1753" s="136">
        <v>42783</v>
      </c>
      <c r="F1753" s="136">
        <v>42787</v>
      </c>
      <c r="G1753" s="25">
        <f t="shared" si="84"/>
        <v>25</v>
      </c>
      <c r="H1753" s="373">
        <v>60312.552506699998</v>
      </c>
      <c r="I1753" s="121">
        <f t="shared" si="85"/>
        <v>1507813.81</v>
      </c>
    </row>
    <row r="1754" spans="1:9">
      <c r="A1754" s="23">
        <f t="shared" si="86"/>
        <v>1650</v>
      </c>
      <c r="B1754" s="226"/>
      <c r="C1754" s="226"/>
      <c r="D1754" s="136">
        <v>42762</v>
      </c>
      <c r="E1754" s="136">
        <v>42783</v>
      </c>
      <c r="F1754" s="136">
        <v>42787</v>
      </c>
      <c r="G1754" s="25">
        <f t="shared" si="84"/>
        <v>25</v>
      </c>
      <c r="H1754" s="373">
        <v>59971.9433794</v>
      </c>
      <c r="I1754" s="121">
        <f t="shared" si="85"/>
        <v>1499298.58</v>
      </c>
    </row>
    <row r="1755" spans="1:9">
      <c r="A1755" s="23">
        <f t="shared" si="86"/>
        <v>1651</v>
      </c>
      <c r="B1755" s="226"/>
      <c r="C1755" s="226"/>
      <c r="D1755" s="136">
        <v>42757</v>
      </c>
      <c r="E1755" s="136">
        <v>42783</v>
      </c>
      <c r="F1755" s="136">
        <v>42787</v>
      </c>
      <c r="G1755" s="25">
        <f t="shared" si="84"/>
        <v>30</v>
      </c>
      <c r="H1755" s="373">
        <v>61663.571950099999</v>
      </c>
      <c r="I1755" s="121">
        <f t="shared" si="85"/>
        <v>1849907.16</v>
      </c>
    </row>
    <row r="1756" spans="1:9">
      <c r="A1756" s="23">
        <f t="shared" si="86"/>
        <v>1652</v>
      </c>
      <c r="B1756" s="226"/>
      <c r="C1756" s="226"/>
      <c r="D1756" s="136">
        <v>42758</v>
      </c>
      <c r="E1756" s="136">
        <v>42783</v>
      </c>
      <c r="F1756" s="136">
        <v>42787</v>
      </c>
      <c r="G1756" s="25">
        <f t="shared" si="84"/>
        <v>29</v>
      </c>
      <c r="H1756" s="373">
        <v>62443.738107599995</v>
      </c>
      <c r="I1756" s="121">
        <f t="shared" si="85"/>
        <v>1810868.41</v>
      </c>
    </row>
    <row r="1757" spans="1:9">
      <c r="A1757" s="23">
        <f t="shared" si="86"/>
        <v>1653</v>
      </c>
      <c r="B1757" s="226"/>
      <c r="C1757" s="226"/>
      <c r="D1757" s="136">
        <v>42759</v>
      </c>
      <c r="E1757" s="136">
        <v>42783</v>
      </c>
      <c r="F1757" s="136">
        <v>42787</v>
      </c>
      <c r="G1757" s="25">
        <f t="shared" si="84"/>
        <v>28</v>
      </c>
      <c r="H1757" s="373">
        <v>59239.348329100001</v>
      </c>
      <c r="I1757" s="121">
        <f t="shared" si="85"/>
        <v>1658701.75</v>
      </c>
    </row>
    <row r="1758" spans="1:9">
      <c r="A1758" s="23">
        <f t="shared" si="86"/>
        <v>1654</v>
      </c>
      <c r="B1758" s="226"/>
      <c r="C1758" s="226"/>
      <c r="D1758" s="136">
        <v>42759</v>
      </c>
      <c r="E1758" s="136">
        <v>42783</v>
      </c>
      <c r="F1758" s="136">
        <v>42787</v>
      </c>
      <c r="G1758" s="25">
        <f t="shared" si="84"/>
        <v>28</v>
      </c>
      <c r="H1758" s="373">
        <v>61180.249501400001</v>
      </c>
      <c r="I1758" s="121">
        <f t="shared" si="85"/>
        <v>1713046.99</v>
      </c>
    </row>
    <row r="1759" spans="1:9">
      <c r="A1759" s="23">
        <f t="shared" si="86"/>
        <v>1655</v>
      </c>
      <c r="B1759" s="226"/>
      <c r="C1759" s="226"/>
      <c r="D1759" s="136">
        <v>42761</v>
      </c>
      <c r="E1759" s="136">
        <v>42783</v>
      </c>
      <c r="F1759" s="136">
        <v>42787</v>
      </c>
      <c r="G1759" s="25">
        <f t="shared" si="84"/>
        <v>26</v>
      </c>
      <c r="H1759" s="373">
        <v>64279.982844200007</v>
      </c>
      <c r="I1759" s="121">
        <f t="shared" si="85"/>
        <v>1671279.55</v>
      </c>
    </row>
    <row r="1760" spans="1:9">
      <c r="A1760" s="23">
        <f t="shared" si="86"/>
        <v>1656</v>
      </c>
      <c r="B1760" s="226"/>
      <c r="C1760" s="226"/>
      <c r="D1760" s="136">
        <v>42759</v>
      </c>
      <c r="E1760" s="136">
        <v>42783</v>
      </c>
      <c r="F1760" s="136">
        <v>42787</v>
      </c>
      <c r="G1760" s="25">
        <f t="shared" si="84"/>
        <v>28</v>
      </c>
      <c r="H1760" s="373">
        <v>62223.008170400004</v>
      </c>
      <c r="I1760" s="121">
        <f t="shared" si="85"/>
        <v>1742244.23</v>
      </c>
    </row>
    <row r="1761" spans="1:9">
      <c r="A1761" s="23">
        <f t="shared" si="86"/>
        <v>1657</v>
      </c>
      <c r="B1761" s="226"/>
      <c r="C1761" s="226"/>
      <c r="D1761" s="136">
        <v>42761</v>
      </c>
      <c r="E1761" s="136">
        <v>42783</v>
      </c>
      <c r="F1761" s="136">
        <v>42787</v>
      </c>
      <c r="G1761" s="25">
        <f t="shared" si="84"/>
        <v>26</v>
      </c>
      <c r="H1761" s="373">
        <v>60518.059689599999</v>
      </c>
      <c r="I1761" s="121">
        <f t="shared" si="85"/>
        <v>1573469.55</v>
      </c>
    </row>
    <row r="1762" spans="1:9">
      <c r="A1762" s="23">
        <f t="shared" si="86"/>
        <v>1658</v>
      </c>
      <c r="B1762" s="226"/>
      <c r="C1762" s="226"/>
      <c r="D1762" s="136">
        <v>42751</v>
      </c>
      <c r="E1762" s="136">
        <v>42783</v>
      </c>
      <c r="F1762" s="136">
        <v>42787</v>
      </c>
      <c r="G1762" s="25">
        <f t="shared" si="84"/>
        <v>36</v>
      </c>
      <c r="H1762" s="373">
        <v>60441.945918199999</v>
      </c>
      <c r="I1762" s="121">
        <f t="shared" si="85"/>
        <v>2175910.0499999998</v>
      </c>
    </row>
    <row r="1763" spans="1:9">
      <c r="A1763" s="23">
        <f t="shared" si="86"/>
        <v>1659</v>
      </c>
      <c r="B1763" s="226"/>
      <c r="C1763" s="226"/>
      <c r="D1763" s="136">
        <v>42761</v>
      </c>
      <c r="E1763" s="136">
        <v>42783</v>
      </c>
      <c r="F1763" s="136">
        <v>42787</v>
      </c>
      <c r="G1763" s="25">
        <f t="shared" si="84"/>
        <v>26</v>
      </c>
      <c r="H1763" s="373">
        <v>58546.713008799998</v>
      </c>
      <c r="I1763" s="121">
        <f t="shared" si="85"/>
        <v>1522214.54</v>
      </c>
    </row>
    <row r="1764" spans="1:9">
      <c r="A1764" s="23">
        <f t="shared" si="86"/>
        <v>1660</v>
      </c>
      <c r="B1764" s="226"/>
      <c r="C1764" s="226"/>
      <c r="D1764" s="136">
        <v>42760</v>
      </c>
      <c r="E1764" s="136">
        <v>42783</v>
      </c>
      <c r="F1764" s="136">
        <v>42787</v>
      </c>
      <c r="G1764" s="25">
        <f t="shared" si="84"/>
        <v>27</v>
      </c>
      <c r="H1764" s="373">
        <v>63155.401870799993</v>
      </c>
      <c r="I1764" s="121">
        <f t="shared" si="85"/>
        <v>1705195.85</v>
      </c>
    </row>
    <row r="1765" spans="1:9">
      <c r="A1765" s="23">
        <f t="shared" si="86"/>
        <v>1661</v>
      </c>
      <c r="B1765" s="226"/>
      <c r="C1765" s="226"/>
      <c r="D1765" s="136">
        <v>42751</v>
      </c>
      <c r="E1765" s="136">
        <v>42783</v>
      </c>
      <c r="F1765" s="136">
        <v>42787</v>
      </c>
      <c r="G1765" s="25">
        <f t="shared" si="84"/>
        <v>36</v>
      </c>
      <c r="H1765" s="373">
        <v>59026.229768999998</v>
      </c>
      <c r="I1765" s="121">
        <f t="shared" si="85"/>
        <v>2124944.27</v>
      </c>
    </row>
    <row r="1766" spans="1:9">
      <c r="A1766" s="23">
        <f t="shared" si="86"/>
        <v>1662</v>
      </c>
      <c r="B1766" s="226" t="s">
        <v>582</v>
      </c>
      <c r="C1766" s="226" t="s">
        <v>585</v>
      </c>
      <c r="D1766" s="136">
        <v>42767</v>
      </c>
      <c r="E1766" s="136">
        <v>42793</v>
      </c>
      <c r="F1766" s="136">
        <v>42793</v>
      </c>
      <c r="G1766" s="25">
        <f t="shared" si="84"/>
        <v>26</v>
      </c>
      <c r="H1766" s="373">
        <v>61966.6</v>
      </c>
      <c r="I1766" s="121">
        <f t="shared" si="85"/>
        <v>1611131.6</v>
      </c>
    </row>
    <row r="1767" spans="1:9">
      <c r="A1767" s="23">
        <f t="shared" si="86"/>
        <v>1663</v>
      </c>
      <c r="B1767" s="226"/>
      <c r="C1767" s="226"/>
      <c r="D1767" s="136">
        <v>42769</v>
      </c>
      <c r="E1767" s="136">
        <v>42793</v>
      </c>
      <c r="F1767" s="136">
        <v>42793</v>
      </c>
      <c r="G1767" s="25">
        <f t="shared" si="84"/>
        <v>24</v>
      </c>
      <c r="H1767" s="373">
        <v>59221.1</v>
      </c>
      <c r="I1767" s="121">
        <f t="shared" si="85"/>
        <v>1421306.4</v>
      </c>
    </row>
    <row r="1768" spans="1:9">
      <c r="A1768" s="23">
        <f t="shared" si="86"/>
        <v>1664</v>
      </c>
      <c r="B1768" s="226"/>
      <c r="C1768" s="226"/>
      <c r="D1768" s="136">
        <v>42767</v>
      </c>
      <c r="E1768" s="136">
        <v>42793</v>
      </c>
      <c r="F1768" s="136">
        <v>42793</v>
      </c>
      <c r="G1768" s="25">
        <f t="shared" si="84"/>
        <v>26</v>
      </c>
      <c r="H1768" s="373">
        <v>61240.800000000003</v>
      </c>
      <c r="I1768" s="121">
        <f t="shared" si="85"/>
        <v>1592260.8</v>
      </c>
    </row>
    <row r="1769" spans="1:9">
      <c r="A1769" s="23">
        <f t="shared" si="86"/>
        <v>1665</v>
      </c>
      <c r="B1769" s="226"/>
      <c r="C1769" s="226"/>
      <c r="D1769" s="136">
        <v>42767</v>
      </c>
      <c r="E1769" s="136">
        <v>42793</v>
      </c>
      <c r="F1769" s="136">
        <v>42793</v>
      </c>
      <c r="G1769" s="25">
        <f t="shared" ref="G1769:G1832" si="87">F1769-D1769</f>
        <v>26</v>
      </c>
      <c r="H1769" s="373">
        <v>60553</v>
      </c>
      <c r="I1769" s="121">
        <f t="shared" ref="I1769:I1832" si="88">ROUND(G1769*H1769,2)</f>
        <v>1574378</v>
      </c>
    </row>
    <row r="1770" spans="1:9">
      <c r="A1770" s="23">
        <f t="shared" si="86"/>
        <v>1666</v>
      </c>
      <c r="B1770" s="226"/>
      <c r="C1770" s="226"/>
      <c r="D1770" s="136">
        <v>42768</v>
      </c>
      <c r="E1770" s="136">
        <v>42793</v>
      </c>
      <c r="F1770" s="136">
        <v>42793</v>
      </c>
      <c r="G1770" s="25">
        <f t="shared" si="87"/>
        <v>25</v>
      </c>
      <c r="H1770" s="373">
        <v>58632.1</v>
      </c>
      <c r="I1770" s="121">
        <f t="shared" si="88"/>
        <v>1465802.5</v>
      </c>
    </row>
    <row r="1771" spans="1:9">
      <c r="A1771" s="23">
        <f t="shared" si="86"/>
        <v>1667</v>
      </c>
      <c r="B1771" s="226"/>
      <c r="C1771" s="226"/>
      <c r="D1771" s="136">
        <v>42768</v>
      </c>
      <c r="E1771" s="136">
        <v>42793</v>
      </c>
      <c r="F1771" s="136">
        <v>42793</v>
      </c>
      <c r="G1771" s="25">
        <f t="shared" si="87"/>
        <v>25</v>
      </c>
      <c r="H1771" s="373">
        <v>57520.6</v>
      </c>
      <c r="I1771" s="121">
        <f t="shared" si="88"/>
        <v>1438015</v>
      </c>
    </row>
    <row r="1772" spans="1:9">
      <c r="A1772" s="23">
        <f t="shared" si="86"/>
        <v>1668</v>
      </c>
      <c r="B1772" s="226"/>
      <c r="C1772" s="226"/>
      <c r="D1772" s="136">
        <v>42768</v>
      </c>
      <c r="E1772" s="136">
        <v>42793</v>
      </c>
      <c r="F1772" s="136">
        <v>42793</v>
      </c>
      <c r="G1772" s="25">
        <f t="shared" si="87"/>
        <v>25</v>
      </c>
      <c r="H1772" s="373">
        <v>61115.4</v>
      </c>
      <c r="I1772" s="121">
        <f t="shared" si="88"/>
        <v>1527885</v>
      </c>
    </row>
    <row r="1773" spans="1:9">
      <c r="A1773" s="23">
        <f t="shared" si="86"/>
        <v>1669</v>
      </c>
      <c r="B1773" s="226"/>
      <c r="C1773" s="226"/>
      <c r="D1773" s="136">
        <v>42770</v>
      </c>
      <c r="E1773" s="136">
        <v>42793</v>
      </c>
      <c r="F1773" s="136">
        <v>42793</v>
      </c>
      <c r="G1773" s="25">
        <f t="shared" si="87"/>
        <v>23</v>
      </c>
      <c r="H1773" s="373">
        <v>60667</v>
      </c>
      <c r="I1773" s="121">
        <f t="shared" si="88"/>
        <v>1395341</v>
      </c>
    </row>
    <row r="1774" spans="1:9">
      <c r="A1774" s="23">
        <f t="shared" si="86"/>
        <v>1670</v>
      </c>
      <c r="B1774" s="226"/>
      <c r="C1774" s="226"/>
      <c r="D1774" s="136">
        <v>42775</v>
      </c>
      <c r="E1774" s="136">
        <v>42793</v>
      </c>
      <c r="F1774" s="136">
        <v>42793</v>
      </c>
      <c r="G1774" s="25">
        <f t="shared" si="87"/>
        <v>18</v>
      </c>
      <c r="H1774" s="373">
        <v>59361.7</v>
      </c>
      <c r="I1774" s="121">
        <f t="shared" si="88"/>
        <v>1068510.6000000001</v>
      </c>
    </row>
    <row r="1775" spans="1:9">
      <c r="A1775" s="23">
        <f t="shared" si="86"/>
        <v>1671</v>
      </c>
      <c r="B1775" s="226"/>
      <c r="C1775" s="226"/>
      <c r="D1775" s="136">
        <v>42775</v>
      </c>
      <c r="E1775" s="136">
        <v>42793</v>
      </c>
      <c r="F1775" s="136">
        <v>42793</v>
      </c>
      <c r="G1775" s="25">
        <f t="shared" si="87"/>
        <v>18</v>
      </c>
      <c r="H1775" s="373">
        <v>59819.6</v>
      </c>
      <c r="I1775" s="121">
        <f t="shared" si="88"/>
        <v>1076752.8</v>
      </c>
    </row>
    <row r="1776" spans="1:9">
      <c r="A1776" s="23">
        <f t="shared" si="86"/>
        <v>1672</v>
      </c>
      <c r="B1776" s="226"/>
      <c r="C1776" s="226"/>
      <c r="D1776" s="136">
        <v>42775</v>
      </c>
      <c r="E1776" s="136">
        <v>42793</v>
      </c>
      <c r="F1776" s="136">
        <v>42793</v>
      </c>
      <c r="G1776" s="25">
        <f t="shared" si="87"/>
        <v>18</v>
      </c>
      <c r="H1776" s="373">
        <v>61736.7</v>
      </c>
      <c r="I1776" s="121">
        <f t="shared" si="88"/>
        <v>1111260.6000000001</v>
      </c>
    </row>
    <row r="1777" spans="1:9">
      <c r="A1777" s="23">
        <f t="shared" si="86"/>
        <v>1673</v>
      </c>
      <c r="B1777" s="226"/>
      <c r="C1777" s="226"/>
      <c r="D1777" s="136">
        <v>42770</v>
      </c>
      <c r="E1777" s="136">
        <v>42793</v>
      </c>
      <c r="F1777" s="136">
        <v>42793</v>
      </c>
      <c r="G1777" s="25">
        <f t="shared" si="87"/>
        <v>23</v>
      </c>
      <c r="H1777" s="373">
        <v>59869</v>
      </c>
      <c r="I1777" s="121">
        <f t="shared" si="88"/>
        <v>1376987</v>
      </c>
    </row>
    <row r="1778" spans="1:9">
      <c r="A1778" s="23">
        <f t="shared" si="86"/>
        <v>1674</v>
      </c>
      <c r="B1778" s="226"/>
      <c r="C1778" s="226"/>
      <c r="D1778" s="136">
        <v>42770</v>
      </c>
      <c r="E1778" s="136">
        <v>42793</v>
      </c>
      <c r="F1778" s="136">
        <v>42793</v>
      </c>
      <c r="G1778" s="25">
        <f t="shared" si="87"/>
        <v>23</v>
      </c>
      <c r="H1778" s="373">
        <v>59369.3</v>
      </c>
      <c r="I1778" s="121">
        <f t="shared" si="88"/>
        <v>1365493.9</v>
      </c>
    </row>
    <row r="1779" spans="1:9">
      <c r="A1779" s="23">
        <f t="shared" si="86"/>
        <v>1675</v>
      </c>
      <c r="B1779" s="226"/>
      <c r="C1779" s="226"/>
      <c r="D1779" s="136">
        <v>42778</v>
      </c>
      <c r="E1779" s="136">
        <v>42793</v>
      </c>
      <c r="F1779" s="136">
        <v>42793</v>
      </c>
      <c r="G1779" s="25">
        <f t="shared" si="87"/>
        <v>15</v>
      </c>
      <c r="H1779" s="373">
        <v>63118</v>
      </c>
      <c r="I1779" s="121">
        <f t="shared" si="88"/>
        <v>946770</v>
      </c>
    </row>
    <row r="1780" spans="1:9">
      <c r="A1780" s="23">
        <f t="shared" si="86"/>
        <v>1676</v>
      </c>
      <c r="B1780" s="226"/>
      <c r="C1780" s="226"/>
      <c r="D1780" s="136">
        <v>42776</v>
      </c>
      <c r="E1780" s="136">
        <v>42793</v>
      </c>
      <c r="F1780" s="136">
        <v>42793</v>
      </c>
      <c r="G1780" s="25">
        <f t="shared" si="87"/>
        <v>17</v>
      </c>
      <c r="H1780" s="373">
        <v>60946.3</v>
      </c>
      <c r="I1780" s="121">
        <f t="shared" si="88"/>
        <v>1036087.1</v>
      </c>
    </row>
    <row r="1781" spans="1:9">
      <c r="A1781" s="23">
        <f t="shared" si="86"/>
        <v>1677</v>
      </c>
      <c r="B1781" s="226"/>
      <c r="C1781" s="226"/>
      <c r="D1781" s="136">
        <v>42776</v>
      </c>
      <c r="E1781" s="136">
        <v>42793</v>
      </c>
      <c r="F1781" s="136">
        <v>42793</v>
      </c>
      <c r="G1781" s="25">
        <f t="shared" si="87"/>
        <v>17</v>
      </c>
      <c r="H1781" s="373">
        <v>61117.3</v>
      </c>
      <c r="I1781" s="121">
        <f t="shared" si="88"/>
        <v>1038994.1</v>
      </c>
    </row>
    <row r="1782" spans="1:9">
      <c r="A1782" s="23">
        <f t="shared" ref="A1782:A1845" si="89">A1781+1</f>
        <v>1678</v>
      </c>
      <c r="B1782" s="226"/>
      <c r="C1782" s="226"/>
      <c r="D1782" s="136">
        <v>42778</v>
      </c>
      <c r="E1782" s="136">
        <v>42793</v>
      </c>
      <c r="F1782" s="136">
        <v>42793</v>
      </c>
      <c r="G1782" s="25">
        <f t="shared" si="87"/>
        <v>15</v>
      </c>
      <c r="H1782" s="373">
        <v>60192</v>
      </c>
      <c r="I1782" s="121">
        <f t="shared" si="88"/>
        <v>902880</v>
      </c>
    </row>
    <row r="1783" spans="1:9">
      <c r="A1783" s="23">
        <f t="shared" si="89"/>
        <v>1679</v>
      </c>
      <c r="B1783" s="226"/>
      <c r="C1783" s="226"/>
      <c r="D1783" s="136">
        <v>42776</v>
      </c>
      <c r="E1783" s="136">
        <v>42793</v>
      </c>
      <c r="F1783" s="136">
        <v>42793</v>
      </c>
      <c r="G1783" s="25">
        <f t="shared" si="87"/>
        <v>17</v>
      </c>
      <c r="H1783" s="373">
        <v>62715.199999999997</v>
      </c>
      <c r="I1783" s="121">
        <f t="shared" si="88"/>
        <v>1066158.3999999999</v>
      </c>
    </row>
    <row r="1784" spans="1:9">
      <c r="A1784" s="23">
        <f t="shared" si="89"/>
        <v>1680</v>
      </c>
      <c r="B1784" s="226"/>
      <c r="C1784" s="226"/>
      <c r="D1784" s="136">
        <v>42778</v>
      </c>
      <c r="E1784" s="136">
        <v>42793</v>
      </c>
      <c r="F1784" s="136">
        <v>42793</v>
      </c>
      <c r="G1784" s="25">
        <f t="shared" si="87"/>
        <v>15</v>
      </c>
      <c r="H1784" s="373">
        <v>60826.6</v>
      </c>
      <c r="I1784" s="121">
        <f t="shared" si="88"/>
        <v>912399</v>
      </c>
    </row>
    <row r="1785" spans="1:9">
      <c r="A1785" s="23">
        <f t="shared" si="89"/>
        <v>1681</v>
      </c>
      <c r="B1785" s="226"/>
      <c r="C1785" s="226"/>
      <c r="D1785" s="136">
        <v>42778</v>
      </c>
      <c r="E1785" s="136">
        <v>42793</v>
      </c>
      <c r="F1785" s="136">
        <v>42793</v>
      </c>
      <c r="G1785" s="25">
        <f t="shared" si="87"/>
        <v>15</v>
      </c>
      <c r="H1785" s="373">
        <v>60838</v>
      </c>
      <c r="I1785" s="121">
        <f t="shared" si="88"/>
        <v>912570</v>
      </c>
    </row>
    <row r="1786" spans="1:9">
      <c r="A1786" s="23">
        <f t="shared" si="89"/>
        <v>1682</v>
      </c>
      <c r="B1786" s="226" t="s">
        <v>582</v>
      </c>
      <c r="C1786" s="226" t="s">
        <v>586</v>
      </c>
      <c r="D1786" s="136">
        <v>42767</v>
      </c>
      <c r="E1786" s="136">
        <v>42809</v>
      </c>
      <c r="F1786" s="136">
        <v>42809</v>
      </c>
      <c r="G1786" s="25">
        <f t="shared" si="87"/>
        <v>42</v>
      </c>
      <c r="H1786" s="373">
        <v>162.5110104</v>
      </c>
      <c r="I1786" s="121">
        <f t="shared" si="88"/>
        <v>6825.46</v>
      </c>
    </row>
    <row r="1787" spans="1:9">
      <c r="A1787" s="23">
        <f t="shared" si="89"/>
        <v>1683</v>
      </c>
      <c r="B1787" s="226"/>
      <c r="C1787" s="226"/>
      <c r="D1787" s="136">
        <v>42769</v>
      </c>
      <c r="E1787" s="136">
        <v>42809</v>
      </c>
      <c r="F1787" s="136">
        <v>42809</v>
      </c>
      <c r="G1787" s="25">
        <f t="shared" si="87"/>
        <v>40</v>
      </c>
      <c r="H1787" s="373">
        <v>155.3107771</v>
      </c>
      <c r="I1787" s="121">
        <f t="shared" si="88"/>
        <v>6212.43</v>
      </c>
    </row>
    <row r="1788" spans="1:9">
      <c r="A1788" s="23">
        <f t="shared" si="89"/>
        <v>1684</v>
      </c>
      <c r="B1788" s="226"/>
      <c r="C1788" s="226"/>
      <c r="D1788" s="136">
        <v>42767</v>
      </c>
      <c r="E1788" s="136">
        <v>42809</v>
      </c>
      <c r="F1788" s="136">
        <v>42809</v>
      </c>
      <c r="G1788" s="25">
        <f t="shared" si="87"/>
        <v>42</v>
      </c>
      <c r="H1788" s="373">
        <v>160.6075577</v>
      </c>
      <c r="I1788" s="121">
        <f t="shared" si="88"/>
        <v>6745.52</v>
      </c>
    </row>
    <row r="1789" spans="1:9">
      <c r="A1789" s="23">
        <f t="shared" si="89"/>
        <v>1685</v>
      </c>
      <c r="B1789" s="226"/>
      <c r="C1789" s="226"/>
      <c r="D1789" s="136">
        <v>42767</v>
      </c>
      <c r="E1789" s="136">
        <v>42809</v>
      </c>
      <c r="F1789" s="136">
        <v>42809</v>
      </c>
      <c r="G1789" s="25">
        <f t="shared" si="87"/>
        <v>42</v>
      </c>
      <c r="H1789" s="373">
        <v>158.80376219999999</v>
      </c>
      <c r="I1789" s="121">
        <f t="shared" si="88"/>
        <v>6669.76</v>
      </c>
    </row>
    <row r="1790" spans="1:9">
      <c r="A1790" s="23">
        <f t="shared" si="89"/>
        <v>1686</v>
      </c>
      <c r="B1790" s="226"/>
      <c r="C1790" s="226"/>
      <c r="D1790" s="136">
        <v>42768</v>
      </c>
      <c r="E1790" s="136">
        <v>42809</v>
      </c>
      <c r="F1790" s="136">
        <v>42809</v>
      </c>
      <c r="G1790" s="25">
        <f t="shared" si="87"/>
        <v>41</v>
      </c>
      <c r="H1790" s="373">
        <v>153.7660903</v>
      </c>
      <c r="I1790" s="121">
        <f t="shared" si="88"/>
        <v>6304.41</v>
      </c>
    </row>
    <row r="1791" spans="1:9">
      <c r="A1791" s="23">
        <f t="shared" si="89"/>
        <v>1687</v>
      </c>
      <c r="B1791" s="226"/>
      <c r="C1791" s="226"/>
      <c r="D1791" s="136">
        <v>42768</v>
      </c>
      <c r="E1791" s="136">
        <v>42809</v>
      </c>
      <c r="F1791" s="136">
        <v>42809</v>
      </c>
      <c r="G1791" s="25">
        <f t="shared" si="87"/>
        <v>41</v>
      </c>
      <c r="H1791" s="373">
        <v>150.85111699999999</v>
      </c>
      <c r="I1791" s="121">
        <f t="shared" si="88"/>
        <v>6184.9</v>
      </c>
    </row>
    <row r="1792" spans="1:9">
      <c r="A1792" s="23">
        <f t="shared" si="89"/>
        <v>1688</v>
      </c>
      <c r="B1792" s="226"/>
      <c r="C1792" s="226"/>
      <c r="D1792" s="136">
        <v>42768</v>
      </c>
      <c r="E1792" s="136">
        <v>42809</v>
      </c>
      <c r="F1792" s="136">
        <v>42809</v>
      </c>
      <c r="G1792" s="25">
        <f t="shared" si="87"/>
        <v>41</v>
      </c>
      <c r="H1792" s="373">
        <v>160.27868889999999</v>
      </c>
      <c r="I1792" s="121">
        <f t="shared" si="88"/>
        <v>6571.43</v>
      </c>
    </row>
    <row r="1793" spans="1:9">
      <c r="A1793" s="23">
        <f t="shared" si="89"/>
        <v>1689</v>
      </c>
      <c r="B1793" s="226"/>
      <c r="C1793" s="226"/>
      <c r="D1793" s="136">
        <v>42770</v>
      </c>
      <c r="E1793" s="136">
        <v>42809</v>
      </c>
      <c r="F1793" s="136">
        <v>42809</v>
      </c>
      <c r="G1793" s="25">
        <f t="shared" si="87"/>
        <v>39</v>
      </c>
      <c r="H1793" s="373">
        <v>159.1027339</v>
      </c>
      <c r="I1793" s="121">
        <f t="shared" si="88"/>
        <v>6205.01</v>
      </c>
    </row>
    <row r="1794" spans="1:9">
      <c r="A1794" s="23">
        <f t="shared" si="89"/>
        <v>1690</v>
      </c>
      <c r="B1794" s="226"/>
      <c r="C1794" s="226"/>
      <c r="D1794" s="136">
        <v>42775</v>
      </c>
      <c r="E1794" s="136">
        <v>42809</v>
      </c>
      <c r="F1794" s="136">
        <v>42809</v>
      </c>
      <c r="G1794" s="25">
        <f t="shared" si="87"/>
        <v>34</v>
      </c>
      <c r="H1794" s="373">
        <v>155.67950870000001</v>
      </c>
      <c r="I1794" s="121">
        <f t="shared" si="88"/>
        <v>5293.1</v>
      </c>
    </row>
    <row r="1795" spans="1:9">
      <c r="A1795" s="23">
        <f t="shared" si="89"/>
        <v>1691</v>
      </c>
      <c r="B1795" s="226"/>
      <c r="C1795" s="226"/>
      <c r="D1795" s="136">
        <v>42775</v>
      </c>
      <c r="E1795" s="136">
        <v>42809</v>
      </c>
      <c r="F1795" s="136">
        <v>42809</v>
      </c>
      <c r="G1795" s="25">
        <f t="shared" si="87"/>
        <v>34</v>
      </c>
      <c r="H1795" s="373">
        <v>156.8803781</v>
      </c>
      <c r="I1795" s="121">
        <f t="shared" si="88"/>
        <v>5333.93</v>
      </c>
    </row>
    <row r="1796" spans="1:9">
      <c r="A1796" s="23">
        <f t="shared" si="89"/>
        <v>1692</v>
      </c>
      <c r="B1796" s="226"/>
      <c r="C1796" s="226"/>
      <c r="D1796" s="136">
        <v>42775</v>
      </c>
      <c r="E1796" s="136">
        <v>42809</v>
      </c>
      <c r="F1796" s="136">
        <v>42809</v>
      </c>
      <c r="G1796" s="25">
        <f t="shared" si="87"/>
        <v>34</v>
      </c>
      <c r="H1796" s="373">
        <v>161.90808430000001</v>
      </c>
      <c r="I1796" s="121">
        <f t="shared" si="88"/>
        <v>5504.87</v>
      </c>
    </row>
    <row r="1797" spans="1:9">
      <c r="A1797" s="23">
        <f t="shared" si="89"/>
        <v>1693</v>
      </c>
      <c r="B1797" s="226"/>
      <c r="C1797" s="226"/>
      <c r="D1797" s="136">
        <v>42770</v>
      </c>
      <c r="E1797" s="136">
        <v>42809</v>
      </c>
      <c r="F1797" s="136">
        <v>42809</v>
      </c>
      <c r="G1797" s="25">
        <f t="shared" si="87"/>
        <v>39</v>
      </c>
      <c r="H1797" s="373">
        <v>157.00993249999999</v>
      </c>
      <c r="I1797" s="121">
        <f t="shared" si="88"/>
        <v>6123.39</v>
      </c>
    </row>
    <row r="1798" spans="1:9">
      <c r="A1798" s="23">
        <f t="shared" si="89"/>
        <v>1694</v>
      </c>
      <c r="B1798" s="226"/>
      <c r="C1798" s="226"/>
      <c r="D1798" s="136">
        <v>42770</v>
      </c>
      <c r="E1798" s="136">
        <v>42809</v>
      </c>
      <c r="F1798" s="136">
        <v>42809</v>
      </c>
      <c r="G1798" s="25">
        <f t="shared" si="87"/>
        <v>39</v>
      </c>
      <c r="H1798" s="373">
        <v>155.6994402</v>
      </c>
      <c r="I1798" s="121">
        <f t="shared" si="88"/>
        <v>6072.28</v>
      </c>
    </row>
    <row r="1799" spans="1:9">
      <c r="A1799" s="23">
        <f t="shared" si="89"/>
        <v>1695</v>
      </c>
      <c r="B1799" s="226"/>
      <c r="C1799" s="226"/>
      <c r="D1799" s="136">
        <v>42778</v>
      </c>
      <c r="E1799" s="136">
        <v>42809</v>
      </c>
      <c r="F1799" s="136">
        <v>42809</v>
      </c>
      <c r="G1799" s="25">
        <f t="shared" si="87"/>
        <v>31</v>
      </c>
      <c r="H1799" s="373">
        <v>165.5306238</v>
      </c>
      <c r="I1799" s="121">
        <f t="shared" si="88"/>
        <v>5131.45</v>
      </c>
    </row>
    <row r="1800" spans="1:9">
      <c r="A1800" s="23">
        <f t="shared" si="89"/>
        <v>1696</v>
      </c>
      <c r="B1800" s="226"/>
      <c r="C1800" s="226"/>
      <c r="D1800" s="136">
        <v>42776</v>
      </c>
      <c r="E1800" s="136">
        <v>42809</v>
      </c>
      <c r="F1800" s="136">
        <v>42809</v>
      </c>
      <c r="G1800" s="25">
        <f t="shared" si="87"/>
        <v>33</v>
      </c>
      <c r="H1800" s="373">
        <v>159.83521429999999</v>
      </c>
      <c r="I1800" s="121">
        <f t="shared" si="88"/>
        <v>5274.56</v>
      </c>
    </row>
    <row r="1801" spans="1:9">
      <c r="A1801" s="23">
        <f t="shared" si="89"/>
        <v>1697</v>
      </c>
      <c r="B1801" s="226"/>
      <c r="C1801" s="226"/>
      <c r="D1801" s="136">
        <v>42776</v>
      </c>
      <c r="E1801" s="136">
        <v>42809</v>
      </c>
      <c r="F1801" s="136">
        <v>42809</v>
      </c>
      <c r="G1801" s="25">
        <f t="shared" si="87"/>
        <v>33</v>
      </c>
      <c r="H1801" s="373">
        <v>160.28367180000001</v>
      </c>
      <c r="I1801" s="121">
        <f t="shared" si="88"/>
        <v>5289.36</v>
      </c>
    </row>
    <row r="1802" spans="1:9">
      <c r="A1802" s="23">
        <f t="shared" si="89"/>
        <v>1698</v>
      </c>
      <c r="B1802" s="226"/>
      <c r="C1802" s="226"/>
      <c r="D1802" s="136">
        <v>42778</v>
      </c>
      <c r="E1802" s="136">
        <v>42809</v>
      </c>
      <c r="F1802" s="136">
        <v>42809</v>
      </c>
      <c r="G1802" s="25">
        <f t="shared" si="87"/>
        <v>31</v>
      </c>
      <c r="H1802" s="373">
        <v>157.85701879999999</v>
      </c>
      <c r="I1802" s="121">
        <f t="shared" si="88"/>
        <v>4893.57</v>
      </c>
    </row>
    <row r="1803" spans="1:9">
      <c r="A1803" s="23">
        <f t="shared" si="89"/>
        <v>1699</v>
      </c>
      <c r="B1803" s="226"/>
      <c r="C1803" s="226"/>
      <c r="D1803" s="136">
        <v>42783</v>
      </c>
      <c r="E1803" s="136">
        <v>42809</v>
      </c>
      <c r="F1803" s="136">
        <v>42809</v>
      </c>
      <c r="G1803" s="25">
        <f t="shared" si="87"/>
        <v>26</v>
      </c>
      <c r="H1803" s="373">
        <v>64472.239928700001</v>
      </c>
      <c r="I1803" s="121">
        <f t="shared" si="88"/>
        <v>1676278.24</v>
      </c>
    </row>
    <row r="1804" spans="1:9">
      <c r="A1804" s="23">
        <f t="shared" si="89"/>
        <v>1700</v>
      </c>
      <c r="B1804" s="226"/>
      <c r="C1804" s="226"/>
      <c r="D1804" s="136">
        <v>42783</v>
      </c>
      <c r="E1804" s="136">
        <v>42809</v>
      </c>
      <c r="F1804" s="136">
        <v>42809</v>
      </c>
      <c r="G1804" s="25">
        <f t="shared" si="87"/>
        <v>26</v>
      </c>
      <c r="H1804" s="373">
        <v>65316.147335900001</v>
      </c>
      <c r="I1804" s="121">
        <f t="shared" si="88"/>
        <v>1698219.83</v>
      </c>
    </row>
    <row r="1805" spans="1:9">
      <c r="A1805" s="23">
        <f t="shared" si="89"/>
        <v>1701</v>
      </c>
      <c r="B1805" s="226"/>
      <c r="C1805" s="226"/>
      <c r="D1805" s="136">
        <v>42783</v>
      </c>
      <c r="E1805" s="136">
        <v>42809</v>
      </c>
      <c r="F1805" s="136">
        <v>42809</v>
      </c>
      <c r="G1805" s="25">
        <f t="shared" si="87"/>
        <v>26</v>
      </c>
      <c r="H1805" s="373">
        <v>63049.217731999997</v>
      </c>
      <c r="I1805" s="121">
        <f t="shared" si="88"/>
        <v>1639279.66</v>
      </c>
    </row>
    <row r="1806" spans="1:9">
      <c r="A1806" s="23">
        <f t="shared" si="89"/>
        <v>1702</v>
      </c>
      <c r="B1806" s="226"/>
      <c r="C1806" s="226"/>
      <c r="D1806" s="136">
        <v>42776</v>
      </c>
      <c r="E1806" s="136">
        <v>42809</v>
      </c>
      <c r="F1806" s="136">
        <v>42809</v>
      </c>
      <c r="G1806" s="25">
        <f t="shared" si="87"/>
        <v>33</v>
      </c>
      <c r="H1806" s="373">
        <v>164.4742574</v>
      </c>
      <c r="I1806" s="121">
        <f t="shared" si="88"/>
        <v>5427.65</v>
      </c>
    </row>
    <row r="1807" spans="1:9">
      <c r="A1807" s="23">
        <f t="shared" si="89"/>
        <v>1703</v>
      </c>
      <c r="B1807" s="226"/>
      <c r="C1807" s="226"/>
      <c r="D1807" s="136">
        <v>42778</v>
      </c>
      <c r="E1807" s="136">
        <v>42809</v>
      </c>
      <c r="F1807" s="136">
        <v>42809</v>
      </c>
      <c r="G1807" s="25">
        <f t="shared" si="87"/>
        <v>31</v>
      </c>
      <c r="H1807" s="373">
        <v>159.52129410000001</v>
      </c>
      <c r="I1807" s="121">
        <f t="shared" si="88"/>
        <v>4945.16</v>
      </c>
    </row>
    <row r="1808" spans="1:9">
      <c r="A1808" s="23">
        <f t="shared" si="89"/>
        <v>1704</v>
      </c>
      <c r="B1808" s="226"/>
      <c r="C1808" s="226"/>
      <c r="D1808" s="136">
        <v>42778</v>
      </c>
      <c r="E1808" s="136">
        <v>42809</v>
      </c>
      <c r="F1808" s="136">
        <v>42809</v>
      </c>
      <c r="G1808" s="25">
        <f t="shared" si="87"/>
        <v>31</v>
      </c>
      <c r="H1808" s="373">
        <v>159.5511913</v>
      </c>
      <c r="I1808" s="121">
        <f t="shared" si="88"/>
        <v>4946.09</v>
      </c>
    </row>
    <row r="1809" spans="1:9">
      <c r="A1809" s="23">
        <f t="shared" si="89"/>
        <v>1705</v>
      </c>
      <c r="B1809" s="226"/>
      <c r="C1809" s="226"/>
      <c r="D1809" s="136">
        <v>42784</v>
      </c>
      <c r="E1809" s="136">
        <v>42809</v>
      </c>
      <c r="F1809" s="136">
        <v>42809</v>
      </c>
      <c r="G1809" s="25">
        <f t="shared" si="87"/>
        <v>25</v>
      </c>
      <c r="H1809" s="373">
        <v>61344.258071900003</v>
      </c>
      <c r="I1809" s="121">
        <f t="shared" si="88"/>
        <v>1533606.45</v>
      </c>
    </row>
    <row r="1810" spans="1:9">
      <c r="A1810" s="23">
        <f t="shared" si="89"/>
        <v>1706</v>
      </c>
      <c r="B1810" s="226"/>
      <c r="C1810" s="226"/>
      <c r="D1810" s="136">
        <v>42784</v>
      </c>
      <c r="E1810" s="136">
        <v>42809</v>
      </c>
      <c r="F1810" s="136">
        <v>42809</v>
      </c>
      <c r="G1810" s="25">
        <f t="shared" si="87"/>
        <v>25</v>
      </c>
      <c r="H1810" s="373">
        <v>60239.368012799991</v>
      </c>
      <c r="I1810" s="121">
        <f t="shared" si="88"/>
        <v>1505984.2</v>
      </c>
    </row>
    <row r="1811" spans="1:9">
      <c r="A1811" s="23">
        <f t="shared" si="89"/>
        <v>1707</v>
      </c>
      <c r="B1811" s="226"/>
      <c r="C1811" s="226"/>
      <c r="D1811" s="136">
        <v>42784</v>
      </c>
      <c r="E1811" s="136">
        <v>42809</v>
      </c>
      <c r="F1811" s="136">
        <v>42809</v>
      </c>
      <c r="G1811" s="25">
        <f t="shared" si="87"/>
        <v>25</v>
      </c>
      <c r="H1811" s="373">
        <v>60128.879006900002</v>
      </c>
      <c r="I1811" s="121">
        <f t="shared" si="88"/>
        <v>1503221.98</v>
      </c>
    </row>
    <row r="1812" spans="1:9">
      <c r="A1812" s="23">
        <f t="shared" si="89"/>
        <v>1708</v>
      </c>
      <c r="B1812" s="226"/>
      <c r="C1812" s="226"/>
      <c r="D1812" s="136">
        <v>42784</v>
      </c>
      <c r="E1812" s="136">
        <v>42809</v>
      </c>
      <c r="F1812" s="136">
        <v>42809</v>
      </c>
      <c r="G1812" s="25">
        <f t="shared" si="87"/>
        <v>25</v>
      </c>
      <c r="H1812" s="373">
        <v>59789.792057799998</v>
      </c>
      <c r="I1812" s="121">
        <f t="shared" si="88"/>
        <v>1494744.8</v>
      </c>
    </row>
    <row r="1813" spans="1:9">
      <c r="A1813" s="23">
        <f t="shared" si="89"/>
        <v>1709</v>
      </c>
      <c r="B1813" s="226"/>
      <c r="C1813" s="226"/>
      <c r="D1813" s="136">
        <v>42784</v>
      </c>
      <c r="E1813" s="136">
        <v>42809</v>
      </c>
      <c r="F1813" s="136">
        <v>42809</v>
      </c>
      <c r="G1813" s="25">
        <f t="shared" si="87"/>
        <v>25</v>
      </c>
      <c r="H1813" s="373">
        <v>66070.520548700006</v>
      </c>
      <c r="I1813" s="121">
        <f t="shared" si="88"/>
        <v>1651763.01</v>
      </c>
    </row>
    <row r="1814" spans="1:9">
      <c r="A1814" s="23">
        <f t="shared" si="89"/>
        <v>1710</v>
      </c>
      <c r="B1814" s="226"/>
      <c r="C1814" s="226"/>
      <c r="D1814" s="136">
        <v>42784</v>
      </c>
      <c r="E1814" s="136">
        <v>42809</v>
      </c>
      <c r="F1814" s="136">
        <v>42809</v>
      </c>
      <c r="G1814" s="25">
        <f t="shared" si="87"/>
        <v>25</v>
      </c>
      <c r="H1814" s="373">
        <v>60485.110801800009</v>
      </c>
      <c r="I1814" s="121">
        <f t="shared" si="88"/>
        <v>1512127.77</v>
      </c>
    </row>
    <row r="1815" spans="1:9">
      <c r="A1815" s="23">
        <f t="shared" si="89"/>
        <v>1711</v>
      </c>
      <c r="B1815" s="226"/>
      <c r="C1815" s="226"/>
      <c r="D1815" s="136">
        <v>42789</v>
      </c>
      <c r="E1815" s="136">
        <v>42809</v>
      </c>
      <c r="F1815" s="136">
        <v>42809</v>
      </c>
      <c r="G1815" s="25">
        <f t="shared" si="87"/>
        <v>20</v>
      </c>
      <c r="H1815" s="373">
        <v>59046.848742200003</v>
      </c>
      <c r="I1815" s="121">
        <f t="shared" si="88"/>
        <v>1180936.97</v>
      </c>
    </row>
    <row r="1816" spans="1:9">
      <c r="A1816" s="23">
        <f t="shared" si="89"/>
        <v>1712</v>
      </c>
      <c r="B1816" s="226"/>
      <c r="C1816" s="226"/>
      <c r="D1816" s="136">
        <v>42789</v>
      </c>
      <c r="E1816" s="136">
        <v>42809</v>
      </c>
      <c r="F1816" s="136">
        <v>42809</v>
      </c>
      <c r="G1816" s="25">
        <f t="shared" si="87"/>
        <v>20</v>
      </c>
      <c r="H1816" s="373">
        <v>57970.53342610001</v>
      </c>
      <c r="I1816" s="121">
        <f t="shared" si="88"/>
        <v>1159410.67</v>
      </c>
    </row>
    <row r="1817" spans="1:9">
      <c r="A1817" s="23">
        <f t="shared" si="89"/>
        <v>1713</v>
      </c>
      <c r="B1817" s="226"/>
      <c r="C1817" s="226"/>
      <c r="D1817" s="136">
        <v>42790</v>
      </c>
      <c r="E1817" s="136">
        <v>42809</v>
      </c>
      <c r="F1817" s="136">
        <v>42809</v>
      </c>
      <c r="G1817" s="25">
        <f t="shared" si="87"/>
        <v>19</v>
      </c>
      <c r="H1817" s="373">
        <v>58086.737380499995</v>
      </c>
      <c r="I1817" s="121">
        <f t="shared" si="88"/>
        <v>1103648.01</v>
      </c>
    </row>
    <row r="1818" spans="1:9">
      <c r="A1818" s="23">
        <f t="shared" si="89"/>
        <v>1714</v>
      </c>
      <c r="B1818" s="226"/>
      <c r="C1818" s="226"/>
      <c r="D1818" s="136">
        <v>42784</v>
      </c>
      <c r="E1818" s="136">
        <v>42809</v>
      </c>
      <c r="F1818" s="136">
        <v>42809</v>
      </c>
      <c r="G1818" s="25">
        <f t="shared" si="87"/>
        <v>25</v>
      </c>
      <c r="H1818" s="373">
        <v>55316.892301499989</v>
      </c>
      <c r="I1818" s="121">
        <f t="shared" si="88"/>
        <v>1382922.31</v>
      </c>
    </row>
    <row r="1819" spans="1:9">
      <c r="A1819" s="23">
        <f t="shared" si="89"/>
        <v>1715</v>
      </c>
      <c r="B1819" s="226"/>
      <c r="C1819" s="226"/>
      <c r="D1819" s="136">
        <v>42789</v>
      </c>
      <c r="E1819" s="136">
        <v>42809</v>
      </c>
      <c r="F1819" s="136">
        <v>42809</v>
      </c>
      <c r="G1819" s="25">
        <f t="shared" si="87"/>
        <v>20</v>
      </c>
      <c r="H1819" s="373">
        <v>59921.235875199993</v>
      </c>
      <c r="I1819" s="121">
        <f t="shared" si="88"/>
        <v>1198424.72</v>
      </c>
    </row>
    <row r="1820" spans="1:9">
      <c r="A1820" s="23">
        <f t="shared" si="89"/>
        <v>1716</v>
      </c>
      <c r="B1820" s="226"/>
      <c r="C1820" s="226"/>
      <c r="D1820" s="136">
        <v>42791</v>
      </c>
      <c r="E1820" s="136">
        <v>42809</v>
      </c>
      <c r="F1820" s="136">
        <v>42809</v>
      </c>
      <c r="G1820" s="25">
        <f t="shared" si="87"/>
        <v>18</v>
      </c>
      <c r="H1820" s="373">
        <v>59715.497726200003</v>
      </c>
      <c r="I1820" s="121">
        <f t="shared" si="88"/>
        <v>1074878.96</v>
      </c>
    </row>
    <row r="1821" spans="1:9">
      <c r="A1821" s="23">
        <f t="shared" si="89"/>
        <v>1717</v>
      </c>
      <c r="B1821" s="226"/>
      <c r="C1821" s="226"/>
      <c r="D1821" s="136">
        <v>42790</v>
      </c>
      <c r="E1821" s="136">
        <v>42809</v>
      </c>
      <c r="F1821" s="136">
        <v>42809</v>
      </c>
      <c r="G1821" s="25">
        <f t="shared" si="87"/>
        <v>19</v>
      </c>
      <c r="H1821" s="373">
        <v>62420.573388099998</v>
      </c>
      <c r="I1821" s="121">
        <f t="shared" si="88"/>
        <v>1185990.8899999999</v>
      </c>
    </row>
    <row r="1822" spans="1:9">
      <c r="A1822" s="23">
        <f t="shared" si="89"/>
        <v>1718</v>
      </c>
      <c r="B1822" s="226"/>
      <c r="C1822" s="226"/>
      <c r="D1822" s="136">
        <v>42789</v>
      </c>
      <c r="E1822" s="136">
        <v>42809</v>
      </c>
      <c r="F1822" s="136">
        <v>42809</v>
      </c>
      <c r="G1822" s="25">
        <f t="shared" si="87"/>
        <v>20</v>
      </c>
      <c r="H1822" s="373">
        <v>56092.2203257</v>
      </c>
      <c r="I1822" s="121">
        <f t="shared" si="88"/>
        <v>1121844.4099999999</v>
      </c>
    </row>
    <row r="1823" spans="1:9">
      <c r="A1823" s="23">
        <f t="shared" si="89"/>
        <v>1719</v>
      </c>
      <c r="B1823" s="226"/>
      <c r="C1823" s="226"/>
      <c r="D1823" s="136">
        <v>42791</v>
      </c>
      <c r="E1823" s="136">
        <v>42809</v>
      </c>
      <c r="F1823" s="136">
        <v>42809</v>
      </c>
      <c r="G1823" s="25">
        <f t="shared" si="87"/>
        <v>18</v>
      </c>
      <c r="H1823" s="373">
        <v>61637.625432399996</v>
      </c>
      <c r="I1823" s="121">
        <f t="shared" si="88"/>
        <v>1109477.26</v>
      </c>
    </row>
    <row r="1824" spans="1:9">
      <c r="A1824" s="23">
        <f t="shared" si="89"/>
        <v>1720</v>
      </c>
      <c r="B1824" s="226"/>
      <c r="C1824" s="226"/>
      <c r="D1824" s="136">
        <v>42789</v>
      </c>
      <c r="E1824" s="136">
        <v>42809</v>
      </c>
      <c r="F1824" s="136">
        <v>42809</v>
      </c>
      <c r="G1824" s="25">
        <f t="shared" si="87"/>
        <v>20</v>
      </c>
      <c r="H1824" s="373">
        <v>62990.163263299997</v>
      </c>
      <c r="I1824" s="121">
        <f t="shared" si="88"/>
        <v>1259803.27</v>
      </c>
    </row>
    <row r="1825" spans="1:9">
      <c r="A1825" s="23">
        <f t="shared" si="89"/>
        <v>1721</v>
      </c>
      <c r="B1825" s="226"/>
      <c r="C1825" s="226"/>
      <c r="D1825" s="136">
        <v>42790</v>
      </c>
      <c r="E1825" s="136">
        <v>42809</v>
      </c>
      <c r="F1825" s="136">
        <v>42809</v>
      </c>
      <c r="G1825" s="25">
        <f t="shared" si="87"/>
        <v>19</v>
      </c>
      <c r="H1825" s="373">
        <v>61542.376289400003</v>
      </c>
      <c r="I1825" s="121">
        <f t="shared" si="88"/>
        <v>1169305.1499999999</v>
      </c>
    </row>
    <row r="1826" spans="1:9">
      <c r="A1826" s="23">
        <f t="shared" si="89"/>
        <v>1722</v>
      </c>
      <c r="B1826" s="226" t="s">
        <v>582</v>
      </c>
      <c r="C1826" s="226" t="s">
        <v>587</v>
      </c>
      <c r="D1826" s="136">
        <v>42795</v>
      </c>
      <c r="E1826" s="136">
        <v>42842</v>
      </c>
      <c r="F1826" s="136">
        <v>42842</v>
      </c>
      <c r="G1826" s="25">
        <f t="shared" si="87"/>
        <v>47</v>
      </c>
      <c r="H1826" s="373">
        <v>332.19195660000003</v>
      </c>
      <c r="I1826" s="121">
        <f t="shared" si="88"/>
        <v>15613.02</v>
      </c>
    </row>
    <row r="1827" spans="1:9">
      <c r="A1827" s="23">
        <f t="shared" si="89"/>
        <v>1723</v>
      </c>
      <c r="B1827" s="226"/>
      <c r="C1827" s="226"/>
      <c r="D1827" s="136">
        <v>42796</v>
      </c>
      <c r="E1827" s="136">
        <v>42842</v>
      </c>
      <c r="F1827" s="136">
        <v>42842</v>
      </c>
      <c r="G1827" s="25">
        <f t="shared" si="87"/>
        <v>46</v>
      </c>
      <c r="H1827" s="373">
        <v>332.55624660000001</v>
      </c>
      <c r="I1827" s="121">
        <f t="shared" si="88"/>
        <v>15297.59</v>
      </c>
    </row>
    <row r="1828" spans="1:9">
      <c r="A1828" s="23">
        <f t="shared" si="89"/>
        <v>1724</v>
      </c>
      <c r="B1828" s="226"/>
      <c r="C1828" s="226"/>
      <c r="D1828" s="136">
        <v>42798</v>
      </c>
      <c r="E1828" s="136">
        <v>42842</v>
      </c>
      <c r="F1828" s="136">
        <v>42842</v>
      </c>
      <c r="G1828" s="25">
        <f t="shared" si="87"/>
        <v>44</v>
      </c>
      <c r="H1828" s="373">
        <v>331.2407551</v>
      </c>
      <c r="I1828" s="121">
        <f t="shared" si="88"/>
        <v>14574.59</v>
      </c>
    </row>
    <row r="1829" spans="1:9">
      <c r="A1829" s="23">
        <f t="shared" si="89"/>
        <v>1725</v>
      </c>
      <c r="B1829" s="226"/>
      <c r="C1829" s="226"/>
      <c r="D1829" s="136">
        <v>42799</v>
      </c>
      <c r="E1829" s="136">
        <v>42842</v>
      </c>
      <c r="F1829" s="136">
        <v>42842</v>
      </c>
      <c r="G1829" s="25">
        <f t="shared" si="87"/>
        <v>43</v>
      </c>
      <c r="H1829" s="373">
        <v>322.1537447</v>
      </c>
      <c r="I1829" s="121">
        <f t="shared" si="88"/>
        <v>13852.61</v>
      </c>
    </row>
    <row r="1830" spans="1:9">
      <c r="A1830" s="23">
        <f t="shared" si="89"/>
        <v>1726</v>
      </c>
      <c r="B1830" s="226"/>
      <c r="C1830" s="226"/>
      <c r="D1830" s="136">
        <v>42799</v>
      </c>
      <c r="E1830" s="136">
        <v>42842</v>
      </c>
      <c r="F1830" s="136">
        <v>42842</v>
      </c>
      <c r="G1830" s="25">
        <f t="shared" si="87"/>
        <v>43</v>
      </c>
      <c r="H1830" s="373">
        <v>321.14182820000002</v>
      </c>
      <c r="I1830" s="121">
        <f t="shared" si="88"/>
        <v>13809.1</v>
      </c>
    </row>
    <row r="1831" spans="1:9">
      <c r="A1831" s="23">
        <f t="shared" si="89"/>
        <v>1727</v>
      </c>
      <c r="B1831" s="226"/>
      <c r="C1831" s="226"/>
      <c r="D1831" s="136">
        <v>42798</v>
      </c>
      <c r="E1831" s="136">
        <v>42842</v>
      </c>
      <c r="F1831" s="136">
        <v>42842</v>
      </c>
      <c r="G1831" s="25">
        <f t="shared" si="87"/>
        <v>44</v>
      </c>
      <c r="H1831" s="373">
        <v>322.8418479</v>
      </c>
      <c r="I1831" s="121">
        <f t="shared" si="88"/>
        <v>14205.04</v>
      </c>
    </row>
    <row r="1832" spans="1:9">
      <c r="A1832" s="23">
        <f t="shared" si="89"/>
        <v>1728</v>
      </c>
      <c r="B1832" s="226"/>
      <c r="C1832" s="226"/>
      <c r="D1832" s="136">
        <v>42796</v>
      </c>
      <c r="E1832" s="136">
        <v>42842</v>
      </c>
      <c r="F1832" s="136">
        <v>42842</v>
      </c>
      <c r="G1832" s="25">
        <f t="shared" si="87"/>
        <v>46</v>
      </c>
      <c r="H1832" s="373">
        <v>329.7431186</v>
      </c>
      <c r="I1832" s="121">
        <f t="shared" si="88"/>
        <v>15168.18</v>
      </c>
    </row>
    <row r="1833" spans="1:9">
      <c r="A1833" s="23">
        <f t="shared" si="89"/>
        <v>1729</v>
      </c>
      <c r="B1833" s="226"/>
      <c r="C1833" s="226"/>
      <c r="D1833" s="136">
        <v>42798</v>
      </c>
      <c r="E1833" s="136">
        <v>42842</v>
      </c>
      <c r="F1833" s="136">
        <v>42842</v>
      </c>
      <c r="G1833" s="25">
        <f t="shared" ref="G1833:G1896" si="90">F1833-D1833</f>
        <v>44</v>
      </c>
      <c r="H1833" s="373">
        <v>320.3626524</v>
      </c>
      <c r="I1833" s="121">
        <f t="shared" ref="I1833:I1896" si="91">ROUND(G1833*H1833,2)</f>
        <v>14095.96</v>
      </c>
    </row>
    <row r="1834" spans="1:9">
      <c r="A1834" s="23">
        <f t="shared" si="89"/>
        <v>1730</v>
      </c>
      <c r="B1834" s="226"/>
      <c r="C1834" s="226"/>
      <c r="D1834" s="136">
        <v>42796</v>
      </c>
      <c r="E1834" s="136">
        <v>42842</v>
      </c>
      <c r="F1834" s="136">
        <v>42842</v>
      </c>
      <c r="G1834" s="25">
        <f t="shared" si="90"/>
        <v>46</v>
      </c>
      <c r="H1834" s="373">
        <v>330.67408180000001</v>
      </c>
      <c r="I1834" s="121">
        <f t="shared" si="91"/>
        <v>15211.01</v>
      </c>
    </row>
    <row r="1835" spans="1:9">
      <c r="A1835" s="23">
        <f t="shared" si="89"/>
        <v>1731</v>
      </c>
      <c r="B1835" s="226"/>
      <c r="C1835" s="226"/>
      <c r="D1835" s="136">
        <v>42802</v>
      </c>
      <c r="E1835" s="136">
        <v>42842</v>
      </c>
      <c r="F1835" s="136">
        <v>42842</v>
      </c>
      <c r="G1835" s="25">
        <f t="shared" si="90"/>
        <v>40</v>
      </c>
      <c r="H1835" s="373">
        <v>332.96101320000002</v>
      </c>
      <c r="I1835" s="121">
        <f t="shared" si="91"/>
        <v>13318.44</v>
      </c>
    </row>
    <row r="1836" spans="1:9">
      <c r="A1836" s="23">
        <f t="shared" si="89"/>
        <v>1732</v>
      </c>
      <c r="B1836" s="226"/>
      <c r="C1836" s="226"/>
      <c r="D1836" s="136">
        <v>42812</v>
      </c>
      <c r="E1836" s="136">
        <v>42842</v>
      </c>
      <c r="F1836" s="136">
        <v>42842</v>
      </c>
      <c r="G1836" s="25">
        <f t="shared" si="90"/>
        <v>30</v>
      </c>
      <c r="H1836" s="373">
        <v>63192.472343699999</v>
      </c>
      <c r="I1836" s="121">
        <f t="shared" si="91"/>
        <v>1895774.17</v>
      </c>
    </row>
    <row r="1837" spans="1:9">
      <c r="A1837" s="23">
        <f t="shared" si="89"/>
        <v>1733</v>
      </c>
      <c r="B1837" s="226"/>
      <c r="C1837" s="226"/>
      <c r="D1837" s="136">
        <v>42812</v>
      </c>
      <c r="E1837" s="136">
        <v>42842</v>
      </c>
      <c r="F1837" s="136">
        <v>42842</v>
      </c>
      <c r="G1837" s="25">
        <f t="shared" si="90"/>
        <v>30</v>
      </c>
      <c r="H1837" s="373">
        <v>63293.708659499993</v>
      </c>
      <c r="I1837" s="121">
        <f t="shared" si="91"/>
        <v>1898811.26</v>
      </c>
    </row>
    <row r="1838" spans="1:9">
      <c r="A1838" s="23">
        <f t="shared" si="89"/>
        <v>1734</v>
      </c>
      <c r="B1838" s="226"/>
      <c r="C1838" s="226"/>
      <c r="D1838" s="136">
        <v>42812</v>
      </c>
      <c r="E1838" s="136">
        <v>42842</v>
      </c>
      <c r="F1838" s="136">
        <v>42842</v>
      </c>
      <c r="G1838" s="25">
        <f t="shared" si="90"/>
        <v>30</v>
      </c>
      <c r="H1838" s="373">
        <v>64286.97062539999</v>
      </c>
      <c r="I1838" s="121">
        <f t="shared" si="91"/>
        <v>1928609.12</v>
      </c>
    </row>
    <row r="1839" spans="1:9">
      <c r="A1839" s="23">
        <f t="shared" si="89"/>
        <v>1735</v>
      </c>
      <c r="B1839" s="226"/>
      <c r="C1839" s="226"/>
      <c r="D1839" s="136">
        <v>42812</v>
      </c>
      <c r="E1839" s="136">
        <v>42842</v>
      </c>
      <c r="F1839" s="136">
        <v>42842</v>
      </c>
      <c r="G1839" s="25">
        <f t="shared" si="90"/>
        <v>30</v>
      </c>
      <c r="H1839" s="373">
        <v>63169.550913799998</v>
      </c>
      <c r="I1839" s="121">
        <f t="shared" si="91"/>
        <v>1895086.53</v>
      </c>
    </row>
    <row r="1840" spans="1:9">
      <c r="A1840" s="23">
        <f t="shared" si="89"/>
        <v>1736</v>
      </c>
      <c r="B1840" s="226"/>
      <c r="C1840" s="226"/>
      <c r="D1840" s="136">
        <v>42812</v>
      </c>
      <c r="E1840" s="136">
        <v>42842</v>
      </c>
      <c r="F1840" s="136">
        <v>42842</v>
      </c>
      <c r="G1840" s="25">
        <f t="shared" si="90"/>
        <v>30</v>
      </c>
      <c r="H1840" s="373">
        <v>62185.839543700007</v>
      </c>
      <c r="I1840" s="121">
        <f t="shared" si="91"/>
        <v>1865575.19</v>
      </c>
    </row>
    <row r="1841" spans="1:9">
      <c r="A1841" s="23">
        <f t="shared" si="89"/>
        <v>1737</v>
      </c>
      <c r="B1841" s="226"/>
      <c r="C1841" s="226"/>
      <c r="D1841" s="136">
        <v>42812</v>
      </c>
      <c r="E1841" s="136">
        <v>42842</v>
      </c>
      <c r="F1841" s="136">
        <v>42842</v>
      </c>
      <c r="G1841" s="25">
        <f t="shared" si="90"/>
        <v>30</v>
      </c>
      <c r="H1841" s="373">
        <v>61916.512741400002</v>
      </c>
      <c r="I1841" s="121">
        <f t="shared" si="91"/>
        <v>1857495.38</v>
      </c>
    </row>
    <row r="1842" spans="1:9">
      <c r="A1842" s="23">
        <f t="shared" si="89"/>
        <v>1738</v>
      </c>
      <c r="B1842" s="226"/>
      <c r="C1842" s="226"/>
      <c r="D1842" s="136">
        <v>42802</v>
      </c>
      <c r="E1842" s="136">
        <v>42842</v>
      </c>
      <c r="F1842" s="136">
        <v>42842</v>
      </c>
      <c r="G1842" s="25">
        <f t="shared" si="90"/>
        <v>40</v>
      </c>
      <c r="H1842" s="373">
        <v>329.19668369999999</v>
      </c>
      <c r="I1842" s="121">
        <f t="shared" si="91"/>
        <v>13167.87</v>
      </c>
    </row>
    <row r="1843" spans="1:9">
      <c r="A1843" s="23">
        <f t="shared" si="89"/>
        <v>1739</v>
      </c>
      <c r="B1843" s="226"/>
      <c r="C1843" s="226"/>
      <c r="D1843" s="136">
        <v>42818</v>
      </c>
      <c r="E1843" s="136">
        <v>42842</v>
      </c>
      <c r="F1843" s="136">
        <v>42842</v>
      </c>
      <c r="G1843" s="25">
        <f t="shared" si="90"/>
        <v>24</v>
      </c>
      <c r="H1843" s="373">
        <v>60772.351361400004</v>
      </c>
      <c r="I1843" s="121">
        <f t="shared" si="91"/>
        <v>1458536.43</v>
      </c>
    </row>
    <row r="1844" spans="1:9">
      <c r="A1844" s="23">
        <f t="shared" si="89"/>
        <v>1740</v>
      </c>
      <c r="B1844" s="226"/>
      <c r="C1844" s="226"/>
      <c r="D1844" s="136">
        <v>42818</v>
      </c>
      <c r="E1844" s="136">
        <v>42842</v>
      </c>
      <c r="F1844" s="136">
        <v>42842</v>
      </c>
      <c r="G1844" s="25">
        <f t="shared" si="90"/>
        <v>24</v>
      </c>
      <c r="H1844" s="373">
        <v>63796.07</v>
      </c>
      <c r="I1844" s="121">
        <f t="shared" si="91"/>
        <v>1531105.68</v>
      </c>
    </row>
    <row r="1845" spans="1:9">
      <c r="A1845" s="23">
        <f t="shared" si="89"/>
        <v>1741</v>
      </c>
      <c r="B1845" s="226"/>
      <c r="C1845" s="226"/>
      <c r="D1845" s="136">
        <v>42814</v>
      </c>
      <c r="E1845" s="136">
        <v>42842</v>
      </c>
      <c r="F1845" s="136">
        <v>42842</v>
      </c>
      <c r="G1845" s="25">
        <f t="shared" si="90"/>
        <v>28</v>
      </c>
      <c r="H1845" s="373">
        <v>63247.865799500003</v>
      </c>
      <c r="I1845" s="121">
        <f t="shared" si="91"/>
        <v>1770940.24</v>
      </c>
    </row>
    <row r="1846" spans="1:9">
      <c r="A1846" s="23">
        <f t="shared" ref="A1846:A1909" si="92">A1845+1</f>
        <v>1742</v>
      </c>
      <c r="B1846" s="226"/>
      <c r="C1846" s="226"/>
      <c r="D1846" s="136">
        <v>42814</v>
      </c>
      <c r="E1846" s="136">
        <v>42842</v>
      </c>
      <c r="F1846" s="136">
        <v>42842</v>
      </c>
      <c r="G1846" s="25">
        <f t="shared" si="90"/>
        <v>28</v>
      </c>
      <c r="H1846" s="373">
        <v>65234.389731399991</v>
      </c>
      <c r="I1846" s="121">
        <f t="shared" si="91"/>
        <v>1826562.91</v>
      </c>
    </row>
    <row r="1847" spans="1:9">
      <c r="A1847" s="23">
        <f t="shared" si="92"/>
        <v>1743</v>
      </c>
      <c r="B1847" s="226"/>
      <c r="C1847" s="226"/>
      <c r="D1847" s="136">
        <v>42809</v>
      </c>
      <c r="E1847" s="136">
        <v>42842</v>
      </c>
      <c r="F1847" s="136">
        <v>42842</v>
      </c>
      <c r="G1847" s="25">
        <f t="shared" si="90"/>
        <v>33</v>
      </c>
      <c r="H1847" s="373">
        <v>343.17125090000002</v>
      </c>
      <c r="I1847" s="121">
        <f t="shared" si="91"/>
        <v>11324.65</v>
      </c>
    </row>
    <row r="1848" spans="1:9">
      <c r="A1848" s="23">
        <f t="shared" si="92"/>
        <v>1744</v>
      </c>
      <c r="B1848" s="226"/>
      <c r="C1848" s="226"/>
      <c r="D1848" s="136">
        <v>42814</v>
      </c>
      <c r="E1848" s="136">
        <v>42842</v>
      </c>
      <c r="F1848" s="136">
        <v>42842</v>
      </c>
      <c r="G1848" s="25">
        <f t="shared" si="90"/>
        <v>28</v>
      </c>
      <c r="H1848" s="373">
        <v>56558.6284829</v>
      </c>
      <c r="I1848" s="121">
        <f t="shared" si="91"/>
        <v>1583641.6000000001</v>
      </c>
    </row>
    <row r="1849" spans="1:9">
      <c r="A1849" s="23">
        <f t="shared" si="92"/>
        <v>1745</v>
      </c>
      <c r="B1849" s="226"/>
      <c r="C1849" s="226"/>
      <c r="D1849" s="136">
        <v>42817</v>
      </c>
      <c r="E1849" s="136">
        <v>42842</v>
      </c>
      <c r="F1849" s="136">
        <v>42842</v>
      </c>
      <c r="G1849" s="25">
        <f t="shared" si="90"/>
        <v>25</v>
      </c>
      <c r="H1849" s="373">
        <v>60726.5085014</v>
      </c>
      <c r="I1849" s="121">
        <f t="shared" si="91"/>
        <v>1518162.71</v>
      </c>
    </row>
    <row r="1850" spans="1:9">
      <c r="A1850" s="23">
        <f t="shared" si="92"/>
        <v>1746</v>
      </c>
      <c r="B1850" s="226"/>
      <c r="C1850" s="226"/>
      <c r="D1850" s="136">
        <v>42817</v>
      </c>
      <c r="E1850" s="136">
        <v>42842</v>
      </c>
      <c r="F1850" s="136">
        <v>42842</v>
      </c>
      <c r="G1850" s="25">
        <f t="shared" si="90"/>
        <v>25</v>
      </c>
      <c r="H1850" s="373">
        <v>63165.730675400002</v>
      </c>
      <c r="I1850" s="121">
        <f t="shared" si="91"/>
        <v>1579143.27</v>
      </c>
    </row>
    <row r="1851" spans="1:9">
      <c r="A1851" s="23">
        <f t="shared" si="92"/>
        <v>1747</v>
      </c>
      <c r="B1851" s="226"/>
      <c r="C1851" s="226"/>
      <c r="D1851" s="136">
        <v>42823</v>
      </c>
      <c r="E1851" s="136">
        <v>42842</v>
      </c>
      <c r="F1851" s="136">
        <v>42842</v>
      </c>
      <c r="G1851" s="25">
        <f t="shared" si="90"/>
        <v>19</v>
      </c>
      <c r="H1851" s="373">
        <v>62955.617567300003</v>
      </c>
      <c r="I1851" s="121">
        <f t="shared" si="91"/>
        <v>1196156.73</v>
      </c>
    </row>
    <row r="1852" spans="1:9">
      <c r="A1852" s="23">
        <f t="shared" si="92"/>
        <v>1748</v>
      </c>
      <c r="B1852" s="226"/>
      <c r="C1852" s="226"/>
      <c r="D1852" s="136">
        <v>42823</v>
      </c>
      <c r="E1852" s="136">
        <v>42842</v>
      </c>
      <c r="F1852" s="136">
        <v>42842</v>
      </c>
      <c r="G1852" s="25">
        <f t="shared" si="90"/>
        <v>19</v>
      </c>
      <c r="H1852" s="373">
        <v>63650.900943400004</v>
      </c>
      <c r="I1852" s="121">
        <f t="shared" si="91"/>
        <v>1209367.1200000001</v>
      </c>
    </row>
    <row r="1853" spans="1:9">
      <c r="A1853" s="23">
        <f t="shared" si="92"/>
        <v>1749</v>
      </c>
      <c r="B1853" s="226"/>
      <c r="C1853" s="226"/>
      <c r="D1853" s="136">
        <v>42813</v>
      </c>
      <c r="E1853" s="136">
        <v>42842</v>
      </c>
      <c r="F1853" s="136">
        <v>42842</v>
      </c>
      <c r="G1853" s="25">
        <f t="shared" si="90"/>
        <v>29</v>
      </c>
      <c r="H1853" s="373">
        <v>63652.811062599998</v>
      </c>
      <c r="I1853" s="121">
        <f t="shared" si="91"/>
        <v>1845931.52</v>
      </c>
    </row>
    <row r="1854" spans="1:9">
      <c r="A1854" s="23">
        <f t="shared" si="92"/>
        <v>1750</v>
      </c>
      <c r="B1854" s="226"/>
      <c r="C1854" s="226"/>
      <c r="D1854" s="136">
        <v>42814</v>
      </c>
      <c r="E1854" s="136">
        <v>42842</v>
      </c>
      <c r="F1854" s="136">
        <v>42842</v>
      </c>
      <c r="G1854" s="25">
        <f t="shared" si="90"/>
        <v>28</v>
      </c>
      <c r="H1854" s="373">
        <v>61834.377617300001</v>
      </c>
      <c r="I1854" s="121">
        <f t="shared" si="91"/>
        <v>1731362.57</v>
      </c>
    </row>
    <row r="1855" spans="1:9">
      <c r="A1855" s="23">
        <f t="shared" si="92"/>
        <v>1751</v>
      </c>
      <c r="B1855" s="226"/>
      <c r="C1855" s="226"/>
      <c r="D1855" s="136">
        <v>42823</v>
      </c>
      <c r="E1855" s="136">
        <v>42842</v>
      </c>
      <c r="F1855" s="136">
        <v>42842</v>
      </c>
      <c r="G1855" s="25">
        <f t="shared" si="90"/>
        <v>19</v>
      </c>
      <c r="H1855" s="373">
        <v>62543.031827600003</v>
      </c>
      <c r="I1855" s="121">
        <f t="shared" si="91"/>
        <v>1188317.6000000001</v>
      </c>
    </row>
    <row r="1856" spans="1:9">
      <c r="A1856" s="23">
        <f t="shared" si="92"/>
        <v>1752</v>
      </c>
      <c r="B1856" s="226"/>
      <c r="C1856" s="226"/>
      <c r="D1856" s="136">
        <v>42823</v>
      </c>
      <c r="E1856" s="136">
        <v>42842</v>
      </c>
      <c r="F1856" s="136">
        <v>42842</v>
      </c>
      <c r="G1856" s="25">
        <f t="shared" si="90"/>
        <v>19</v>
      </c>
      <c r="H1856" s="373">
        <v>63713.934875899999</v>
      </c>
      <c r="I1856" s="121">
        <f t="shared" si="91"/>
        <v>1210564.76</v>
      </c>
    </row>
    <row r="1857" spans="1:9">
      <c r="A1857" s="23">
        <f t="shared" si="92"/>
        <v>1753</v>
      </c>
      <c r="B1857" s="226"/>
      <c r="C1857" s="226"/>
      <c r="D1857" s="136">
        <v>42823</v>
      </c>
      <c r="E1857" s="136">
        <v>42842</v>
      </c>
      <c r="F1857" s="136">
        <v>42842</v>
      </c>
      <c r="G1857" s="25">
        <f t="shared" si="90"/>
        <v>19</v>
      </c>
      <c r="H1857" s="373">
        <v>62010.108580499997</v>
      </c>
      <c r="I1857" s="121">
        <f t="shared" si="91"/>
        <v>1178192.06</v>
      </c>
    </row>
    <row r="1858" spans="1:9">
      <c r="A1858" s="23">
        <f t="shared" si="92"/>
        <v>1754</v>
      </c>
      <c r="B1858" s="226"/>
      <c r="C1858" s="226"/>
      <c r="D1858" s="136">
        <v>42823</v>
      </c>
      <c r="E1858" s="136">
        <v>42842</v>
      </c>
      <c r="F1858" s="136">
        <v>42842</v>
      </c>
      <c r="G1858" s="25">
        <f t="shared" si="90"/>
        <v>19</v>
      </c>
      <c r="H1858" s="373">
        <v>64380.5664645</v>
      </c>
      <c r="I1858" s="121">
        <f t="shared" si="91"/>
        <v>1223230.76</v>
      </c>
    </row>
    <row r="1859" spans="1:9">
      <c r="A1859" s="23">
        <f t="shared" si="92"/>
        <v>1755</v>
      </c>
      <c r="B1859" s="226"/>
      <c r="C1859" s="226"/>
      <c r="D1859" s="136">
        <v>42823</v>
      </c>
      <c r="E1859" s="136">
        <v>42842</v>
      </c>
      <c r="F1859" s="136">
        <v>42842</v>
      </c>
      <c r="G1859" s="25">
        <f t="shared" si="90"/>
        <v>19</v>
      </c>
      <c r="H1859" s="373">
        <v>62965.168163100003</v>
      </c>
      <c r="I1859" s="121">
        <f t="shared" si="91"/>
        <v>1196338.2</v>
      </c>
    </row>
    <row r="1860" spans="1:9">
      <c r="A1860" s="23">
        <f t="shared" si="92"/>
        <v>1756</v>
      </c>
      <c r="B1860" s="226"/>
      <c r="C1860" s="226"/>
      <c r="D1860" s="136">
        <v>42823</v>
      </c>
      <c r="E1860" s="136">
        <v>42842</v>
      </c>
      <c r="F1860" s="136">
        <v>42842</v>
      </c>
      <c r="G1860" s="25">
        <f t="shared" si="90"/>
        <v>19</v>
      </c>
      <c r="H1860" s="373">
        <v>63505.7318868</v>
      </c>
      <c r="I1860" s="121">
        <f t="shared" si="91"/>
        <v>1206608.9099999999</v>
      </c>
    </row>
    <row r="1861" spans="1:9">
      <c r="A1861" s="23">
        <f t="shared" si="92"/>
        <v>1757</v>
      </c>
      <c r="B1861" s="226"/>
      <c r="C1861" s="226"/>
      <c r="D1861" s="136">
        <v>42814</v>
      </c>
      <c r="E1861" s="136">
        <v>42842</v>
      </c>
      <c r="F1861" s="136">
        <v>42842</v>
      </c>
      <c r="G1861" s="25">
        <f t="shared" si="90"/>
        <v>28</v>
      </c>
      <c r="H1861" s="373">
        <v>61513.477597500001</v>
      </c>
      <c r="I1861" s="121">
        <f t="shared" si="91"/>
        <v>1722377.37</v>
      </c>
    </row>
    <row r="1862" spans="1:9">
      <c r="A1862" s="23">
        <f t="shared" si="92"/>
        <v>1758</v>
      </c>
      <c r="B1862" s="226"/>
      <c r="C1862" s="226"/>
      <c r="D1862" s="136">
        <v>42823</v>
      </c>
      <c r="E1862" s="136">
        <v>42842</v>
      </c>
      <c r="F1862" s="136">
        <v>42842</v>
      </c>
      <c r="G1862" s="25">
        <f t="shared" si="90"/>
        <v>19</v>
      </c>
      <c r="H1862" s="373">
        <v>60676.8454031</v>
      </c>
      <c r="I1862" s="121">
        <f t="shared" si="91"/>
        <v>1152860.06</v>
      </c>
    </row>
    <row r="1863" spans="1:9">
      <c r="A1863" s="23">
        <f t="shared" si="92"/>
        <v>1759</v>
      </c>
      <c r="B1863" s="226"/>
      <c r="C1863" s="226"/>
      <c r="D1863" s="136">
        <v>42813</v>
      </c>
      <c r="E1863" s="136">
        <v>42842</v>
      </c>
      <c r="F1863" s="136">
        <v>42842</v>
      </c>
      <c r="G1863" s="25">
        <f t="shared" si="90"/>
        <v>29</v>
      </c>
      <c r="H1863" s="373">
        <v>61782.804399799999</v>
      </c>
      <c r="I1863" s="121">
        <f t="shared" si="91"/>
        <v>1791701.33</v>
      </c>
    </row>
    <row r="1864" spans="1:9">
      <c r="A1864" s="23">
        <f t="shared" si="92"/>
        <v>1760</v>
      </c>
      <c r="B1864" s="226"/>
      <c r="C1864" s="226"/>
      <c r="D1864" s="136">
        <v>42813</v>
      </c>
      <c r="E1864" s="136">
        <v>42842</v>
      </c>
      <c r="F1864" s="136">
        <v>42842</v>
      </c>
      <c r="G1864" s="25">
        <f t="shared" si="90"/>
        <v>29</v>
      </c>
      <c r="H1864" s="373">
        <v>62884.943158100003</v>
      </c>
      <c r="I1864" s="121">
        <f t="shared" si="91"/>
        <v>1823663.35</v>
      </c>
    </row>
    <row r="1865" spans="1:9">
      <c r="A1865" s="23">
        <f t="shared" si="92"/>
        <v>1761</v>
      </c>
      <c r="B1865" s="226"/>
      <c r="C1865" s="226"/>
      <c r="D1865" s="136">
        <v>42814</v>
      </c>
      <c r="E1865" s="136">
        <v>42842</v>
      </c>
      <c r="F1865" s="136">
        <v>42842</v>
      </c>
      <c r="G1865" s="25">
        <f t="shared" si="90"/>
        <v>28</v>
      </c>
      <c r="H1865" s="373">
        <v>61345.387110999996</v>
      </c>
      <c r="I1865" s="121">
        <f t="shared" si="91"/>
        <v>1717670.84</v>
      </c>
    </row>
    <row r="1866" spans="1:9">
      <c r="A1866" s="23">
        <f t="shared" si="92"/>
        <v>1762</v>
      </c>
      <c r="B1866" s="226"/>
      <c r="C1866" s="226"/>
      <c r="D1866" s="136">
        <v>42818</v>
      </c>
      <c r="E1866" s="136">
        <v>42842</v>
      </c>
      <c r="F1866" s="136">
        <v>42842</v>
      </c>
      <c r="G1866" s="25">
        <f t="shared" si="90"/>
        <v>24</v>
      </c>
      <c r="H1866" s="373">
        <v>62848.650893999999</v>
      </c>
      <c r="I1866" s="121">
        <f t="shared" si="91"/>
        <v>1508367.62</v>
      </c>
    </row>
    <row r="1867" spans="1:9">
      <c r="A1867" s="23">
        <f t="shared" si="92"/>
        <v>1763</v>
      </c>
      <c r="B1867" s="226"/>
      <c r="C1867" s="226"/>
      <c r="D1867" s="136">
        <v>42824</v>
      </c>
      <c r="E1867" s="136">
        <v>42842</v>
      </c>
      <c r="F1867" s="136">
        <v>42842</v>
      </c>
      <c r="G1867" s="25">
        <f t="shared" si="90"/>
        <v>18</v>
      </c>
      <c r="H1867" s="373">
        <v>63438.877716100003</v>
      </c>
      <c r="I1867" s="121">
        <f t="shared" si="91"/>
        <v>1141899.8</v>
      </c>
    </row>
    <row r="1868" spans="1:9">
      <c r="A1868" s="23">
        <f t="shared" si="92"/>
        <v>1764</v>
      </c>
      <c r="B1868" s="226"/>
      <c r="C1868" s="226"/>
      <c r="D1868" s="136">
        <v>42825</v>
      </c>
      <c r="E1868" s="136">
        <v>42842</v>
      </c>
      <c r="F1868" s="136">
        <v>42842</v>
      </c>
      <c r="G1868" s="25">
        <f t="shared" si="90"/>
        <v>17</v>
      </c>
      <c r="H1868" s="373">
        <v>61851.568689700005</v>
      </c>
      <c r="I1868" s="121">
        <f t="shared" si="91"/>
        <v>1051476.67</v>
      </c>
    </row>
    <row r="1869" spans="1:9">
      <c r="A1869" s="23">
        <f t="shared" si="92"/>
        <v>1765</v>
      </c>
      <c r="B1869" s="226"/>
      <c r="C1869" s="226"/>
      <c r="D1869" s="136">
        <v>42824</v>
      </c>
      <c r="E1869" s="136">
        <v>42842</v>
      </c>
      <c r="F1869" s="136">
        <v>42842</v>
      </c>
      <c r="G1869" s="25">
        <f t="shared" si="90"/>
        <v>18</v>
      </c>
      <c r="H1869" s="373">
        <v>60199.31561179999</v>
      </c>
      <c r="I1869" s="121">
        <f t="shared" si="91"/>
        <v>1083587.68</v>
      </c>
    </row>
    <row r="1870" spans="1:9">
      <c r="A1870" s="23">
        <f t="shared" si="92"/>
        <v>1766</v>
      </c>
      <c r="B1870" s="226"/>
      <c r="C1870" s="226"/>
      <c r="D1870" s="136">
        <v>42825</v>
      </c>
      <c r="E1870" s="136">
        <v>42842</v>
      </c>
      <c r="F1870" s="136">
        <v>42842</v>
      </c>
      <c r="G1870" s="25">
        <f t="shared" si="90"/>
        <v>17</v>
      </c>
      <c r="H1870" s="373">
        <v>63694.833684199999</v>
      </c>
      <c r="I1870" s="121">
        <f t="shared" si="91"/>
        <v>1082812.17</v>
      </c>
    </row>
    <row r="1871" spans="1:9">
      <c r="A1871" s="23">
        <f t="shared" si="92"/>
        <v>1767</v>
      </c>
      <c r="B1871" s="226"/>
      <c r="C1871" s="226"/>
      <c r="D1871" s="136">
        <v>42817</v>
      </c>
      <c r="E1871" s="136">
        <v>42842</v>
      </c>
      <c r="F1871" s="136">
        <v>42842</v>
      </c>
      <c r="G1871" s="25">
        <f t="shared" si="90"/>
        <v>25</v>
      </c>
      <c r="H1871" s="373">
        <v>62250.783595300003</v>
      </c>
      <c r="I1871" s="121">
        <f t="shared" si="91"/>
        <v>1556269.59</v>
      </c>
    </row>
    <row r="1872" spans="1:9">
      <c r="A1872" s="23">
        <f t="shared" si="92"/>
        <v>1768</v>
      </c>
      <c r="B1872" s="226"/>
      <c r="C1872" s="226"/>
      <c r="D1872" s="136">
        <v>42824</v>
      </c>
      <c r="E1872" s="136">
        <v>42842</v>
      </c>
      <c r="F1872" s="136">
        <v>42842</v>
      </c>
      <c r="G1872" s="25">
        <f t="shared" si="90"/>
        <v>18</v>
      </c>
      <c r="H1872" s="373">
        <v>62835.280059799996</v>
      </c>
      <c r="I1872" s="121">
        <f t="shared" si="91"/>
        <v>1131035.04</v>
      </c>
    </row>
    <row r="1873" spans="1:9">
      <c r="A1873" s="23">
        <f t="shared" si="92"/>
        <v>1769</v>
      </c>
      <c r="B1873" s="226"/>
      <c r="C1873" s="226"/>
      <c r="D1873" s="136">
        <v>42825</v>
      </c>
      <c r="E1873" s="136">
        <v>42842</v>
      </c>
      <c r="F1873" s="136">
        <v>42842</v>
      </c>
      <c r="G1873" s="25">
        <f t="shared" si="90"/>
        <v>17</v>
      </c>
      <c r="H1873" s="373">
        <v>63312.8098512</v>
      </c>
      <c r="I1873" s="121">
        <f t="shared" si="91"/>
        <v>1076317.77</v>
      </c>
    </row>
    <row r="1874" spans="1:9">
      <c r="A1874" s="23">
        <f t="shared" si="92"/>
        <v>1770</v>
      </c>
      <c r="B1874" s="226"/>
      <c r="C1874" s="226"/>
      <c r="D1874" s="136">
        <v>42814</v>
      </c>
      <c r="E1874" s="136">
        <v>42842</v>
      </c>
      <c r="F1874" s="136">
        <v>42842</v>
      </c>
      <c r="G1874" s="25">
        <f t="shared" si="90"/>
        <v>28</v>
      </c>
      <c r="H1874" s="373">
        <v>59767.628680499998</v>
      </c>
      <c r="I1874" s="121">
        <f t="shared" si="91"/>
        <v>1673493.6</v>
      </c>
    </row>
    <row r="1875" spans="1:9">
      <c r="A1875" s="23">
        <f t="shared" si="92"/>
        <v>1771</v>
      </c>
      <c r="B1875" s="226" t="s">
        <v>582</v>
      </c>
      <c r="C1875" s="226" t="s">
        <v>588</v>
      </c>
      <c r="D1875" s="136">
        <v>42828</v>
      </c>
      <c r="E1875" s="136">
        <v>42870</v>
      </c>
      <c r="F1875" s="136">
        <v>42870</v>
      </c>
      <c r="G1875" s="25">
        <f t="shared" si="90"/>
        <v>42</v>
      </c>
      <c r="H1875" s="373">
        <v>90.403796799999995</v>
      </c>
      <c r="I1875" s="121">
        <f t="shared" si="91"/>
        <v>3796.96</v>
      </c>
    </row>
    <row r="1876" spans="1:9">
      <c r="A1876" s="23">
        <f t="shared" si="92"/>
        <v>1772</v>
      </c>
      <c r="B1876" s="226"/>
      <c r="C1876" s="226"/>
      <c r="D1876" s="136">
        <v>42828</v>
      </c>
      <c r="E1876" s="136">
        <v>42870</v>
      </c>
      <c r="F1876" s="136">
        <v>42870</v>
      </c>
      <c r="G1876" s="25">
        <f t="shared" si="90"/>
        <v>42</v>
      </c>
      <c r="H1876" s="373">
        <v>93.018852999999993</v>
      </c>
      <c r="I1876" s="121">
        <f t="shared" si="91"/>
        <v>3906.79</v>
      </c>
    </row>
    <row r="1877" spans="1:9">
      <c r="A1877" s="23">
        <f t="shared" si="92"/>
        <v>1773</v>
      </c>
      <c r="B1877" s="226"/>
      <c r="C1877" s="226"/>
      <c r="D1877" s="136">
        <v>42832</v>
      </c>
      <c r="E1877" s="136">
        <v>42870</v>
      </c>
      <c r="F1877" s="136">
        <v>42870</v>
      </c>
      <c r="G1877" s="25">
        <f t="shared" si="90"/>
        <v>38</v>
      </c>
      <c r="H1877" s="373">
        <v>93.061397299999996</v>
      </c>
      <c r="I1877" s="121">
        <f t="shared" si="91"/>
        <v>3536.33</v>
      </c>
    </row>
    <row r="1878" spans="1:9">
      <c r="A1878" s="23">
        <f t="shared" si="92"/>
        <v>1774</v>
      </c>
      <c r="B1878" s="226"/>
      <c r="C1878" s="226"/>
      <c r="D1878" s="136">
        <v>42832</v>
      </c>
      <c r="E1878" s="136">
        <v>42870</v>
      </c>
      <c r="F1878" s="136">
        <v>42870</v>
      </c>
      <c r="G1878" s="25">
        <f t="shared" si="90"/>
        <v>38</v>
      </c>
      <c r="H1878" s="373">
        <v>94.224274800000003</v>
      </c>
      <c r="I1878" s="121">
        <f t="shared" si="91"/>
        <v>3580.52</v>
      </c>
    </row>
    <row r="1879" spans="1:9">
      <c r="A1879" s="23">
        <f t="shared" si="92"/>
        <v>1775</v>
      </c>
      <c r="B1879" s="226"/>
      <c r="C1879" s="226"/>
      <c r="D1879" s="136">
        <v>42832</v>
      </c>
      <c r="E1879" s="136">
        <v>42870</v>
      </c>
      <c r="F1879" s="136">
        <v>42870</v>
      </c>
      <c r="G1879" s="25">
        <f t="shared" si="90"/>
        <v>38</v>
      </c>
      <c r="H1879" s="373">
        <v>93.784650299999996</v>
      </c>
      <c r="I1879" s="121">
        <f t="shared" si="91"/>
        <v>3563.82</v>
      </c>
    </row>
    <row r="1880" spans="1:9">
      <c r="A1880" s="23">
        <f t="shared" si="92"/>
        <v>1776</v>
      </c>
      <c r="B1880" s="226"/>
      <c r="C1880" s="226"/>
      <c r="D1880" s="136">
        <v>42839</v>
      </c>
      <c r="E1880" s="136">
        <v>42870</v>
      </c>
      <c r="F1880" s="136">
        <v>42870</v>
      </c>
      <c r="G1880" s="25">
        <f t="shared" si="90"/>
        <v>31</v>
      </c>
      <c r="H1880" s="373">
        <v>92.871366099999989</v>
      </c>
      <c r="I1880" s="121">
        <f t="shared" si="91"/>
        <v>2879.01</v>
      </c>
    </row>
    <row r="1881" spans="1:9">
      <c r="A1881" s="23">
        <f t="shared" si="92"/>
        <v>1777</v>
      </c>
      <c r="B1881" s="226"/>
      <c r="C1881" s="226"/>
      <c r="D1881" s="136">
        <v>42839</v>
      </c>
      <c r="E1881" s="136">
        <v>42870</v>
      </c>
      <c r="F1881" s="136">
        <v>42870</v>
      </c>
      <c r="G1881" s="25">
        <f t="shared" si="90"/>
        <v>31</v>
      </c>
      <c r="H1881" s="373">
        <v>91.845764900000006</v>
      </c>
      <c r="I1881" s="121">
        <f t="shared" si="91"/>
        <v>2847.22</v>
      </c>
    </row>
    <row r="1882" spans="1:9">
      <c r="A1882" s="23">
        <f t="shared" si="92"/>
        <v>1778</v>
      </c>
      <c r="B1882" s="226"/>
      <c r="C1882" s="226"/>
      <c r="D1882" s="136">
        <v>42827</v>
      </c>
      <c r="E1882" s="136">
        <v>42870</v>
      </c>
      <c r="F1882" s="136">
        <v>42870</v>
      </c>
      <c r="G1882" s="25">
        <f t="shared" si="90"/>
        <v>43</v>
      </c>
      <c r="H1882" s="373">
        <v>91.89568349999999</v>
      </c>
      <c r="I1882" s="121">
        <f t="shared" si="91"/>
        <v>3951.51</v>
      </c>
    </row>
    <row r="1883" spans="1:9">
      <c r="A1883" s="23">
        <f t="shared" si="92"/>
        <v>1779</v>
      </c>
      <c r="B1883" s="226"/>
      <c r="C1883" s="226"/>
      <c r="D1883" s="136">
        <v>42839</v>
      </c>
      <c r="E1883" s="136">
        <v>42870</v>
      </c>
      <c r="F1883" s="136">
        <v>42870</v>
      </c>
      <c r="G1883" s="25">
        <f t="shared" si="90"/>
        <v>31</v>
      </c>
      <c r="H1883" s="373">
        <v>90.505903099999998</v>
      </c>
      <c r="I1883" s="121">
        <f t="shared" si="91"/>
        <v>2805.68</v>
      </c>
    </row>
    <row r="1884" spans="1:9">
      <c r="A1884" s="23">
        <f t="shared" si="92"/>
        <v>1780</v>
      </c>
      <c r="B1884" s="226"/>
      <c r="C1884" s="226"/>
      <c r="D1884" s="136">
        <v>42847</v>
      </c>
      <c r="E1884" s="136">
        <v>42870</v>
      </c>
      <c r="F1884" s="136">
        <v>42870</v>
      </c>
      <c r="G1884" s="25">
        <f t="shared" si="90"/>
        <v>23</v>
      </c>
      <c r="H1884" s="373">
        <v>62770.763420000003</v>
      </c>
      <c r="I1884" s="121">
        <f t="shared" si="91"/>
        <v>1443727.56</v>
      </c>
    </row>
    <row r="1885" spans="1:9">
      <c r="A1885" s="23">
        <f t="shared" si="92"/>
        <v>1781</v>
      </c>
      <c r="B1885" s="226"/>
      <c r="C1885" s="226"/>
      <c r="D1885" s="136">
        <v>42852</v>
      </c>
      <c r="E1885" s="136">
        <v>42870</v>
      </c>
      <c r="F1885" s="136">
        <v>42870</v>
      </c>
      <c r="G1885" s="25">
        <f t="shared" si="90"/>
        <v>18</v>
      </c>
      <c r="H1885" s="373">
        <v>63122.788133000002</v>
      </c>
      <c r="I1885" s="121">
        <f t="shared" si="91"/>
        <v>1136210.19</v>
      </c>
    </row>
    <row r="1886" spans="1:9">
      <c r="A1886" s="23">
        <f t="shared" si="92"/>
        <v>1782</v>
      </c>
      <c r="B1886" s="226"/>
      <c r="C1886" s="226"/>
      <c r="D1886" s="136">
        <v>42852</v>
      </c>
      <c r="E1886" s="136">
        <v>42870</v>
      </c>
      <c r="F1886" s="136">
        <v>42870</v>
      </c>
      <c r="G1886" s="25">
        <f t="shared" si="90"/>
        <v>18</v>
      </c>
      <c r="H1886" s="373">
        <v>62085.742356800001</v>
      </c>
      <c r="I1886" s="121">
        <f t="shared" si="91"/>
        <v>1117543.3600000001</v>
      </c>
    </row>
    <row r="1887" spans="1:9">
      <c r="A1887" s="23">
        <f t="shared" si="92"/>
        <v>1783</v>
      </c>
      <c r="B1887" s="226"/>
      <c r="C1887" s="226"/>
      <c r="D1887" s="136">
        <v>42828</v>
      </c>
      <c r="E1887" s="136">
        <v>42870</v>
      </c>
      <c r="F1887" s="136">
        <v>42870</v>
      </c>
      <c r="G1887" s="25">
        <f t="shared" si="90"/>
        <v>42</v>
      </c>
      <c r="H1887" s="373">
        <v>93.742105999999978</v>
      </c>
      <c r="I1887" s="121">
        <f t="shared" si="91"/>
        <v>3937.17</v>
      </c>
    </row>
    <row r="1888" spans="1:9">
      <c r="A1888" s="23">
        <f t="shared" si="92"/>
        <v>1784</v>
      </c>
      <c r="B1888" s="226"/>
      <c r="C1888" s="226"/>
      <c r="D1888" s="136">
        <v>42847</v>
      </c>
      <c r="E1888" s="136">
        <v>42870</v>
      </c>
      <c r="F1888" s="136">
        <v>42870</v>
      </c>
      <c r="G1888" s="25">
        <f t="shared" si="90"/>
        <v>23</v>
      </c>
      <c r="H1888" s="373">
        <v>62256.9976226</v>
      </c>
      <c r="I1888" s="121">
        <f t="shared" si="91"/>
        <v>1431910.95</v>
      </c>
    </row>
    <row r="1889" spans="1:10">
      <c r="A1889" s="23">
        <f t="shared" si="92"/>
        <v>1785</v>
      </c>
      <c r="B1889" s="226"/>
      <c r="C1889" s="226"/>
      <c r="D1889" s="136">
        <v>42847</v>
      </c>
      <c r="E1889" s="136">
        <v>42870</v>
      </c>
      <c r="F1889" s="136">
        <v>42870</v>
      </c>
      <c r="G1889" s="25">
        <f t="shared" si="90"/>
        <v>23</v>
      </c>
      <c r="H1889" s="373">
        <v>61282.745443900007</v>
      </c>
      <c r="I1889" s="121">
        <f t="shared" si="91"/>
        <v>1409503.15</v>
      </c>
    </row>
    <row r="1890" spans="1:10">
      <c r="A1890" s="23">
        <f t="shared" si="92"/>
        <v>1786</v>
      </c>
      <c r="B1890" s="226"/>
      <c r="C1890" s="226"/>
      <c r="D1890" s="136">
        <v>42852</v>
      </c>
      <c r="E1890" s="136">
        <v>42870</v>
      </c>
      <c r="F1890" s="136">
        <v>42870</v>
      </c>
      <c r="G1890" s="25">
        <f t="shared" si="90"/>
        <v>18</v>
      </c>
      <c r="H1890" s="373">
        <v>61697.563754399998</v>
      </c>
      <c r="I1890" s="121">
        <f t="shared" si="91"/>
        <v>1110556.1499999999</v>
      </c>
    </row>
    <row r="1891" spans="1:10">
      <c r="A1891" s="23">
        <f t="shared" si="92"/>
        <v>1787</v>
      </c>
      <c r="B1891" s="226"/>
      <c r="C1891" s="226"/>
      <c r="D1891" s="136">
        <v>42854</v>
      </c>
      <c r="E1891" s="136">
        <v>42870</v>
      </c>
      <c r="F1891" s="136">
        <v>42870</v>
      </c>
      <c r="G1891" s="25">
        <f t="shared" si="90"/>
        <v>16</v>
      </c>
      <c r="H1891" s="373">
        <v>62618.536517100001</v>
      </c>
      <c r="I1891" s="121">
        <f t="shared" si="91"/>
        <v>1001896.58</v>
      </c>
    </row>
    <row r="1892" spans="1:10">
      <c r="A1892" s="23">
        <f t="shared" si="92"/>
        <v>1788</v>
      </c>
      <c r="B1892" s="226"/>
      <c r="C1892" s="226"/>
      <c r="D1892" s="136">
        <v>42839</v>
      </c>
      <c r="E1892" s="136">
        <v>42870</v>
      </c>
      <c r="F1892" s="136">
        <v>42870</v>
      </c>
      <c r="G1892" s="25">
        <f t="shared" si="90"/>
        <v>31</v>
      </c>
      <c r="H1892" s="373">
        <v>93.807340600000003</v>
      </c>
      <c r="I1892" s="121">
        <f t="shared" si="91"/>
        <v>2908.03</v>
      </c>
    </row>
    <row r="1893" spans="1:10">
      <c r="A1893" s="23">
        <f t="shared" si="92"/>
        <v>1789</v>
      </c>
      <c r="B1893" s="226"/>
      <c r="C1893" s="226"/>
      <c r="D1893" s="136">
        <v>42854</v>
      </c>
      <c r="E1893" s="136">
        <v>42870</v>
      </c>
      <c r="F1893" s="136">
        <v>42870</v>
      </c>
      <c r="G1893" s="25">
        <f t="shared" si="90"/>
        <v>16</v>
      </c>
      <c r="H1893" s="373">
        <v>63326.391615699999</v>
      </c>
      <c r="I1893" s="121">
        <f t="shared" si="91"/>
        <v>1013222.27</v>
      </c>
    </row>
    <row r="1894" spans="1:10">
      <c r="A1894" s="23">
        <f t="shared" si="92"/>
        <v>1790</v>
      </c>
      <c r="B1894" s="226" t="s">
        <v>582</v>
      </c>
      <c r="C1894" s="226" t="s">
        <v>589</v>
      </c>
      <c r="D1894" s="136">
        <v>42857</v>
      </c>
      <c r="E1894" s="136">
        <v>42880</v>
      </c>
      <c r="F1894" s="136">
        <v>42880</v>
      </c>
      <c r="G1894" s="25">
        <f t="shared" si="90"/>
        <v>23</v>
      </c>
      <c r="H1894" s="373">
        <v>61263.6</v>
      </c>
      <c r="I1894" s="121">
        <f t="shared" si="91"/>
        <v>1409062.8</v>
      </c>
    </row>
    <row r="1895" spans="1:10">
      <c r="A1895" s="23">
        <f t="shared" si="92"/>
        <v>1791</v>
      </c>
      <c r="B1895" s="226"/>
      <c r="C1895" s="226"/>
      <c r="D1895" s="136">
        <v>42856</v>
      </c>
      <c r="E1895" s="136">
        <v>42880</v>
      </c>
      <c r="F1895" s="136">
        <v>42880</v>
      </c>
      <c r="G1895" s="25">
        <f t="shared" si="90"/>
        <v>24</v>
      </c>
      <c r="H1895" s="373">
        <v>64227.6</v>
      </c>
      <c r="I1895" s="121">
        <f t="shared" si="91"/>
        <v>1541462.4</v>
      </c>
    </row>
    <row r="1896" spans="1:10">
      <c r="A1896" s="23">
        <f t="shared" si="92"/>
        <v>1792</v>
      </c>
      <c r="B1896" s="226"/>
      <c r="C1896" s="226"/>
      <c r="D1896" s="136">
        <v>42857</v>
      </c>
      <c r="E1896" s="136">
        <v>42880</v>
      </c>
      <c r="F1896" s="136">
        <v>42880</v>
      </c>
      <c r="G1896" s="25">
        <f t="shared" si="90"/>
        <v>23</v>
      </c>
      <c r="H1896" s="373">
        <v>58231.199999999997</v>
      </c>
      <c r="I1896" s="121">
        <f t="shared" si="91"/>
        <v>1339317.6000000001</v>
      </c>
    </row>
    <row r="1897" spans="1:10">
      <c r="A1897" s="23">
        <f t="shared" si="92"/>
        <v>1793</v>
      </c>
      <c r="B1897" s="226"/>
      <c r="C1897" s="226"/>
      <c r="D1897" s="136">
        <v>42857</v>
      </c>
      <c r="E1897" s="136">
        <v>42880</v>
      </c>
      <c r="F1897" s="136">
        <v>42880</v>
      </c>
      <c r="G1897" s="25">
        <f t="shared" ref="G1897:G1960" si="93">F1897-D1897</f>
        <v>23</v>
      </c>
      <c r="H1897" s="373">
        <v>60442.8</v>
      </c>
      <c r="I1897" s="121">
        <f t="shared" ref="I1897:I1960" si="94">ROUND(G1897*H1897,2)</f>
        <v>1390184.4</v>
      </c>
    </row>
    <row r="1898" spans="1:10">
      <c r="A1898" s="23">
        <f t="shared" si="92"/>
        <v>1794</v>
      </c>
      <c r="B1898" s="226"/>
      <c r="C1898" s="226"/>
      <c r="D1898" s="136">
        <v>42856</v>
      </c>
      <c r="E1898" s="136">
        <v>42880</v>
      </c>
      <c r="F1898" s="136">
        <v>42880</v>
      </c>
      <c r="G1898" s="25">
        <f t="shared" si="93"/>
        <v>24</v>
      </c>
      <c r="H1898" s="373">
        <v>62016</v>
      </c>
      <c r="I1898" s="121">
        <f t="shared" si="94"/>
        <v>1488384</v>
      </c>
    </row>
    <row r="1899" spans="1:10">
      <c r="A1899" s="23">
        <f t="shared" si="92"/>
        <v>1795</v>
      </c>
      <c r="B1899" s="226"/>
      <c r="C1899" s="226"/>
      <c r="D1899" s="136">
        <v>42856</v>
      </c>
      <c r="E1899" s="136">
        <v>42880</v>
      </c>
      <c r="F1899" s="136">
        <v>42880</v>
      </c>
      <c r="G1899" s="25">
        <f t="shared" si="93"/>
        <v>24</v>
      </c>
      <c r="H1899" s="373">
        <v>61924.800000000003</v>
      </c>
      <c r="I1899" s="121">
        <f t="shared" si="94"/>
        <v>1486195.2</v>
      </c>
    </row>
    <row r="1900" spans="1:10">
      <c r="A1900" s="23">
        <f t="shared" si="92"/>
        <v>1796</v>
      </c>
      <c r="B1900" s="226"/>
      <c r="C1900" s="226"/>
      <c r="D1900" s="136">
        <v>42856</v>
      </c>
      <c r="E1900" s="136">
        <v>42880</v>
      </c>
      <c r="F1900" s="136">
        <v>42880</v>
      </c>
      <c r="G1900" s="25">
        <f t="shared" si="93"/>
        <v>24</v>
      </c>
      <c r="H1900" s="373">
        <v>60192</v>
      </c>
      <c r="I1900" s="121">
        <f t="shared" si="94"/>
        <v>1444608</v>
      </c>
    </row>
    <row r="1901" spans="1:10">
      <c r="A1901" s="23">
        <f t="shared" si="92"/>
        <v>1797</v>
      </c>
      <c r="B1901" s="226"/>
      <c r="C1901" s="226"/>
      <c r="D1901" s="136">
        <v>42857</v>
      </c>
      <c r="E1901" s="136">
        <v>42880</v>
      </c>
      <c r="F1901" s="136">
        <v>42880</v>
      </c>
      <c r="G1901" s="25">
        <f t="shared" si="93"/>
        <v>23</v>
      </c>
      <c r="H1901" s="373">
        <v>61886.8</v>
      </c>
      <c r="I1901" s="121">
        <f t="shared" si="94"/>
        <v>1423396.4</v>
      </c>
    </row>
    <row r="1902" spans="1:10">
      <c r="A1902" s="23">
        <f t="shared" si="92"/>
        <v>1798</v>
      </c>
      <c r="B1902" s="226"/>
      <c r="C1902" s="226"/>
      <c r="D1902" s="136">
        <v>42857</v>
      </c>
      <c r="E1902" s="136">
        <v>42880</v>
      </c>
      <c r="F1902" s="136">
        <v>42880</v>
      </c>
      <c r="G1902" s="25">
        <f t="shared" si="93"/>
        <v>23</v>
      </c>
      <c r="H1902" s="373">
        <v>61909.599999999999</v>
      </c>
      <c r="I1902" s="121">
        <f t="shared" si="94"/>
        <v>1423920.8</v>
      </c>
    </row>
    <row r="1903" spans="1:10">
      <c r="A1903" s="23">
        <f t="shared" si="92"/>
        <v>1799</v>
      </c>
      <c r="B1903" s="226"/>
      <c r="C1903" s="226"/>
      <c r="D1903" s="136">
        <v>42856</v>
      </c>
      <c r="E1903" s="136">
        <v>42880</v>
      </c>
      <c r="F1903" s="136">
        <v>42880</v>
      </c>
      <c r="G1903" s="177">
        <f t="shared" si="93"/>
        <v>24</v>
      </c>
      <c r="H1903" s="373">
        <v>60268</v>
      </c>
      <c r="I1903" s="121">
        <f t="shared" si="94"/>
        <v>1446432</v>
      </c>
      <c r="J1903" s="156"/>
    </row>
    <row r="1904" spans="1:10">
      <c r="A1904" s="23">
        <f t="shared" si="92"/>
        <v>1800</v>
      </c>
      <c r="B1904" s="226"/>
      <c r="C1904" s="226"/>
      <c r="D1904" s="136">
        <v>42856</v>
      </c>
      <c r="E1904" s="136">
        <v>42880</v>
      </c>
      <c r="F1904" s="136">
        <v>42880</v>
      </c>
      <c r="G1904" s="25">
        <f t="shared" si="93"/>
        <v>24</v>
      </c>
      <c r="H1904" s="373">
        <v>58075.4</v>
      </c>
      <c r="I1904" s="121">
        <f t="shared" si="94"/>
        <v>1393809.6</v>
      </c>
    </row>
    <row r="1905" spans="1:9">
      <c r="A1905" s="23">
        <f t="shared" si="92"/>
        <v>1801</v>
      </c>
      <c r="B1905" s="226"/>
      <c r="C1905" s="226"/>
      <c r="D1905" s="136">
        <v>42864</v>
      </c>
      <c r="E1905" s="136">
        <v>42880</v>
      </c>
      <c r="F1905" s="136">
        <v>42880</v>
      </c>
      <c r="G1905" s="25">
        <f t="shared" si="93"/>
        <v>16</v>
      </c>
      <c r="H1905" s="373">
        <v>60389.599999999999</v>
      </c>
      <c r="I1905" s="121">
        <f t="shared" si="94"/>
        <v>966233.59999999998</v>
      </c>
    </row>
    <row r="1906" spans="1:9">
      <c r="A1906" s="23">
        <f t="shared" si="92"/>
        <v>1802</v>
      </c>
      <c r="B1906" s="226"/>
      <c r="C1906" s="226"/>
      <c r="D1906" s="136">
        <v>42864</v>
      </c>
      <c r="E1906" s="136">
        <v>42880</v>
      </c>
      <c r="F1906" s="136">
        <v>42880</v>
      </c>
      <c r="G1906" s="25">
        <f t="shared" si="93"/>
        <v>16</v>
      </c>
      <c r="H1906" s="373">
        <v>62878.6</v>
      </c>
      <c r="I1906" s="121">
        <f t="shared" si="94"/>
        <v>1006057.6</v>
      </c>
    </row>
    <row r="1907" spans="1:9">
      <c r="A1907" s="23">
        <f t="shared" si="92"/>
        <v>1803</v>
      </c>
      <c r="B1907" s="226"/>
      <c r="C1907" s="226"/>
      <c r="D1907" s="136">
        <v>42864</v>
      </c>
      <c r="E1907" s="136">
        <v>42880</v>
      </c>
      <c r="F1907" s="136">
        <v>42880</v>
      </c>
      <c r="G1907" s="25">
        <f t="shared" si="93"/>
        <v>16</v>
      </c>
      <c r="H1907" s="373">
        <v>63057.2</v>
      </c>
      <c r="I1907" s="121">
        <f t="shared" si="94"/>
        <v>1008915.2</v>
      </c>
    </row>
    <row r="1908" spans="1:9">
      <c r="A1908" s="23">
        <f t="shared" si="92"/>
        <v>1804</v>
      </c>
      <c r="B1908" s="226"/>
      <c r="C1908" s="226"/>
      <c r="D1908" s="136">
        <v>42863</v>
      </c>
      <c r="E1908" s="136">
        <v>42880</v>
      </c>
      <c r="F1908" s="136">
        <v>42880</v>
      </c>
      <c r="G1908" s="25">
        <f t="shared" si="93"/>
        <v>17</v>
      </c>
      <c r="H1908" s="373">
        <v>61769</v>
      </c>
      <c r="I1908" s="121">
        <f t="shared" si="94"/>
        <v>1050073</v>
      </c>
    </row>
    <row r="1909" spans="1:9">
      <c r="A1909" s="23">
        <f t="shared" si="92"/>
        <v>1805</v>
      </c>
      <c r="B1909" s="226"/>
      <c r="C1909" s="226"/>
      <c r="D1909" s="136">
        <v>42863</v>
      </c>
      <c r="E1909" s="136">
        <v>42880</v>
      </c>
      <c r="F1909" s="136">
        <v>42880</v>
      </c>
      <c r="G1909" s="25">
        <f t="shared" si="93"/>
        <v>17</v>
      </c>
      <c r="H1909" s="373">
        <v>65436</v>
      </c>
      <c r="I1909" s="121">
        <f t="shared" si="94"/>
        <v>1112412</v>
      </c>
    </row>
    <row r="1910" spans="1:9">
      <c r="A1910" s="23">
        <f t="shared" ref="A1910:A1973" si="95">A1909+1</f>
        <v>1806</v>
      </c>
      <c r="B1910" s="226"/>
      <c r="C1910" s="226"/>
      <c r="D1910" s="136">
        <v>42863</v>
      </c>
      <c r="E1910" s="136">
        <v>42880</v>
      </c>
      <c r="F1910" s="136">
        <v>42880</v>
      </c>
      <c r="G1910" s="25">
        <f t="shared" si="93"/>
        <v>17</v>
      </c>
      <c r="H1910" s="373">
        <v>59622</v>
      </c>
      <c r="I1910" s="121">
        <f t="shared" si="94"/>
        <v>1013574</v>
      </c>
    </row>
    <row r="1911" spans="1:9">
      <c r="A1911" s="23">
        <f t="shared" si="95"/>
        <v>1807</v>
      </c>
      <c r="B1911" s="226"/>
      <c r="C1911" s="226"/>
      <c r="D1911" s="136">
        <v>42865</v>
      </c>
      <c r="E1911" s="136">
        <v>42880</v>
      </c>
      <c r="F1911" s="136">
        <v>42880</v>
      </c>
      <c r="G1911" s="25">
        <f t="shared" si="93"/>
        <v>15</v>
      </c>
      <c r="H1911" s="373">
        <v>62751.3</v>
      </c>
      <c r="I1911" s="121">
        <f t="shared" si="94"/>
        <v>941269.5</v>
      </c>
    </row>
    <row r="1912" spans="1:9">
      <c r="A1912" s="23">
        <f t="shared" si="95"/>
        <v>1808</v>
      </c>
      <c r="B1912" s="226"/>
      <c r="C1912" s="226"/>
      <c r="D1912" s="136">
        <v>42864</v>
      </c>
      <c r="E1912" s="136">
        <v>42880</v>
      </c>
      <c r="F1912" s="136">
        <v>42880</v>
      </c>
      <c r="G1912" s="25">
        <f t="shared" si="93"/>
        <v>16</v>
      </c>
      <c r="H1912" s="373">
        <v>61542.9</v>
      </c>
      <c r="I1912" s="121">
        <f t="shared" si="94"/>
        <v>984686.4</v>
      </c>
    </row>
    <row r="1913" spans="1:9">
      <c r="A1913" s="23">
        <f t="shared" si="95"/>
        <v>1809</v>
      </c>
      <c r="B1913" s="226"/>
      <c r="C1913" s="226"/>
      <c r="D1913" s="136">
        <v>42867</v>
      </c>
      <c r="E1913" s="136">
        <v>42880</v>
      </c>
      <c r="F1913" s="136">
        <v>42880</v>
      </c>
      <c r="G1913" s="25">
        <f t="shared" si="93"/>
        <v>13</v>
      </c>
      <c r="H1913" s="373">
        <v>60746.8</v>
      </c>
      <c r="I1913" s="121">
        <f t="shared" si="94"/>
        <v>789708.4</v>
      </c>
    </row>
    <row r="1914" spans="1:9">
      <c r="A1914" s="23">
        <f t="shared" si="95"/>
        <v>1810</v>
      </c>
      <c r="B1914" s="226"/>
      <c r="C1914" s="226"/>
      <c r="D1914" s="136">
        <v>42864</v>
      </c>
      <c r="E1914" s="136">
        <v>42880</v>
      </c>
      <c r="F1914" s="136">
        <v>42880</v>
      </c>
      <c r="G1914" s="25">
        <f t="shared" si="93"/>
        <v>16</v>
      </c>
      <c r="H1914" s="373">
        <v>60359.199999999997</v>
      </c>
      <c r="I1914" s="121">
        <f t="shared" si="94"/>
        <v>965747.19999999995</v>
      </c>
    </row>
    <row r="1915" spans="1:9">
      <c r="A1915" s="23">
        <f t="shared" si="95"/>
        <v>1811</v>
      </c>
      <c r="B1915" s="226"/>
      <c r="C1915" s="226"/>
      <c r="D1915" s="136">
        <v>42865</v>
      </c>
      <c r="E1915" s="136">
        <v>42880</v>
      </c>
      <c r="F1915" s="136">
        <v>42880</v>
      </c>
      <c r="G1915" s="25">
        <f t="shared" si="93"/>
        <v>15</v>
      </c>
      <c r="H1915" s="373">
        <v>63016.160000000003</v>
      </c>
      <c r="I1915" s="121">
        <f t="shared" si="94"/>
        <v>945242.4</v>
      </c>
    </row>
    <row r="1916" spans="1:9">
      <c r="A1916" s="23">
        <f t="shared" si="95"/>
        <v>1812</v>
      </c>
      <c r="B1916" s="226"/>
      <c r="C1916" s="226"/>
      <c r="D1916" s="136">
        <v>42865</v>
      </c>
      <c r="E1916" s="136">
        <v>42880</v>
      </c>
      <c r="F1916" s="136">
        <v>42880</v>
      </c>
      <c r="G1916" s="25">
        <f t="shared" si="93"/>
        <v>15</v>
      </c>
      <c r="H1916" s="373">
        <v>62677.2</v>
      </c>
      <c r="I1916" s="121">
        <f t="shared" si="94"/>
        <v>940158</v>
      </c>
    </row>
    <row r="1917" spans="1:9">
      <c r="A1917" s="23">
        <f t="shared" si="95"/>
        <v>1813</v>
      </c>
      <c r="B1917" s="226"/>
      <c r="C1917" s="226"/>
      <c r="D1917" s="136">
        <v>42864</v>
      </c>
      <c r="E1917" s="136">
        <v>42880</v>
      </c>
      <c r="F1917" s="136">
        <v>42880</v>
      </c>
      <c r="G1917" s="25">
        <f t="shared" si="93"/>
        <v>16</v>
      </c>
      <c r="H1917" s="373">
        <v>60287</v>
      </c>
      <c r="I1917" s="121">
        <f t="shared" si="94"/>
        <v>964592</v>
      </c>
    </row>
    <row r="1918" spans="1:9">
      <c r="A1918" s="23">
        <f t="shared" si="95"/>
        <v>1814</v>
      </c>
      <c r="B1918" s="226" t="s">
        <v>582</v>
      </c>
      <c r="C1918" s="226" t="s">
        <v>590</v>
      </c>
      <c r="D1918" s="136">
        <v>42929</v>
      </c>
      <c r="E1918" s="136">
        <v>42962</v>
      </c>
      <c r="F1918" s="136">
        <v>42962</v>
      </c>
      <c r="G1918" s="25">
        <f t="shared" si="93"/>
        <v>33</v>
      </c>
      <c r="H1918" s="373">
        <v>882.78642979999995</v>
      </c>
      <c r="I1918" s="121">
        <f t="shared" si="94"/>
        <v>29131.95</v>
      </c>
    </row>
    <row r="1919" spans="1:9">
      <c r="A1919" s="23">
        <f t="shared" si="95"/>
        <v>1815</v>
      </c>
      <c r="B1919" s="226"/>
      <c r="C1919" s="226"/>
      <c r="D1919" s="136">
        <v>42929</v>
      </c>
      <c r="E1919" s="136">
        <v>42962</v>
      </c>
      <c r="F1919" s="136">
        <v>42962</v>
      </c>
      <c r="G1919" s="25">
        <f t="shared" si="93"/>
        <v>33</v>
      </c>
      <c r="H1919" s="373">
        <v>759.14687379999998</v>
      </c>
      <c r="I1919" s="121">
        <f t="shared" si="94"/>
        <v>25051.85</v>
      </c>
    </row>
    <row r="1920" spans="1:9">
      <c r="A1920" s="23">
        <f t="shared" si="95"/>
        <v>1816</v>
      </c>
      <c r="B1920" s="226"/>
      <c r="C1920" s="226"/>
      <c r="D1920" s="136">
        <v>42929</v>
      </c>
      <c r="E1920" s="136">
        <v>42962</v>
      </c>
      <c r="F1920" s="136">
        <v>42962</v>
      </c>
      <c r="G1920" s="25">
        <f t="shared" si="93"/>
        <v>33</v>
      </c>
      <c r="H1920" s="373">
        <v>883.25994300000002</v>
      </c>
      <c r="I1920" s="121">
        <f t="shared" si="94"/>
        <v>29147.58</v>
      </c>
    </row>
    <row r="1921" spans="1:9">
      <c r="A1921" s="23">
        <f t="shared" si="95"/>
        <v>1817</v>
      </c>
      <c r="B1921" s="226"/>
      <c r="C1921" s="226"/>
      <c r="D1921" s="136">
        <v>42934</v>
      </c>
      <c r="E1921" s="136">
        <v>42962</v>
      </c>
      <c r="F1921" s="136">
        <v>42962</v>
      </c>
      <c r="G1921" s="25">
        <f t="shared" si="93"/>
        <v>28</v>
      </c>
      <c r="H1921" s="373">
        <v>63571.960133400004</v>
      </c>
      <c r="I1921" s="121">
        <f t="shared" si="94"/>
        <v>1780014.88</v>
      </c>
    </row>
    <row r="1922" spans="1:9">
      <c r="A1922" s="23">
        <f t="shared" si="95"/>
        <v>1818</v>
      </c>
      <c r="B1922" s="226"/>
      <c r="C1922" s="226"/>
      <c r="D1922" s="136">
        <v>42934</v>
      </c>
      <c r="E1922" s="136">
        <v>42962</v>
      </c>
      <c r="F1922" s="136">
        <v>42962</v>
      </c>
      <c r="G1922" s="25">
        <f t="shared" si="93"/>
        <v>28</v>
      </c>
      <c r="H1922" s="373">
        <v>62876.56356319999</v>
      </c>
      <c r="I1922" s="121">
        <f t="shared" si="94"/>
        <v>1760543.78</v>
      </c>
    </row>
    <row r="1923" spans="1:9">
      <c r="A1923" s="23">
        <f t="shared" si="95"/>
        <v>1819</v>
      </c>
      <c r="B1923" s="226"/>
      <c r="C1923" s="226"/>
      <c r="D1923" s="136">
        <v>42934</v>
      </c>
      <c r="E1923" s="136">
        <v>42962</v>
      </c>
      <c r="F1923" s="136">
        <v>42962</v>
      </c>
      <c r="G1923" s="25">
        <f t="shared" si="93"/>
        <v>28</v>
      </c>
      <c r="H1923" s="373">
        <v>63918.695265299997</v>
      </c>
      <c r="I1923" s="121">
        <f t="shared" si="94"/>
        <v>1789723.47</v>
      </c>
    </row>
    <row r="1924" spans="1:9">
      <c r="A1924" s="23">
        <f t="shared" si="95"/>
        <v>1820</v>
      </c>
      <c r="B1924" s="226"/>
      <c r="C1924" s="226"/>
      <c r="D1924" s="136">
        <v>42932</v>
      </c>
      <c r="E1924" s="136">
        <v>42962</v>
      </c>
      <c r="F1924" s="136">
        <v>42962</v>
      </c>
      <c r="G1924" s="25">
        <f t="shared" si="93"/>
        <v>30</v>
      </c>
      <c r="H1924" s="373">
        <v>64074.726074699989</v>
      </c>
      <c r="I1924" s="121">
        <f t="shared" si="94"/>
        <v>1922241.78</v>
      </c>
    </row>
    <row r="1925" spans="1:9">
      <c r="A1925" s="23">
        <f t="shared" si="95"/>
        <v>1821</v>
      </c>
      <c r="B1925" s="226"/>
      <c r="C1925" s="226"/>
      <c r="D1925" s="136">
        <v>42935</v>
      </c>
      <c r="E1925" s="136">
        <v>42962</v>
      </c>
      <c r="F1925" s="136">
        <v>42962</v>
      </c>
      <c r="G1925" s="25">
        <f t="shared" si="93"/>
        <v>27</v>
      </c>
      <c r="H1925" s="373">
        <v>63936.032021899999</v>
      </c>
      <c r="I1925" s="121">
        <f t="shared" si="94"/>
        <v>1726272.86</v>
      </c>
    </row>
    <row r="1926" spans="1:9">
      <c r="A1926" s="23">
        <f t="shared" si="95"/>
        <v>1822</v>
      </c>
      <c r="B1926" s="226"/>
      <c r="C1926" s="226"/>
      <c r="D1926" s="136">
        <v>42935</v>
      </c>
      <c r="E1926" s="136">
        <v>42962</v>
      </c>
      <c r="F1926" s="136">
        <v>42962</v>
      </c>
      <c r="G1926" s="25">
        <f t="shared" si="93"/>
        <v>27</v>
      </c>
      <c r="H1926" s="373">
        <v>62192.724830799998</v>
      </c>
      <c r="I1926" s="121">
        <f t="shared" si="94"/>
        <v>1679203.57</v>
      </c>
    </row>
    <row r="1927" spans="1:9">
      <c r="A1927" s="23">
        <f t="shared" si="95"/>
        <v>1823</v>
      </c>
      <c r="B1927" s="226"/>
      <c r="C1927" s="226"/>
      <c r="D1927" s="136">
        <v>42932</v>
      </c>
      <c r="E1927" s="136">
        <v>42962</v>
      </c>
      <c r="F1927" s="136">
        <v>42962</v>
      </c>
      <c r="G1927" s="25">
        <f t="shared" si="93"/>
        <v>30</v>
      </c>
      <c r="H1927" s="373">
        <v>63259.898514599998</v>
      </c>
      <c r="I1927" s="121">
        <f t="shared" si="94"/>
        <v>1897796.96</v>
      </c>
    </row>
    <row r="1928" spans="1:9">
      <c r="A1928" s="23">
        <f t="shared" si="95"/>
        <v>1824</v>
      </c>
      <c r="B1928" s="226"/>
      <c r="C1928" s="226"/>
      <c r="D1928" s="136">
        <v>42932</v>
      </c>
      <c r="E1928" s="136">
        <v>42962</v>
      </c>
      <c r="F1928" s="136">
        <v>42962</v>
      </c>
      <c r="G1928" s="25">
        <f t="shared" si="93"/>
        <v>30</v>
      </c>
      <c r="H1928" s="373">
        <v>64747.006969299997</v>
      </c>
      <c r="I1928" s="121">
        <f t="shared" si="94"/>
        <v>1942410.21</v>
      </c>
    </row>
    <row r="1929" spans="1:9">
      <c r="A1929" s="23">
        <f t="shared" si="95"/>
        <v>1825</v>
      </c>
      <c r="B1929" s="226"/>
      <c r="C1929" s="226"/>
      <c r="D1929" s="136">
        <v>42935</v>
      </c>
      <c r="E1929" s="136">
        <v>42962</v>
      </c>
      <c r="F1929" s="136">
        <v>42962</v>
      </c>
      <c r="G1929" s="25">
        <f t="shared" si="93"/>
        <v>27</v>
      </c>
      <c r="H1929" s="373">
        <v>65594.581736299995</v>
      </c>
      <c r="I1929" s="121">
        <f t="shared" si="94"/>
        <v>1771053.71</v>
      </c>
    </row>
    <row r="1930" spans="1:9">
      <c r="A1930" s="23">
        <f t="shared" si="95"/>
        <v>1826</v>
      </c>
      <c r="B1930" s="226"/>
      <c r="C1930" s="226"/>
      <c r="D1930" s="136">
        <v>42935</v>
      </c>
      <c r="E1930" s="136">
        <v>42962</v>
      </c>
      <c r="F1930" s="136">
        <v>42962</v>
      </c>
      <c r="G1930" s="25">
        <f t="shared" si="93"/>
        <v>27</v>
      </c>
      <c r="H1930" s="373">
        <v>63880.169139500002</v>
      </c>
      <c r="I1930" s="121">
        <f t="shared" si="94"/>
        <v>1724764.57</v>
      </c>
    </row>
    <row r="1931" spans="1:9">
      <c r="A1931" s="23">
        <f t="shared" si="95"/>
        <v>1827</v>
      </c>
      <c r="B1931" s="226"/>
      <c r="C1931" s="226"/>
      <c r="D1931" s="136">
        <v>42935</v>
      </c>
      <c r="E1931" s="136">
        <v>42962</v>
      </c>
      <c r="F1931" s="136">
        <v>42962</v>
      </c>
      <c r="G1931" s="25">
        <f t="shared" si="93"/>
        <v>27</v>
      </c>
      <c r="H1931" s="373">
        <v>62940.131670700008</v>
      </c>
      <c r="I1931" s="121">
        <f t="shared" si="94"/>
        <v>1699383.56</v>
      </c>
    </row>
    <row r="1932" spans="1:9">
      <c r="A1932" s="23">
        <f t="shared" si="95"/>
        <v>1828</v>
      </c>
      <c r="B1932" s="226"/>
      <c r="C1932" s="226"/>
      <c r="D1932" s="136">
        <v>42935</v>
      </c>
      <c r="E1932" s="136">
        <v>42962</v>
      </c>
      <c r="F1932" s="136">
        <v>42962</v>
      </c>
      <c r="G1932" s="25">
        <f t="shared" si="93"/>
        <v>27</v>
      </c>
      <c r="H1932" s="373">
        <v>62000.094201899999</v>
      </c>
      <c r="I1932" s="121">
        <f t="shared" si="94"/>
        <v>1674002.54</v>
      </c>
    </row>
    <row r="1933" spans="1:9">
      <c r="A1933" s="23">
        <f t="shared" si="95"/>
        <v>1829</v>
      </c>
      <c r="B1933" s="226"/>
      <c r="C1933" s="226"/>
      <c r="D1933" s="136">
        <v>42937</v>
      </c>
      <c r="E1933" s="136">
        <v>42962</v>
      </c>
      <c r="F1933" s="136">
        <v>42962</v>
      </c>
      <c r="G1933" s="25">
        <f t="shared" si="93"/>
        <v>25</v>
      </c>
      <c r="H1933" s="373">
        <v>64600.607691400008</v>
      </c>
      <c r="I1933" s="121">
        <f t="shared" si="94"/>
        <v>1615015.19</v>
      </c>
    </row>
    <row r="1934" spans="1:9">
      <c r="A1934" s="23">
        <f t="shared" si="95"/>
        <v>1830</v>
      </c>
      <c r="B1934" s="226"/>
      <c r="C1934" s="226"/>
      <c r="D1934" s="136">
        <v>42942</v>
      </c>
      <c r="E1934" s="136">
        <v>42962</v>
      </c>
      <c r="F1934" s="136">
        <v>42962</v>
      </c>
      <c r="G1934" s="25">
        <f t="shared" si="93"/>
        <v>20</v>
      </c>
      <c r="H1934" s="373">
        <v>61688.032583200002</v>
      </c>
      <c r="I1934" s="121">
        <f t="shared" si="94"/>
        <v>1233760.6499999999</v>
      </c>
    </row>
    <row r="1935" spans="1:9">
      <c r="A1935" s="23">
        <f t="shared" si="95"/>
        <v>1831</v>
      </c>
      <c r="B1935" s="226"/>
      <c r="C1935" s="226"/>
      <c r="D1935" s="136">
        <v>42943</v>
      </c>
      <c r="E1935" s="136">
        <v>42962</v>
      </c>
      <c r="F1935" s="136">
        <v>42962</v>
      </c>
      <c r="G1935" s="25">
        <f t="shared" si="93"/>
        <v>19</v>
      </c>
      <c r="H1935" s="373">
        <v>61560.896368200003</v>
      </c>
      <c r="I1935" s="121">
        <f t="shared" si="94"/>
        <v>1169657.03</v>
      </c>
    </row>
    <row r="1936" spans="1:9">
      <c r="A1936" s="23">
        <f t="shared" si="95"/>
        <v>1832</v>
      </c>
      <c r="B1936" s="226"/>
      <c r="C1936" s="226"/>
      <c r="D1936" s="136">
        <v>42945</v>
      </c>
      <c r="E1936" s="136">
        <v>42962</v>
      </c>
      <c r="F1936" s="136">
        <v>42962</v>
      </c>
      <c r="G1936" s="25">
        <f t="shared" si="93"/>
        <v>17</v>
      </c>
      <c r="H1936" s="373">
        <v>61607.127719099997</v>
      </c>
      <c r="I1936" s="121">
        <f t="shared" si="94"/>
        <v>1047321.17</v>
      </c>
    </row>
    <row r="1937" spans="1:9">
      <c r="A1937" s="23">
        <f t="shared" si="95"/>
        <v>1833</v>
      </c>
      <c r="B1937" s="226"/>
      <c r="C1937" s="226"/>
      <c r="D1937" s="136">
        <v>42943</v>
      </c>
      <c r="E1937" s="136">
        <v>42962</v>
      </c>
      <c r="F1937" s="136">
        <v>42962</v>
      </c>
      <c r="G1937" s="25">
        <f t="shared" si="93"/>
        <v>19</v>
      </c>
      <c r="H1937" s="373">
        <v>63564.254908199997</v>
      </c>
      <c r="I1937" s="121">
        <f t="shared" si="94"/>
        <v>1207720.8400000001</v>
      </c>
    </row>
    <row r="1938" spans="1:9">
      <c r="A1938" s="23">
        <f t="shared" si="95"/>
        <v>1834</v>
      </c>
      <c r="B1938" s="226"/>
      <c r="C1938" s="226"/>
      <c r="D1938" s="136">
        <v>42942</v>
      </c>
      <c r="E1938" s="136">
        <v>42962</v>
      </c>
      <c r="F1938" s="136">
        <v>42962</v>
      </c>
      <c r="G1938" s="25">
        <f t="shared" si="93"/>
        <v>20</v>
      </c>
      <c r="H1938" s="373">
        <v>64165.262470200003</v>
      </c>
      <c r="I1938" s="121">
        <f t="shared" si="94"/>
        <v>1283305.25</v>
      </c>
    </row>
    <row r="1939" spans="1:9">
      <c r="A1939" s="23">
        <f t="shared" si="95"/>
        <v>1835</v>
      </c>
      <c r="B1939" s="226"/>
      <c r="C1939" s="226"/>
      <c r="D1939" s="136">
        <v>42942</v>
      </c>
      <c r="E1939" s="136">
        <v>42962</v>
      </c>
      <c r="F1939" s="136">
        <v>42962</v>
      </c>
      <c r="G1939" s="25">
        <f t="shared" si="93"/>
        <v>20</v>
      </c>
      <c r="H1939" s="373">
        <v>64920.374535299998</v>
      </c>
      <c r="I1939" s="121">
        <f t="shared" si="94"/>
        <v>1298407.49</v>
      </c>
    </row>
    <row r="1940" spans="1:9">
      <c r="A1940" s="23">
        <f t="shared" si="95"/>
        <v>1836</v>
      </c>
      <c r="B1940" s="226"/>
      <c r="C1940" s="226"/>
      <c r="D1940" s="136">
        <v>42943</v>
      </c>
      <c r="E1940" s="136">
        <v>42962</v>
      </c>
      <c r="F1940" s="136">
        <v>42962</v>
      </c>
      <c r="G1940" s="25">
        <f t="shared" si="93"/>
        <v>19</v>
      </c>
      <c r="H1940" s="373">
        <v>62843.816356299998</v>
      </c>
      <c r="I1940" s="121">
        <f t="shared" si="94"/>
        <v>1194032.51</v>
      </c>
    </row>
    <row r="1941" spans="1:9">
      <c r="A1941" s="23">
        <f t="shared" si="95"/>
        <v>1837</v>
      </c>
      <c r="B1941" s="226" t="s">
        <v>582</v>
      </c>
      <c r="C1941" s="226" t="s">
        <v>591</v>
      </c>
      <c r="D1941" s="136">
        <v>42952</v>
      </c>
      <c r="E1941" s="136">
        <v>42972</v>
      </c>
      <c r="F1941" s="136">
        <v>42972</v>
      </c>
      <c r="G1941" s="25">
        <f t="shared" si="93"/>
        <v>20</v>
      </c>
      <c r="H1941" s="373">
        <v>61514.400000000001</v>
      </c>
      <c r="I1941" s="121">
        <f t="shared" si="94"/>
        <v>1230288</v>
      </c>
    </row>
    <row r="1942" spans="1:9">
      <c r="A1942" s="23">
        <f t="shared" si="95"/>
        <v>1838</v>
      </c>
      <c r="B1942" s="226"/>
      <c r="C1942" s="226"/>
      <c r="D1942" s="136">
        <v>42950</v>
      </c>
      <c r="E1942" s="136">
        <v>42972</v>
      </c>
      <c r="F1942" s="136">
        <v>42972</v>
      </c>
      <c r="G1942" s="25">
        <f t="shared" si="93"/>
        <v>22</v>
      </c>
      <c r="H1942" s="373">
        <v>59528.9</v>
      </c>
      <c r="I1942" s="121">
        <f t="shared" si="94"/>
        <v>1309635.8</v>
      </c>
    </row>
    <row r="1943" spans="1:9">
      <c r="A1943" s="23">
        <f t="shared" si="95"/>
        <v>1839</v>
      </c>
      <c r="B1943" s="226"/>
      <c r="C1943" s="226"/>
      <c r="D1943" s="136">
        <v>42952</v>
      </c>
      <c r="E1943" s="136">
        <v>42972</v>
      </c>
      <c r="F1943" s="136">
        <v>42972</v>
      </c>
      <c r="G1943" s="25">
        <f t="shared" si="93"/>
        <v>20</v>
      </c>
      <c r="H1943" s="373">
        <v>62147.1</v>
      </c>
      <c r="I1943" s="121">
        <f t="shared" si="94"/>
        <v>1242942</v>
      </c>
    </row>
    <row r="1944" spans="1:9">
      <c r="A1944" s="23">
        <f t="shared" si="95"/>
        <v>1840</v>
      </c>
      <c r="B1944" s="226"/>
      <c r="C1944" s="226"/>
      <c r="D1944" s="136">
        <v>42952</v>
      </c>
      <c r="E1944" s="136">
        <v>42972</v>
      </c>
      <c r="F1944" s="136">
        <v>42972</v>
      </c>
      <c r="G1944" s="25">
        <f t="shared" si="93"/>
        <v>20</v>
      </c>
      <c r="H1944" s="373">
        <v>62321.9</v>
      </c>
      <c r="I1944" s="121">
        <f t="shared" si="94"/>
        <v>1246438</v>
      </c>
    </row>
    <row r="1945" spans="1:9">
      <c r="A1945" s="23">
        <f t="shared" si="95"/>
        <v>1841</v>
      </c>
      <c r="B1945" s="226"/>
      <c r="C1945" s="226"/>
      <c r="D1945" s="136">
        <v>42954</v>
      </c>
      <c r="E1945" s="136">
        <v>42972</v>
      </c>
      <c r="F1945" s="136">
        <v>42972</v>
      </c>
      <c r="G1945" s="25">
        <f t="shared" si="93"/>
        <v>18</v>
      </c>
      <c r="H1945" s="373">
        <v>62240.2</v>
      </c>
      <c r="I1945" s="121">
        <f t="shared" si="94"/>
        <v>1120323.6000000001</v>
      </c>
    </row>
    <row r="1946" spans="1:9">
      <c r="A1946" s="23">
        <f t="shared" si="95"/>
        <v>1842</v>
      </c>
      <c r="B1946" s="226"/>
      <c r="C1946" s="226"/>
      <c r="D1946" s="136">
        <v>42954</v>
      </c>
      <c r="E1946" s="136">
        <v>42972</v>
      </c>
      <c r="F1946" s="136">
        <v>42972</v>
      </c>
      <c r="G1946" s="25">
        <f t="shared" si="93"/>
        <v>18</v>
      </c>
      <c r="H1946" s="373">
        <v>62616.4</v>
      </c>
      <c r="I1946" s="121">
        <f t="shared" si="94"/>
        <v>1127095.2</v>
      </c>
    </row>
    <row r="1947" spans="1:9">
      <c r="A1947" s="23">
        <f t="shared" si="95"/>
        <v>1843</v>
      </c>
      <c r="B1947" s="226"/>
      <c r="C1947" s="226"/>
      <c r="D1947" s="136">
        <v>42955</v>
      </c>
      <c r="E1947" s="136">
        <v>42972</v>
      </c>
      <c r="F1947" s="136">
        <v>42972</v>
      </c>
      <c r="G1947" s="25">
        <f t="shared" si="93"/>
        <v>17</v>
      </c>
      <c r="H1947" s="373">
        <v>60385.8</v>
      </c>
      <c r="I1947" s="121">
        <f t="shared" si="94"/>
        <v>1026558.6</v>
      </c>
    </row>
    <row r="1948" spans="1:9">
      <c r="A1948" s="23">
        <f t="shared" si="95"/>
        <v>1844</v>
      </c>
      <c r="B1948" s="226"/>
      <c r="C1948" s="226"/>
      <c r="D1948" s="136">
        <v>42955</v>
      </c>
      <c r="E1948" s="136">
        <v>42972</v>
      </c>
      <c r="F1948" s="136">
        <v>42972</v>
      </c>
      <c r="G1948" s="25">
        <f t="shared" si="93"/>
        <v>17</v>
      </c>
      <c r="H1948" s="373">
        <v>62548</v>
      </c>
      <c r="I1948" s="121">
        <f t="shared" si="94"/>
        <v>1063316</v>
      </c>
    </row>
    <row r="1949" spans="1:9">
      <c r="A1949" s="23">
        <f t="shared" si="95"/>
        <v>1845</v>
      </c>
      <c r="B1949" s="226"/>
      <c r="C1949" s="226"/>
      <c r="D1949" s="136">
        <v>42954</v>
      </c>
      <c r="E1949" s="136">
        <v>42972</v>
      </c>
      <c r="F1949" s="136">
        <v>42972</v>
      </c>
      <c r="G1949" s="25">
        <f t="shared" si="93"/>
        <v>18</v>
      </c>
      <c r="H1949" s="373">
        <v>60484.6</v>
      </c>
      <c r="I1949" s="121">
        <f t="shared" si="94"/>
        <v>1088722.8</v>
      </c>
    </row>
    <row r="1950" spans="1:9">
      <c r="A1950" s="23">
        <f t="shared" si="95"/>
        <v>1846</v>
      </c>
      <c r="B1950" s="226"/>
      <c r="C1950" s="226"/>
      <c r="D1950" s="136">
        <v>42955</v>
      </c>
      <c r="E1950" s="136">
        <v>42972</v>
      </c>
      <c r="F1950" s="136">
        <v>42972</v>
      </c>
      <c r="G1950" s="25">
        <f t="shared" si="93"/>
        <v>17</v>
      </c>
      <c r="H1950" s="373">
        <v>63606.3</v>
      </c>
      <c r="I1950" s="121">
        <f t="shared" si="94"/>
        <v>1081307.1000000001</v>
      </c>
    </row>
    <row r="1951" spans="1:9">
      <c r="A1951" s="23">
        <f t="shared" si="95"/>
        <v>1847</v>
      </c>
      <c r="B1951" s="226"/>
      <c r="C1951" s="226"/>
      <c r="D1951" s="136">
        <v>42961</v>
      </c>
      <c r="E1951" s="136">
        <v>42972</v>
      </c>
      <c r="F1951" s="136">
        <v>42972</v>
      </c>
      <c r="G1951" s="25">
        <f t="shared" si="93"/>
        <v>11</v>
      </c>
      <c r="H1951" s="373">
        <v>64254.2</v>
      </c>
      <c r="I1951" s="121">
        <f t="shared" si="94"/>
        <v>706796.2</v>
      </c>
    </row>
    <row r="1952" spans="1:9">
      <c r="A1952" s="23">
        <f t="shared" si="95"/>
        <v>1848</v>
      </c>
      <c r="B1952" s="226"/>
      <c r="C1952" s="226"/>
      <c r="D1952" s="136">
        <v>42961</v>
      </c>
      <c r="E1952" s="136">
        <v>42972</v>
      </c>
      <c r="F1952" s="136">
        <v>42972</v>
      </c>
      <c r="G1952" s="25">
        <f t="shared" si="93"/>
        <v>11</v>
      </c>
      <c r="H1952" s="373">
        <v>62430.2</v>
      </c>
      <c r="I1952" s="121">
        <f t="shared" si="94"/>
        <v>686732.2</v>
      </c>
    </row>
    <row r="1953" spans="1:9">
      <c r="A1953" s="23">
        <f t="shared" si="95"/>
        <v>1849</v>
      </c>
      <c r="B1953" s="226"/>
      <c r="C1953" s="226"/>
      <c r="D1953" s="136">
        <v>42961</v>
      </c>
      <c r="E1953" s="136">
        <v>42972</v>
      </c>
      <c r="F1953" s="136">
        <v>42972</v>
      </c>
      <c r="G1953" s="25">
        <f t="shared" si="93"/>
        <v>11</v>
      </c>
      <c r="H1953" s="373">
        <v>62523.3</v>
      </c>
      <c r="I1953" s="121">
        <f t="shared" si="94"/>
        <v>687756.3</v>
      </c>
    </row>
    <row r="1954" spans="1:9">
      <c r="A1954" s="23">
        <f t="shared" si="95"/>
        <v>1850</v>
      </c>
      <c r="B1954" s="226" t="s">
        <v>582</v>
      </c>
      <c r="C1954" s="226" t="s">
        <v>592</v>
      </c>
      <c r="D1954" s="136">
        <v>43021</v>
      </c>
      <c r="E1954" s="136">
        <v>43054</v>
      </c>
      <c r="F1954" s="136">
        <v>43054</v>
      </c>
      <c r="G1954" s="25">
        <f t="shared" si="93"/>
        <v>33</v>
      </c>
      <c r="H1954" s="373">
        <v>28.8343183</v>
      </c>
      <c r="I1954" s="121">
        <f t="shared" si="94"/>
        <v>951.53</v>
      </c>
    </row>
    <row r="1955" spans="1:9">
      <c r="A1955" s="23">
        <f t="shared" si="95"/>
        <v>1851</v>
      </c>
      <c r="B1955" s="226"/>
      <c r="C1955" s="226"/>
      <c r="D1955" s="136">
        <v>43024</v>
      </c>
      <c r="E1955" s="136">
        <v>43054</v>
      </c>
      <c r="F1955" s="136">
        <v>43054</v>
      </c>
      <c r="G1955" s="25">
        <f t="shared" si="93"/>
        <v>30</v>
      </c>
      <c r="H1955" s="373">
        <v>60026.320139000003</v>
      </c>
      <c r="I1955" s="121">
        <f t="shared" si="94"/>
        <v>1800789.6</v>
      </c>
    </row>
    <row r="1956" spans="1:9">
      <c r="A1956" s="23">
        <f t="shared" si="95"/>
        <v>1852</v>
      </c>
      <c r="B1956" s="226"/>
      <c r="C1956" s="226"/>
      <c r="D1956" s="136">
        <v>43022</v>
      </c>
      <c r="E1956" s="136">
        <v>43054</v>
      </c>
      <c r="F1956" s="136">
        <v>43054</v>
      </c>
      <c r="G1956" s="25">
        <f t="shared" si="93"/>
        <v>32</v>
      </c>
      <c r="H1956" s="373">
        <v>29.475476699999998</v>
      </c>
      <c r="I1956" s="121">
        <f t="shared" si="94"/>
        <v>943.22</v>
      </c>
    </row>
    <row r="1957" spans="1:9">
      <c r="A1957" s="23">
        <f t="shared" si="95"/>
        <v>1853</v>
      </c>
      <c r="B1957" s="226"/>
      <c r="C1957" s="226"/>
      <c r="D1957" s="136">
        <v>43026</v>
      </c>
      <c r="E1957" s="136">
        <v>43054</v>
      </c>
      <c r="F1957" s="136">
        <v>43054</v>
      </c>
      <c r="G1957" s="25">
        <f t="shared" si="93"/>
        <v>28</v>
      </c>
      <c r="H1957" s="373">
        <v>62159.119277600003</v>
      </c>
      <c r="I1957" s="121">
        <f t="shared" si="94"/>
        <v>1740455.34</v>
      </c>
    </row>
    <row r="1958" spans="1:9">
      <c r="A1958" s="23">
        <f t="shared" si="95"/>
        <v>1854</v>
      </c>
      <c r="B1958" s="226"/>
      <c r="C1958" s="226"/>
      <c r="D1958" s="136">
        <v>43031</v>
      </c>
      <c r="E1958" s="136">
        <v>43054</v>
      </c>
      <c r="F1958" s="136">
        <v>43054</v>
      </c>
      <c r="G1958" s="25">
        <f t="shared" si="93"/>
        <v>23</v>
      </c>
      <c r="H1958" s="373">
        <v>62311.190517399998</v>
      </c>
      <c r="I1958" s="121">
        <f t="shared" si="94"/>
        <v>1433157.38</v>
      </c>
    </row>
    <row r="1959" spans="1:9">
      <c r="A1959" s="23">
        <f t="shared" si="95"/>
        <v>1855</v>
      </c>
      <c r="B1959" s="226"/>
      <c r="C1959" s="226"/>
      <c r="D1959" s="136">
        <v>43031</v>
      </c>
      <c r="E1959" s="136">
        <v>43054</v>
      </c>
      <c r="F1959" s="136">
        <v>43054</v>
      </c>
      <c r="G1959" s="25">
        <f t="shared" si="93"/>
        <v>23</v>
      </c>
      <c r="H1959" s="373">
        <v>60938.747577999995</v>
      </c>
      <c r="I1959" s="121">
        <f t="shared" si="94"/>
        <v>1401591.19</v>
      </c>
    </row>
    <row r="1960" spans="1:9">
      <c r="A1960" s="23">
        <f t="shared" si="95"/>
        <v>1856</v>
      </c>
      <c r="B1960" s="226"/>
      <c r="C1960" s="226"/>
      <c r="D1960" s="136">
        <v>43031</v>
      </c>
      <c r="E1960" s="136">
        <v>43054</v>
      </c>
      <c r="F1960" s="136">
        <v>43054</v>
      </c>
      <c r="G1960" s="25">
        <f t="shared" si="93"/>
        <v>23</v>
      </c>
      <c r="H1960" s="373">
        <v>61421.573764399996</v>
      </c>
      <c r="I1960" s="121">
        <f t="shared" si="94"/>
        <v>1412696.2</v>
      </c>
    </row>
    <row r="1961" spans="1:9">
      <c r="A1961" s="23">
        <f t="shared" si="95"/>
        <v>1857</v>
      </c>
      <c r="B1961" s="226"/>
      <c r="C1961" s="226"/>
      <c r="D1961" s="136">
        <v>43032</v>
      </c>
      <c r="E1961" s="136">
        <v>43054</v>
      </c>
      <c r="F1961" s="136">
        <v>43054</v>
      </c>
      <c r="G1961" s="25">
        <f t="shared" ref="G1961:G2024" si="96">F1961-D1961</f>
        <v>22</v>
      </c>
      <c r="H1961" s="373">
        <v>61786.544739999998</v>
      </c>
      <c r="I1961" s="121">
        <f t="shared" ref="I1961:I2024" si="97">ROUND(G1961*H1961,2)</f>
        <v>1359303.98</v>
      </c>
    </row>
    <row r="1962" spans="1:9">
      <c r="A1962" s="23">
        <f t="shared" si="95"/>
        <v>1858</v>
      </c>
      <c r="B1962" s="226"/>
      <c r="C1962" s="226"/>
      <c r="D1962" s="136">
        <v>43033</v>
      </c>
      <c r="E1962" s="136">
        <v>43054</v>
      </c>
      <c r="F1962" s="136">
        <v>43054</v>
      </c>
      <c r="G1962" s="25">
        <f t="shared" si="96"/>
        <v>21</v>
      </c>
      <c r="H1962" s="373">
        <v>62565.909844100002</v>
      </c>
      <c r="I1962" s="121">
        <f t="shared" si="97"/>
        <v>1313884.1100000001</v>
      </c>
    </row>
    <row r="1963" spans="1:9">
      <c r="A1963" s="23">
        <f t="shared" si="95"/>
        <v>1859</v>
      </c>
      <c r="B1963" s="226"/>
      <c r="C1963" s="226"/>
      <c r="D1963" s="136">
        <v>43032</v>
      </c>
      <c r="E1963" s="136">
        <v>43054</v>
      </c>
      <c r="F1963" s="136">
        <v>43054</v>
      </c>
      <c r="G1963" s="25">
        <f t="shared" si="96"/>
        <v>22</v>
      </c>
      <c r="H1963" s="373">
        <v>62932.78171019999</v>
      </c>
      <c r="I1963" s="121">
        <f t="shared" si="97"/>
        <v>1384521.2</v>
      </c>
    </row>
    <row r="1964" spans="1:9">
      <c r="A1964" s="23">
        <f t="shared" si="95"/>
        <v>1860</v>
      </c>
      <c r="B1964" s="226"/>
      <c r="C1964" s="226"/>
      <c r="D1964" s="136">
        <v>43033</v>
      </c>
      <c r="E1964" s="136">
        <v>43054</v>
      </c>
      <c r="F1964" s="136">
        <v>43054</v>
      </c>
      <c r="G1964" s="25">
        <f t="shared" si="96"/>
        <v>21</v>
      </c>
      <c r="H1964" s="373">
        <v>61585.050347199998</v>
      </c>
      <c r="I1964" s="121">
        <f t="shared" si="97"/>
        <v>1293286.06</v>
      </c>
    </row>
    <row r="1965" spans="1:9">
      <c r="A1965" s="23">
        <f t="shared" si="95"/>
        <v>1861</v>
      </c>
      <c r="B1965" s="226"/>
      <c r="C1965" s="226"/>
      <c r="D1965" s="136">
        <v>43032</v>
      </c>
      <c r="E1965" s="136">
        <v>43054</v>
      </c>
      <c r="F1965" s="136">
        <v>43054</v>
      </c>
      <c r="G1965" s="25">
        <f t="shared" si="96"/>
        <v>22</v>
      </c>
      <c r="H1965" s="373">
        <v>62531.693815099999</v>
      </c>
      <c r="I1965" s="121">
        <f t="shared" si="97"/>
        <v>1375697.26</v>
      </c>
    </row>
    <row r="1966" spans="1:9">
      <c r="A1966" s="23">
        <f t="shared" si="95"/>
        <v>1862</v>
      </c>
      <c r="B1966" s="226"/>
      <c r="C1966" s="226"/>
      <c r="D1966" s="136">
        <v>43033</v>
      </c>
      <c r="E1966" s="136">
        <v>43054</v>
      </c>
      <c r="F1966" s="136">
        <v>43054</v>
      </c>
      <c r="G1966" s="25">
        <f t="shared" si="96"/>
        <v>21</v>
      </c>
      <c r="H1966" s="373">
        <v>62520.288472100001</v>
      </c>
      <c r="I1966" s="121">
        <f t="shared" si="97"/>
        <v>1312926.06</v>
      </c>
    </row>
    <row r="1967" spans="1:9">
      <c r="A1967" s="23">
        <f t="shared" si="95"/>
        <v>1863</v>
      </c>
      <c r="B1967" s="226" t="s">
        <v>273</v>
      </c>
      <c r="C1967" s="226" t="s">
        <v>593</v>
      </c>
      <c r="D1967" s="136">
        <v>42747</v>
      </c>
      <c r="E1967" s="136">
        <v>42781</v>
      </c>
      <c r="F1967" s="136">
        <v>42781</v>
      </c>
      <c r="G1967" s="25">
        <f t="shared" si="96"/>
        <v>34</v>
      </c>
      <c r="H1967" s="373">
        <v>2689.9842158000001</v>
      </c>
      <c r="I1967" s="121">
        <f t="shared" si="97"/>
        <v>91459.46</v>
      </c>
    </row>
    <row r="1968" spans="1:9">
      <c r="A1968" s="23">
        <f t="shared" si="95"/>
        <v>1864</v>
      </c>
      <c r="B1968" s="226"/>
      <c r="C1968" s="226"/>
      <c r="D1968" s="136">
        <v>42749</v>
      </c>
      <c r="E1968" s="136">
        <v>42781</v>
      </c>
      <c r="F1968" s="136">
        <v>42781</v>
      </c>
      <c r="G1968" s="25">
        <f t="shared" si="96"/>
        <v>32</v>
      </c>
      <c r="H1968" s="373">
        <v>2624.6088276</v>
      </c>
      <c r="I1968" s="121">
        <f t="shared" si="97"/>
        <v>83987.48</v>
      </c>
    </row>
    <row r="1969" spans="1:9">
      <c r="A1969" s="23">
        <f t="shared" si="95"/>
        <v>1865</v>
      </c>
      <c r="B1969" s="226"/>
      <c r="C1969" s="226"/>
      <c r="D1969" s="136">
        <v>42749</v>
      </c>
      <c r="E1969" s="136">
        <v>42781</v>
      </c>
      <c r="F1969" s="136">
        <v>42781</v>
      </c>
      <c r="G1969" s="25">
        <f t="shared" si="96"/>
        <v>32</v>
      </c>
      <c r="H1969" s="373">
        <v>-68666.25</v>
      </c>
      <c r="I1969" s="121">
        <f t="shared" si="97"/>
        <v>-2197320</v>
      </c>
    </row>
    <row r="1970" spans="1:9">
      <c r="A1970" s="23">
        <f t="shared" si="95"/>
        <v>1866</v>
      </c>
      <c r="B1970" s="226"/>
      <c r="C1970" s="226"/>
      <c r="D1970" s="136">
        <v>42752</v>
      </c>
      <c r="E1970" s="136">
        <v>42781</v>
      </c>
      <c r="F1970" s="136">
        <v>42781</v>
      </c>
      <c r="G1970" s="25">
        <f t="shared" si="96"/>
        <v>29</v>
      </c>
      <c r="H1970" s="373">
        <v>79898.090557899995</v>
      </c>
      <c r="I1970" s="121">
        <f t="shared" si="97"/>
        <v>2317044.63</v>
      </c>
    </row>
    <row r="1971" spans="1:9">
      <c r="A1971" s="23">
        <f t="shared" si="95"/>
        <v>1867</v>
      </c>
      <c r="B1971" s="226"/>
      <c r="C1971" s="226"/>
      <c r="D1971" s="136">
        <v>42749</v>
      </c>
      <c r="E1971" s="136">
        <v>42781</v>
      </c>
      <c r="F1971" s="136">
        <v>42781</v>
      </c>
      <c r="G1971" s="25">
        <f t="shared" si="96"/>
        <v>32</v>
      </c>
      <c r="H1971" s="373">
        <v>2687.7900883000002</v>
      </c>
      <c r="I1971" s="121">
        <f t="shared" si="97"/>
        <v>86009.279999999999</v>
      </c>
    </row>
    <row r="1972" spans="1:9">
      <c r="A1972" s="23">
        <f t="shared" si="95"/>
        <v>1868</v>
      </c>
      <c r="B1972" s="226"/>
      <c r="C1972" s="226"/>
      <c r="D1972" s="136">
        <v>42749</v>
      </c>
      <c r="E1972" s="136">
        <v>42781</v>
      </c>
      <c r="F1972" s="136">
        <v>42781</v>
      </c>
      <c r="G1972" s="25">
        <f t="shared" si="96"/>
        <v>32</v>
      </c>
      <c r="H1972" s="373">
        <v>2452.6340805</v>
      </c>
      <c r="I1972" s="121">
        <f t="shared" si="97"/>
        <v>78484.289999999994</v>
      </c>
    </row>
    <row r="1973" spans="1:9">
      <c r="A1973" s="23">
        <f t="shared" si="95"/>
        <v>1869</v>
      </c>
      <c r="B1973" s="226"/>
      <c r="C1973" s="226"/>
      <c r="D1973" s="136">
        <v>42751</v>
      </c>
      <c r="E1973" s="136">
        <v>42781</v>
      </c>
      <c r="F1973" s="136">
        <v>42781</v>
      </c>
      <c r="G1973" s="25">
        <f t="shared" si="96"/>
        <v>30</v>
      </c>
      <c r="H1973" s="373">
        <v>78520.237400400001</v>
      </c>
      <c r="I1973" s="121">
        <f t="shared" si="97"/>
        <v>2355607.12</v>
      </c>
    </row>
    <row r="1974" spans="1:9">
      <c r="A1974" s="23">
        <f t="shared" ref="A1974:A2037" si="98">A1973+1</f>
        <v>1870</v>
      </c>
      <c r="B1974" s="226"/>
      <c r="C1974" s="226"/>
      <c r="D1974" s="136">
        <v>42755</v>
      </c>
      <c r="E1974" s="136">
        <v>42781</v>
      </c>
      <c r="F1974" s="136">
        <v>42781</v>
      </c>
      <c r="G1974" s="25">
        <f t="shared" si="96"/>
        <v>26</v>
      </c>
      <c r="H1974" s="373">
        <v>79378.311522899996</v>
      </c>
      <c r="I1974" s="121">
        <f t="shared" si="97"/>
        <v>2063836.1</v>
      </c>
    </row>
    <row r="1975" spans="1:9">
      <c r="A1975" s="23">
        <f t="shared" si="98"/>
        <v>1871</v>
      </c>
      <c r="B1975" s="226"/>
      <c r="C1975" s="226"/>
      <c r="D1975" s="136">
        <v>42758</v>
      </c>
      <c r="E1975" s="136">
        <v>42781</v>
      </c>
      <c r="F1975" s="136">
        <v>42781</v>
      </c>
      <c r="G1975" s="25">
        <f t="shared" si="96"/>
        <v>23</v>
      </c>
      <c r="H1975" s="373">
        <v>79399.166206199996</v>
      </c>
      <c r="I1975" s="121">
        <f t="shared" si="97"/>
        <v>1826180.82</v>
      </c>
    </row>
    <row r="1976" spans="1:9">
      <c r="A1976" s="23">
        <f t="shared" si="98"/>
        <v>1872</v>
      </c>
      <c r="B1976" s="226"/>
      <c r="C1976" s="226"/>
      <c r="D1976" s="136">
        <v>42753</v>
      </c>
      <c r="E1976" s="136">
        <v>42781</v>
      </c>
      <c r="F1976" s="136">
        <v>42781</v>
      </c>
      <c r="G1976" s="25">
        <f t="shared" si="96"/>
        <v>28</v>
      </c>
      <c r="H1976" s="373">
        <v>78747.188838700007</v>
      </c>
      <c r="I1976" s="121">
        <f t="shared" si="97"/>
        <v>2204921.29</v>
      </c>
    </row>
    <row r="1977" spans="1:9">
      <c r="A1977" s="23">
        <f t="shared" si="98"/>
        <v>1873</v>
      </c>
      <c r="B1977" s="226"/>
      <c r="C1977" s="226"/>
      <c r="D1977" s="136">
        <v>42749</v>
      </c>
      <c r="E1977" s="136">
        <v>42781</v>
      </c>
      <c r="F1977" s="136">
        <v>42781</v>
      </c>
      <c r="G1977" s="25">
        <f t="shared" si="96"/>
        <v>32</v>
      </c>
      <c r="H1977" s="373">
        <v>71139.768329900005</v>
      </c>
      <c r="I1977" s="121">
        <f t="shared" si="97"/>
        <v>2276472.59</v>
      </c>
    </row>
    <row r="1978" spans="1:9">
      <c r="A1978" s="23">
        <f t="shared" si="98"/>
        <v>1874</v>
      </c>
      <c r="B1978" s="226"/>
      <c r="C1978" s="226"/>
      <c r="D1978" s="136">
        <v>42763</v>
      </c>
      <c r="E1978" s="136">
        <v>42781</v>
      </c>
      <c r="F1978" s="136">
        <v>42781</v>
      </c>
      <c r="G1978" s="25">
        <f t="shared" si="96"/>
        <v>18</v>
      </c>
      <c r="H1978" s="373">
        <v>79364.577072600005</v>
      </c>
      <c r="I1978" s="121">
        <f t="shared" si="97"/>
        <v>1428562.39</v>
      </c>
    </row>
    <row r="1979" spans="1:9">
      <c r="A1979" s="23">
        <f t="shared" si="98"/>
        <v>1875</v>
      </c>
      <c r="B1979" s="226"/>
      <c r="C1979" s="226"/>
      <c r="D1979" s="136">
        <v>42763</v>
      </c>
      <c r="E1979" s="136">
        <v>42781</v>
      </c>
      <c r="F1979" s="136">
        <v>42781</v>
      </c>
      <c r="G1979" s="25">
        <f t="shared" si="96"/>
        <v>18</v>
      </c>
      <c r="H1979" s="373">
        <v>79392.531988799994</v>
      </c>
      <c r="I1979" s="121">
        <f t="shared" si="97"/>
        <v>1429065.58</v>
      </c>
    </row>
    <row r="1980" spans="1:9">
      <c r="A1980" s="23">
        <f t="shared" si="98"/>
        <v>1876</v>
      </c>
      <c r="B1980" s="226"/>
      <c r="C1980" s="226"/>
      <c r="D1980" s="136">
        <v>42763</v>
      </c>
      <c r="E1980" s="136">
        <v>42781</v>
      </c>
      <c r="F1980" s="136">
        <v>42781</v>
      </c>
      <c r="G1980" s="25">
        <f t="shared" si="96"/>
        <v>18</v>
      </c>
      <c r="H1980" s="373">
        <v>78890.761543899993</v>
      </c>
      <c r="I1980" s="121">
        <f t="shared" si="97"/>
        <v>1420033.71</v>
      </c>
    </row>
    <row r="1981" spans="1:9">
      <c r="A1981" s="23">
        <f t="shared" si="98"/>
        <v>1877</v>
      </c>
      <c r="B1981" s="226"/>
      <c r="C1981" s="226"/>
      <c r="D1981" s="136">
        <v>42765</v>
      </c>
      <c r="E1981" s="136">
        <v>42781</v>
      </c>
      <c r="F1981" s="136">
        <v>42781</v>
      </c>
      <c r="G1981" s="25">
        <f t="shared" si="96"/>
        <v>16</v>
      </c>
      <c r="H1981" s="373">
        <v>79926.045474099999</v>
      </c>
      <c r="I1981" s="121">
        <f t="shared" si="97"/>
        <v>1278816.73</v>
      </c>
    </row>
    <row r="1982" spans="1:9">
      <c r="A1982" s="23">
        <f t="shared" si="98"/>
        <v>1878</v>
      </c>
      <c r="B1982" s="226"/>
      <c r="C1982" s="226"/>
      <c r="D1982" s="136">
        <v>42765</v>
      </c>
      <c r="E1982" s="136">
        <v>42781</v>
      </c>
      <c r="F1982" s="136">
        <v>42781</v>
      </c>
      <c r="G1982" s="25">
        <f t="shared" si="96"/>
        <v>16</v>
      </c>
      <c r="H1982" s="373">
        <v>79914.205085900001</v>
      </c>
      <c r="I1982" s="121">
        <f t="shared" si="97"/>
        <v>1278627.28</v>
      </c>
    </row>
    <row r="1983" spans="1:9">
      <c r="A1983" s="23">
        <f t="shared" si="98"/>
        <v>1879</v>
      </c>
      <c r="B1983" s="226" t="s">
        <v>273</v>
      </c>
      <c r="C1983" s="226" t="s">
        <v>594</v>
      </c>
      <c r="D1983" s="136">
        <v>42795</v>
      </c>
      <c r="E1983" s="136">
        <v>42839</v>
      </c>
      <c r="F1983" s="136">
        <v>42839</v>
      </c>
      <c r="G1983" s="25">
        <f t="shared" si="96"/>
        <v>44</v>
      </c>
      <c r="H1983" s="373">
        <v>1574.1219842999999</v>
      </c>
      <c r="I1983" s="121">
        <f t="shared" si="97"/>
        <v>69261.37</v>
      </c>
    </row>
    <row r="1984" spans="1:9">
      <c r="A1984" s="23">
        <f t="shared" si="98"/>
        <v>1880</v>
      </c>
      <c r="B1984" s="226"/>
      <c r="C1984" s="226"/>
      <c r="D1984" s="136">
        <v>42795</v>
      </c>
      <c r="E1984" s="136">
        <v>42839</v>
      </c>
      <c r="F1984" s="136">
        <v>42839</v>
      </c>
      <c r="G1984" s="25">
        <f t="shared" si="96"/>
        <v>44</v>
      </c>
      <c r="H1984" s="373">
        <v>1569.6348131</v>
      </c>
      <c r="I1984" s="121">
        <f t="shared" si="97"/>
        <v>69063.929999999993</v>
      </c>
    </row>
    <row r="1985" spans="1:9">
      <c r="A1985" s="23">
        <f t="shared" si="98"/>
        <v>1881</v>
      </c>
      <c r="B1985" s="226"/>
      <c r="C1985" s="226"/>
      <c r="D1985" s="136">
        <v>42796</v>
      </c>
      <c r="E1985" s="136">
        <v>42839</v>
      </c>
      <c r="F1985" s="136">
        <v>42839</v>
      </c>
      <c r="G1985" s="25">
        <f t="shared" si="96"/>
        <v>43</v>
      </c>
      <c r="H1985" s="373">
        <v>1433.3439714000001</v>
      </c>
      <c r="I1985" s="121">
        <f t="shared" si="97"/>
        <v>61633.79</v>
      </c>
    </row>
    <row r="1986" spans="1:9">
      <c r="A1986" s="23">
        <f t="shared" si="98"/>
        <v>1882</v>
      </c>
      <c r="B1986" s="226"/>
      <c r="C1986" s="226"/>
      <c r="D1986" s="136">
        <v>42803</v>
      </c>
      <c r="E1986" s="136">
        <v>42839</v>
      </c>
      <c r="F1986" s="136">
        <v>42839</v>
      </c>
      <c r="G1986" s="25">
        <f t="shared" si="96"/>
        <v>36</v>
      </c>
      <c r="H1986" s="373">
        <v>1587.7603779000001</v>
      </c>
      <c r="I1986" s="121">
        <f t="shared" si="97"/>
        <v>57159.37</v>
      </c>
    </row>
    <row r="1987" spans="1:9">
      <c r="A1987" s="23">
        <f t="shared" si="98"/>
        <v>1883</v>
      </c>
      <c r="B1987" s="226"/>
      <c r="C1987" s="226"/>
      <c r="D1987" s="136">
        <v>42803</v>
      </c>
      <c r="E1987" s="136">
        <v>42839</v>
      </c>
      <c r="F1987" s="136">
        <v>42839</v>
      </c>
      <c r="G1987" s="25">
        <f t="shared" si="96"/>
        <v>36</v>
      </c>
      <c r="H1987" s="373">
        <v>1476.8937361999999</v>
      </c>
      <c r="I1987" s="121">
        <f t="shared" si="97"/>
        <v>53168.17</v>
      </c>
    </row>
    <row r="1988" spans="1:9">
      <c r="A1988" s="23">
        <f t="shared" si="98"/>
        <v>1884</v>
      </c>
      <c r="B1988" s="226"/>
      <c r="C1988" s="226"/>
      <c r="D1988" s="136">
        <v>42808</v>
      </c>
      <c r="E1988" s="136">
        <v>42839</v>
      </c>
      <c r="F1988" s="136">
        <v>42839</v>
      </c>
      <c r="G1988" s="25">
        <f t="shared" si="96"/>
        <v>31</v>
      </c>
      <c r="H1988" s="373">
        <v>1588.6075410000003</v>
      </c>
      <c r="I1988" s="121">
        <f t="shared" si="97"/>
        <v>49246.83</v>
      </c>
    </row>
    <row r="1989" spans="1:9">
      <c r="A1989" s="23">
        <f t="shared" si="98"/>
        <v>1885</v>
      </c>
      <c r="B1989" s="226"/>
      <c r="C1989" s="226"/>
      <c r="D1989" s="136">
        <v>42803</v>
      </c>
      <c r="E1989" s="136">
        <v>42839</v>
      </c>
      <c r="F1989" s="136">
        <v>42839</v>
      </c>
      <c r="G1989" s="25">
        <f t="shared" si="96"/>
        <v>36</v>
      </c>
      <c r="H1989" s="373">
        <v>1442.7744783999997</v>
      </c>
      <c r="I1989" s="121">
        <f t="shared" si="97"/>
        <v>51939.88</v>
      </c>
    </row>
    <row r="1990" spans="1:9">
      <c r="A1990" s="23">
        <f t="shared" si="98"/>
        <v>1886</v>
      </c>
      <c r="B1990" s="226"/>
      <c r="C1990" s="226"/>
      <c r="D1990" s="136">
        <v>42802</v>
      </c>
      <c r="E1990" s="136">
        <v>42839</v>
      </c>
      <c r="F1990" s="136">
        <v>42839</v>
      </c>
      <c r="G1990" s="25">
        <f t="shared" si="96"/>
        <v>37</v>
      </c>
      <c r="H1990" s="373">
        <v>1563.4905538999999</v>
      </c>
      <c r="I1990" s="121">
        <f t="shared" si="97"/>
        <v>57849.15</v>
      </c>
    </row>
    <row r="1991" spans="1:9">
      <c r="A1991" s="23">
        <f t="shared" si="98"/>
        <v>1887</v>
      </c>
      <c r="B1991" s="226"/>
      <c r="C1991" s="226"/>
      <c r="D1991" s="136">
        <v>42808</v>
      </c>
      <c r="E1991" s="136">
        <v>42839</v>
      </c>
      <c r="F1991" s="136">
        <v>42839</v>
      </c>
      <c r="G1991" s="25">
        <f t="shared" si="96"/>
        <v>31</v>
      </c>
      <c r="H1991" s="373">
        <v>1572.2321591</v>
      </c>
      <c r="I1991" s="121">
        <f t="shared" si="97"/>
        <v>48739.199999999997</v>
      </c>
    </row>
    <row r="1992" spans="1:9">
      <c r="A1992" s="23">
        <f t="shared" si="98"/>
        <v>1888</v>
      </c>
      <c r="B1992" s="226"/>
      <c r="C1992" s="226"/>
      <c r="D1992" s="136">
        <v>42802</v>
      </c>
      <c r="E1992" s="136">
        <v>42839</v>
      </c>
      <c r="F1992" s="136">
        <v>42839</v>
      </c>
      <c r="G1992" s="25">
        <f t="shared" si="96"/>
        <v>37</v>
      </c>
      <c r="H1992" s="373">
        <v>1559.7853792999999</v>
      </c>
      <c r="I1992" s="121">
        <f t="shared" si="97"/>
        <v>57712.06</v>
      </c>
    </row>
    <row r="1993" spans="1:9">
      <c r="A1993" s="23">
        <f t="shared" si="98"/>
        <v>1889</v>
      </c>
      <c r="B1993" s="226"/>
      <c r="C1993" s="226"/>
      <c r="D1993" s="136">
        <v>42824</v>
      </c>
      <c r="E1993" s="136">
        <v>42839</v>
      </c>
      <c r="F1993" s="136">
        <v>42839</v>
      </c>
      <c r="G1993" s="25">
        <f t="shared" si="96"/>
        <v>15</v>
      </c>
      <c r="H1993" s="373">
        <v>79200.415062300002</v>
      </c>
      <c r="I1993" s="121">
        <f t="shared" si="97"/>
        <v>1188006.23</v>
      </c>
    </row>
    <row r="1994" spans="1:9">
      <c r="A1994" s="23">
        <f t="shared" si="98"/>
        <v>1890</v>
      </c>
      <c r="B1994" s="226"/>
      <c r="C1994" s="226"/>
      <c r="D1994" s="136">
        <v>42823</v>
      </c>
      <c r="E1994" s="136">
        <v>42839</v>
      </c>
      <c r="F1994" s="136">
        <v>42839</v>
      </c>
      <c r="G1994" s="25">
        <f t="shared" si="96"/>
        <v>16</v>
      </c>
      <c r="H1994" s="373">
        <v>80450.667240700001</v>
      </c>
      <c r="I1994" s="121">
        <f t="shared" si="97"/>
        <v>1287210.68</v>
      </c>
    </row>
    <row r="1995" spans="1:9">
      <c r="A1995" s="23">
        <f t="shared" si="98"/>
        <v>1891</v>
      </c>
      <c r="B1995" s="226"/>
      <c r="C1995" s="226"/>
      <c r="D1995" s="136">
        <v>42824</v>
      </c>
      <c r="E1995" s="136">
        <v>42839</v>
      </c>
      <c r="F1995" s="136">
        <v>42839</v>
      </c>
      <c r="G1995" s="25">
        <f t="shared" si="96"/>
        <v>15</v>
      </c>
      <c r="H1995" s="373">
        <v>78838.330212400004</v>
      </c>
      <c r="I1995" s="121">
        <f t="shared" si="97"/>
        <v>1182574.95</v>
      </c>
    </row>
    <row r="1996" spans="1:9">
      <c r="A1996" s="23">
        <f t="shared" si="98"/>
        <v>1892</v>
      </c>
      <c r="B1996" s="226"/>
      <c r="C1996" s="226"/>
      <c r="D1996" s="136">
        <v>42825</v>
      </c>
      <c r="E1996" s="136">
        <v>42839</v>
      </c>
      <c r="F1996" s="136">
        <v>42839</v>
      </c>
      <c r="G1996" s="25">
        <f t="shared" si="96"/>
        <v>14</v>
      </c>
      <c r="H1996" s="373">
        <v>78788.334097600004</v>
      </c>
      <c r="I1996" s="121">
        <f t="shared" si="97"/>
        <v>1103036.68</v>
      </c>
    </row>
    <row r="1997" spans="1:9">
      <c r="A1997" s="23">
        <f t="shared" si="98"/>
        <v>1893</v>
      </c>
      <c r="B1997" s="226"/>
      <c r="C1997" s="226"/>
      <c r="D1997" s="136">
        <v>42814</v>
      </c>
      <c r="E1997" s="136">
        <v>42839</v>
      </c>
      <c r="F1997" s="136">
        <v>42839</v>
      </c>
      <c r="G1997" s="25">
        <f t="shared" si="96"/>
        <v>25</v>
      </c>
      <c r="H1997" s="373">
        <v>79060.721526599998</v>
      </c>
      <c r="I1997" s="121">
        <f t="shared" si="97"/>
        <v>1976518.04</v>
      </c>
    </row>
    <row r="1998" spans="1:9">
      <c r="A1998" s="23">
        <f t="shared" si="98"/>
        <v>1894</v>
      </c>
      <c r="B1998" s="226"/>
      <c r="C1998" s="226"/>
      <c r="D1998" s="136">
        <v>42822</v>
      </c>
      <c r="E1998" s="136">
        <v>42839</v>
      </c>
      <c r="F1998" s="136">
        <v>42839</v>
      </c>
      <c r="G1998" s="25">
        <f t="shared" si="96"/>
        <v>17</v>
      </c>
      <c r="H1998" s="373">
        <v>79507.371393099995</v>
      </c>
      <c r="I1998" s="121">
        <f t="shared" si="97"/>
        <v>1351625.31</v>
      </c>
    </row>
    <row r="1999" spans="1:9">
      <c r="A1999" s="23">
        <f t="shared" si="98"/>
        <v>1895</v>
      </c>
      <c r="B1999" s="226"/>
      <c r="C1999" s="226"/>
      <c r="D1999" s="136">
        <v>42823</v>
      </c>
      <c r="E1999" s="136">
        <v>42839</v>
      </c>
      <c r="F1999" s="136">
        <v>42839</v>
      </c>
      <c r="G1999" s="25">
        <f t="shared" si="96"/>
        <v>16</v>
      </c>
      <c r="H1999" s="373">
        <v>79238.728439900005</v>
      </c>
      <c r="I1999" s="121">
        <f t="shared" si="97"/>
        <v>1267819.6599999999</v>
      </c>
    </row>
    <row r="2000" spans="1:9">
      <c r="A2000" s="23">
        <f t="shared" si="98"/>
        <v>1896</v>
      </c>
      <c r="B2000" s="226"/>
      <c r="C2000" s="226"/>
      <c r="D2000" s="136">
        <v>42825</v>
      </c>
      <c r="E2000" s="136">
        <v>42839</v>
      </c>
      <c r="F2000" s="136">
        <v>42839</v>
      </c>
      <c r="G2000" s="25">
        <f t="shared" si="96"/>
        <v>14</v>
      </c>
      <c r="H2000" s="373">
        <v>79447.569779199999</v>
      </c>
      <c r="I2000" s="121">
        <f t="shared" si="97"/>
        <v>1112265.98</v>
      </c>
    </row>
    <row r="2001" spans="1:9">
      <c r="A2001" s="23">
        <f t="shared" si="98"/>
        <v>1897</v>
      </c>
      <c r="B2001" s="226"/>
      <c r="C2001" s="226"/>
      <c r="D2001" s="136">
        <v>42823</v>
      </c>
      <c r="E2001" s="136">
        <v>42839</v>
      </c>
      <c r="F2001" s="136">
        <v>42839</v>
      </c>
      <c r="G2001" s="25">
        <f t="shared" si="96"/>
        <v>16</v>
      </c>
      <c r="H2001" s="373">
        <v>77899.707459600002</v>
      </c>
      <c r="I2001" s="121">
        <f t="shared" si="97"/>
        <v>1246395.32</v>
      </c>
    </row>
    <row r="2002" spans="1:9">
      <c r="A2002" s="23">
        <f t="shared" si="98"/>
        <v>1898</v>
      </c>
      <c r="B2002" s="226"/>
      <c r="C2002" s="226"/>
      <c r="D2002" s="136">
        <v>42824</v>
      </c>
      <c r="E2002" s="136">
        <v>42839</v>
      </c>
      <c r="F2002" s="136">
        <v>42839</v>
      </c>
      <c r="G2002" s="25">
        <f t="shared" si="96"/>
        <v>15</v>
      </c>
      <c r="H2002" s="373">
        <v>79418.133281699993</v>
      </c>
      <c r="I2002" s="121">
        <f t="shared" si="97"/>
        <v>1191272</v>
      </c>
    </row>
    <row r="2003" spans="1:9">
      <c r="A2003" s="23">
        <f t="shared" si="98"/>
        <v>1899</v>
      </c>
      <c r="B2003" s="226"/>
      <c r="C2003" s="226"/>
      <c r="D2003" s="136">
        <v>42825</v>
      </c>
      <c r="E2003" s="136">
        <v>42839</v>
      </c>
      <c r="F2003" s="136">
        <v>42839</v>
      </c>
      <c r="G2003" s="25">
        <f t="shared" si="96"/>
        <v>14</v>
      </c>
      <c r="H2003" s="373">
        <v>80270.323780000006</v>
      </c>
      <c r="I2003" s="121">
        <f t="shared" si="97"/>
        <v>1123784.53</v>
      </c>
    </row>
    <row r="2004" spans="1:9">
      <c r="A2004" s="23">
        <f t="shared" si="98"/>
        <v>1900</v>
      </c>
      <c r="B2004" s="226"/>
      <c r="C2004" s="226"/>
      <c r="D2004" s="136">
        <v>42825</v>
      </c>
      <c r="E2004" s="136">
        <v>42839</v>
      </c>
      <c r="F2004" s="136">
        <v>42839</v>
      </c>
      <c r="G2004" s="25">
        <f t="shared" si="96"/>
        <v>14</v>
      </c>
      <c r="H2004" s="373">
        <v>79716.212732300002</v>
      </c>
      <c r="I2004" s="121">
        <f t="shared" si="97"/>
        <v>1116026.98</v>
      </c>
    </row>
    <row r="2005" spans="1:9">
      <c r="A2005" s="23">
        <f t="shared" si="98"/>
        <v>1901</v>
      </c>
      <c r="B2005" s="226" t="s">
        <v>273</v>
      </c>
      <c r="C2005" s="226" t="s">
        <v>595</v>
      </c>
      <c r="D2005" s="136">
        <v>42839</v>
      </c>
      <c r="E2005" s="136">
        <v>42850</v>
      </c>
      <c r="F2005" s="136">
        <v>42850</v>
      </c>
      <c r="G2005" s="25">
        <f t="shared" si="96"/>
        <v>11</v>
      </c>
      <c r="H2005" s="373">
        <v>77107.05</v>
      </c>
      <c r="I2005" s="121">
        <f t="shared" si="97"/>
        <v>848177.55</v>
      </c>
    </row>
    <row r="2006" spans="1:9">
      <c r="A2006" s="23">
        <f t="shared" si="98"/>
        <v>1902</v>
      </c>
      <c r="B2006" s="226"/>
      <c r="C2006" s="226"/>
      <c r="D2006" s="136">
        <v>42839</v>
      </c>
      <c r="E2006" s="136">
        <v>42850</v>
      </c>
      <c r="F2006" s="136">
        <v>42850</v>
      </c>
      <c r="G2006" s="25">
        <f t="shared" si="96"/>
        <v>11</v>
      </c>
      <c r="H2006" s="373">
        <v>71753.94</v>
      </c>
      <c r="I2006" s="121">
        <f t="shared" si="97"/>
        <v>789293.34</v>
      </c>
    </row>
    <row r="2007" spans="1:9">
      <c r="A2007" s="23">
        <f t="shared" si="98"/>
        <v>1903</v>
      </c>
      <c r="B2007" s="226"/>
      <c r="C2007" s="226"/>
      <c r="D2007" s="136">
        <v>42840</v>
      </c>
      <c r="E2007" s="136">
        <v>42850</v>
      </c>
      <c r="F2007" s="136">
        <v>42850</v>
      </c>
      <c r="G2007" s="25">
        <f t="shared" si="96"/>
        <v>10</v>
      </c>
      <c r="H2007" s="373">
        <v>77187.66</v>
      </c>
      <c r="I2007" s="121">
        <f t="shared" si="97"/>
        <v>771876.6</v>
      </c>
    </row>
    <row r="2008" spans="1:9">
      <c r="A2008" s="23">
        <f t="shared" si="98"/>
        <v>1904</v>
      </c>
      <c r="B2008" s="226"/>
      <c r="C2008" s="226"/>
      <c r="D2008" s="136">
        <v>42840</v>
      </c>
      <c r="E2008" s="136">
        <v>42850</v>
      </c>
      <c r="F2008" s="136">
        <v>42850</v>
      </c>
      <c r="G2008" s="25">
        <f t="shared" si="96"/>
        <v>10</v>
      </c>
      <c r="H2008" s="373">
        <v>72420.790000000008</v>
      </c>
      <c r="I2008" s="121">
        <f t="shared" si="97"/>
        <v>724207.9</v>
      </c>
    </row>
    <row r="2009" spans="1:9">
      <c r="A2009" s="23">
        <f t="shared" si="98"/>
        <v>1905</v>
      </c>
      <c r="B2009" s="226"/>
      <c r="C2009" s="226"/>
      <c r="D2009" s="136">
        <v>42840</v>
      </c>
      <c r="E2009" s="136">
        <v>42850</v>
      </c>
      <c r="F2009" s="136">
        <v>42850</v>
      </c>
      <c r="G2009" s="25">
        <f t="shared" si="96"/>
        <v>10</v>
      </c>
      <c r="H2009" s="373">
        <v>77450.09</v>
      </c>
      <c r="I2009" s="121">
        <f t="shared" si="97"/>
        <v>774500.9</v>
      </c>
    </row>
    <row r="2010" spans="1:9">
      <c r="A2010" s="23">
        <f t="shared" si="98"/>
        <v>1906</v>
      </c>
      <c r="B2010" s="226"/>
      <c r="C2010" s="226"/>
      <c r="D2010" s="136">
        <v>42839</v>
      </c>
      <c r="E2010" s="136">
        <v>42850</v>
      </c>
      <c r="F2010" s="136">
        <v>42850</v>
      </c>
      <c r="G2010" s="25">
        <f t="shared" si="96"/>
        <v>11</v>
      </c>
      <c r="H2010" s="373">
        <v>71482.350000000006</v>
      </c>
      <c r="I2010" s="121">
        <f t="shared" si="97"/>
        <v>786305.85</v>
      </c>
    </row>
    <row r="2011" spans="1:9">
      <c r="A2011" s="23">
        <f t="shared" si="98"/>
        <v>1907</v>
      </c>
      <c r="B2011" s="226"/>
      <c r="C2011" s="226"/>
      <c r="D2011" s="136">
        <v>42837</v>
      </c>
      <c r="E2011" s="136">
        <v>42850</v>
      </c>
      <c r="F2011" s="136">
        <v>42850</v>
      </c>
      <c r="G2011" s="25">
        <f t="shared" si="96"/>
        <v>13</v>
      </c>
      <c r="H2011" s="373">
        <v>70886.490000000005</v>
      </c>
      <c r="I2011" s="121">
        <f t="shared" si="97"/>
        <v>921524.37</v>
      </c>
    </row>
    <row r="2012" spans="1:9">
      <c r="A2012" s="23">
        <f t="shared" si="98"/>
        <v>1908</v>
      </c>
      <c r="B2012" s="226"/>
      <c r="C2012" s="226"/>
      <c r="D2012" s="136">
        <v>42837</v>
      </c>
      <c r="E2012" s="136">
        <v>42850</v>
      </c>
      <c r="F2012" s="136">
        <v>42850</v>
      </c>
      <c r="G2012" s="25">
        <f t="shared" si="96"/>
        <v>13</v>
      </c>
      <c r="H2012" s="373">
        <v>71210.759999999995</v>
      </c>
      <c r="I2012" s="121">
        <f t="shared" si="97"/>
        <v>925739.88</v>
      </c>
    </row>
    <row r="2013" spans="1:9">
      <c r="A2013" s="23">
        <f t="shared" si="98"/>
        <v>1909</v>
      </c>
      <c r="B2013" s="226"/>
      <c r="C2013" s="226"/>
      <c r="D2013" s="136">
        <v>42838</v>
      </c>
      <c r="E2013" s="136">
        <v>42850</v>
      </c>
      <c r="F2013" s="136">
        <v>42850</v>
      </c>
      <c r="G2013" s="25">
        <f t="shared" si="96"/>
        <v>12</v>
      </c>
      <c r="H2013" s="373">
        <v>71638.990000000005</v>
      </c>
      <c r="I2013" s="121">
        <f t="shared" si="97"/>
        <v>859667.88</v>
      </c>
    </row>
    <row r="2014" spans="1:9">
      <c r="A2014" s="23">
        <f t="shared" si="98"/>
        <v>1910</v>
      </c>
      <c r="B2014" s="226"/>
      <c r="C2014" s="226"/>
      <c r="D2014" s="136">
        <v>42838</v>
      </c>
      <c r="E2014" s="136">
        <v>42850</v>
      </c>
      <c r="F2014" s="136">
        <v>42850</v>
      </c>
      <c r="G2014" s="25">
        <f t="shared" si="96"/>
        <v>12</v>
      </c>
      <c r="H2014" s="373">
        <v>77943.81</v>
      </c>
      <c r="I2014" s="121">
        <f t="shared" si="97"/>
        <v>935325.72</v>
      </c>
    </row>
    <row r="2015" spans="1:9">
      <c r="A2015" s="23">
        <f t="shared" si="98"/>
        <v>1911</v>
      </c>
      <c r="B2015" s="226"/>
      <c r="C2015" s="226"/>
      <c r="D2015" s="136">
        <v>42837</v>
      </c>
      <c r="E2015" s="136">
        <v>42850</v>
      </c>
      <c r="F2015" s="136">
        <v>42850</v>
      </c>
      <c r="G2015" s="25">
        <f t="shared" si="96"/>
        <v>13</v>
      </c>
      <c r="H2015" s="373">
        <v>76841.87</v>
      </c>
      <c r="I2015" s="121">
        <f t="shared" si="97"/>
        <v>998944.31</v>
      </c>
    </row>
    <row r="2016" spans="1:9">
      <c r="A2016" s="23">
        <f t="shared" si="98"/>
        <v>1912</v>
      </c>
      <c r="B2016" s="226" t="s">
        <v>273</v>
      </c>
      <c r="C2016" s="226" t="s">
        <v>596</v>
      </c>
      <c r="D2016" s="136">
        <v>42839</v>
      </c>
      <c r="E2016" s="136">
        <v>42870</v>
      </c>
      <c r="F2016" s="136">
        <v>42870</v>
      </c>
      <c r="G2016" s="25">
        <f t="shared" si="96"/>
        <v>31</v>
      </c>
      <c r="H2016" s="373">
        <v>2693.7770903999999</v>
      </c>
      <c r="I2016" s="121">
        <f t="shared" si="97"/>
        <v>83507.09</v>
      </c>
    </row>
    <row r="2017" spans="1:9">
      <c r="A2017" s="23">
        <f t="shared" si="98"/>
        <v>1913</v>
      </c>
      <c r="B2017" s="226"/>
      <c r="C2017" s="226"/>
      <c r="D2017" s="136">
        <v>42839</v>
      </c>
      <c r="E2017" s="136">
        <v>42870</v>
      </c>
      <c r="F2017" s="136">
        <v>42870</v>
      </c>
      <c r="G2017" s="25">
        <f t="shared" si="96"/>
        <v>31</v>
      </c>
      <c r="H2017" s="373">
        <v>2506.7634607</v>
      </c>
      <c r="I2017" s="121">
        <f t="shared" si="97"/>
        <v>77709.67</v>
      </c>
    </row>
    <row r="2018" spans="1:9">
      <c r="A2018" s="23">
        <f t="shared" si="98"/>
        <v>1914</v>
      </c>
      <c r="B2018" s="226"/>
      <c r="C2018" s="226"/>
      <c r="D2018" s="136">
        <v>42840</v>
      </c>
      <c r="E2018" s="136">
        <v>42870</v>
      </c>
      <c r="F2018" s="136">
        <v>42870</v>
      </c>
      <c r="G2018" s="25">
        <f t="shared" si="96"/>
        <v>30</v>
      </c>
      <c r="H2018" s="373">
        <v>2696.5931752000006</v>
      </c>
      <c r="I2018" s="121">
        <f t="shared" si="97"/>
        <v>80897.8</v>
      </c>
    </row>
    <row r="2019" spans="1:9">
      <c r="A2019" s="23">
        <f t="shared" si="98"/>
        <v>1915</v>
      </c>
      <c r="B2019" s="226"/>
      <c r="C2019" s="226"/>
      <c r="D2019" s="136">
        <v>42840</v>
      </c>
      <c r="E2019" s="136">
        <v>42870</v>
      </c>
      <c r="F2019" s="136">
        <v>42870</v>
      </c>
      <c r="G2019" s="25">
        <f t="shared" si="96"/>
        <v>30</v>
      </c>
      <c r="H2019" s="373">
        <v>2530.0601620000002</v>
      </c>
      <c r="I2019" s="121">
        <f t="shared" si="97"/>
        <v>75901.8</v>
      </c>
    </row>
    <row r="2020" spans="1:9">
      <c r="A2020" s="23">
        <f t="shared" si="98"/>
        <v>1916</v>
      </c>
      <c r="B2020" s="226"/>
      <c r="C2020" s="226"/>
      <c r="D2020" s="136">
        <v>42840</v>
      </c>
      <c r="E2020" s="136">
        <v>42870</v>
      </c>
      <c r="F2020" s="136">
        <v>42870</v>
      </c>
      <c r="G2020" s="25">
        <f t="shared" si="96"/>
        <v>30</v>
      </c>
      <c r="H2020" s="373">
        <v>2705.7614512</v>
      </c>
      <c r="I2020" s="121">
        <f t="shared" si="97"/>
        <v>81172.84</v>
      </c>
    </row>
    <row r="2021" spans="1:9">
      <c r="A2021" s="23">
        <f t="shared" si="98"/>
        <v>1917</v>
      </c>
      <c r="B2021" s="226"/>
      <c r="C2021" s="226"/>
      <c r="D2021" s="136">
        <v>42839</v>
      </c>
      <c r="E2021" s="136">
        <v>42870</v>
      </c>
      <c r="F2021" s="136">
        <v>42870</v>
      </c>
      <c r="G2021" s="25">
        <f t="shared" si="96"/>
        <v>31</v>
      </c>
      <c r="H2021" s="373">
        <v>2497.2751751000001</v>
      </c>
      <c r="I2021" s="121">
        <f t="shared" si="97"/>
        <v>77415.53</v>
      </c>
    </row>
    <row r="2022" spans="1:9">
      <c r="A2022" s="23">
        <f t="shared" si="98"/>
        <v>1918</v>
      </c>
      <c r="B2022" s="226"/>
      <c r="C2022" s="226"/>
      <c r="D2022" s="136">
        <v>42846</v>
      </c>
      <c r="E2022" s="136">
        <v>42870</v>
      </c>
      <c r="F2022" s="136">
        <v>42870</v>
      </c>
      <c r="G2022" s="25">
        <f t="shared" si="96"/>
        <v>24</v>
      </c>
      <c r="H2022" s="373">
        <v>79752.4750413</v>
      </c>
      <c r="I2022" s="121">
        <f t="shared" si="97"/>
        <v>1914059.4</v>
      </c>
    </row>
    <row r="2023" spans="1:9">
      <c r="A2023" s="23">
        <f t="shared" si="98"/>
        <v>1919</v>
      </c>
      <c r="B2023" s="226"/>
      <c r="C2023" s="226"/>
      <c r="D2023" s="136">
        <v>42846</v>
      </c>
      <c r="E2023" s="136">
        <v>42870</v>
      </c>
      <c r="F2023" s="136">
        <v>42870</v>
      </c>
      <c r="G2023" s="25">
        <f t="shared" si="96"/>
        <v>24</v>
      </c>
      <c r="H2023" s="373">
        <v>81428.066743899995</v>
      </c>
      <c r="I2023" s="121">
        <f t="shared" si="97"/>
        <v>1954273.6</v>
      </c>
    </row>
    <row r="2024" spans="1:9">
      <c r="A2024" s="23">
        <f t="shared" si="98"/>
        <v>1920</v>
      </c>
      <c r="B2024" s="226"/>
      <c r="C2024" s="226"/>
      <c r="D2024" s="136">
        <v>42837</v>
      </c>
      <c r="E2024" s="136">
        <v>42870</v>
      </c>
      <c r="F2024" s="136">
        <v>42870</v>
      </c>
      <c r="G2024" s="25">
        <f t="shared" si="96"/>
        <v>33</v>
      </c>
      <c r="H2024" s="373">
        <v>2476.4585484999998</v>
      </c>
      <c r="I2024" s="121">
        <f t="shared" si="97"/>
        <v>81723.13</v>
      </c>
    </row>
    <row r="2025" spans="1:9">
      <c r="A2025" s="23">
        <f t="shared" si="98"/>
        <v>1921</v>
      </c>
      <c r="B2025" s="226"/>
      <c r="C2025" s="226"/>
      <c r="D2025" s="136">
        <v>42845</v>
      </c>
      <c r="E2025" s="136">
        <v>42870</v>
      </c>
      <c r="F2025" s="136">
        <v>42870</v>
      </c>
      <c r="G2025" s="25">
        <f t="shared" ref="G2025:G2088" si="99">F2025-D2025</f>
        <v>25</v>
      </c>
      <c r="H2025" s="373">
        <v>79974.313266700003</v>
      </c>
      <c r="I2025" s="121">
        <f t="shared" ref="I2025:I2088" si="100">ROUND(G2025*H2025,2)</f>
        <v>1999357.83</v>
      </c>
    </row>
    <row r="2026" spans="1:9">
      <c r="A2026" s="23">
        <f t="shared" si="98"/>
        <v>1922</v>
      </c>
      <c r="B2026" s="226"/>
      <c r="C2026" s="226"/>
      <c r="D2026" s="136">
        <v>42845</v>
      </c>
      <c r="E2026" s="136">
        <v>42870</v>
      </c>
      <c r="F2026" s="136">
        <v>42870</v>
      </c>
      <c r="G2026" s="25">
        <f t="shared" si="99"/>
        <v>25</v>
      </c>
      <c r="H2026" s="373">
        <v>80325.073623100005</v>
      </c>
      <c r="I2026" s="121">
        <f t="shared" si="100"/>
        <v>2008126.84</v>
      </c>
    </row>
    <row r="2027" spans="1:9">
      <c r="A2027" s="23">
        <f t="shared" si="98"/>
        <v>1923</v>
      </c>
      <c r="B2027" s="226"/>
      <c r="C2027" s="226"/>
      <c r="D2027" s="136">
        <v>42837</v>
      </c>
      <c r="E2027" s="136">
        <v>42870</v>
      </c>
      <c r="F2027" s="136">
        <v>42870</v>
      </c>
      <c r="G2027" s="25">
        <f t="shared" si="99"/>
        <v>33</v>
      </c>
      <c r="H2027" s="373">
        <v>2487.7868895000001</v>
      </c>
      <c r="I2027" s="121">
        <f t="shared" si="100"/>
        <v>82096.97</v>
      </c>
    </row>
    <row r="2028" spans="1:9">
      <c r="A2028" s="23">
        <f t="shared" si="98"/>
        <v>1924</v>
      </c>
      <c r="B2028" s="226"/>
      <c r="C2028" s="226"/>
      <c r="D2028" s="136">
        <v>42850</v>
      </c>
      <c r="E2028" s="136">
        <v>42870</v>
      </c>
      <c r="F2028" s="136">
        <v>42870</v>
      </c>
      <c r="G2028" s="25">
        <f t="shared" si="99"/>
        <v>20</v>
      </c>
      <c r="H2028" s="373">
        <v>81288.712602300002</v>
      </c>
      <c r="I2028" s="121">
        <f t="shared" si="100"/>
        <v>1625774.25</v>
      </c>
    </row>
    <row r="2029" spans="1:9">
      <c r="A2029" s="23">
        <f t="shared" si="98"/>
        <v>1925</v>
      </c>
      <c r="B2029" s="226"/>
      <c r="C2029" s="226"/>
      <c r="D2029" s="136">
        <v>42843</v>
      </c>
      <c r="E2029" s="136">
        <v>42870</v>
      </c>
      <c r="F2029" s="136">
        <v>42870</v>
      </c>
      <c r="G2029" s="25">
        <f t="shared" si="99"/>
        <v>27</v>
      </c>
      <c r="H2029" s="373">
        <v>79975.255267600005</v>
      </c>
      <c r="I2029" s="121">
        <f t="shared" si="100"/>
        <v>2159331.89</v>
      </c>
    </row>
    <row r="2030" spans="1:9">
      <c r="A2030" s="23">
        <f t="shared" si="98"/>
        <v>1926</v>
      </c>
      <c r="B2030" s="226"/>
      <c r="C2030" s="226"/>
      <c r="D2030" s="136">
        <v>42845</v>
      </c>
      <c r="E2030" s="136">
        <v>42870</v>
      </c>
      <c r="F2030" s="136">
        <v>42870</v>
      </c>
      <c r="G2030" s="25">
        <f t="shared" si="99"/>
        <v>25</v>
      </c>
      <c r="H2030" s="373">
        <v>79919.327210799995</v>
      </c>
      <c r="I2030" s="121">
        <f t="shared" si="100"/>
        <v>1997983.18</v>
      </c>
    </row>
    <row r="2031" spans="1:9">
      <c r="A2031" s="23">
        <f t="shared" si="98"/>
        <v>1927</v>
      </c>
      <c r="B2031" s="226"/>
      <c r="C2031" s="226"/>
      <c r="D2031" s="136">
        <v>42845</v>
      </c>
      <c r="E2031" s="136">
        <v>42870</v>
      </c>
      <c r="F2031" s="136">
        <v>42870</v>
      </c>
      <c r="G2031" s="25">
        <f t="shared" si="99"/>
        <v>25</v>
      </c>
      <c r="H2031" s="373">
        <v>80481.493782100006</v>
      </c>
      <c r="I2031" s="121">
        <f t="shared" si="100"/>
        <v>2012037.34</v>
      </c>
    </row>
    <row r="2032" spans="1:9">
      <c r="A2032" s="23">
        <f t="shared" si="98"/>
        <v>1928</v>
      </c>
      <c r="B2032" s="226"/>
      <c r="C2032" s="226"/>
      <c r="D2032" s="136">
        <v>42838</v>
      </c>
      <c r="E2032" s="136">
        <v>42870</v>
      </c>
      <c r="F2032" s="136">
        <v>42870</v>
      </c>
      <c r="G2032" s="25">
        <f t="shared" si="99"/>
        <v>32</v>
      </c>
      <c r="H2032" s="373">
        <v>2502.7473399</v>
      </c>
      <c r="I2032" s="121">
        <f t="shared" si="100"/>
        <v>80087.91</v>
      </c>
    </row>
    <row r="2033" spans="1:9">
      <c r="A2033" s="23">
        <f t="shared" si="98"/>
        <v>1929</v>
      </c>
      <c r="B2033" s="226"/>
      <c r="C2033" s="226"/>
      <c r="D2033" s="136">
        <v>42838</v>
      </c>
      <c r="E2033" s="136">
        <v>42870</v>
      </c>
      <c r="F2033" s="136">
        <v>42870</v>
      </c>
      <c r="G2033" s="25">
        <f t="shared" si="99"/>
        <v>32</v>
      </c>
      <c r="H2033" s="373">
        <v>2723.0099703999999</v>
      </c>
      <c r="I2033" s="121">
        <f t="shared" si="100"/>
        <v>87136.320000000007</v>
      </c>
    </row>
    <row r="2034" spans="1:9">
      <c r="A2034" s="23">
        <f t="shared" si="98"/>
        <v>1930</v>
      </c>
      <c r="B2034" s="226"/>
      <c r="C2034" s="226"/>
      <c r="D2034" s="136">
        <v>42837</v>
      </c>
      <c r="E2034" s="136">
        <v>42870</v>
      </c>
      <c r="F2034" s="136">
        <v>42870</v>
      </c>
      <c r="G2034" s="25">
        <f t="shared" si="99"/>
        <v>33</v>
      </c>
      <c r="H2034" s="373">
        <v>2684.5128114999998</v>
      </c>
      <c r="I2034" s="121">
        <f t="shared" si="100"/>
        <v>88588.92</v>
      </c>
    </row>
    <row r="2035" spans="1:9">
      <c r="A2035" s="23">
        <f t="shared" si="98"/>
        <v>1931</v>
      </c>
      <c r="B2035" s="226"/>
      <c r="C2035" s="226"/>
      <c r="D2035" s="136">
        <v>42850</v>
      </c>
      <c r="E2035" s="136">
        <v>42870</v>
      </c>
      <c r="F2035" s="136">
        <v>42870</v>
      </c>
      <c r="G2035" s="25">
        <f t="shared" si="99"/>
        <v>20</v>
      </c>
      <c r="H2035" s="373">
        <v>74980.718192400003</v>
      </c>
      <c r="I2035" s="121">
        <f t="shared" si="100"/>
        <v>1499614.36</v>
      </c>
    </row>
    <row r="2036" spans="1:9">
      <c r="A2036" s="23">
        <f t="shared" si="98"/>
        <v>1932</v>
      </c>
      <c r="B2036" s="226"/>
      <c r="C2036" s="226"/>
      <c r="D2036" s="136">
        <v>42851</v>
      </c>
      <c r="E2036" s="136">
        <v>42870</v>
      </c>
      <c r="F2036" s="136">
        <v>42870</v>
      </c>
      <c r="G2036" s="25">
        <f t="shared" si="99"/>
        <v>19</v>
      </c>
      <c r="H2036" s="373">
        <v>80519.413820600006</v>
      </c>
      <c r="I2036" s="121">
        <f t="shared" si="100"/>
        <v>1529868.86</v>
      </c>
    </row>
    <row r="2037" spans="1:9">
      <c r="A2037" s="23">
        <f t="shared" si="98"/>
        <v>1933</v>
      </c>
      <c r="B2037" s="226"/>
      <c r="C2037" s="226"/>
      <c r="D2037" s="136">
        <v>42852</v>
      </c>
      <c r="E2037" s="136">
        <v>42870</v>
      </c>
      <c r="F2037" s="136">
        <v>42870</v>
      </c>
      <c r="G2037" s="25">
        <f t="shared" si="99"/>
        <v>18</v>
      </c>
      <c r="H2037" s="373">
        <v>79507.888792700003</v>
      </c>
      <c r="I2037" s="121">
        <f t="shared" si="100"/>
        <v>1431142</v>
      </c>
    </row>
    <row r="2038" spans="1:9">
      <c r="A2038" s="23">
        <f t="shared" ref="A2038:A2101" si="101">A2037+1</f>
        <v>1934</v>
      </c>
      <c r="B2038" s="226"/>
      <c r="C2038" s="226"/>
      <c r="D2038" s="136">
        <v>42851</v>
      </c>
      <c r="E2038" s="136">
        <v>42870</v>
      </c>
      <c r="F2038" s="136">
        <v>42870</v>
      </c>
      <c r="G2038" s="25">
        <f t="shared" si="99"/>
        <v>19</v>
      </c>
      <c r="H2038" s="373">
        <v>74380.155582099993</v>
      </c>
      <c r="I2038" s="121">
        <f t="shared" si="100"/>
        <v>1413222.96</v>
      </c>
    </row>
    <row r="2039" spans="1:9">
      <c r="A2039" s="23">
        <f t="shared" si="101"/>
        <v>1935</v>
      </c>
      <c r="B2039" s="226" t="s">
        <v>273</v>
      </c>
      <c r="C2039" s="226" t="s">
        <v>597</v>
      </c>
      <c r="D2039" s="136">
        <v>42839</v>
      </c>
      <c r="E2039" s="136">
        <v>42870</v>
      </c>
      <c r="F2039" s="136">
        <v>42870</v>
      </c>
      <c r="G2039" s="25">
        <f t="shared" si="99"/>
        <v>31</v>
      </c>
      <c r="H2039" s="373">
        <v>1.1554E-3</v>
      </c>
      <c r="I2039" s="121">
        <f t="shared" si="100"/>
        <v>0.04</v>
      </c>
    </row>
    <row r="2040" spans="1:9">
      <c r="A2040" s="23">
        <f t="shared" si="101"/>
        <v>1936</v>
      </c>
      <c r="B2040" s="226"/>
      <c r="C2040" s="226"/>
      <c r="D2040" s="136">
        <v>42839</v>
      </c>
      <c r="E2040" s="136">
        <v>42870</v>
      </c>
      <c r="F2040" s="136">
        <v>42870</v>
      </c>
      <c r="G2040" s="25">
        <f t="shared" si="99"/>
        <v>31</v>
      </c>
      <c r="H2040" s="373">
        <v>1.0752000000000001E-3</v>
      </c>
      <c r="I2040" s="121">
        <f t="shared" si="100"/>
        <v>0.03</v>
      </c>
    </row>
    <row r="2041" spans="1:9">
      <c r="A2041" s="23">
        <f t="shared" si="101"/>
        <v>1937</v>
      </c>
      <c r="B2041" s="226"/>
      <c r="C2041" s="226"/>
      <c r="D2041" s="136">
        <v>42840</v>
      </c>
      <c r="E2041" s="136">
        <v>42870</v>
      </c>
      <c r="F2041" s="136">
        <v>42870</v>
      </c>
      <c r="G2041" s="25">
        <f t="shared" si="99"/>
        <v>30</v>
      </c>
      <c r="H2041" s="373">
        <v>1.1566E-3</v>
      </c>
      <c r="I2041" s="121">
        <f t="shared" si="100"/>
        <v>0.03</v>
      </c>
    </row>
    <row r="2042" spans="1:9">
      <c r="A2042" s="23">
        <f t="shared" si="101"/>
        <v>1938</v>
      </c>
      <c r="B2042" s="226"/>
      <c r="C2042" s="226"/>
      <c r="D2042" s="136">
        <v>42840</v>
      </c>
      <c r="E2042" s="136">
        <v>42870</v>
      </c>
      <c r="F2042" s="136">
        <v>42870</v>
      </c>
      <c r="G2042" s="25">
        <f t="shared" si="99"/>
        <v>30</v>
      </c>
      <c r="H2042" s="373">
        <v>1.0851999999999999E-3</v>
      </c>
      <c r="I2042" s="121">
        <f t="shared" si="100"/>
        <v>0.03</v>
      </c>
    </row>
    <row r="2043" spans="1:9">
      <c r="A2043" s="23">
        <f t="shared" si="101"/>
        <v>1939</v>
      </c>
      <c r="B2043" s="226"/>
      <c r="C2043" s="226"/>
      <c r="D2043" s="136">
        <v>42840</v>
      </c>
      <c r="E2043" s="136">
        <v>42870</v>
      </c>
      <c r="F2043" s="136">
        <v>42870</v>
      </c>
      <c r="G2043" s="25">
        <f t="shared" si="99"/>
        <v>30</v>
      </c>
      <c r="H2043" s="373">
        <v>1.1605000000000001E-3</v>
      </c>
      <c r="I2043" s="121">
        <f t="shared" si="100"/>
        <v>0.03</v>
      </c>
    </row>
    <row r="2044" spans="1:9">
      <c r="A2044" s="23">
        <f t="shared" si="101"/>
        <v>1940</v>
      </c>
      <c r="B2044" s="226"/>
      <c r="C2044" s="226"/>
      <c r="D2044" s="136">
        <v>42839</v>
      </c>
      <c r="E2044" s="136">
        <v>42870</v>
      </c>
      <c r="F2044" s="136">
        <v>42870</v>
      </c>
      <c r="G2044" s="25">
        <f t="shared" si="99"/>
        <v>31</v>
      </c>
      <c r="H2044" s="373">
        <v>1.0711E-3</v>
      </c>
      <c r="I2044" s="121">
        <f t="shared" si="100"/>
        <v>0.03</v>
      </c>
    </row>
    <row r="2045" spans="1:9">
      <c r="A2045" s="23">
        <f t="shared" si="101"/>
        <v>1941</v>
      </c>
      <c r="B2045" s="226"/>
      <c r="C2045" s="226"/>
      <c r="D2045" s="136">
        <v>42846</v>
      </c>
      <c r="E2045" s="136">
        <v>42870</v>
      </c>
      <c r="F2045" s="136">
        <v>42870</v>
      </c>
      <c r="G2045" s="25">
        <f t="shared" si="99"/>
        <v>24</v>
      </c>
      <c r="H2045" s="373">
        <v>1.1547E-3</v>
      </c>
      <c r="I2045" s="121">
        <f t="shared" si="100"/>
        <v>0.03</v>
      </c>
    </row>
    <row r="2046" spans="1:9">
      <c r="A2046" s="23">
        <f t="shared" si="101"/>
        <v>1942</v>
      </c>
      <c r="B2046" s="226"/>
      <c r="C2046" s="226"/>
      <c r="D2046" s="136">
        <v>42846</v>
      </c>
      <c r="E2046" s="136">
        <v>42870</v>
      </c>
      <c r="F2046" s="136">
        <v>42870</v>
      </c>
      <c r="G2046" s="25">
        <f t="shared" si="99"/>
        <v>24</v>
      </c>
      <c r="H2046" s="373">
        <v>1.1789999999999999E-3</v>
      </c>
      <c r="I2046" s="121">
        <f t="shared" si="100"/>
        <v>0.03</v>
      </c>
    </row>
    <row r="2047" spans="1:9">
      <c r="A2047" s="23">
        <f t="shared" si="101"/>
        <v>1943</v>
      </c>
      <c r="B2047" s="226"/>
      <c r="C2047" s="226"/>
      <c r="D2047" s="136">
        <v>42837</v>
      </c>
      <c r="E2047" s="136">
        <v>42870</v>
      </c>
      <c r="F2047" s="136">
        <v>42870</v>
      </c>
      <c r="G2047" s="25">
        <f t="shared" si="99"/>
        <v>33</v>
      </c>
      <c r="H2047" s="373">
        <v>1.0622000000000001E-3</v>
      </c>
      <c r="I2047" s="121">
        <f t="shared" si="100"/>
        <v>0.04</v>
      </c>
    </row>
    <row r="2048" spans="1:9">
      <c r="A2048" s="23">
        <f t="shared" si="101"/>
        <v>1944</v>
      </c>
      <c r="B2048" s="226"/>
      <c r="C2048" s="226"/>
      <c r="D2048" s="136">
        <v>42845</v>
      </c>
      <c r="E2048" s="136">
        <v>42870</v>
      </c>
      <c r="F2048" s="136">
        <v>42870</v>
      </c>
      <c r="G2048" s="25">
        <f t="shared" si="99"/>
        <v>25</v>
      </c>
      <c r="H2048" s="373">
        <v>1.1579000000000001E-3</v>
      </c>
      <c r="I2048" s="121">
        <f t="shared" si="100"/>
        <v>0.03</v>
      </c>
    </row>
    <row r="2049" spans="1:9">
      <c r="A2049" s="23">
        <f t="shared" si="101"/>
        <v>1945</v>
      </c>
      <c r="B2049" s="226"/>
      <c r="C2049" s="226"/>
      <c r="D2049" s="136">
        <v>42845</v>
      </c>
      <c r="E2049" s="136">
        <v>42870</v>
      </c>
      <c r="F2049" s="136">
        <v>42870</v>
      </c>
      <c r="G2049" s="25">
        <f t="shared" si="99"/>
        <v>25</v>
      </c>
      <c r="H2049" s="373">
        <v>1.163E-3</v>
      </c>
      <c r="I2049" s="121">
        <f t="shared" si="100"/>
        <v>0.03</v>
      </c>
    </row>
    <row r="2050" spans="1:9">
      <c r="A2050" s="23">
        <f t="shared" si="101"/>
        <v>1946</v>
      </c>
      <c r="B2050" s="226"/>
      <c r="C2050" s="226"/>
      <c r="D2050" s="136">
        <v>42837</v>
      </c>
      <c r="E2050" s="136">
        <v>42870</v>
      </c>
      <c r="F2050" s="136">
        <v>42870</v>
      </c>
      <c r="G2050" s="25">
        <f t="shared" si="99"/>
        <v>33</v>
      </c>
      <c r="H2050" s="373">
        <v>1.0671000000000001E-3</v>
      </c>
      <c r="I2050" s="121">
        <f t="shared" si="100"/>
        <v>0.04</v>
      </c>
    </row>
    <row r="2051" spans="1:9">
      <c r="A2051" s="23">
        <f t="shared" si="101"/>
        <v>1947</v>
      </c>
      <c r="B2051" s="226"/>
      <c r="C2051" s="226"/>
      <c r="D2051" s="136">
        <v>42850</v>
      </c>
      <c r="E2051" s="136">
        <v>42870</v>
      </c>
      <c r="F2051" s="136">
        <v>42870</v>
      </c>
      <c r="G2051" s="25">
        <f t="shared" si="99"/>
        <v>20</v>
      </c>
      <c r="H2051" s="373">
        <v>-17.0648406</v>
      </c>
      <c r="I2051" s="121">
        <f t="shared" si="100"/>
        <v>-341.3</v>
      </c>
    </row>
    <row r="2052" spans="1:9">
      <c r="A2052" s="23">
        <f t="shared" si="101"/>
        <v>1948</v>
      </c>
      <c r="B2052" s="226"/>
      <c r="C2052" s="226"/>
      <c r="D2052" s="136">
        <v>42843</v>
      </c>
      <c r="E2052" s="136">
        <v>42870</v>
      </c>
      <c r="F2052" s="136">
        <v>42870</v>
      </c>
      <c r="G2052" s="25">
        <f t="shared" si="99"/>
        <v>27</v>
      </c>
      <c r="H2052" s="373">
        <v>1.158E-3</v>
      </c>
      <c r="I2052" s="121">
        <f t="shared" si="100"/>
        <v>0.03</v>
      </c>
    </row>
    <row r="2053" spans="1:9">
      <c r="A2053" s="23">
        <f t="shared" si="101"/>
        <v>1949</v>
      </c>
      <c r="B2053" s="226"/>
      <c r="C2053" s="226"/>
      <c r="D2053" s="136">
        <v>42845</v>
      </c>
      <c r="E2053" s="136">
        <v>42870</v>
      </c>
      <c r="F2053" s="136">
        <v>42870</v>
      </c>
      <c r="G2053" s="25">
        <f t="shared" si="99"/>
        <v>25</v>
      </c>
      <c r="H2053" s="373">
        <v>1.1571000000000001E-3</v>
      </c>
      <c r="I2053" s="121">
        <f t="shared" si="100"/>
        <v>0.03</v>
      </c>
    </row>
    <row r="2054" spans="1:9">
      <c r="A2054" s="23">
        <f t="shared" si="101"/>
        <v>1950</v>
      </c>
      <c r="B2054" s="226"/>
      <c r="C2054" s="226"/>
      <c r="D2054" s="136">
        <v>42845</v>
      </c>
      <c r="E2054" s="136">
        <v>42870</v>
      </c>
      <c r="F2054" s="136">
        <v>42870</v>
      </c>
      <c r="G2054" s="25">
        <f t="shared" si="99"/>
        <v>25</v>
      </c>
      <c r="H2054" s="373">
        <v>1.1651999999999999E-3</v>
      </c>
      <c r="I2054" s="121">
        <f t="shared" si="100"/>
        <v>0.03</v>
      </c>
    </row>
    <row r="2055" spans="1:9">
      <c r="A2055" s="23">
        <f t="shared" si="101"/>
        <v>1951</v>
      </c>
      <c r="B2055" s="226"/>
      <c r="C2055" s="226"/>
      <c r="D2055" s="136">
        <v>42838</v>
      </c>
      <c r="E2055" s="136">
        <v>42870</v>
      </c>
      <c r="F2055" s="136">
        <v>42870</v>
      </c>
      <c r="G2055" s="25">
        <f t="shared" si="99"/>
        <v>32</v>
      </c>
      <c r="H2055" s="373">
        <v>1.0734E-3</v>
      </c>
      <c r="I2055" s="121">
        <f t="shared" si="100"/>
        <v>0.03</v>
      </c>
    </row>
    <row r="2056" spans="1:9">
      <c r="A2056" s="23">
        <f t="shared" si="101"/>
        <v>1952</v>
      </c>
      <c r="B2056" s="226"/>
      <c r="C2056" s="226"/>
      <c r="D2056" s="136">
        <v>42838</v>
      </c>
      <c r="E2056" s="136">
        <v>42870</v>
      </c>
      <c r="F2056" s="136">
        <v>42870</v>
      </c>
      <c r="G2056" s="25">
        <f t="shared" si="99"/>
        <v>32</v>
      </c>
      <c r="H2056" s="373">
        <v>1.1678999999999999E-3</v>
      </c>
      <c r="I2056" s="121">
        <f t="shared" si="100"/>
        <v>0.04</v>
      </c>
    </row>
    <row r="2057" spans="1:9">
      <c r="A2057" s="23">
        <f t="shared" si="101"/>
        <v>1953</v>
      </c>
      <c r="B2057" s="226"/>
      <c r="C2057" s="226"/>
      <c r="D2057" s="136">
        <v>42837</v>
      </c>
      <c r="E2057" s="136">
        <v>42870</v>
      </c>
      <c r="F2057" s="136">
        <v>42870</v>
      </c>
      <c r="G2057" s="25">
        <f t="shared" si="99"/>
        <v>33</v>
      </c>
      <c r="H2057" s="373">
        <v>1.1514000000000001E-3</v>
      </c>
      <c r="I2057" s="121">
        <f t="shared" si="100"/>
        <v>0.04</v>
      </c>
    </row>
    <row r="2058" spans="1:9">
      <c r="A2058" s="23">
        <f t="shared" si="101"/>
        <v>1954</v>
      </c>
      <c r="B2058" s="226"/>
      <c r="C2058" s="226"/>
      <c r="D2058" s="136">
        <v>42850</v>
      </c>
      <c r="E2058" s="136">
        <v>42870</v>
      </c>
      <c r="F2058" s="136">
        <v>42870</v>
      </c>
      <c r="G2058" s="25">
        <f t="shared" si="99"/>
        <v>20</v>
      </c>
      <c r="H2058" s="373">
        <v>1.0855999999999999E-3</v>
      </c>
      <c r="I2058" s="121">
        <f t="shared" si="100"/>
        <v>0.02</v>
      </c>
    </row>
    <row r="2059" spans="1:9">
      <c r="A2059" s="23">
        <f t="shared" si="101"/>
        <v>1955</v>
      </c>
      <c r="B2059" s="226"/>
      <c r="C2059" s="226"/>
      <c r="D2059" s="136">
        <v>42851</v>
      </c>
      <c r="E2059" s="136">
        <v>42870</v>
      </c>
      <c r="F2059" s="136">
        <v>42870</v>
      </c>
      <c r="G2059" s="25">
        <f t="shared" si="99"/>
        <v>19</v>
      </c>
      <c r="H2059" s="373">
        <v>1.1658E-3</v>
      </c>
      <c r="I2059" s="121">
        <f t="shared" si="100"/>
        <v>0.02</v>
      </c>
    </row>
    <row r="2060" spans="1:9">
      <c r="A2060" s="23">
        <f t="shared" si="101"/>
        <v>1956</v>
      </c>
      <c r="B2060" s="226"/>
      <c r="C2060" s="226"/>
      <c r="D2060" s="136">
        <v>42852</v>
      </c>
      <c r="E2060" s="136">
        <v>42870</v>
      </c>
      <c r="F2060" s="136">
        <v>42870</v>
      </c>
      <c r="G2060" s="25">
        <f t="shared" si="99"/>
        <v>18</v>
      </c>
      <c r="H2060" s="373">
        <v>1.1512E-3</v>
      </c>
      <c r="I2060" s="121">
        <f t="shared" si="100"/>
        <v>0.02</v>
      </c>
    </row>
    <row r="2061" spans="1:9">
      <c r="A2061" s="23">
        <f t="shared" si="101"/>
        <v>1957</v>
      </c>
      <c r="B2061" s="226"/>
      <c r="C2061" s="226"/>
      <c r="D2061" s="136">
        <v>42851</v>
      </c>
      <c r="E2061" s="136">
        <v>42870</v>
      </c>
      <c r="F2061" s="136">
        <v>42870</v>
      </c>
      <c r="G2061" s="25">
        <f t="shared" si="99"/>
        <v>19</v>
      </c>
      <c r="H2061" s="373">
        <v>1.077E-3</v>
      </c>
      <c r="I2061" s="121">
        <f t="shared" si="100"/>
        <v>0.02</v>
      </c>
    </row>
    <row r="2062" spans="1:9">
      <c r="A2062" s="23">
        <f t="shared" si="101"/>
        <v>1958</v>
      </c>
      <c r="B2062" s="226" t="s">
        <v>273</v>
      </c>
      <c r="C2062" s="226" t="s">
        <v>598</v>
      </c>
      <c r="D2062" s="136">
        <v>42874</v>
      </c>
      <c r="E2062" s="136">
        <v>42901</v>
      </c>
      <c r="F2062" s="136">
        <v>42901</v>
      </c>
      <c r="G2062" s="25">
        <f t="shared" si="99"/>
        <v>27</v>
      </c>
      <c r="H2062" s="373">
        <v>74063.864548500002</v>
      </c>
      <c r="I2062" s="121">
        <f t="shared" si="100"/>
        <v>1999724.34</v>
      </c>
    </row>
    <row r="2063" spans="1:9">
      <c r="A2063" s="23">
        <f t="shared" si="101"/>
        <v>1959</v>
      </c>
      <c r="B2063" s="226"/>
      <c r="C2063" s="226"/>
      <c r="D2063" s="136">
        <v>42880</v>
      </c>
      <c r="E2063" s="136">
        <v>42901</v>
      </c>
      <c r="F2063" s="136">
        <v>42901</v>
      </c>
      <c r="G2063" s="25">
        <f t="shared" si="99"/>
        <v>21</v>
      </c>
      <c r="H2063" s="373">
        <v>80844.985253199993</v>
      </c>
      <c r="I2063" s="121">
        <f t="shared" si="100"/>
        <v>1697744.69</v>
      </c>
    </row>
    <row r="2064" spans="1:9">
      <c r="A2064" s="23">
        <f t="shared" si="101"/>
        <v>1960</v>
      </c>
      <c r="B2064" s="226"/>
      <c r="C2064" s="226"/>
      <c r="D2064" s="136">
        <v>42873</v>
      </c>
      <c r="E2064" s="136">
        <v>42901</v>
      </c>
      <c r="F2064" s="136">
        <v>42901</v>
      </c>
      <c r="G2064" s="25">
        <f t="shared" si="99"/>
        <v>28</v>
      </c>
      <c r="H2064" s="373">
        <v>73309.256615000006</v>
      </c>
      <c r="I2064" s="121">
        <f t="shared" si="100"/>
        <v>2052659.19</v>
      </c>
    </row>
    <row r="2065" spans="1:9">
      <c r="A2065" s="23">
        <f t="shared" si="101"/>
        <v>1961</v>
      </c>
      <c r="B2065" s="226"/>
      <c r="C2065" s="226"/>
      <c r="D2065" s="136">
        <v>42873</v>
      </c>
      <c r="E2065" s="136">
        <v>42901</v>
      </c>
      <c r="F2065" s="136">
        <v>42901</v>
      </c>
      <c r="G2065" s="25">
        <f t="shared" si="99"/>
        <v>28</v>
      </c>
      <c r="H2065" s="373">
        <v>80164.978692200006</v>
      </c>
      <c r="I2065" s="121">
        <f t="shared" si="100"/>
        <v>2244619.4</v>
      </c>
    </row>
    <row r="2066" spans="1:9">
      <c r="A2066" s="23">
        <f t="shared" si="101"/>
        <v>1962</v>
      </c>
      <c r="B2066" s="226"/>
      <c r="C2066" s="226"/>
      <c r="D2066" s="136">
        <v>42879</v>
      </c>
      <c r="E2066" s="136">
        <v>42901</v>
      </c>
      <c r="F2066" s="136">
        <v>42901</v>
      </c>
      <c r="G2066" s="25">
        <f t="shared" si="99"/>
        <v>22</v>
      </c>
      <c r="H2066" s="373">
        <v>76182.258584800002</v>
      </c>
      <c r="I2066" s="121">
        <f t="shared" si="100"/>
        <v>1676009.69</v>
      </c>
    </row>
    <row r="2067" spans="1:9">
      <c r="A2067" s="23">
        <f t="shared" si="101"/>
        <v>1963</v>
      </c>
      <c r="B2067" s="226"/>
      <c r="C2067" s="226"/>
      <c r="D2067" s="136">
        <v>42873</v>
      </c>
      <c r="E2067" s="136">
        <v>42901</v>
      </c>
      <c r="F2067" s="136">
        <v>42901</v>
      </c>
      <c r="G2067" s="25">
        <f t="shared" si="99"/>
        <v>28</v>
      </c>
      <c r="H2067" s="373">
        <v>73925.032500700006</v>
      </c>
      <c r="I2067" s="121">
        <f t="shared" si="100"/>
        <v>2069900.91</v>
      </c>
    </row>
    <row r="2068" spans="1:9">
      <c r="A2068" s="23">
        <f t="shared" si="101"/>
        <v>1964</v>
      </c>
      <c r="B2068" s="226"/>
      <c r="C2068" s="226"/>
      <c r="D2068" s="136">
        <v>42875</v>
      </c>
      <c r="E2068" s="136">
        <v>42901</v>
      </c>
      <c r="F2068" s="136">
        <v>42901</v>
      </c>
      <c r="G2068" s="25">
        <f t="shared" si="99"/>
        <v>26</v>
      </c>
      <c r="H2068" s="373">
        <v>73688.921194800001</v>
      </c>
      <c r="I2068" s="121">
        <f t="shared" si="100"/>
        <v>1915911.95</v>
      </c>
    </row>
    <row r="2069" spans="1:9">
      <c r="A2069" s="23">
        <f t="shared" si="101"/>
        <v>1965</v>
      </c>
      <c r="B2069" s="226"/>
      <c r="C2069" s="226"/>
      <c r="D2069" s="136">
        <v>42875</v>
      </c>
      <c r="E2069" s="136">
        <v>42901</v>
      </c>
      <c r="F2069" s="136">
        <v>42901</v>
      </c>
      <c r="G2069" s="25">
        <f t="shared" si="99"/>
        <v>26</v>
      </c>
      <c r="H2069" s="373">
        <v>74010.508693399999</v>
      </c>
      <c r="I2069" s="121">
        <f t="shared" si="100"/>
        <v>1924273.23</v>
      </c>
    </row>
    <row r="2070" spans="1:9">
      <c r="A2070" s="23">
        <f t="shared" si="101"/>
        <v>1966</v>
      </c>
      <c r="B2070" s="226"/>
      <c r="C2070" s="226"/>
      <c r="D2070" s="136">
        <v>42877</v>
      </c>
      <c r="E2070" s="136">
        <v>42901</v>
      </c>
      <c r="F2070" s="136">
        <v>42901</v>
      </c>
      <c r="G2070" s="25">
        <f t="shared" si="99"/>
        <v>24</v>
      </c>
      <c r="H2070" s="373">
        <v>74462.898155400006</v>
      </c>
      <c r="I2070" s="121">
        <f t="shared" si="100"/>
        <v>1787109.56</v>
      </c>
    </row>
    <row r="2071" spans="1:9">
      <c r="A2071" s="23">
        <f t="shared" si="101"/>
        <v>1967</v>
      </c>
      <c r="B2071" s="226"/>
      <c r="C2071" s="226"/>
      <c r="D2071" s="136">
        <v>42878</v>
      </c>
      <c r="E2071" s="136">
        <v>42901</v>
      </c>
      <c r="F2071" s="136">
        <v>42901</v>
      </c>
      <c r="G2071" s="25">
        <f t="shared" si="99"/>
        <v>23</v>
      </c>
      <c r="H2071" s="373">
        <v>79028.819688400006</v>
      </c>
      <c r="I2071" s="121">
        <f t="shared" si="100"/>
        <v>1817662.85</v>
      </c>
    </row>
    <row r="2072" spans="1:9">
      <c r="A2072" s="23">
        <f t="shared" si="101"/>
        <v>1968</v>
      </c>
      <c r="B2072" s="226"/>
      <c r="C2072" s="226"/>
      <c r="D2072" s="136">
        <v>42880</v>
      </c>
      <c r="E2072" s="136">
        <v>42901</v>
      </c>
      <c r="F2072" s="136">
        <v>42901</v>
      </c>
      <c r="G2072" s="25">
        <f t="shared" si="99"/>
        <v>21</v>
      </c>
      <c r="H2072" s="373">
        <v>73049.065055900006</v>
      </c>
      <c r="I2072" s="121">
        <f t="shared" si="100"/>
        <v>1534030.37</v>
      </c>
    </row>
    <row r="2073" spans="1:9">
      <c r="A2073" s="23">
        <f t="shared" si="101"/>
        <v>1969</v>
      </c>
      <c r="B2073" s="226"/>
      <c r="C2073" s="226"/>
      <c r="D2073" s="136">
        <v>42880</v>
      </c>
      <c r="E2073" s="136">
        <v>42901</v>
      </c>
      <c r="F2073" s="136">
        <v>42901</v>
      </c>
      <c r="G2073" s="25">
        <f t="shared" si="99"/>
        <v>21</v>
      </c>
      <c r="H2073" s="373">
        <v>73071.722941200002</v>
      </c>
      <c r="I2073" s="121">
        <f t="shared" si="100"/>
        <v>1534506.18</v>
      </c>
    </row>
    <row r="2074" spans="1:9">
      <c r="A2074" s="23">
        <f t="shared" si="101"/>
        <v>1970</v>
      </c>
      <c r="B2074" s="226"/>
      <c r="C2074" s="226"/>
      <c r="D2074" s="136">
        <v>42882</v>
      </c>
      <c r="E2074" s="136">
        <v>42901</v>
      </c>
      <c r="F2074" s="136">
        <v>42901</v>
      </c>
      <c r="G2074" s="25">
        <f t="shared" si="99"/>
        <v>19</v>
      </c>
      <c r="H2074" s="373">
        <v>81546.237331600001</v>
      </c>
      <c r="I2074" s="121">
        <f t="shared" si="100"/>
        <v>1549378.51</v>
      </c>
    </row>
    <row r="2075" spans="1:9">
      <c r="A2075" s="23">
        <f t="shared" si="101"/>
        <v>1971</v>
      </c>
      <c r="B2075" s="226"/>
      <c r="C2075" s="226"/>
      <c r="D2075" s="136">
        <v>42879</v>
      </c>
      <c r="E2075" s="136">
        <v>42901</v>
      </c>
      <c r="F2075" s="136">
        <v>42901</v>
      </c>
      <c r="G2075" s="25">
        <f t="shared" si="99"/>
        <v>22</v>
      </c>
      <c r="H2075" s="373">
        <v>73181.753509799993</v>
      </c>
      <c r="I2075" s="121">
        <f t="shared" si="100"/>
        <v>1609998.58</v>
      </c>
    </row>
    <row r="2076" spans="1:9">
      <c r="A2076" s="23">
        <f t="shared" si="101"/>
        <v>1972</v>
      </c>
      <c r="B2076" s="226"/>
      <c r="C2076" s="226"/>
      <c r="D2076" s="136">
        <v>42874</v>
      </c>
      <c r="E2076" s="136">
        <v>42901</v>
      </c>
      <c r="F2076" s="136">
        <v>42901</v>
      </c>
      <c r="G2076" s="25">
        <f t="shared" si="99"/>
        <v>27</v>
      </c>
      <c r="H2076" s="373">
        <v>73941.556792100004</v>
      </c>
      <c r="I2076" s="121">
        <f t="shared" si="100"/>
        <v>1996422.03</v>
      </c>
    </row>
    <row r="2077" spans="1:9">
      <c r="A2077" s="23">
        <f t="shared" si="101"/>
        <v>1973</v>
      </c>
      <c r="B2077" s="226"/>
      <c r="C2077" s="226"/>
      <c r="D2077" s="136">
        <v>42882</v>
      </c>
      <c r="E2077" s="136">
        <v>42901</v>
      </c>
      <c r="F2077" s="136">
        <v>42901</v>
      </c>
      <c r="G2077" s="25">
        <f t="shared" si="99"/>
        <v>19</v>
      </c>
      <c r="H2077" s="373">
        <v>80079.512499499993</v>
      </c>
      <c r="I2077" s="121">
        <f t="shared" si="100"/>
        <v>1521510.74</v>
      </c>
    </row>
    <row r="2078" spans="1:9">
      <c r="A2078" s="23">
        <f t="shared" si="101"/>
        <v>1974</v>
      </c>
      <c r="B2078" s="226"/>
      <c r="C2078" s="226"/>
      <c r="D2078" s="136">
        <v>42885</v>
      </c>
      <c r="E2078" s="136">
        <v>42901</v>
      </c>
      <c r="F2078" s="136">
        <v>42901</v>
      </c>
      <c r="G2078" s="25">
        <f t="shared" si="99"/>
        <v>16</v>
      </c>
      <c r="H2078" s="373">
        <v>79317.812726799995</v>
      </c>
      <c r="I2078" s="121">
        <f t="shared" si="100"/>
        <v>1269085</v>
      </c>
    </row>
    <row r="2079" spans="1:9">
      <c r="A2079" s="23">
        <f t="shared" si="101"/>
        <v>1975</v>
      </c>
      <c r="B2079" s="226"/>
      <c r="C2079" s="226"/>
      <c r="D2079" s="136">
        <v>42882</v>
      </c>
      <c r="E2079" s="136">
        <v>42901</v>
      </c>
      <c r="F2079" s="136">
        <v>42901</v>
      </c>
      <c r="G2079" s="25">
        <f t="shared" si="99"/>
        <v>19</v>
      </c>
      <c r="H2079" s="373">
        <v>73339.944584700002</v>
      </c>
      <c r="I2079" s="121">
        <f t="shared" si="100"/>
        <v>1393458.95</v>
      </c>
    </row>
    <row r="2080" spans="1:9">
      <c r="A2080" s="23">
        <f t="shared" si="101"/>
        <v>1976</v>
      </c>
      <c r="B2080" s="226"/>
      <c r="C2080" s="226"/>
      <c r="D2080" s="136">
        <v>42885</v>
      </c>
      <c r="E2080" s="136">
        <v>42901</v>
      </c>
      <c r="F2080" s="136">
        <v>42901</v>
      </c>
      <c r="G2080" s="25">
        <f t="shared" si="99"/>
        <v>16</v>
      </c>
      <c r="H2080" s="373">
        <v>73347.500546499999</v>
      </c>
      <c r="I2080" s="121">
        <f t="shared" si="100"/>
        <v>1173560.01</v>
      </c>
    </row>
    <row r="2081" spans="1:9">
      <c r="A2081" s="23">
        <f t="shared" si="101"/>
        <v>1977</v>
      </c>
      <c r="B2081" s="226"/>
      <c r="C2081" s="226"/>
      <c r="D2081" s="136">
        <v>42885</v>
      </c>
      <c r="E2081" s="136">
        <v>42901</v>
      </c>
      <c r="F2081" s="136">
        <v>42901</v>
      </c>
      <c r="G2081" s="25">
        <f t="shared" si="99"/>
        <v>16</v>
      </c>
      <c r="H2081" s="373">
        <v>74753.313561699993</v>
      </c>
      <c r="I2081" s="121">
        <f t="shared" si="100"/>
        <v>1196053.02</v>
      </c>
    </row>
    <row r="2082" spans="1:9">
      <c r="A2082" s="23">
        <f t="shared" si="101"/>
        <v>1978</v>
      </c>
      <c r="B2082" s="226"/>
      <c r="C2082" s="226"/>
      <c r="D2082" s="136">
        <v>42886</v>
      </c>
      <c r="E2082" s="136">
        <v>42901</v>
      </c>
      <c r="F2082" s="136">
        <v>42901</v>
      </c>
      <c r="G2082" s="25">
        <f t="shared" si="99"/>
        <v>15</v>
      </c>
      <c r="H2082" s="373">
        <v>79590.755596400006</v>
      </c>
      <c r="I2082" s="121">
        <f t="shared" si="100"/>
        <v>1193861.33</v>
      </c>
    </row>
    <row r="2083" spans="1:9">
      <c r="A2083" s="23">
        <f t="shared" si="101"/>
        <v>1979</v>
      </c>
      <c r="B2083" s="226"/>
      <c r="C2083" s="226"/>
      <c r="D2083" s="136">
        <v>42886</v>
      </c>
      <c r="E2083" s="136">
        <v>42901</v>
      </c>
      <c r="F2083" s="136">
        <v>42901</v>
      </c>
      <c r="G2083" s="25">
        <f t="shared" si="99"/>
        <v>15</v>
      </c>
      <c r="H2083" s="373">
        <v>79426.430927499998</v>
      </c>
      <c r="I2083" s="121">
        <f t="shared" si="100"/>
        <v>1191396.46</v>
      </c>
    </row>
    <row r="2084" spans="1:9">
      <c r="A2084" s="23">
        <f t="shared" si="101"/>
        <v>1980</v>
      </c>
      <c r="B2084" s="226" t="s">
        <v>273</v>
      </c>
      <c r="C2084" s="226" t="s">
        <v>599</v>
      </c>
      <c r="D2084" s="136">
        <v>42887</v>
      </c>
      <c r="E2084" s="136">
        <v>42933</v>
      </c>
      <c r="F2084" s="136">
        <v>42933</v>
      </c>
      <c r="G2084" s="25">
        <f t="shared" si="99"/>
        <v>46</v>
      </c>
      <c r="H2084" s="373">
        <v>2245.4267927999999</v>
      </c>
      <c r="I2084" s="121">
        <f t="shared" si="100"/>
        <v>103289.63</v>
      </c>
    </row>
    <row r="2085" spans="1:9">
      <c r="A2085" s="23">
        <f t="shared" si="101"/>
        <v>1981</v>
      </c>
      <c r="B2085" s="226"/>
      <c r="C2085" s="226"/>
      <c r="D2085" s="136">
        <v>42894</v>
      </c>
      <c r="E2085" s="136">
        <v>42933</v>
      </c>
      <c r="F2085" s="136">
        <v>42933</v>
      </c>
      <c r="G2085" s="25">
        <f t="shared" si="99"/>
        <v>39</v>
      </c>
      <c r="H2085" s="373">
        <v>2433.8905835</v>
      </c>
      <c r="I2085" s="121">
        <f t="shared" si="100"/>
        <v>94921.73</v>
      </c>
    </row>
    <row r="2086" spans="1:9">
      <c r="A2086" s="23">
        <f t="shared" si="101"/>
        <v>1982</v>
      </c>
      <c r="B2086" s="226"/>
      <c r="C2086" s="226"/>
      <c r="D2086" s="136">
        <v>42892</v>
      </c>
      <c r="E2086" s="136">
        <v>42933</v>
      </c>
      <c r="F2086" s="136">
        <v>42933</v>
      </c>
      <c r="G2086" s="25">
        <f t="shared" si="99"/>
        <v>41</v>
      </c>
      <c r="H2086" s="373">
        <v>2220.1164561000001</v>
      </c>
      <c r="I2086" s="121">
        <f t="shared" si="100"/>
        <v>91024.77</v>
      </c>
    </row>
    <row r="2087" spans="1:9">
      <c r="A2087" s="23">
        <f t="shared" si="101"/>
        <v>1983</v>
      </c>
      <c r="B2087" s="226"/>
      <c r="C2087" s="226"/>
      <c r="D2087" s="136">
        <v>42887</v>
      </c>
      <c r="E2087" s="136">
        <v>42933</v>
      </c>
      <c r="F2087" s="136">
        <v>42933</v>
      </c>
      <c r="G2087" s="25">
        <f t="shared" si="99"/>
        <v>46</v>
      </c>
      <c r="H2087" s="373">
        <v>2406.4604531999998</v>
      </c>
      <c r="I2087" s="121">
        <f t="shared" si="100"/>
        <v>110697.18</v>
      </c>
    </row>
    <row r="2088" spans="1:9">
      <c r="A2088" s="23">
        <f t="shared" si="101"/>
        <v>1984</v>
      </c>
      <c r="B2088" s="226"/>
      <c r="C2088" s="226"/>
      <c r="D2088" s="136">
        <v>42894</v>
      </c>
      <c r="E2088" s="136">
        <v>42933</v>
      </c>
      <c r="F2088" s="136">
        <v>42933</v>
      </c>
      <c r="G2088" s="25">
        <f t="shared" si="99"/>
        <v>39</v>
      </c>
      <c r="H2088" s="373">
        <v>2421.5816482</v>
      </c>
      <c r="I2088" s="121">
        <f t="shared" si="100"/>
        <v>94441.68</v>
      </c>
    </row>
    <row r="2089" spans="1:9">
      <c r="A2089" s="23">
        <f t="shared" si="101"/>
        <v>1985</v>
      </c>
      <c r="B2089" s="226"/>
      <c r="C2089" s="226"/>
      <c r="D2089" s="136">
        <v>42892</v>
      </c>
      <c r="E2089" s="136">
        <v>42933</v>
      </c>
      <c r="F2089" s="136">
        <v>42933</v>
      </c>
      <c r="G2089" s="25">
        <f t="shared" ref="G2089:G2152" si="102">F2089-D2089</f>
        <v>41</v>
      </c>
      <c r="H2089" s="373">
        <v>2234.3190737999998</v>
      </c>
      <c r="I2089" s="121">
        <f t="shared" ref="I2089:I2152" si="103">ROUND(G2089*H2089,2)</f>
        <v>91607.08</v>
      </c>
    </row>
    <row r="2090" spans="1:9">
      <c r="A2090" s="23">
        <f t="shared" si="101"/>
        <v>1986</v>
      </c>
      <c r="B2090" s="226"/>
      <c r="C2090" s="226"/>
      <c r="D2090" s="136">
        <v>42891</v>
      </c>
      <c r="E2090" s="136">
        <v>42933</v>
      </c>
      <c r="F2090" s="136">
        <v>42933</v>
      </c>
      <c r="G2090" s="25">
        <f t="shared" si="102"/>
        <v>42</v>
      </c>
      <c r="H2090" s="373">
        <v>2422.2599820999999</v>
      </c>
      <c r="I2090" s="121">
        <f t="shared" si="103"/>
        <v>101734.92</v>
      </c>
    </row>
    <row r="2091" spans="1:9">
      <c r="A2091" s="23">
        <f t="shared" si="101"/>
        <v>1987</v>
      </c>
      <c r="B2091" s="226"/>
      <c r="C2091" s="226"/>
      <c r="D2091" s="136">
        <v>42902</v>
      </c>
      <c r="E2091" s="136">
        <v>42933</v>
      </c>
      <c r="F2091" s="136">
        <v>42933</v>
      </c>
      <c r="G2091" s="25">
        <f t="shared" si="102"/>
        <v>31</v>
      </c>
      <c r="H2091" s="373">
        <v>75229.506173799993</v>
      </c>
      <c r="I2091" s="121">
        <f t="shared" si="103"/>
        <v>2332114.69</v>
      </c>
    </row>
    <row r="2092" spans="1:9">
      <c r="A2092" s="23">
        <f t="shared" si="101"/>
        <v>1988</v>
      </c>
      <c r="B2092" s="226"/>
      <c r="C2092" s="226"/>
      <c r="D2092" s="136">
        <v>42891</v>
      </c>
      <c r="E2092" s="136">
        <v>42933</v>
      </c>
      <c r="F2092" s="136">
        <v>42933</v>
      </c>
      <c r="G2092" s="25">
        <f t="shared" si="102"/>
        <v>42</v>
      </c>
      <c r="H2092" s="373">
        <v>2381.008797</v>
      </c>
      <c r="I2092" s="121">
        <f t="shared" si="103"/>
        <v>100002.37</v>
      </c>
    </row>
    <row r="2093" spans="1:9">
      <c r="A2093" s="23">
        <f t="shared" si="101"/>
        <v>1989</v>
      </c>
      <c r="B2093" s="226"/>
      <c r="C2093" s="226"/>
      <c r="D2093" s="136">
        <v>42895</v>
      </c>
      <c r="E2093" s="136">
        <v>42933</v>
      </c>
      <c r="F2093" s="136">
        <v>42933</v>
      </c>
      <c r="G2093" s="25">
        <f t="shared" si="102"/>
        <v>38</v>
      </c>
      <c r="H2093" s="373">
        <v>2197.0813647</v>
      </c>
      <c r="I2093" s="121">
        <f t="shared" si="103"/>
        <v>83489.09</v>
      </c>
    </row>
    <row r="2094" spans="1:9">
      <c r="A2094" s="23">
        <f t="shared" si="101"/>
        <v>1990</v>
      </c>
      <c r="B2094" s="226"/>
      <c r="C2094" s="226"/>
      <c r="D2094" s="136">
        <v>42902</v>
      </c>
      <c r="E2094" s="136">
        <v>42933</v>
      </c>
      <c r="F2094" s="136">
        <v>42933</v>
      </c>
      <c r="G2094" s="25">
        <f t="shared" si="102"/>
        <v>31</v>
      </c>
      <c r="H2094" s="373">
        <v>80063.663290900004</v>
      </c>
      <c r="I2094" s="121">
        <f t="shared" si="103"/>
        <v>2481973.56</v>
      </c>
    </row>
    <row r="2095" spans="1:9">
      <c r="A2095" s="23">
        <f t="shared" si="101"/>
        <v>1991</v>
      </c>
      <c r="B2095" s="226"/>
      <c r="C2095" s="226"/>
      <c r="D2095" s="136">
        <v>42908</v>
      </c>
      <c r="E2095" s="136">
        <v>42933</v>
      </c>
      <c r="F2095" s="136">
        <v>42933</v>
      </c>
      <c r="G2095" s="25">
        <f t="shared" si="102"/>
        <v>25</v>
      </c>
      <c r="H2095" s="373">
        <v>79723.254149200002</v>
      </c>
      <c r="I2095" s="121">
        <f t="shared" si="103"/>
        <v>1993081.35</v>
      </c>
    </row>
    <row r="2096" spans="1:9">
      <c r="A2096" s="23">
        <f t="shared" si="101"/>
        <v>1992</v>
      </c>
      <c r="B2096" s="226"/>
      <c r="C2096" s="226"/>
      <c r="D2096" s="136">
        <v>42913</v>
      </c>
      <c r="E2096" s="136">
        <v>42933</v>
      </c>
      <c r="F2096" s="136">
        <v>42933</v>
      </c>
      <c r="G2096" s="25">
        <f t="shared" si="102"/>
        <v>20</v>
      </c>
      <c r="H2096" s="373">
        <v>80129.287633</v>
      </c>
      <c r="I2096" s="121">
        <f t="shared" si="103"/>
        <v>1602585.75</v>
      </c>
    </row>
    <row r="2097" spans="1:9">
      <c r="A2097" s="23">
        <f t="shared" si="101"/>
        <v>1993</v>
      </c>
      <c r="B2097" s="226"/>
      <c r="C2097" s="226"/>
      <c r="D2097" s="136">
        <v>42914</v>
      </c>
      <c r="E2097" s="136">
        <v>42933</v>
      </c>
      <c r="F2097" s="136">
        <v>42933</v>
      </c>
      <c r="G2097" s="25">
        <f t="shared" si="102"/>
        <v>19</v>
      </c>
      <c r="H2097" s="373">
        <v>73936.812873100003</v>
      </c>
      <c r="I2097" s="121">
        <f t="shared" si="103"/>
        <v>1404799.44</v>
      </c>
    </row>
    <row r="2098" spans="1:9">
      <c r="A2098" s="23">
        <f t="shared" si="101"/>
        <v>1994</v>
      </c>
      <c r="B2098" s="226"/>
      <c r="C2098" s="226"/>
      <c r="D2098" s="136">
        <v>42916</v>
      </c>
      <c r="E2098" s="136">
        <v>42933</v>
      </c>
      <c r="F2098" s="136">
        <v>42933</v>
      </c>
      <c r="G2098" s="25">
        <f t="shared" si="102"/>
        <v>17</v>
      </c>
      <c r="H2098" s="373">
        <v>79553.760776399999</v>
      </c>
      <c r="I2098" s="121">
        <f t="shared" si="103"/>
        <v>1352413.93</v>
      </c>
    </row>
    <row r="2099" spans="1:9">
      <c r="A2099" s="23">
        <f t="shared" si="101"/>
        <v>1995</v>
      </c>
      <c r="B2099" s="226"/>
      <c r="C2099" s="226"/>
      <c r="D2099" s="136">
        <v>42909</v>
      </c>
      <c r="E2099" s="136">
        <v>42933</v>
      </c>
      <c r="F2099" s="136">
        <v>42933</v>
      </c>
      <c r="G2099" s="25">
        <f t="shared" si="102"/>
        <v>24</v>
      </c>
      <c r="H2099" s="373">
        <v>73200.751150700002</v>
      </c>
      <c r="I2099" s="121">
        <f t="shared" si="103"/>
        <v>1756818.03</v>
      </c>
    </row>
    <row r="2100" spans="1:9">
      <c r="A2100" s="23">
        <f t="shared" si="101"/>
        <v>1996</v>
      </c>
      <c r="B2100" s="226"/>
      <c r="C2100" s="226"/>
      <c r="D2100" s="136">
        <v>42914</v>
      </c>
      <c r="E2100" s="136">
        <v>42933</v>
      </c>
      <c r="F2100" s="136">
        <v>42933</v>
      </c>
      <c r="G2100" s="25">
        <f t="shared" si="102"/>
        <v>19</v>
      </c>
      <c r="H2100" s="373">
        <v>72945.799893400006</v>
      </c>
      <c r="I2100" s="121">
        <f t="shared" si="103"/>
        <v>1385970.2</v>
      </c>
    </row>
    <row r="2101" spans="1:9">
      <c r="A2101" s="23">
        <f t="shared" si="101"/>
        <v>1997</v>
      </c>
      <c r="B2101" s="226"/>
      <c r="C2101" s="226"/>
      <c r="D2101" s="136">
        <v>42915</v>
      </c>
      <c r="E2101" s="136">
        <v>42933</v>
      </c>
      <c r="F2101" s="136">
        <v>42933</v>
      </c>
      <c r="G2101" s="25">
        <f t="shared" si="102"/>
        <v>18</v>
      </c>
      <c r="H2101" s="373">
        <v>79117.512847200007</v>
      </c>
      <c r="I2101" s="121">
        <f t="shared" si="103"/>
        <v>1424115.23</v>
      </c>
    </row>
    <row r="2102" spans="1:9">
      <c r="A2102" s="23">
        <f t="shared" ref="A2102:A2165" si="104">A2101+1</f>
        <v>1998</v>
      </c>
      <c r="B2102" s="226"/>
      <c r="C2102" s="226"/>
      <c r="D2102" s="136">
        <v>42915</v>
      </c>
      <c r="E2102" s="136">
        <v>42933</v>
      </c>
      <c r="F2102" s="136">
        <v>42933</v>
      </c>
      <c r="G2102" s="25">
        <f t="shared" si="102"/>
        <v>18</v>
      </c>
      <c r="H2102" s="373">
        <v>73811.697904200002</v>
      </c>
      <c r="I2102" s="121">
        <f t="shared" si="103"/>
        <v>1328610.56</v>
      </c>
    </row>
    <row r="2103" spans="1:9">
      <c r="A2103" s="23">
        <f t="shared" si="104"/>
        <v>1999</v>
      </c>
      <c r="B2103" s="226"/>
      <c r="C2103" s="226"/>
      <c r="D2103" s="136">
        <v>42916</v>
      </c>
      <c r="E2103" s="136">
        <v>42933</v>
      </c>
      <c r="F2103" s="136">
        <v>42933</v>
      </c>
      <c r="G2103" s="25">
        <f t="shared" si="102"/>
        <v>17</v>
      </c>
      <c r="H2103" s="373">
        <v>80224.188156599994</v>
      </c>
      <c r="I2103" s="121">
        <f t="shared" si="103"/>
        <v>1363811.2</v>
      </c>
    </row>
    <row r="2104" spans="1:9">
      <c r="A2104" s="23">
        <f t="shared" si="104"/>
        <v>2000</v>
      </c>
      <c r="B2104" s="226" t="s">
        <v>273</v>
      </c>
      <c r="C2104" s="226" t="s">
        <v>600</v>
      </c>
      <c r="D2104" s="136">
        <v>42947</v>
      </c>
      <c r="E2104" s="136">
        <v>42963</v>
      </c>
      <c r="F2104" s="136">
        <v>42962</v>
      </c>
      <c r="G2104" s="25">
        <f t="shared" si="102"/>
        <v>15</v>
      </c>
      <c r="H2104" s="373">
        <v>78307.655820500004</v>
      </c>
      <c r="I2104" s="121">
        <f t="shared" si="103"/>
        <v>1174614.8400000001</v>
      </c>
    </row>
    <row r="2105" spans="1:9">
      <c r="A2105" s="23">
        <f t="shared" si="104"/>
        <v>2001</v>
      </c>
      <c r="B2105" s="226"/>
      <c r="C2105" s="226"/>
      <c r="D2105" s="136">
        <v>42947</v>
      </c>
      <c r="E2105" s="136">
        <v>42963</v>
      </c>
      <c r="F2105" s="136">
        <v>42962</v>
      </c>
      <c r="G2105" s="25">
        <f t="shared" si="102"/>
        <v>15</v>
      </c>
      <c r="H2105" s="373">
        <v>80078.396648900001</v>
      </c>
      <c r="I2105" s="121">
        <f t="shared" si="103"/>
        <v>1201175.95</v>
      </c>
    </row>
    <row r="2106" spans="1:9">
      <c r="A2106" s="23">
        <f t="shared" si="104"/>
        <v>2002</v>
      </c>
      <c r="B2106" s="226"/>
      <c r="C2106" s="226"/>
      <c r="D2106" s="136">
        <v>42921</v>
      </c>
      <c r="E2106" s="136">
        <v>42963</v>
      </c>
      <c r="F2106" s="136">
        <v>42962</v>
      </c>
      <c r="G2106" s="25">
        <f t="shared" si="102"/>
        <v>41</v>
      </c>
      <c r="H2106" s="373">
        <v>2567.7488036</v>
      </c>
      <c r="I2106" s="121">
        <f t="shared" si="103"/>
        <v>105277.7</v>
      </c>
    </row>
    <row r="2107" spans="1:9">
      <c r="A2107" s="23">
        <f t="shared" si="104"/>
        <v>2003</v>
      </c>
      <c r="B2107" s="226"/>
      <c r="C2107" s="226"/>
      <c r="D2107" s="136">
        <v>42927</v>
      </c>
      <c r="E2107" s="136">
        <v>42963</v>
      </c>
      <c r="F2107" s="136">
        <v>42962</v>
      </c>
      <c r="G2107" s="25">
        <f t="shared" si="102"/>
        <v>35</v>
      </c>
      <c r="H2107" s="373">
        <v>2338.1496431</v>
      </c>
      <c r="I2107" s="121">
        <f t="shared" si="103"/>
        <v>81835.240000000005</v>
      </c>
    </row>
    <row r="2108" spans="1:9">
      <c r="A2108" s="23">
        <f t="shared" si="104"/>
        <v>2004</v>
      </c>
      <c r="B2108" s="226"/>
      <c r="C2108" s="226"/>
      <c r="D2108" s="136">
        <v>42927</v>
      </c>
      <c r="E2108" s="136">
        <v>42963</v>
      </c>
      <c r="F2108" s="136">
        <v>42962</v>
      </c>
      <c r="G2108" s="25">
        <f t="shared" si="102"/>
        <v>35</v>
      </c>
      <c r="H2108" s="373">
        <v>2523.4036759999999</v>
      </c>
      <c r="I2108" s="121">
        <f t="shared" si="103"/>
        <v>88319.13</v>
      </c>
    </row>
    <row r="2109" spans="1:9">
      <c r="A2109" s="23">
        <f t="shared" si="104"/>
        <v>2005</v>
      </c>
      <c r="B2109" s="226"/>
      <c r="C2109" s="226"/>
      <c r="D2109" s="136">
        <v>42926</v>
      </c>
      <c r="E2109" s="136">
        <v>42963</v>
      </c>
      <c r="F2109" s="136">
        <v>42962</v>
      </c>
      <c r="G2109" s="25">
        <f t="shared" si="102"/>
        <v>36</v>
      </c>
      <c r="H2109" s="373">
        <v>2562.0322037999999</v>
      </c>
      <c r="I2109" s="121">
        <f t="shared" si="103"/>
        <v>92233.16</v>
      </c>
    </row>
    <row r="2110" spans="1:9">
      <c r="A2110" s="23">
        <f t="shared" si="104"/>
        <v>2006</v>
      </c>
      <c r="B2110" s="226"/>
      <c r="C2110" s="226"/>
      <c r="D2110" s="136">
        <v>42927</v>
      </c>
      <c r="E2110" s="136">
        <v>42963</v>
      </c>
      <c r="F2110" s="136">
        <v>42962</v>
      </c>
      <c r="G2110" s="25">
        <f t="shared" si="102"/>
        <v>35</v>
      </c>
      <c r="H2110" s="373">
        <v>2590.6604527999998</v>
      </c>
      <c r="I2110" s="121">
        <f t="shared" si="103"/>
        <v>90673.12</v>
      </c>
    </row>
    <row r="2111" spans="1:9">
      <c r="A2111" s="23">
        <f t="shared" si="104"/>
        <v>2007</v>
      </c>
      <c r="B2111" s="226"/>
      <c r="C2111" s="226"/>
      <c r="D2111" s="136">
        <v>42928</v>
      </c>
      <c r="E2111" s="136">
        <v>42963</v>
      </c>
      <c r="F2111" s="136">
        <v>42962</v>
      </c>
      <c r="G2111" s="25">
        <f t="shared" si="102"/>
        <v>34</v>
      </c>
      <c r="H2111" s="373">
        <v>2530.0856119</v>
      </c>
      <c r="I2111" s="121">
        <f t="shared" si="103"/>
        <v>86022.91</v>
      </c>
    </row>
    <row r="2112" spans="1:9">
      <c r="A2112" s="23">
        <f t="shared" si="104"/>
        <v>2008</v>
      </c>
      <c r="B2112" s="226"/>
      <c r="C2112" s="226"/>
      <c r="D2112" s="136">
        <v>42928</v>
      </c>
      <c r="E2112" s="136">
        <v>42963</v>
      </c>
      <c r="F2112" s="136">
        <v>42962</v>
      </c>
      <c r="G2112" s="25">
        <f t="shared" si="102"/>
        <v>34</v>
      </c>
      <c r="H2112" s="373">
        <v>2328.3906983000002</v>
      </c>
      <c r="I2112" s="121">
        <f t="shared" si="103"/>
        <v>79165.279999999999</v>
      </c>
    </row>
    <row r="2113" spans="1:9">
      <c r="A2113" s="23">
        <f t="shared" si="104"/>
        <v>2009</v>
      </c>
      <c r="B2113" s="226"/>
      <c r="C2113" s="226"/>
      <c r="D2113" s="136">
        <v>42936</v>
      </c>
      <c r="E2113" s="136">
        <v>42963</v>
      </c>
      <c r="F2113" s="136">
        <v>42962</v>
      </c>
      <c r="G2113" s="25">
        <f t="shared" si="102"/>
        <v>26</v>
      </c>
      <c r="H2113" s="373">
        <v>81058.283655099993</v>
      </c>
      <c r="I2113" s="121">
        <f t="shared" si="103"/>
        <v>2107515.38</v>
      </c>
    </row>
    <row r="2114" spans="1:9">
      <c r="A2114" s="23">
        <f t="shared" si="104"/>
        <v>2010</v>
      </c>
      <c r="B2114" s="226"/>
      <c r="C2114" s="226"/>
      <c r="D2114" s="136">
        <v>42936</v>
      </c>
      <c r="E2114" s="136">
        <v>42963</v>
      </c>
      <c r="F2114" s="136">
        <v>42962</v>
      </c>
      <c r="G2114" s="25">
        <f t="shared" si="102"/>
        <v>26</v>
      </c>
      <c r="H2114" s="373">
        <v>80566.682360199993</v>
      </c>
      <c r="I2114" s="121">
        <f t="shared" si="103"/>
        <v>2094733.74</v>
      </c>
    </row>
    <row r="2115" spans="1:9">
      <c r="A2115" s="23">
        <f t="shared" si="104"/>
        <v>2011</v>
      </c>
      <c r="B2115" s="226"/>
      <c r="C2115" s="226"/>
      <c r="D2115" s="136">
        <v>42936</v>
      </c>
      <c r="E2115" s="136">
        <v>42963</v>
      </c>
      <c r="F2115" s="136">
        <v>42962</v>
      </c>
      <c r="G2115" s="25">
        <f t="shared" si="102"/>
        <v>26</v>
      </c>
      <c r="H2115" s="373">
        <v>79278.051159099996</v>
      </c>
      <c r="I2115" s="121">
        <f t="shared" si="103"/>
        <v>2061229.33</v>
      </c>
    </row>
    <row r="2116" spans="1:9">
      <c r="A2116" s="23">
        <f t="shared" si="104"/>
        <v>2012</v>
      </c>
      <c r="B2116" s="226"/>
      <c r="C2116" s="226"/>
      <c r="D2116" s="136">
        <v>42945</v>
      </c>
      <c r="E2116" s="136">
        <v>42963</v>
      </c>
      <c r="F2116" s="136">
        <v>42962</v>
      </c>
      <c r="G2116" s="25">
        <f t="shared" si="102"/>
        <v>17</v>
      </c>
      <c r="H2116" s="373">
        <v>79312.722245600002</v>
      </c>
      <c r="I2116" s="121">
        <f t="shared" si="103"/>
        <v>1348316.28</v>
      </c>
    </row>
    <row r="2117" spans="1:9">
      <c r="A2117" s="23">
        <f t="shared" si="104"/>
        <v>2013</v>
      </c>
      <c r="B2117" s="226"/>
      <c r="C2117" s="226"/>
      <c r="D2117" s="136">
        <v>42935</v>
      </c>
      <c r="E2117" s="136">
        <v>42963</v>
      </c>
      <c r="F2117" s="136">
        <v>42962</v>
      </c>
      <c r="G2117" s="25">
        <f t="shared" si="102"/>
        <v>27</v>
      </c>
      <c r="H2117" s="373">
        <v>74085.054601399999</v>
      </c>
      <c r="I2117" s="121">
        <f t="shared" si="103"/>
        <v>2000296.47</v>
      </c>
    </row>
    <row r="2118" spans="1:9">
      <c r="A2118" s="23">
        <f t="shared" si="104"/>
        <v>2014</v>
      </c>
      <c r="B2118" s="226"/>
      <c r="C2118" s="226"/>
      <c r="D2118" s="136">
        <v>42935</v>
      </c>
      <c r="E2118" s="136">
        <v>42963</v>
      </c>
      <c r="F2118" s="136">
        <v>42962</v>
      </c>
      <c r="G2118" s="25">
        <f t="shared" si="102"/>
        <v>27</v>
      </c>
      <c r="H2118" s="373">
        <v>75308.619379800002</v>
      </c>
      <c r="I2118" s="121">
        <f t="shared" si="103"/>
        <v>2033332.72</v>
      </c>
    </row>
    <row r="2119" spans="1:9">
      <c r="A2119" s="23">
        <f t="shared" si="104"/>
        <v>2015</v>
      </c>
      <c r="B2119" s="226"/>
      <c r="C2119" s="226"/>
      <c r="D2119" s="136">
        <v>42945</v>
      </c>
      <c r="E2119" s="136">
        <v>42963</v>
      </c>
      <c r="F2119" s="136">
        <v>42962</v>
      </c>
      <c r="G2119" s="25">
        <f t="shared" si="102"/>
        <v>17</v>
      </c>
      <c r="H2119" s="373">
        <v>74802.280500199995</v>
      </c>
      <c r="I2119" s="121">
        <f t="shared" si="103"/>
        <v>1271638.77</v>
      </c>
    </row>
    <row r="2120" spans="1:9">
      <c r="A2120" s="23">
        <f t="shared" si="104"/>
        <v>2016</v>
      </c>
      <c r="B2120" s="226"/>
      <c r="C2120" s="226"/>
      <c r="D2120" s="136">
        <v>42945</v>
      </c>
      <c r="E2120" s="136">
        <v>42963</v>
      </c>
      <c r="F2120" s="136">
        <v>42962</v>
      </c>
      <c r="G2120" s="25">
        <f t="shared" si="102"/>
        <v>17</v>
      </c>
      <c r="H2120" s="373">
        <v>80178.144157999996</v>
      </c>
      <c r="I2120" s="121">
        <f t="shared" si="103"/>
        <v>1363028.45</v>
      </c>
    </row>
    <row r="2121" spans="1:9">
      <c r="A2121" s="23">
        <f t="shared" si="104"/>
        <v>2017</v>
      </c>
      <c r="B2121" s="226"/>
      <c r="C2121" s="226"/>
      <c r="D2121" s="136">
        <v>42945</v>
      </c>
      <c r="E2121" s="136">
        <v>42963</v>
      </c>
      <c r="F2121" s="136">
        <v>42962</v>
      </c>
      <c r="G2121" s="25">
        <f t="shared" si="102"/>
        <v>17</v>
      </c>
      <c r="H2121" s="373">
        <v>72826.353652999998</v>
      </c>
      <c r="I2121" s="121">
        <f t="shared" si="103"/>
        <v>1238048.01</v>
      </c>
    </row>
    <row r="2122" spans="1:9">
      <c r="A2122" s="23">
        <f t="shared" si="104"/>
        <v>2018</v>
      </c>
      <c r="B2122" s="226"/>
      <c r="C2122" s="226"/>
      <c r="D2122" s="136">
        <v>42937</v>
      </c>
      <c r="E2122" s="136">
        <v>42963</v>
      </c>
      <c r="F2122" s="136">
        <v>42962</v>
      </c>
      <c r="G2122" s="25">
        <f t="shared" si="102"/>
        <v>25</v>
      </c>
      <c r="H2122" s="373">
        <v>80038.974728600006</v>
      </c>
      <c r="I2122" s="121">
        <f t="shared" si="103"/>
        <v>2000974.37</v>
      </c>
    </row>
    <row r="2123" spans="1:9">
      <c r="A2123" s="23">
        <f t="shared" si="104"/>
        <v>2019</v>
      </c>
      <c r="B2123" s="226" t="s">
        <v>273</v>
      </c>
      <c r="C2123" s="226" t="s">
        <v>601</v>
      </c>
      <c r="D2123" s="136">
        <v>42975</v>
      </c>
      <c r="E2123" s="136">
        <v>42993</v>
      </c>
      <c r="F2123" s="136">
        <v>42993</v>
      </c>
      <c r="G2123" s="25">
        <f t="shared" si="102"/>
        <v>18</v>
      </c>
      <c r="H2123" s="373">
        <v>80797.710986699996</v>
      </c>
      <c r="I2123" s="121">
        <f t="shared" si="103"/>
        <v>1454358.8</v>
      </c>
    </row>
    <row r="2124" spans="1:9">
      <c r="A2124" s="23">
        <f t="shared" si="104"/>
        <v>2020</v>
      </c>
      <c r="B2124" s="226"/>
      <c r="C2124" s="226"/>
      <c r="D2124" s="136">
        <v>42955</v>
      </c>
      <c r="E2124" s="136">
        <v>42993</v>
      </c>
      <c r="F2124" s="136">
        <v>42993</v>
      </c>
      <c r="G2124" s="25">
        <f t="shared" si="102"/>
        <v>38</v>
      </c>
      <c r="H2124" s="373">
        <v>2322.1604812999999</v>
      </c>
      <c r="I2124" s="121">
        <f t="shared" si="103"/>
        <v>88242.1</v>
      </c>
    </row>
    <row r="2125" spans="1:9">
      <c r="A2125" s="23">
        <f t="shared" si="104"/>
        <v>2021</v>
      </c>
      <c r="B2125" s="226"/>
      <c r="C2125" s="226"/>
      <c r="D2125" s="136">
        <v>42961</v>
      </c>
      <c r="E2125" s="136">
        <v>42993</v>
      </c>
      <c r="F2125" s="136">
        <v>42993</v>
      </c>
      <c r="G2125" s="25">
        <f t="shared" si="102"/>
        <v>32</v>
      </c>
      <c r="H2125" s="373">
        <v>2366.9275541000002</v>
      </c>
      <c r="I2125" s="121">
        <f t="shared" si="103"/>
        <v>75741.679999999993</v>
      </c>
    </row>
    <row r="2126" spans="1:9">
      <c r="A2126" s="23">
        <f t="shared" si="104"/>
        <v>2022</v>
      </c>
      <c r="B2126" s="226"/>
      <c r="C2126" s="226"/>
      <c r="D2126" s="136">
        <v>42962</v>
      </c>
      <c r="E2126" s="136">
        <v>42993</v>
      </c>
      <c r="F2126" s="136">
        <v>42993</v>
      </c>
      <c r="G2126" s="25">
        <f t="shared" si="102"/>
        <v>31</v>
      </c>
      <c r="H2126" s="373">
        <v>2372.1430011000002</v>
      </c>
      <c r="I2126" s="121">
        <f t="shared" si="103"/>
        <v>73536.429999999993</v>
      </c>
    </row>
    <row r="2127" spans="1:9">
      <c r="A2127" s="23">
        <f t="shared" si="104"/>
        <v>2023</v>
      </c>
      <c r="B2127" s="226"/>
      <c r="C2127" s="226"/>
      <c r="D2127" s="136">
        <v>42963</v>
      </c>
      <c r="E2127" s="136">
        <v>42993</v>
      </c>
      <c r="F2127" s="136">
        <v>42993</v>
      </c>
      <c r="G2127" s="25">
        <f t="shared" si="102"/>
        <v>30</v>
      </c>
      <c r="H2127" s="373">
        <v>80163.8609918</v>
      </c>
      <c r="I2127" s="121">
        <f t="shared" si="103"/>
        <v>2404915.83</v>
      </c>
    </row>
    <row r="2128" spans="1:9">
      <c r="A2128" s="23">
        <f t="shared" si="104"/>
        <v>2024</v>
      </c>
      <c r="B2128" s="226"/>
      <c r="C2128" s="226"/>
      <c r="D2128" s="136">
        <v>42956</v>
      </c>
      <c r="E2128" s="136">
        <v>42993</v>
      </c>
      <c r="F2128" s="136">
        <v>42993</v>
      </c>
      <c r="G2128" s="25">
        <f t="shared" si="102"/>
        <v>37</v>
      </c>
      <c r="H2128" s="373">
        <v>2177.6082117000001</v>
      </c>
      <c r="I2128" s="121">
        <f t="shared" si="103"/>
        <v>80571.5</v>
      </c>
    </row>
    <row r="2129" spans="1:9">
      <c r="A2129" s="23">
        <f t="shared" si="104"/>
        <v>2025</v>
      </c>
      <c r="B2129" s="226"/>
      <c r="C2129" s="226"/>
      <c r="D2129" s="136">
        <v>42956</v>
      </c>
      <c r="E2129" s="136">
        <v>42993</v>
      </c>
      <c r="F2129" s="136">
        <v>42993</v>
      </c>
      <c r="G2129" s="25">
        <f t="shared" si="102"/>
        <v>37</v>
      </c>
      <c r="H2129" s="373">
        <v>2135.400443</v>
      </c>
      <c r="I2129" s="121">
        <f t="shared" si="103"/>
        <v>79009.820000000007</v>
      </c>
    </row>
    <row r="2130" spans="1:9">
      <c r="A2130" s="23">
        <f t="shared" si="104"/>
        <v>2026</v>
      </c>
      <c r="B2130" s="226"/>
      <c r="C2130" s="226"/>
      <c r="D2130" s="136">
        <v>42957</v>
      </c>
      <c r="E2130" s="136">
        <v>42993</v>
      </c>
      <c r="F2130" s="136">
        <v>42993</v>
      </c>
      <c r="G2130" s="25">
        <f t="shared" si="102"/>
        <v>36</v>
      </c>
      <c r="H2130" s="373">
        <v>2165.1713765999998</v>
      </c>
      <c r="I2130" s="121">
        <f t="shared" si="103"/>
        <v>77946.17</v>
      </c>
    </row>
    <row r="2131" spans="1:9">
      <c r="A2131" s="23">
        <f t="shared" si="104"/>
        <v>2027</v>
      </c>
      <c r="B2131" s="226"/>
      <c r="C2131" s="226"/>
      <c r="D2131" s="136">
        <v>42965</v>
      </c>
      <c r="E2131" s="136">
        <v>42993</v>
      </c>
      <c r="F2131" s="136">
        <v>42993</v>
      </c>
      <c r="G2131" s="25">
        <f t="shared" si="102"/>
        <v>28</v>
      </c>
      <c r="H2131" s="373">
        <v>74070.213260599994</v>
      </c>
      <c r="I2131" s="121">
        <f t="shared" si="103"/>
        <v>2073965.97</v>
      </c>
    </row>
    <row r="2132" spans="1:9">
      <c r="A2132" s="23">
        <f t="shared" si="104"/>
        <v>2028</v>
      </c>
      <c r="B2132" s="226"/>
      <c r="C2132" s="226"/>
      <c r="D2132" s="136">
        <v>42957</v>
      </c>
      <c r="E2132" s="136">
        <v>42993</v>
      </c>
      <c r="F2132" s="136">
        <v>42993</v>
      </c>
      <c r="G2132" s="25">
        <f t="shared" si="102"/>
        <v>36</v>
      </c>
      <c r="H2132" s="373">
        <v>2148.0447893</v>
      </c>
      <c r="I2132" s="121">
        <f t="shared" si="103"/>
        <v>77329.61</v>
      </c>
    </row>
    <row r="2133" spans="1:9">
      <c r="A2133" s="23">
        <f t="shared" si="104"/>
        <v>2029</v>
      </c>
      <c r="B2133" s="226"/>
      <c r="C2133" s="226"/>
      <c r="D2133" s="136">
        <v>42965</v>
      </c>
      <c r="E2133" s="136">
        <v>42993</v>
      </c>
      <c r="F2133" s="136">
        <v>42993</v>
      </c>
      <c r="G2133" s="25">
        <f t="shared" si="102"/>
        <v>28</v>
      </c>
      <c r="H2133" s="373">
        <v>74073.530099099997</v>
      </c>
      <c r="I2133" s="121">
        <f t="shared" si="103"/>
        <v>2074058.84</v>
      </c>
    </row>
    <row r="2134" spans="1:9">
      <c r="A2134" s="23">
        <f t="shared" si="104"/>
        <v>2030</v>
      </c>
      <c r="B2134" s="226"/>
      <c r="C2134" s="226"/>
      <c r="D2134" s="136">
        <v>42965</v>
      </c>
      <c r="E2134" s="136">
        <v>42993</v>
      </c>
      <c r="F2134" s="136">
        <v>42993</v>
      </c>
      <c r="G2134" s="25">
        <f t="shared" si="102"/>
        <v>28</v>
      </c>
      <c r="H2134" s="373">
        <v>80846.979730699997</v>
      </c>
      <c r="I2134" s="121">
        <f t="shared" si="103"/>
        <v>2263715.4300000002</v>
      </c>
    </row>
    <row r="2135" spans="1:9">
      <c r="A2135" s="23">
        <f t="shared" si="104"/>
        <v>2031</v>
      </c>
      <c r="B2135" s="226"/>
      <c r="C2135" s="226"/>
      <c r="D2135" s="136">
        <v>42964</v>
      </c>
      <c r="E2135" s="136">
        <v>42993</v>
      </c>
      <c r="F2135" s="136">
        <v>42993</v>
      </c>
      <c r="G2135" s="25">
        <f t="shared" si="102"/>
        <v>29</v>
      </c>
      <c r="H2135" s="373">
        <v>75078.322176200003</v>
      </c>
      <c r="I2135" s="121">
        <f t="shared" si="103"/>
        <v>2177271.34</v>
      </c>
    </row>
    <row r="2136" spans="1:9">
      <c r="A2136" s="23">
        <f t="shared" si="104"/>
        <v>2032</v>
      </c>
      <c r="B2136" s="226"/>
      <c r="C2136" s="226"/>
      <c r="D2136" s="136">
        <v>42964</v>
      </c>
      <c r="E2136" s="136">
        <v>42993</v>
      </c>
      <c r="F2136" s="136">
        <v>42993</v>
      </c>
      <c r="G2136" s="25">
        <f t="shared" si="102"/>
        <v>29</v>
      </c>
      <c r="H2136" s="373">
        <v>74522.160969899996</v>
      </c>
      <c r="I2136" s="121">
        <f t="shared" si="103"/>
        <v>2161142.67</v>
      </c>
    </row>
    <row r="2137" spans="1:9">
      <c r="A2137" s="23">
        <f t="shared" si="104"/>
        <v>2033</v>
      </c>
      <c r="B2137" s="226"/>
      <c r="C2137" s="226"/>
      <c r="D2137" s="136">
        <v>42972</v>
      </c>
      <c r="E2137" s="136">
        <v>42993</v>
      </c>
      <c r="F2137" s="136">
        <v>42993</v>
      </c>
      <c r="G2137" s="25">
        <f t="shared" si="102"/>
        <v>21</v>
      </c>
      <c r="H2137" s="373">
        <v>80936.524371199994</v>
      </c>
      <c r="I2137" s="121">
        <f t="shared" si="103"/>
        <v>1699667.01</v>
      </c>
    </row>
    <row r="2138" spans="1:9">
      <c r="A2138" s="23">
        <f t="shared" si="104"/>
        <v>2034</v>
      </c>
      <c r="B2138" s="226"/>
      <c r="C2138" s="226"/>
      <c r="D2138" s="136">
        <v>42968</v>
      </c>
      <c r="E2138" s="136">
        <v>42993</v>
      </c>
      <c r="F2138" s="136">
        <v>42993</v>
      </c>
      <c r="G2138" s="25">
        <f t="shared" si="102"/>
        <v>25</v>
      </c>
      <c r="H2138" s="373">
        <v>80308.824219300004</v>
      </c>
      <c r="I2138" s="121">
        <f t="shared" si="103"/>
        <v>2007720.61</v>
      </c>
    </row>
    <row r="2139" spans="1:9">
      <c r="A2139" s="23">
        <f t="shared" si="104"/>
        <v>2035</v>
      </c>
      <c r="B2139" s="226"/>
      <c r="C2139" s="226"/>
      <c r="D2139" s="136">
        <v>42972</v>
      </c>
      <c r="E2139" s="136">
        <v>42993</v>
      </c>
      <c r="F2139" s="136">
        <v>42993</v>
      </c>
      <c r="G2139" s="25">
        <f t="shared" si="102"/>
        <v>21</v>
      </c>
      <c r="H2139" s="373">
        <v>75007.267064700005</v>
      </c>
      <c r="I2139" s="121">
        <f t="shared" si="103"/>
        <v>1575152.61</v>
      </c>
    </row>
    <row r="2140" spans="1:9">
      <c r="A2140" s="23">
        <f t="shared" si="104"/>
        <v>2036</v>
      </c>
      <c r="B2140" s="226"/>
      <c r="C2140" s="226"/>
      <c r="D2140" s="136">
        <v>42972</v>
      </c>
      <c r="E2140" s="136">
        <v>42993</v>
      </c>
      <c r="F2140" s="136">
        <v>42993</v>
      </c>
      <c r="G2140" s="25">
        <f t="shared" si="102"/>
        <v>21</v>
      </c>
      <c r="H2140" s="373">
        <v>80494.053343399995</v>
      </c>
      <c r="I2140" s="121">
        <f t="shared" si="103"/>
        <v>1690375.12</v>
      </c>
    </row>
    <row r="2141" spans="1:9">
      <c r="A2141" s="23">
        <f t="shared" si="104"/>
        <v>2037</v>
      </c>
      <c r="B2141" s="226"/>
      <c r="C2141" s="226"/>
      <c r="D2141" s="136">
        <v>42978</v>
      </c>
      <c r="E2141" s="136">
        <v>42993</v>
      </c>
      <c r="F2141" s="136">
        <v>42993</v>
      </c>
      <c r="G2141" s="25">
        <f t="shared" si="102"/>
        <v>15</v>
      </c>
      <c r="H2141" s="373">
        <v>73709.231694000002</v>
      </c>
      <c r="I2141" s="121">
        <f t="shared" si="103"/>
        <v>1105638.48</v>
      </c>
    </row>
    <row r="2142" spans="1:9">
      <c r="A2142" s="23">
        <f t="shared" si="104"/>
        <v>2038</v>
      </c>
      <c r="B2142" s="226"/>
      <c r="C2142" s="226"/>
      <c r="D2142" s="136">
        <v>42978</v>
      </c>
      <c r="E2142" s="136">
        <v>42993</v>
      </c>
      <c r="F2142" s="136">
        <v>42993</v>
      </c>
      <c r="G2142" s="25">
        <f t="shared" si="102"/>
        <v>15</v>
      </c>
      <c r="H2142" s="373">
        <v>73299.455217399998</v>
      </c>
      <c r="I2142" s="121">
        <f t="shared" si="103"/>
        <v>1099491.83</v>
      </c>
    </row>
    <row r="2143" spans="1:9">
      <c r="A2143" s="23">
        <f t="shared" si="104"/>
        <v>2039</v>
      </c>
      <c r="B2143" s="226"/>
      <c r="C2143" s="226"/>
      <c r="D2143" s="136">
        <v>42975</v>
      </c>
      <c r="E2143" s="136">
        <v>42993</v>
      </c>
      <c r="F2143" s="136">
        <v>42993</v>
      </c>
      <c r="G2143" s="25">
        <f t="shared" si="102"/>
        <v>18</v>
      </c>
      <c r="H2143" s="373">
        <v>80968.2612544</v>
      </c>
      <c r="I2143" s="121">
        <f t="shared" si="103"/>
        <v>1457428.7</v>
      </c>
    </row>
    <row r="2144" spans="1:9">
      <c r="A2144" s="23">
        <f t="shared" si="104"/>
        <v>2040</v>
      </c>
      <c r="B2144" s="226"/>
      <c r="C2144" s="226"/>
      <c r="D2144" s="136">
        <v>42975</v>
      </c>
      <c r="E2144" s="136">
        <v>42993</v>
      </c>
      <c r="F2144" s="136">
        <v>42993</v>
      </c>
      <c r="G2144" s="25">
        <f t="shared" si="102"/>
        <v>18</v>
      </c>
      <c r="H2144" s="373">
        <v>80330.136752799997</v>
      </c>
      <c r="I2144" s="121">
        <f t="shared" si="103"/>
        <v>1445942.46</v>
      </c>
    </row>
    <row r="2145" spans="1:9">
      <c r="A2145" s="23">
        <f t="shared" si="104"/>
        <v>2041</v>
      </c>
      <c r="B2145" s="226"/>
      <c r="C2145" s="226"/>
      <c r="D2145" s="136">
        <v>42978</v>
      </c>
      <c r="E2145" s="136">
        <v>42993</v>
      </c>
      <c r="F2145" s="136">
        <v>42993</v>
      </c>
      <c r="G2145" s="25">
        <f t="shared" si="102"/>
        <v>15</v>
      </c>
      <c r="H2145" s="373">
        <v>73109.013918500001</v>
      </c>
      <c r="I2145" s="121">
        <f t="shared" si="103"/>
        <v>1096635.21</v>
      </c>
    </row>
    <row r="2146" spans="1:9">
      <c r="A2146" s="23">
        <f t="shared" si="104"/>
        <v>2042</v>
      </c>
      <c r="B2146" s="226" t="s">
        <v>273</v>
      </c>
      <c r="C2146" s="226" t="s">
        <v>602</v>
      </c>
      <c r="D2146" s="136">
        <v>43003</v>
      </c>
      <c r="E2146" s="136">
        <v>43024</v>
      </c>
      <c r="F2146" s="136">
        <v>43024</v>
      </c>
      <c r="G2146" s="25">
        <f t="shared" si="102"/>
        <v>21</v>
      </c>
      <c r="H2146" s="373">
        <v>80345.635399499995</v>
      </c>
      <c r="I2146" s="121">
        <f t="shared" si="103"/>
        <v>1687258.34</v>
      </c>
    </row>
    <row r="2147" spans="1:9">
      <c r="A2147" s="23">
        <f t="shared" si="104"/>
        <v>2043</v>
      </c>
      <c r="B2147" s="226"/>
      <c r="C2147" s="226"/>
      <c r="D2147" s="136">
        <v>42996</v>
      </c>
      <c r="E2147" s="136">
        <v>43024</v>
      </c>
      <c r="F2147" s="136">
        <v>43024</v>
      </c>
      <c r="G2147" s="25">
        <f t="shared" si="102"/>
        <v>28</v>
      </c>
      <c r="H2147" s="373">
        <v>80665.598702400006</v>
      </c>
      <c r="I2147" s="121">
        <f t="shared" si="103"/>
        <v>2258636.7599999998</v>
      </c>
    </row>
    <row r="2148" spans="1:9">
      <c r="A2148" s="23">
        <f t="shared" si="104"/>
        <v>2044</v>
      </c>
      <c r="B2148" s="226"/>
      <c r="C2148" s="226"/>
      <c r="D2148" s="136">
        <v>42999</v>
      </c>
      <c r="E2148" s="136">
        <v>43024</v>
      </c>
      <c r="F2148" s="136">
        <v>43024</v>
      </c>
      <c r="G2148" s="25">
        <f t="shared" si="102"/>
        <v>25</v>
      </c>
      <c r="H2148" s="373">
        <v>81055.342132100006</v>
      </c>
      <c r="I2148" s="121">
        <f t="shared" si="103"/>
        <v>2026383.55</v>
      </c>
    </row>
    <row r="2149" spans="1:9">
      <c r="A2149" s="23">
        <f t="shared" si="104"/>
        <v>2045</v>
      </c>
      <c r="B2149" s="226"/>
      <c r="C2149" s="226"/>
      <c r="D2149" s="136">
        <v>43001</v>
      </c>
      <c r="E2149" s="136">
        <v>43024</v>
      </c>
      <c r="F2149" s="136">
        <v>43024</v>
      </c>
      <c r="G2149" s="25">
        <f t="shared" si="102"/>
        <v>23</v>
      </c>
      <c r="H2149" s="373">
        <v>79938.810102000003</v>
      </c>
      <c r="I2149" s="121">
        <f t="shared" si="103"/>
        <v>1838592.63</v>
      </c>
    </row>
    <row r="2150" spans="1:9">
      <c r="A2150" s="23">
        <f t="shared" si="104"/>
        <v>2046</v>
      </c>
      <c r="B2150" s="226"/>
      <c r="C2150" s="226"/>
      <c r="D2150" s="136">
        <v>42997</v>
      </c>
      <c r="E2150" s="136">
        <v>43024</v>
      </c>
      <c r="F2150" s="136">
        <v>43024</v>
      </c>
      <c r="G2150" s="25">
        <f t="shared" si="102"/>
        <v>27</v>
      </c>
      <c r="H2150" s="373">
        <v>81174.975206699994</v>
      </c>
      <c r="I2150" s="121">
        <f t="shared" si="103"/>
        <v>2191724.33</v>
      </c>
    </row>
    <row r="2151" spans="1:9">
      <c r="A2151" s="23">
        <f t="shared" si="104"/>
        <v>2047</v>
      </c>
      <c r="B2151" s="226"/>
      <c r="C2151" s="226"/>
      <c r="D2151" s="136">
        <v>42998</v>
      </c>
      <c r="E2151" s="136">
        <v>43024</v>
      </c>
      <c r="F2151" s="136">
        <v>43024</v>
      </c>
      <c r="G2151" s="25">
        <f t="shared" si="102"/>
        <v>26</v>
      </c>
      <c r="H2151" s="373">
        <v>81071.485562799993</v>
      </c>
      <c r="I2151" s="121">
        <f t="shared" si="103"/>
        <v>2107858.62</v>
      </c>
    </row>
    <row r="2152" spans="1:9">
      <c r="A2152" s="23">
        <f t="shared" si="104"/>
        <v>2048</v>
      </c>
      <c r="B2152" s="226"/>
      <c r="C2152" s="226"/>
      <c r="D2152" s="136">
        <v>42998</v>
      </c>
      <c r="E2152" s="136">
        <v>43024</v>
      </c>
      <c r="F2152" s="136">
        <v>43024</v>
      </c>
      <c r="G2152" s="25">
        <f t="shared" si="102"/>
        <v>26</v>
      </c>
      <c r="H2152" s="373">
        <v>81472.620237700001</v>
      </c>
      <c r="I2152" s="121">
        <f t="shared" si="103"/>
        <v>2118288.13</v>
      </c>
    </row>
    <row r="2153" spans="1:9">
      <c r="A2153" s="23">
        <f t="shared" si="104"/>
        <v>2049</v>
      </c>
      <c r="B2153" s="226"/>
      <c r="C2153" s="226"/>
      <c r="D2153" s="136">
        <v>42999</v>
      </c>
      <c r="E2153" s="136">
        <v>43024</v>
      </c>
      <c r="F2153" s="136">
        <v>43024</v>
      </c>
      <c r="G2153" s="25">
        <f t="shared" ref="G2153:G2216" si="105">F2153-D2153</f>
        <v>25</v>
      </c>
      <c r="H2153" s="373">
        <v>81337.802169400005</v>
      </c>
      <c r="I2153" s="121">
        <f t="shared" ref="I2153:I2216" si="106">ROUND(G2153*H2153,2)</f>
        <v>2033445.05</v>
      </c>
    </row>
    <row r="2154" spans="1:9">
      <c r="A2154" s="23">
        <f t="shared" si="104"/>
        <v>2050</v>
      </c>
      <c r="B2154" s="226"/>
      <c r="C2154" s="226"/>
      <c r="D2154" s="136">
        <v>42998</v>
      </c>
      <c r="E2154" s="136">
        <v>43024</v>
      </c>
      <c r="F2154" s="136">
        <v>43024</v>
      </c>
      <c r="G2154" s="25">
        <f t="shared" si="105"/>
        <v>26</v>
      </c>
      <c r="H2154" s="373">
        <v>80658.475424100005</v>
      </c>
      <c r="I2154" s="121">
        <f t="shared" si="106"/>
        <v>2097120.36</v>
      </c>
    </row>
    <row r="2155" spans="1:9">
      <c r="A2155" s="23">
        <f t="shared" si="104"/>
        <v>2051</v>
      </c>
      <c r="B2155" s="226"/>
      <c r="C2155" s="226"/>
      <c r="D2155" s="136">
        <v>42999</v>
      </c>
      <c r="E2155" s="136">
        <v>43024</v>
      </c>
      <c r="F2155" s="136">
        <v>43024</v>
      </c>
      <c r="G2155" s="25">
        <f t="shared" si="105"/>
        <v>25</v>
      </c>
      <c r="H2155" s="373">
        <v>80582.520456099999</v>
      </c>
      <c r="I2155" s="121">
        <f t="shared" si="106"/>
        <v>2014563.01</v>
      </c>
    </row>
    <row r="2156" spans="1:9">
      <c r="A2156" s="23">
        <f t="shared" si="104"/>
        <v>2052</v>
      </c>
      <c r="B2156" s="226"/>
      <c r="C2156" s="226"/>
      <c r="D2156" s="136">
        <v>43008</v>
      </c>
      <c r="E2156" s="136">
        <v>43024</v>
      </c>
      <c r="F2156" s="136">
        <v>43024</v>
      </c>
      <c r="G2156" s="25">
        <f t="shared" si="105"/>
        <v>16</v>
      </c>
      <c r="H2156" s="373">
        <v>80686.958537099999</v>
      </c>
      <c r="I2156" s="121">
        <f t="shared" si="106"/>
        <v>1290991.3400000001</v>
      </c>
    </row>
    <row r="2157" spans="1:9">
      <c r="A2157" s="23">
        <f t="shared" si="104"/>
        <v>2053</v>
      </c>
      <c r="B2157" s="226"/>
      <c r="C2157" s="226"/>
      <c r="D2157" s="136">
        <v>43008</v>
      </c>
      <c r="E2157" s="136">
        <v>43024</v>
      </c>
      <c r="F2157" s="136">
        <v>43024</v>
      </c>
      <c r="G2157" s="25">
        <f t="shared" si="105"/>
        <v>16</v>
      </c>
      <c r="H2157" s="373">
        <v>80543.120316400004</v>
      </c>
      <c r="I2157" s="121">
        <f t="shared" si="106"/>
        <v>1288689.93</v>
      </c>
    </row>
    <row r="2158" spans="1:9">
      <c r="A2158" s="23">
        <f t="shared" si="104"/>
        <v>2054</v>
      </c>
      <c r="B2158" s="226"/>
      <c r="C2158" s="226"/>
      <c r="D2158" s="136">
        <v>43004</v>
      </c>
      <c r="E2158" s="136">
        <v>43024</v>
      </c>
      <c r="F2158" s="136">
        <v>43024</v>
      </c>
      <c r="G2158" s="25">
        <f t="shared" si="105"/>
        <v>20</v>
      </c>
      <c r="H2158" s="373">
        <v>74545.5331534</v>
      </c>
      <c r="I2158" s="121">
        <f t="shared" si="106"/>
        <v>1490910.66</v>
      </c>
    </row>
    <row r="2159" spans="1:9">
      <c r="A2159" s="23">
        <f t="shared" si="104"/>
        <v>2055</v>
      </c>
      <c r="B2159" s="226"/>
      <c r="C2159" s="226"/>
      <c r="D2159" s="136">
        <v>43007</v>
      </c>
      <c r="E2159" s="136">
        <v>43024</v>
      </c>
      <c r="F2159" s="136">
        <v>43024</v>
      </c>
      <c r="G2159" s="25">
        <f t="shared" si="105"/>
        <v>17</v>
      </c>
      <c r="H2159" s="373">
        <v>80843.620658700005</v>
      </c>
      <c r="I2159" s="121">
        <f t="shared" si="106"/>
        <v>1374341.55</v>
      </c>
    </row>
    <row r="2160" spans="1:9">
      <c r="A2160" s="23">
        <f t="shared" si="104"/>
        <v>2056</v>
      </c>
      <c r="B2160" s="226"/>
      <c r="C2160" s="226"/>
      <c r="D2160" s="136">
        <v>43004</v>
      </c>
      <c r="E2160" s="136">
        <v>43024</v>
      </c>
      <c r="F2160" s="136">
        <v>43024</v>
      </c>
      <c r="G2160" s="25">
        <f t="shared" si="105"/>
        <v>20</v>
      </c>
      <c r="H2160" s="373">
        <v>80099.265971999994</v>
      </c>
      <c r="I2160" s="121">
        <f t="shared" si="106"/>
        <v>1601985.32</v>
      </c>
    </row>
    <row r="2161" spans="1:9">
      <c r="A2161" s="23">
        <f t="shared" si="104"/>
        <v>2057</v>
      </c>
      <c r="B2161" s="226" t="s">
        <v>273</v>
      </c>
      <c r="C2161" s="226" t="s">
        <v>603</v>
      </c>
      <c r="D2161" s="136">
        <v>43014</v>
      </c>
      <c r="E2161" s="136">
        <v>43054</v>
      </c>
      <c r="F2161" s="136">
        <v>43054</v>
      </c>
      <c r="G2161" s="25">
        <f t="shared" si="105"/>
        <v>40</v>
      </c>
      <c r="H2161" s="373">
        <v>2565.3525214000001</v>
      </c>
      <c r="I2161" s="121">
        <f t="shared" si="106"/>
        <v>102614.1</v>
      </c>
    </row>
    <row r="2162" spans="1:9">
      <c r="A2162" s="23">
        <f t="shared" si="104"/>
        <v>2058</v>
      </c>
      <c r="B2162" s="226"/>
      <c r="C2162" s="226"/>
      <c r="D2162" s="136">
        <v>43014</v>
      </c>
      <c r="E2162" s="136">
        <v>43054</v>
      </c>
      <c r="F2162" s="136">
        <v>43054</v>
      </c>
      <c r="G2162" s="25">
        <f t="shared" si="105"/>
        <v>40</v>
      </c>
      <c r="H2162" s="373">
        <v>2540.8909005999999</v>
      </c>
      <c r="I2162" s="121">
        <f t="shared" si="106"/>
        <v>101635.64</v>
      </c>
    </row>
    <row r="2163" spans="1:9">
      <c r="A2163" s="23">
        <f t="shared" si="104"/>
        <v>2059</v>
      </c>
      <c r="B2163" s="226"/>
      <c r="C2163" s="226"/>
      <c r="D2163" s="136">
        <v>43013</v>
      </c>
      <c r="E2163" s="136">
        <v>43054</v>
      </c>
      <c r="F2163" s="136">
        <v>43054</v>
      </c>
      <c r="G2163" s="25">
        <f t="shared" si="105"/>
        <v>41</v>
      </c>
      <c r="H2163" s="373">
        <v>2589.9640294999999</v>
      </c>
      <c r="I2163" s="121">
        <f t="shared" si="106"/>
        <v>106188.53</v>
      </c>
    </row>
    <row r="2164" spans="1:9">
      <c r="A2164" s="23">
        <f t="shared" si="104"/>
        <v>2060</v>
      </c>
      <c r="B2164" s="226"/>
      <c r="C2164" s="226"/>
      <c r="D2164" s="136">
        <v>43014</v>
      </c>
      <c r="E2164" s="136">
        <v>43054</v>
      </c>
      <c r="F2164" s="136">
        <v>43054</v>
      </c>
      <c r="G2164" s="25">
        <f t="shared" si="105"/>
        <v>40</v>
      </c>
      <c r="H2164" s="373">
        <v>2530.6386037000002</v>
      </c>
      <c r="I2164" s="121">
        <f t="shared" si="106"/>
        <v>101225.54</v>
      </c>
    </row>
    <row r="2165" spans="1:9">
      <c r="A2165" s="23">
        <f t="shared" si="104"/>
        <v>2061</v>
      </c>
      <c r="B2165" s="226"/>
      <c r="C2165" s="226"/>
      <c r="D2165" s="136">
        <v>43024</v>
      </c>
      <c r="E2165" s="136">
        <v>43054</v>
      </c>
      <c r="F2165" s="136">
        <v>43054</v>
      </c>
      <c r="G2165" s="25">
        <f t="shared" si="105"/>
        <v>30</v>
      </c>
      <c r="H2165" s="373">
        <v>74726.0657393</v>
      </c>
      <c r="I2165" s="121">
        <f t="shared" si="106"/>
        <v>2241781.9700000002</v>
      </c>
    </row>
    <row r="2166" spans="1:9">
      <c r="A2166" s="23">
        <f t="shared" ref="A2166:A2229" si="107">A2165+1</f>
        <v>2062</v>
      </c>
      <c r="B2166" s="226"/>
      <c r="C2166" s="226"/>
      <c r="D2166" s="136">
        <v>43026</v>
      </c>
      <c r="E2166" s="136">
        <v>43054</v>
      </c>
      <c r="F2166" s="136">
        <v>43054</v>
      </c>
      <c r="G2166" s="25">
        <f t="shared" si="105"/>
        <v>28</v>
      </c>
      <c r="H2166" s="373">
        <v>82041.029503700003</v>
      </c>
      <c r="I2166" s="121">
        <f t="shared" si="106"/>
        <v>2297148.83</v>
      </c>
    </row>
    <row r="2167" spans="1:9">
      <c r="A2167" s="23">
        <f t="shared" si="107"/>
        <v>2063</v>
      </c>
      <c r="B2167" s="226"/>
      <c r="C2167" s="226"/>
      <c r="D2167" s="136">
        <v>43027</v>
      </c>
      <c r="E2167" s="136">
        <v>43054</v>
      </c>
      <c r="F2167" s="136">
        <v>43054</v>
      </c>
      <c r="G2167" s="25">
        <f t="shared" si="105"/>
        <v>27</v>
      </c>
      <c r="H2167" s="373">
        <v>81113.006227699996</v>
      </c>
      <c r="I2167" s="121">
        <f t="shared" si="106"/>
        <v>2190051.17</v>
      </c>
    </row>
    <row r="2168" spans="1:9">
      <c r="A2168" s="23">
        <f t="shared" si="107"/>
        <v>2064</v>
      </c>
      <c r="B2168" s="226"/>
      <c r="C2168" s="226"/>
      <c r="D2168" s="136">
        <v>43021</v>
      </c>
      <c r="E2168" s="136">
        <v>43054</v>
      </c>
      <c r="F2168" s="136">
        <v>43054</v>
      </c>
      <c r="G2168" s="25">
        <f t="shared" si="105"/>
        <v>33</v>
      </c>
      <c r="H2168" s="373">
        <v>2587.2210903999999</v>
      </c>
      <c r="I2168" s="121">
        <f t="shared" si="106"/>
        <v>85378.3</v>
      </c>
    </row>
    <row r="2169" spans="1:9">
      <c r="A2169" s="23">
        <f t="shared" si="107"/>
        <v>2065</v>
      </c>
      <c r="B2169" s="226"/>
      <c r="C2169" s="226"/>
      <c r="D2169" s="136">
        <v>43026</v>
      </c>
      <c r="E2169" s="136">
        <v>43054</v>
      </c>
      <c r="F2169" s="136">
        <v>43054</v>
      </c>
      <c r="G2169" s="25">
        <f t="shared" si="105"/>
        <v>28</v>
      </c>
      <c r="H2169" s="373">
        <v>81722.546958999999</v>
      </c>
      <c r="I2169" s="121">
        <f t="shared" si="106"/>
        <v>2288231.31</v>
      </c>
    </row>
    <row r="2170" spans="1:9">
      <c r="A2170" s="23">
        <f t="shared" si="107"/>
        <v>2066</v>
      </c>
      <c r="B2170" s="226"/>
      <c r="C2170" s="226"/>
      <c r="D2170" s="136">
        <v>43020</v>
      </c>
      <c r="E2170" s="136">
        <v>43054</v>
      </c>
      <c r="F2170" s="136">
        <v>43054</v>
      </c>
      <c r="G2170" s="25">
        <f t="shared" si="105"/>
        <v>34</v>
      </c>
      <c r="H2170" s="373">
        <v>2298.8527561000001</v>
      </c>
      <c r="I2170" s="121">
        <f t="shared" si="106"/>
        <v>78160.990000000005</v>
      </c>
    </row>
    <row r="2171" spans="1:9">
      <c r="A2171" s="23">
        <f t="shared" si="107"/>
        <v>2067</v>
      </c>
      <c r="B2171" s="226"/>
      <c r="C2171" s="226"/>
      <c r="D2171" s="136">
        <v>43022</v>
      </c>
      <c r="E2171" s="136">
        <v>43054</v>
      </c>
      <c r="F2171" s="136">
        <v>43054</v>
      </c>
      <c r="G2171" s="25">
        <f t="shared" si="105"/>
        <v>32</v>
      </c>
      <c r="H2171" s="373">
        <v>2539.3770380000001</v>
      </c>
      <c r="I2171" s="121">
        <f t="shared" si="106"/>
        <v>81260.070000000007</v>
      </c>
    </row>
    <row r="2172" spans="1:9">
      <c r="A2172" s="23">
        <f t="shared" si="107"/>
        <v>2068</v>
      </c>
      <c r="B2172" s="226"/>
      <c r="C2172" s="226"/>
      <c r="D2172" s="136">
        <v>43026</v>
      </c>
      <c r="E2172" s="136">
        <v>43054</v>
      </c>
      <c r="F2172" s="136">
        <v>43054</v>
      </c>
      <c r="G2172" s="25">
        <f t="shared" si="105"/>
        <v>28</v>
      </c>
      <c r="H2172" s="373">
        <v>75307.222135000004</v>
      </c>
      <c r="I2172" s="121">
        <f t="shared" si="106"/>
        <v>2108602.2200000002</v>
      </c>
    </row>
    <row r="2173" spans="1:9">
      <c r="A2173" s="23">
        <f t="shared" si="107"/>
        <v>2069</v>
      </c>
      <c r="B2173" s="226"/>
      <c r="C2173" s="226"/>
      <c r="D2173" s="136">
        <v>43022</v>
      </c>
      <c r="E2173" s="136">
        <v>43054</v>
      </c>
      <c r="F2173" s="136">
        <v>43054</v>
      </c>
      <c r="G2173" s="25">
        <f t="shared" si="105"/>
        <v>32</v>
      </c>
      <c r="H2173" s="373">
        <v>2329.9393991000002</v>
      </c>
      <c r="I2173" s="121">
        <f t="shared" si="106"/>
        <v>74558.06</v>
      </c>
    </row>
    <row r="2174" spans="1:9">
      <c r="A2174" s="23">
        <f t="shared" si="107"/>
        <v>2070</v>
      </c>
      <c r="B2174" s="226"/>
      <c r="C2174" s="226"/>
      <c r="D2174" s="136">
        <v>43028</v>
      </c>
      <c r="E2174" s="136">
        <v>43054</v>
      </c>
      <c r="F2174" s="136">
        <v>43054</v>
      </c>
      <c r="G2174" s="25">
        <f t="shared" si="105"/>
        <v>26</v>
      </c>
      <c r="H2174" s="373">
        <v>81480.072634900003</v>
      </c>
      <c r="I2174" s="121">
        <f t="shared" si="106"/>
        <v>2118481.89</v>
      </c>
    </row>
    <row r="2175" spans="1:9">
      <c r="A2175" s="23">
        <f t="shared" si="107"/>
        <v>2071</v>
      </c>
      <c r="B2175" s="226"/>
      <c r="C2175" s="226"/>
      <c r="D2175" s="136">
        <v>43033</v>
      </c>
      <c r="E2175" s="136">
        <v>43054</v>
      </c>
      <c r="F2175" s="136">
        <v>43054</v>
      </c>
      <c r="G2175" s="25">
        <f t="shared" si="105"/>
        <v>21</v>
      </c>
      <c r="H2175" s="373">
        <v>75372.175614699998</v>
      </c>
      <c r="I2175" s="121">
        <f t="shared" si="106"/>
        <v>1582815.69</v>
      </c>
    </row>
    <row r="2176" spans="1:9">
      <c r="A2176" s="23">
        <f t="shared" si="107"/>
        <v>2072</v>
      </c>
      <c r="B2176" s="226"/>
      <c r="C2176" s="226"/>
      <c r="D2176" s="136">
        <v>43036</v>
      </c>
      <c r="E2176" s="136">
        <v>43054</v>
      </c>
      <c r="F2176" s="136">
        <v>43054</v>
      </c>
      <c r="G2176" s="25">
        <f t="shared" si="105"/>
        <v>18</v>
      </c>
      <c r="H2176" s="373">
        <v>76007.695737799993</v>
      </c>
      <c r="I2176" s="121">
        <f t="shared" si="106"/>
        <v>1368138.52</v>
      </c>
    </row>
    <row r="2177" spans="1:9">
      <c r="A2177" s="23">
        <f t="shared" si="107"/>
        <v>2073</v>
      </c>
      <c r="B2177" s="226"/>
      <c r="C2177" s="226"/>
      <c r="D2177" s="136">
        <v>43034</v>
      </c>
      <c r="E2177" s="136">
        <v>43054</v>
      </c>
      <c r="F2177" s="136">
        <v>43054</v>
      </c>
      <c r="G2177" s="25">
        <f t="shared" si="105"/>
        <v>20</v>
      </c>
      <c r="H2177" s="373">
        <v>76446.445467099998</v>
      </c>
      <c r="I2177" s="121">
        <f t="shared" si="106"/>
        <v>1528928.91</v>
      </c>
    </row>
    <row r="2178" spans="1:9">
      <c r="A2178" s="23">
        <f t="shared" si="107"/>
        <v>2074</v>
      </c>
      <c r="B2178" s="226"/>
      <c r="C2178" s="226"/>
      <c r="D2178" s="136">
        <v>43035</v>
      </c>
      <c r="E2178" s="136">
        <v>43054</v>
      </c>
      <c r="F2178" s="136">
        <v>43054</v>
      </c>
      <c r="G2178" s="25">
        <f t="shared" si="105"/>
        <v>19</v>
      </c>
      <c r="H2178" s="373">
        <v>75169.150367099995</v>
      </c>
      <c r="I2178" s="121">
        <f t="shared" si="106"/>
        <v>1428213.86</v>
      </c>
    </row>
    <row r="2179" spans="1:9">
      <c r="A2179" s="23">
        <f t="shared" si="107"/>
        <v>2075</v>
      </c>
      <c r="B2179" s="226"/>
      <c r="C2179" s="226"/>
      <c r="D2179" s="136">
        <v>43035</v>
      </c>
      <c r="E2179" s="136">
        <v>43054</v>
      </c>
      <c r="F2179" s="136">
        <v>43054</v>
      </c>
      <c r="G2179" s="25">
        <f t="shared" si="105"/>
        <v>19</v>
      </c>
      <c r="H2179" s="373">
        <v>75720.962449900006</v>
      </c>
      <c r="I2179" s="121">
        <f t="shared" si="106"/>
        <v>1438698.29</v>
      </c>
    </row>
    <row r="2180" spans="1:9">
      <c r="A2180" s="23">
        <f t="shared" si="107"/>
        <v>2076</v>
      </c>
      <c r="B2180" s="226"/>
      <c r="C2180" s="226"/>
      <c r="D2180" s="136">
        <v>43036</v>
      </c>
      <c r="E2180" s="136">
        <v>43054</v>
      </c>
      <c r="F2180" s="136">
        <v>43054</v>
      </c>
      <c r="G2180" s="25">
        <f t="shared" si="105"/>
        <v>18</v>
      </c>
      <c r="H2180" s="373">
        <v>76024.530343699997</v>
      </c>
      <c r="I2180" s="121">
        <f t="shared" si="106"/>
        <v>1368441.55</v>
      </c>
    </row>
    <row r="2181" spans="1:9">
      <c r="A2181" s="23">
        <f t="shared" si="107"/>
        <v>2077</v>
      </c>
      <c r="B2181" s="226"/>
      <c r="C2181" s="226"/>
      <c r="D2181" s="136">
        <v>43035</v>
      </c>
      <c r="E2181" s="136">
        <v>43054</v>
      </c>
      <c r="F2181" s="136">
        <v>43054</v>
      </c>
      <c r="G2181" s="25">
        <f t="shared" si="105"/>
        <v>19</v>
      </c>
      <c r="H2181" s="373">
        <v>75924.4626861</v>
      </c>
      <c r="I2181" s="121">
        <f t="shared" si="106"/>
        <v>1442564.79</v>
      </c>
    </row>
    <row r="2182" spans="1:9">
      <c r="A2182" s="23">
        <f t="shared" si="107"/>
        <v>2078</v>
      </c>
      <c r="B2182" s="226"/>
      <c r="C2182" s="226"/>
      <c r="D2182" s="136">
        <v>43039</v>
      </c>
      <c r="E2182" s="136">
        <v>43054</v>
      </c>
      <c r="F2182" s="136">
        <v>43054</v>
      </c>
      <c r="G2182" s="25">
        <f t="shared" si="105"/>
        <v>15</v>
      </c>
      <c r="H2182" s="373">
        <v>82289.263692599998</v>
      </c>
      <c r="I2182" s="121">
        <f t="shared" si="106"/>
        <v>1234338.96</v>
      </c>
    </row>
    <row r="2183" spans="1:9">
      <c r="A2183" s="23">
        <f t="shared" si="107"/>
        <v>2079</v>
      </c>
      <c r="B2183" s="226" t="s">
        <v>273</v>
      </c>
      <c r="C2183" s="226" t="s">
        <v>604</v>
      </c>
      <c r="D2183" s="136">
        <v>43042</v>
      </c>
      <c r="E2183" s="136">
        <v>43063</v>
      </c>
      <c r="F2183" s="136">
        <v>43061</v>
      </c>
      <c r="G2183" s="25">
        <f t="shared" si="105"/>
        <v>19</v>
      </c>
      <c r="H2183" s="373">
        <v>79364.259999999995</v>
      </c>
      <c r="I2183" s="121">
        <f t="shared" si="106"/>
        <v>1507920.94</v>
      </c>
    </row>
    <row r="2184" spans="1:9">
      <c r="A2184" s="23">
        <f t="shared" si="107"/>
        <v>2080</v>
      </c>
      <c r="B2184" s="226"/>
      <c r="C2184" s="226"/>
      <c r="D2184" s="136">
        <v>43046</v>
      </c>
      <c r="E2184" s="136">
        <v>43063</v>
      </c>
      <c r="F2184" s="136">
        <v>43061</v>
      </c>
      <c r="G2184" s="25">
        <f t="shared" si="105"/>
        <v>15</v>
      </c>
      <c r="H2184" s="373">
        <v>72328.73</v>
      </c>
      <c r="I2184" s="121">
        <f t="shared" si="106"/>
        <v>1084930.95</v>
      </c>
    </row>
    <row r="2185" spans="1:9">
      <c r="A2185" s="23">
        <f t="shared" si="107"/>
        <v>2081</v>
      </c>
      <c r="B2185" s="226"/>
      <c r="C2185" s="226"/>
      <c r="D2185" s="136">
        <v>43047</v>
      </c>
      <c r="E2185" s="136">
        <v>43063</v>
      </c>
      <c r="F2185" s="136">
        <v>43061</v>
      </c>
      <c r="G2185" s="25">
        <f t="shared" si="105"/>
        <v>14</v>
      </c>
      <c r="H2185" s="373">
        <v>78701.180000000008</v>
      </c>
      <c r="I2185" s="121">
        <f t="shared" si="106"/>
        <v>1101816.52</v>
      </c>
    </row>
    <row r="2186" spans="1:9">
      <c r="A2186" s="23">
        <f t="shared" si="107"/>
        <v>2082</v>
      </c>
      <c r="B2186" s="226"/>
      <c r="C2186" s="226"/>
      <c r="D2186" s="136">
        <v>43042</v>
      </c>
      <c r="E2186" s="136">
        <v>43063</v>
      </c>
      <c r="F2186" s="136">
        <v>43061</v>
      </c>
      <c r="G2186" s="25">
        <f t="shared" si="105"/>
        <v>19</v>
      </c>
      <c r="H2186" s="373">
        <v>79156.290000000008</v>
      </c>
      <c r="I2186" s="121">
        <f t="shared" si="106"/>
        <v>1503969.51</v>
      </c>
    </row>
    <row r="2187" spans="1:9">
      <c r="A2187" s="23">
        <f t="shared" si="107"/>
        <v>2083</v>
      </c>
      <c r="B2187" s="226"/>
      <c r="C2187" s="226"/>
      <c r="D2187" s="136">
        <v>43046</v>
      </c>
      <c r="E2187" s="136">
        <v>43063</v>
      </c>
      <c r="F2187" s="136">
        <v>43061</v>
      </c>
      <c r="G2187" s="25">
        <f t="shared" si="105"/>
        <v>15</v>
      </c>
      <c r="H2187" s="373">
        <v>72068.53</v>
      </c>
      <c r="I2187" s="121">
        <f t="shared" si="106"/>
        <v>1081027.95</v>
      </c>
    </row>
    <row r="2188" spans="1:9">
      <c r="A2188" s="23">
        <f t="shared" si="107"/>
        <v>2084</v>
      </c>
      <c r="B2188" s="226"/>
      <c r="C2188" s="226"/>
      <c r="D2188" s="136">
        <v>43049</v>
      </c>
      <c r="E2188" s="136">
        <v>43063</v>
      </c>
      <c r="F2188" s="136">
        <v>43061</v>
      </c>
      <c r="G2188" s="25">
        <f t="shared" si="105"/>
        <v>12</v>
      </c>
      <c r="H2188" s="373">
        <v>72582.39</v>
      </c>
      <c r="I2188" s="121">
        <f t="shared" si="106"/>
        <v>870988.68</v>
      </c>
    </row>
    <row r="2189" spans="1:9">
      <c r="A2189" s="23">
        <f t="shared" si="107"/>
        <v>2085</v>
      </c>
      <c r="B2189" s="226"/>
      <c r="C2189" s="226"/>
      <c r="D2189" s="136">
        <v>43049</v>
      </c>
      <c r="E2189" s="136">
        <v>43063</v>
      </c>
      <c r="F2189" s="136">
        <v>43061</v>
      </c>
      <c r="G2189" s="25">
        <f t="shared" si="105"/>
        <v>12</v>
      </c>
      <c r="H2189" s="373">
        <v>77986.34</v>
      </c>
      <c r="I2189" s="121">
        <f t="shared" si="106"/>
        <v>935836.08</v>
      </c>
    </row>
    <row r="2190" spans="1:9">
      <c r="A2190" s="23">
        <f t="shared" si="107"/>
        <v>2086</v>
      </c>
      <c r="B2190" s="226"/>
      <c r="C2190" s="226"/>
      <c r="D2190" s="136">
        <v>43054</v>
      </c>
      <c r="E2190" s="136">
        <v>43063</v>
      </c>
      <c r="F2190" s="136">
        <v>43061</v>
      </c>
      <c r="G2190" s="25">
        <f t="shared" si="105"/>
        <v>7</v>
      </c>
      <c r="H2190" s="373">
        <v>73532.25</v>
      </c>
      <c r="I2190" s="121">
        <f t="shared" si="106"/>
        <v>514725.75</v>
      </c>
    </row>
    <row r="2191" spans="1:9">
      <c r="A2191" s="23">
        <f t="shared" si="107"/>
        <v>2087</v>
      </c>
      <c r="B2191" s="226"/>
      <c r="C2191" s="226"/>
      <c r="D2191" s="136">
        <v>43054</v>
      </c>
      <c r="E2191" s="136">
        <v>43063</v>
      </c>
      <c r="F2191" s="136">
        <v>43061</v>
      </c>
      <c r="G2191" s="25">
        <f t="shared" si="105"/>
        <v>7</v>
      </c>
      <c r="H2191" s="373">
        <v>73463.23</v>
      </c>
      <c r="I2191" s="121">
        <f t="shared" si="106"/>
        <v>514242.61</v>
      </c>
    </row>
    <row r="2192" spans="1:9">
      <c r="A2192" s="23">
        <f t="shared" si="107"/>
        <v>2088</v>
      </c>
      <c r="B2192" s="226" t="s">
        <v>273</v>
      </c>
      <c r="C2192" s="226" t="s">
        <v>605</v>
      </c>
      <c r="D2192" s="136">
        <v>43042</v>
      </c>
      <c r="E2192" s="136">
        <v>43084</v>
      </c>
      <c r="F2192" s="136">
        <v>43084</v>
      </c>
      <c r="G2192" s="25">
        <f t="shared" si="105"/>
        <v>42</v>
      </c>
      <c r="H2192" s="373">
        <v>2383.9848556000002</v>
      </c>
      <c r="I2192" s="121">
        <f t="shared" si="106"/>
        <v>100127.36</v>
      </c>
    </row>
    <row r="2193" spans="1:9">
      <c r="A2193" s="23">
        <f t="shared" si="107"/>
        <v>2089</v>
      </c>
      <c r="B2193" s="226"/>
      <c r="C2193" s="226"/>
      <c r="D2193" s="136">
        <v>43046</v>
      </c>
      <c r="E2193" s="136">
        <v>43084</v>
      </c>
      <c r="F2193" s="136">
        <v>43084</v>
      </c>
      <c r="G2193" s="25">
        <f t="shared" si="105"/>
        <v>38</v>
      </c>
      <c r="H2193" s="373">
        <v>2172.6478198</v>
      </c>
      <c r="I2193" s="121">
        <f t="shared" si="106"/>
        <v>82560.62</v>
      </c>
    </row>
    <row r="2194" spans="1:9">
      <c r="A2194" s="23">
        <f t="shared" si="107"/>
        <v>2090</v>
      </c>
      <c r="B2194" s="226"/>
      <c r="C2194" s="226"/>
      <c r="D2194" s="136">
        <v>43047</v>
      </c>
      <c r="E2194" s="136">
        <v>43084</v>
      </c>
      <c r="F2194" s="136">
        <v>43084</v>
      </c>
      <c r="G2194" s="25">
        <f t="shared" si="105"/>
        <v>37</v>
      </c>
      <c r="H2194" s="373">
        <v>2364.0669563000001</v>
      </c>
      <c r="I2194" s="121">
        <f t="shared" si="106"/>
        <v>87470.48</v>
      </c>
    </row>
    <row r="2195" spans="1:9">
      <c r="A2195" s="23">
        <f t="shared" si="107"/>
        <v>2091</v>
      </c>
      <c r="B2195" s="226"/>
      <c r="C2195" s="226"/>
      <c r="D2195" s="136">
        <v>43042</v>
      </c>
      <c r="E2195" s="136">
        <v>43084</v>
      </c>
      <c r="F2195" s="136">
        <v>43084</v>
      </c>
      <c r="G2195" s="25">
        <f t="shared" si="105"/>
        <v>42</v>
      </c>
      <c r="H2195" s="373">
        <v>2377.7377508</v>
      </c>
      <c r="I2195" s="121">
        <f t="shared" si="106"/>
        <v>99864.99</v>
      </c>
    </row>
    <row r="2196" spans="1:9">
      <c r="A2196" s="23">
        <f t="shared" si="107"/>
        <v>2092</v>
      </c>
      <c r="B2196" s="226"/>
      <c r="C2196" s="226"/>
      <c r="D2196" s="136">
        <v>43046</v>
      </c>
      <c r="E2196" s="136">
        <v>43084</v>
      </c>
      <c r="F2196" s="136">
        <v>43084</v>
      </c>
      <c r="G2196" s="25">
        <f t="shared" si="105"/>
        <v>38</v>
      </c>
      <c r="H2196" s="373">
        <v>2164.8319351999999</v>
      </c>
      <c r="I2196" s="121">
        <f t="shared" si="106"/>
        <v>82263.61</v>
      </c>
    </row>
    <row r="2197" spans="1:9">
      <c r="A2197" s="23">
        <f t="shared" si="107"/>
        <v>2093</v>
      </c>
      <c r="B2197" s="226"/>
      <c r="C2197" s="226"/>
      <c r="D2197" s="136">
        <v>43049</v>
      </c>
      <c r="E2197" s="136">
        <v>43084</v>
      </c>
      <c r="F2197" s="136">
        <v>43084</v>
      </c>
      <c r="G2197" s="25">
        <f t="shared" si="105"/>
        <v>35</v>
      </c>
      <c r="H2197" s="373">
        <v>2180.2676068999999</v>
      </c>
      <c r="I2197" s="121">
        <f t="shared" si="106"/>
        <v>76309.37</v>
      </c>
    </row>
    <row r="2198" spans="1:9">
      <c r="A2198" s="23">
        <f t="shared" si="107"/>
        <v>2094</v>
      </c>
      <c r="B2198" s="226"/>
      <c r="C2198" s="226"/>
      <c r="D2198" s="136">
        <v>43049</v>
      </c>
      <c r="E2198" s="136">
        <v>43084</v>
      </c>
      <c r="F2198" s="136">
        <v>43084</v>
      </c>
      <c r="G2198" s="25">
        <f t="shared" si="105"/>
        <v>35</v>
      </c>
      <c r="H2198" s="373">
        <v>2342.5942842999998</v>
      </c>
      <c r="I2198" s="121">
        <f t="shared" si="106"/>
        <v>81990.8</v>
      </c>
    </row>
    <row r="2199" spans="1:9">
      <c r="A2199" s="23">
        <f t="shared" si="107"/>
        <v>2095</v>
      </c>
      <c r="B2199" s="226"/>
      <c r="C2199" s="226"/>
      <c r="D2199" s="136">
        <v>43056</v>
      </c>
      <c r="E2199" s="136">
        <v>43084</v>
      </c>
      <c r="F2199" s="136">
        <v>43084</v>
      </c>
      <c r="G2199" s="25">
        <f t="shared" si="105"/>
        <v>28</v>
      </c>
      <c r="H2199" s="373">
        <v>75960.066961999997</v>
      </c>
      <c r="I2199" s="121">
        <f t="shared" si="106"/>
        <v>2126881.87</v>
      </c>
    </row>
    <row r="2200" spans="1:9">
      <c r="A2200" s="23">
        <f t="shared" si="107"/>
        <v>2096</v>
      </c>
      <c r="B2200" s="226"/>
      <c r="C2200" s="226"/>
      <c r="D2200" s="136">
        <v>43057</v>
      </c>
      <c r="E2200" s="136">
        <v>43084</v>
      </c>
      <c r="F2200" s="136">
        <v>43084</v>
      </c>
      <c r="G2200" s="25">
        <f t="shared" si="105"/>
        <v>27</v>
      </c>
      <c r="H2200" s="373">
        <v>75386.582649899996</v>
      </c>
      <c r="I2200" s="121">
        <f t="shared" si="106"/>
        <v>2035437.73</v>
      </c>
    </row>
    <row r="2201" spans="1:9">
      <c r="A2201" s="23">
        <f t="shared" si="107"/>
        <v>2097</v>
      </c>
      <c r="B2201" s="226"/>
      <c r="C2201" s="226"/>
      <c r="D2201" s="136">
        <v>43057</v>
      </c>
      <c r="E2201" s="136">
        <v>43084</v>
      </c>
      <c r="F2201" s="136">
        <v>43084</v>
      </c>
      <c r="G2201" s="25">
        <f t="shared" si="105"/>
        <v>27</v>
      </c>
      <c r="H2201" s="373">
        <v>81550.837994400004</v>
      </c>
      <c r="I2201" s="121">
        <f t="shared" si="106"/>
        <v>2201872.63</v>
      </c>
    </row>
    <row r="2202" spans="1:9">
      <c r="A2202" s="23">
        <f t="shared" si="107"/>
        <v>2098</v>
      </c>
      <c r="B2202" s="226"/>
      <c r="C2202" s="226"/>
      <c r="D2202" s="136">
        <v>43054</v>
      </c>
      <c r="E2202" s="136">
        <v>43084</v>
      </c>
      <c r="F2202" s="136">
        <v>43084</v>
      </c>
      <c r="G2202" s="25">
        <f t="shared" si="105"/>
        <v>30</v>
      </c>
      <c r="H2202" s="373">
        <v>2208.7997875000001</v>
      </c>
      <c r="I2202" s="121">
        <f t="shared" si="106"/>
        <v>66263.990000000005</v>
      </c>
    </row>
    <row r="2203" spans="1:9">
      <c r="A2203" s="23">
        <f t="shared" si="107"/>
        <v>2099</v>
      </c>
      <c r="B2203" s="226"/>
      <c r="C2203" s="226"/>
      <c r="D2203" s="136">
        <v>43054</v>
      </c>
      <c r="E2203" s="136">
        <v>43084</v>
      </c>
      <c r="F2203" s="136">
        <v>43084</v>
      </c>
      <c r="G2203" s="25">
        <f t="shared" si="105"/>
        <v>30</v>
      </c>
      <c r="H2203" s="373">
        <v>2206.7267572000001</v>
      </c>
      <c r="I2203" s="121">
        <f t="shared" si="106"/>
        <v>66201.8</v>
      </c>
    </row>
    <row r="2204" spans="1:9">
      <c r="A2204" s="23">
        <f t="shared" si="107"/>
        <v>2100</v>
      </c>
      <c r="B2204" s="226"/>
      <c r="C2204" s="226"/>
      <c r="D2204" s="136">
        <v>43066</v>
      </c>
      <c r="E2204" s="136">
        <v>43084</v>
      </c>
      <c r="F2204" s="136">
        <v>43084</v>
      </c>
      <c r="G2204" s="25">
        <f t="shared" si="105"/>
        <v>18</v>
      </c>
      <c r="H2204" s="373">
        <v>81347.189042700003</v>
      </c>
      <c r="I2204" s="121">
        <f t="shared" si="106"/>
        <v>1464249.4</v>
      </c>
    </row>
    <row r="2205" spans="1:9">
      <c r="A2205" s="23">
        <f t="shared" si="107"/>
        <v>2101</v>
      </c>
      <c r="B2205" s="226"/>
      <c r="C2205" s="226"/>
      <c r="D2205" s="136">
        <v>43055</v>
      </c>
      <c r="E2205" s="136">
        <v>43084</v>
      </c>
      <c r="F2205" s="136">
        <v>43084</v>
      </c>
      <c r="G2205" s="25">
        <f t="shared" si="105"/>
        <v>29</v>
      </c>
      <c r="H2205" s="373">
        <v>82289.066694299996</v>
      </c>
      <c r="I2205" s="121">
        <f t="shared" si="106"/>
        <v>2386382.9300000002</v>
      </c>
    </row>
    <row r="2206" spans="1:9">
      <c r="A2206" s="23">
        <f t="shared" si="107"/>
        <v>2102</v>
      </c>
      <c r="B2206" s="226"/>
      <c r="C2206" s="226"/>
      <c r="D2206" s="136">
        <v>43061</v>
      </c>
      <c r="E2206" s="136">
        <v>43084</v>
      </c>
      <c r="F2206" s="136">
        <v>43084</v>
      </c>
      <c r="G2206" s="25">
        <f t="shared" si="105"/>
        <v>23</v>
      </c>
      <c r="H2206" s="373">
        <v>75009.537185099995</v>
      </c>
      <c r="I2206" s="121">
        <f t="shared" si="106"/>
        <v>1725219.36</v>
      </c>
    </row>
    <row r="2207" spans="1:9">
      <c r="A2207" s="23">
        <f t="shared" si="107"/>
        <v>2103</v>
      </c>
      <c r="B2207" s="226"/>
      <c r="C2207" s="226"/>
      <c r="D2207" s="136">
        <v>43064</v>
      </c>
      <c r="E2207" s="136">
        <v>43084</v>
      </c>
      <c r="F2207" s="136">
        <v>43084</v>
      </c>
      <c r="G2207" s="25">
        <f t="shared" si="105"/>
        <v>20</v>
      </c>
      <c r="H2207" s="373">
        <v>81012.890197500004</v>
      </c>
      <c r="I2207" s="121">
        <f t="shared" si="106"/>
        <v>1620257.8</v>
      </c>
    </row>
    <row r="2208" spans="1:9">
      <c r="A2208" s="23">
        <f t="shared" si="107"/>
        <v>2104</v>
      </c>
      <c r="B2208" s="226"/>
      <c r="C2208" s="226"/>
      <c r="D2208" s="136">
        <v>43064</v>
      </c>
      <c r="E2208" s="136">
        <v>43084</v>
      </c>
      <c r="F2208" s="136">
        <v>43084</v>
      </c>
      <c r="G2208" s="25">
        <f t="shared" si="105"/>
        <v>20</v>
      </c>
      <c r="H2208" s="373">
        <v>74903.8756536</v>
      </c>
      <c r="I2208" s="121">
        <f t="shared" si="106"/>
        <v>1498077.51</v>
      </c>
    </row>
    <row r="2209" spans="1:9">
      <c r="A2209" s="23">
        <f t="shared" si="107"/>
        <v>2105</v>
      </c>
      <c r="B2209" s="226"/>
      <c r="C2209" s="226"/>
      <c r="D2209" s="136">
        <v>43067</v>
      </c>
      <c r="E2209" s="136">
        <v>43084</v>
      </c>
      <c r="F2209" s="136">
        <v>43084</v>
      </c>
      <c r="G2209" s="25">
        <f t="shared" si="105"/>
        <v>17</v>
      </c>
      <c r="H2209" s="373">
        <v>83034.989505599995</v>
      </c>
      <c r="I2209" s="121">
        <f t="shared" si="106"/>
        <v>1411594.82</v>
      </c>
    </row>
    <row r="2210" spans="1:9">
      <c r="A2210" s="23">
        <f t="shared" si="107"/>
        <v>2106</v>
      </c>
      <c r="B2210" s="226"/>
      <c r="C2210" s="226"/>
      <c r="D2210" s="136">
        <v>43069</v>
      </c>
      <c r="E2210" s="136">
        <v>43084</v>
      </c>
      <c r="F2210" s="136">
        <v>43084</v>
      </c>
      <c r="G2210" s="25">
        <f t="shared" si="105"/>
        <v>15</v>
      </c>
      <c r="H2210" s="373">
        <v>82155.068752100007</v>
      </c>
      <c r="I2210" s="121">
        <f t="shared" si="106"/>
        <v>1232326.03</v>
      </c>
    </row>
    <row r="2211" spans="1:9">
      <c r="A2211" s="23">
        <f t="shared" si="107"/>
        <v>2107</v>
      </c>
      <c r="B2211" s="226"/>
      <c r="C2211" s="226"/>
      <c r="D2211" s="136">
        <v>43068</v>
      </c>
      <c r="E2211" s="136">
        <v>43084</v>
      </c>
      <c r="F2211" s="136">
        <v>43084</v>
      </c>
      <c r="G2211" s="25">
        <f t="shared" si="105"/>
        <v>16</v>
      </c>
      <c r="H2211" s="373">
        <v>75670.440764200001</v>
      </c>
      <c r="I2211" s="121">
        <f t="shared" si="106"/>
        <v>1210727.05</v>
      </c>
    </row>
    <row r="2212" spans="1:9">
      <c r="A2212" s="23">
        <f t="shared" si="107"/>
        <v>2108</v>
      </c>
      <c r="B2212" s="226"/>
      <c r="C2212" s="226"/>
      <c r="D2212" s="136">
        <v>43069</v>
      </c>
      <c r="E2212" s="136">
        <v>43084</v>
      </c>
      <c r="F2212" s="136">
        <v>43084</v>
      </c>
      <c r="G2212" s="25">
        <f t="shared" si="105"/>
        <v>15</v>
      </c>
      <c r="H2212" s="373">
        <v>81330.378799099999</v>
      </c>
      <c r="I2212" s="121">
        <f t="shared" si="106"/>
        <v>1219955.68</v>
      </c>
    </row>
    <row r="2213" spans="1:9">
      <c r="A2213" s="23">
        <f t="shared" si="107"/>
        <v>2109</v>
      </c>
      <c r="B2213" s="226" t="s">
        <v>273</v>
      </c>
      <c r="C2213" s="226" t="s">
        <v>606</v>
      </c>
      <c r="D2213" s="136">
        <v>43080</v>
      </c>
      <c r="E2213" s="136">
        <v>43091</v>
      </c>
      <c r="F2213" s="136">
        <v>43091</v>
      </c>
      <c r="G2213" s="25">
        <f t="shared" si="105"/>
        <v>11</v>
      </c>
      <c r="H2213" s="373">
        <v>79848.009999999995</v>
      </c>
      <c r="I2213" s="121">
        <f t="shared" si="106"/>
        <v>878328.11</v>
      </c>
    </row>
    <row r="2214" spans="1:9">
      <c r="A2214" s="23">
        <f t="shared" si="107"/>
        <v>2110</v>
      </c>
      <c r="B2214" s="226"/>
      <c r="C2214" s="226"/>
      <c r="D2214" s="136">
        <v>43070</v>
      </c>
      <c r="E2214" s="136">
        <v>43091</v>
      </c>
      <c r="F2214" s="136">
        <v>43091</v>
      </c>
      <c r="G2214" s="25">
        <f t="shared" si="105"/>
        <v>21</v>
      </c>
      <c r="H2214" s="373">
        <v>72472.100000000006</v>
      </c>
      <c r="I2214" s="121">
        <f t="shared" si="106"/>
        <v>1521914.1</v>
      </c>
    </row>
    <row r="2215" spans="1:9">
      <c r="A2215" s="23">
        <f t="shared" si="107"/>
        <v>2111</v>
      </c>
      <c r="B2215" s="226"/>
      <c r="C2215" s="226"/>
      <c r="D2215" s="136">
        <v>43077</v>
      </c>
      <c r="E2215" s="136">
        <v>43091</v>
      </c>
      <c r="F2215" s="136">
        <v>43091</v>
      </c>
      <c r="G2215" s="25">
        <f t="shared" si="105"/>
        <v>14</v>
      </c>
      <c r="H2215" s="373">
        <v>80051.53</v>
      </c>
      <c r="I2215" s="121">
        <f t="shared" si="106"/>
        <v>1120721.42</v>
      </c>
    </row>
    <row r="2216" spans="1:9">
      <c r="A2216" s="23">
        <f t="shared" si="107"/>
        <v>2112</v>
      </c>
      <c r="B2216" s="226"/>
      <c r="C2216" s="226"/>
      <c r="D2216" s="136">
        <v>43081</v>
      </c>
      <c r="E2216" s="136">
        <v>43091</v>
      </c>
      <c r="F2216" s="136">
        <v>43091</v>
      </c>
      <c r="G2216" s="25">
        <f t="shared" si="105"/>
        <v>10</v>
      </c>
      <c r="H2216" s="373">
        <v>72897.820000000007</v>
      </c>
      <c r="I2216" s="121">
        <f t="shared" si="106"/>
        <v>728978.2</v>
      </c>
    </row>
    <row r="2217" spans="1:9">
      <c r="A2217" s="23">
        <f t="shared" si="107"/>
        <v>2113</v>
      </c>
      <c r="B2217" s="226"/>
      <c r="C2217" s="226"/>
      <c r="D2217" s="136">
        <v>43083</v>
      </c>
      <c r="E2217" s="136">
        <v>43091</v>
      </c>
      <c r="F2217" s="136">
        <v>43091</v>
      </c>
      <c r="G2217" s="25">
        <f t="shared" ref="G2217:G2280" si="108">F2217-D2217</f>
        <v>8</v>
      </c>
      <c r="H2217" s="373">
        <v>79810.66</v>
      </c>
      <c r="I2217" s="121">
        <f t="shared" ref="I2217:I2280" si="109">ROUND(G2217*H2217,2)</f>
        <v>638485.28</v>
      </c>
    </row>
    <row r="2218" spans="1:9">
      <c r="A2218" s="23">
        <f t="shared" si="107"/>
        <v>2114</v>
      </c>
      <c r="B2218" s="226"/>
      <c r="C2218" s="226"/>
      <c r="D2218" s="136">
        <v>43075</v>
      </c>
      <c r="E2218" s="136">
        <v>43091</v>
      </c>
      <c r="F2218" s="136">
        <v>43091</v>
      </c>
      <c r="G2218" s="25">
        <f t="shared" si="108"/>
        <v>16</v>
      </c>
      <c r="H2218" s="373">
        <v>78945.22</v>
      </c>
      <c r="I2218" s="121">
        <f t="shared" si="109"/>
        <v>1263123.52</v>
      </c>
    </row>
    <row r="2219" spans="1:9">
      <c r="A2219" s="23">
        <f t="shared" si="107"/>
        <v>2115</v>
      </c>
      <c r="B2219" s="226"/>
      <c r="C2219" s="226"/>
      <c r="D2219" s="136">
        <v>43077</v>
      </c>
      <c r="E2219" s="136">
        <v>43091</v>
      </c>
      <c r="F2219" s="136">
        <v>43091</v>
      </c>
      <c r="G2219" s="25">
        <f t="shared" si="108"/>
        <v>14</v>
      </c>
      <c r="H2219" s="373">
        <v>80277</v>
      </c>
      <c r="I2219" s="121">
        <f t="shared" si="109"/>
        <v>1123878</v>
      </c>
    </row>
    <row r="2220" spans="1:9">
      <c r="A2220" s="23">
        <f t="shared" si="107"/>
        <v>2116</v>
      </c>
      <c r="B2220" s="226"/>
      <c r="C2220" s="226"/>
      <c r="D2220" s="136">
        <v>43081</v>
      </c>
      <c r="E2220" s="136">
        <v>43091</v>
      </c>
      <c r="F2220" s="136">
        <v>43091</v>
      </c>
      <c r="G2220" s="25">
        <f t="shared" si="108"/>
        <v>10</v>
      </c>
      <c r="H2220" s="373">
        <v>74385.98</v>
      </c>
      <c r="I2220" s="121">
        <f t="shared" si="109"/>
        <v>743859.8</v>
      </c>
    </row>
    <row r="2221" spans="1:9">
      <c r="A2221" s="23">
        <f t="shared" si="107"/>
        <v>2117</v>
      </c>
      <c r="B2221" s="226"/>
      <c r="C2221" s="226"/>
      <c r="D2221" s="136">
        <v>43084</v>
      </c>
      <c r="E2221" s="136">
        <v>43091</v>
      </c>
      <c r="F2221" s="136">
        <v>43091</v>
      </c>
      <c r="G2221" s="25">
        <f t="shared" si="108"/>
        <v>7</v>
      </c>
      <c r="H2221" s="373">
        <v>74249.67</v>
      </c>
      <c r="I2221" s="121">
        <f t="shared" si="109"/>
        <v>519747.69</v>
      </c>
    </row>
    <row r="2222" spans="1:9">
      <c r="A2222" s="23">
        <f t="shared" si="107"/>
        <v>2118</v>
      </c>
      <c r="B2222" s="226"/>
      <c r="C2222" s="226"/>
      <c r="D2222" s="136">
        <v>43075</v>
      </c>
      <c r="E2222" s="136">
        <v>43091</v>
      </c>
      <c r="F2222" s="136">
        <v>43091</v>
      </c>
      <c r="G2222" s="25">
        <f t="shared" si="108"/>
        <v>16</v>
      </c>
      <c r="H2222" s="373">
        <v>73362.290000000008</v>
      </c>
      <c r="I2222" s="121">
        <f t="shared" si="109"/>
        <v>1173796.6399999999</v>
      </c>
    </row>
    <row r="2223" spans="1:9">
      <c r="A2223" s="23">
        <f t="shared" si="107"/>
        <v>2119</v>
      </c>
      <c r="B2223" s="226"/>
      <c r="C2223" s="226"/>
      <c r="D2223" s="136">
        <v>43080</v>
      </c>
      <c r="E2223" s="136">
        <v>43091</v>
      </c>
      <c r="F2223" s="136">
        <v>43091</v>
      </c>
      <c r="G2223" s="25">
        <f t="shared" si="108"/>
        <v>11</v>
      </c>
      <c r="H2223" s="373">
        <v>72485.17</v>
      </c>
      <c r="I2223" s="121">
        <f t="shared" si="109"/>
        <v>797336.87</v>
      </c>
    </row>
    <row r="2224" spans="1:9">
      <c r="A2224" s="23">
        <f t="shared" si="107"/>
        <v>2120</v>
      </c>
      <c r="B2224" s="226"/>
      <c r="C2224" s="226"/>
      <c r="D2224" s="136">
        <v>43083</v>
      </c>
      <c r="E2224" s="136">
        <v>43091</v>
      </c>
      <c r="F2224" s="136">
        <v>43091</v>
      </c>
      <c r="G2224" s="25">
        <f t="shared" si="108"/>
        <v>8</v>
      </c>
      <c r="H2224" s="373">
        <v>79729.440000000002</v>
      </c>
      <c r="I2224" s="121">
        <f t="shared" si="109"/>
        <v>637835.52000000002</v>
      </c>
    </row>
    <row r="2225" spans="1:9">
      <c r="A2225" s="23">
        <f t="shared" si="107"/>
        <v>2121</v>
      </c>
      <c r="B2225" s="226"/>
      <c r="C2225" s="226"/>
      <c r="D2225" s="136">
        <v>43083</v>
      </c>
      <c r="E2225" s="136">
        <v>43091</v>
      </c>
      <c r="F2225" s="136">
        <v>43091</v>
      </c>
      <c r="G2225" s="25">
        <f t="shared" si="108"/>
        <v>8</v>
      </c>
      <c r="H2225" s="373">
        <v>74211.400000000009</v>
      </c>
      <c r="I2225" s="121">
        <f t="shared" si="109"/>
        <v>593691.19999999995</v>
      </c>
    </row>
    <row r="2226" spans="1:9">
      <c r="A2226" s="23">
        <f t="shared" si="107"/>
        <v>2122</v>
      </c>
      <c r="B2226" s="226" t="s">
        <v>274</v>
      </c>
      <c r="C2226" s="226" t="s">
        <v>607</v>
      </c>
      <c r="D2226" s="136">
        <v>42707</v>
      </c>
      <c r="E2226" s="136">
        <v>42752</v>
      </c>
      <c r="F2226" s="136">
        <v>42752</v>
      </c>
      <c r="G2226" s="25">
        <f t="shared" si="108"/>
        <v>45</v>
      </c>
      <c r="H2226" s="373">
        <v>11212.713762900001</v>
      </c>
      <c r="I2226" s="121">
        <f t="shared" si="109"/>
        <v>504572.12</v>
      </c>
    </row>
    <row r="2227" spans="1:9">
      <c r="A2227" s="23">
        <f t="shared" si="107"/>
        <v>2123</v>
      </c>
      <c r="B2227" s="226"/>
      <c r="C2227" s="226"/>
      <c r="D2227" s="136">
        <v>42707</v>
      </c>
      <c r="E2227" s="136">
        <v>42752</v>
      </c>
      <c r="F2227" s="136">
        <v>42752</v>
      </c>
      <c r="G2227" s="25">
        <f t="shared" si="108"/>
        <v>45</v>
      </c>
      <c r="H2227" s="373">
        <v>11168.9140998</v>
      </c>
      <c r="I2227" s="121">
        <f t="shared" si="109"/>
        <v>502601.13</v>
      </c>
    </row>
    <row r="2228" spans="1:9">
      <c r="A2228" s="23">
        <f t="shared" si="107"/>
        <v>2124</v>
      </c>
      <c r="B2228" s="226"/>
      <c r="C2228" s="226"/>
      <c r="D2228" s="136">
        <v>42706</v>
      </c>
      <c r="E2228" s="136">
        <v>42752</v>
      </c>
      <c r="F2228" s="136">
        <v>42752</v>
      </c>
      <c r="G2228" s="25">
        <f t="shared" si="108"/>
        <v>46</v>
      </c>
      <c r="H2228" s="373">
        <v>10249.121173899999</v>
      </c>
      <c r="I2228" s="121">
        <f t="shared" si="109"/>
        <v>471459.57</v>
      </c>
    </row>
    <row r="2229" spans="1:9">
      <c r="A2229" s="23">
        <f t="shared" si="107"/>
        <v>2125</v>
      </c>
      <c r="B2229" s="226"/>
      <c r="C2229" s="226"/>
      <c r="D2229" s="136">
        <v>42707</v>
      </c>
      <c r="E2229" s="136">
        <v>42752</v>
      </c>
      <c r="F2229" s="136">
        <v>42752</v>
      </c>
      <c r="G2229" s="25">
        <f t="shared" si="108"/>
        <v>45</v>
      </c>
      <c r="H2229" s="373">
        <v>11131.3715314</v>
      </c>
      <c r="I2229" s="121">
        <f t="shared" si="109"/>
        <v>500911.72</v>
      </c>
    </row>
    <row r="2230" spans="1:9">
      <c r="A2230" s="23">
        <f t="shared" ref="A2230:A2293" si="110">A2229+1</f>
        <v>2126</v>
      </c>
      <c r="B2230" s="226"/>
      <c r="C2230" s="226"/>
      <c r="D2230" s="136">
        <v>42707</v>
      </c>
      <c r="E2230" s="136">
        <v>42752</v>
      </c>
      <c r="F2230" s="136">
        <v>42752</v>
      </c>
      <c r="G2230" s="25">
        <f t="shared" si="108"/>
        <v>45</v>
      </c>
      <c r="H2230" s="373">
        <v>10042.6370477</v>
      </c>
      <c r="I2230" s="121">
        <f t="shared" si="109"/>
        <v>451918.67</v>
      </c>
    </row>
    <row r="2231" spans="1:9">
      <c r="A2231" s="23">
        <f t="shared" si="110"/>
        <v>2127</v>
      </c>
      <c r="B2231" s="226"/>
      <c r="C2231" s="226"/>
      <c r="D2231" s="136">
        <v>42706</v>
      </c>
      <c r="E2231" s="136">
        <v>42752</v>
      </c>
      <c r="F2231" s="136">
        <v>42752</v>
      </c>
      <c r="G2231" s="25">
        <f t="shared" si="108"/>
        <v>46</v>
      </c>
      <c r="H2231" s="373">
        <v>11331.5985628</v>
      </c>
      <c r="I2231" s="121">
        <f t="shared" si="109"/>
        <v>521253.53</v>
      </c>
    </row>
    <row r="2232" spans="1:9">
      <c r="A2232" s="23">
        <f t="shared" si="110"/>
        <v>2128</v>
      </c>
      <c r="B2232" s="226"/>
      <c r="C2232" s="226"/>
      <c r="D2232" s="136">
        <v>42706</v>
      </c>
      <c r="E2232" s="136">
        <v>42752</v>
      </c>
      <c r="F2232" s="136">
        <v>42752</v>
      </c>
      <c r="G2232" s="25">
        <f t="shared" si="108"/>
        <v>46</v>
      </c>
      <c r="H2232" s="373">
        <v>9911.2380582999995</v>
      </c>
      <c r="I2232" s="121">
        <f t="shared" si="109"/>
        <v>455916.95</v>
      </c>
    </row>
    <row r="2233" spans="1:9">
      <c r="A2233" s="23">
        <f t="shared" si="110"/>
        <v>2129</v>
      </c>
      <c r="B2233" s="226"/>
      <c r="C2233" s="226"/>
      <c r="D2233" s="136">
        <v>42706</v>
      </c>
      <c r="E2233" s="136">
        <v>42752</v>
      </c>
      <c r="F2233" s="136">
        <v>42752</v>
      </c>
      <c r="G2233" s="25">
        <f t="shared" si="108"/>
        <v>46</v>
      </c>
      <c r="H2233" s="373">
        <v>10161.521847599999</v>
      </c>
      <c r="I2233" s="121">
        <f t="shared" si="109"/>
        <v>467430</v>
      </c>
    </row>
    <row r="2234" spans="1:9">
      <c r="A2234" s="23">
        <f t="shared" si="110"/>
        <v>2130</v>
      </c>
      <c r="B2234" s="226"/>
      <c r="C2234" s="226"/>
      <c r="D2234" s="136">
        <v>42706</v>
      </c>
      <c r="E2234" s="136">
        <v>42752</v>
      </c>
      <c r="F2234" s="136">
        <v>42752</v>
      </c>
      <c r="G2234" s="25">
        <f t="shared" si="108"/>
        <v>46</v>
      </c>
      <c r="H2234" s="373">
        <v>10136.4934687</v>
      </c>
      <c r="I2234" s="121">
        <f t="shared" si="109"/>
        <v>466278.7</v>
      </c>
    </row>
    <row r="2235" spans="1:9">
      <c r="A2235" s="23">
        <f t="shared" si="110"/>
        <v>2131</v>
      </c>
      <c r="B2235" s="226"/>
      <c r="C2235" s="226"/>
      <c r="D2235" s="136">
        <v>42706</v>
      </c>
      <c r="E2235" s="136">
        <v>42752</v>
      </c>
      <c r="F2235" s="136">
        <v>42752</v>
      </c>
      <c r="G2235" s="25">
        <f t="shared" si="108"/>
        <v>46</v>
      </c>
      <c r="H2235" s="373">
        <v>11325.341468099998</v>
      </c>
      <c r="I2235" s="121">
        <f t="shared" si="109"/>
        <v>520965.71</v>
      </c>
    </row>
    <row r="2236" spans="1:9">
      <c r="A2236" s="23">
        <f t="shared" si="110"/>
        <v>2132</v>
      </c>
      <c r="B2236" s="226"/>
      <c r="C2236" s="226"/>
      <c r="D2236" s="136">
        <v>42706</v>
      </c>
      <c r="E2236" s="136">
        <v>42752</v>
      </c>
      <c r="F2236" s="136">
        <v>42752</v>
      </c>
      <c r="G2236" s="25">
        <f t="shared" si="108"/>
        <v>46</v>
      </c>
      <c r="H2236" s="373">
        <v>10186.5502266</v>
      </c>
      <c r="I2236" s="121">
        <f t="shared" si="109"/>
        <v>468581.31</v>
      </c>
    </row>
    <row r="2237" spans="1:9">
      <c r="A2237" s="23">
        <f t="shared" si="110"/>
        <v>2133</v>
      </c>
      <c r="B2237" s="226"/>
      <c r="C2237" s="226"/>
      <c r="D2237" s="136">
        <v>42716</v>
      </c>
      <c r="E2237" s="136">
        <v>42752</v>
      </c>
      <c r="F2237" s="136">
        <v>42752</v>
      </c>
      <c r="G2237" s="25">
        <f t="shared" si="108"/>
        <v>36</v>
      </c>
      <c r="H2237" s="373">
        <v>75802.935973800006</v>
      </c>
      <c r="I2237" s="121">
        <f t="shared" si="109"/>
        <v>2728905.7</v>
      </c>
    </row>
    <row r="2238" spans="1:9">
      <c r="A2238" s="23">
        <f t="shared" si="110"/>
        <v>2134</v>
      </c>
      <c r="B2238" s="226"/>
      <c r="C2238" s="226"/>
      <c r="D2238" s="136">
        <v>42716</v>
      </c>
      <c r="E2238" s="136">
        <v>42752</v>
      </c>
      <c r="F2238" s="136">
        <v>42752</v>
      </c>
      <c r="G2238" s="25">
        <f t="shared" si="108"/>
        <v>36</v>
      </c>
      <c r="H2238" s="373">
        <v>82665.000183900003</v>
      </c>
      <c r="I2238" s="121">
        <f t="shared" si="109"/>
        <v>2975940.01</v>
      </c>
    </row>
    <row r="2239" spans="1:9">
      <c r="A2239" s="23">
        <f t="shared" si="110"/>
        <v>2135</v>
      </c>
      <c r="B2239" s="226"/>
      <c r="C2239" s="226"/>
      <c r="D2239" s="136">
        <v>42707</v>
      </c>
      <c r="E2239" s="136">
        <v>42752</v>
      </c>
      <c r="F2239" s="136">
        <v>42752</v>
      </c>
      <c r="G2239" s="25">
        <f t="shared" si="108"/>
        <v>45</v>
      </c>
      <c r="H2239" s="373">
        <v>81018.104773500003</v>
      </c>
      <c r="I2239" s="121">
        <f t="shared" si="109"/>
        <v>3645814.71</v>
      </c>
    </row>
    <row r="2240" spans="1:9">
      <c r="A2240" s="23">
        <f t="shared" si="110"/>
        <v>2136</v>
      </c>
      <c r="B2240" s="226"/>
      <c r="C2240" s="226"/>
      <c r="D2240" s="136">
        <v>42712</v>
      </c>
      <c r="E2240" s="136">
        <v>42752</v>
      </c>
      <c r="F2240" s="136">
        <v>42752</v>
      </c>
      <c r="G2240" s="25">
        <f t="shared" si="108"/>
        <v>40</v>
      </c>
      <c r="H2240" s="373">
        <v>83213.965320699994</v>
      </c>
      <c r="I2240" s="121">
        <f t="shared" si="109"/>
        <v>3328558.61</v>
      </c>
    </row>
    <row r="2241" spans="1:9">
      <c r="A2241" s="23">
        <f t="shared" si="110"/>
        <v>2137</v>
      </c>
      <c r="B2241" s="226"/>
      <c r="C2241" s="226"/>
      <c r="D2241" s="136">
        <v>42702</v>
      </c>
      <c r="E2241" s="136">
        <v>42752</v>
      </c>
      <c r="F2241" s="136">
        <v>42752</v>
      </c>
      <c r="G2241" s="25">
        <f t="shared" si="108"/>
        <v>50</v>
      </c>
      <c r="H2241" s="373">
        <v>74963.698016399998</v>
      </c>
      <c r="I2241" s="121">
        <f t="shared" si="109"/>
        <v>3748184.9</v>
      </c>
    </row>
    <row r="2242" spans="1:9">
      <c r="A2242" s="23">
        <f t="shared" si="110"/>
        <v>2138</v>
      </c>
      <c r="B2242" s="226"/>
      <c r="C2242" s="226"/>
      <c r="D2242" s="136">
        <v>42703</v>
      </c>
      <c r="E2242" s="136">
        <v>42752</v>
      </c>
      <c r="F2242" s="136">
        <v>42752</v>
      </c>
      <c r="G2242" s="25">
        <f t="shared" si="108"/>
        <v>49</v>
      </c>
      <c r="H2242" s="373">
        <v>82656.979181200004</v>
      </c>
      <c r="I2242" s="121">
        <f t="shared" si="109"/>
        <v>4050191.98</v>
      </c>
    </row>
    <row r="2243" spans="1:9">
      <c r="A2243" s="23">
        <f t="shared" si="110"/>
        <v>2139</v>
      </c>
      <c r="B2243" s="226"/>
      <c r="C2243" s="226"/>
      <c r="D2243" s="136">
        <v>42707</v>
      </c>
      <c r="E2243" s="136">
        <v>42752</v>
      </c>
      <c r="F2243" s="136">
        <v>42752</v>
      </c>
      <c r="G2243" s="25">
        <f t="shared" si="108"/>
        <v>45</v>
      </c>
      <c r="H2243" s="373">
        <v>81292.587341899998</v>
      </c>
      <c r="I2243" s="121">
        <f t="shared" si="109"/>
        <v>3658166.43</v>
      </c>
    </row>
    <row r="2244" spans="1:9">
      <c r="A2244" s="23">
        <f t="shared" si="110"/>
        <v>2140</v>
      </c>
      <c r="B2244" s="226"/>
      <c r="C2244" s="226"/>
      <c r="D2244" s="136">
        <v>42707</v>
      </c>
      <c r="E2244" s="136">
        <v>42752</v>
      </c>
      <c r="F2244" s="136">
        <v>42752</v>
      </c>
      <c r="G2244" s="25">
        <f t="shared" si="108"/>
        <v>45</v>
      </c>
      <c r="H2244" s="373">
        <v>73286.845763499994</v>
      </c>
      <c r="I2244" s="121">
        <f t="shared" si="109"/>
        <v>3297908.06</v>
      </c>
    </row>
    <row r="2245" spans="1:9">
      <c r="A2245" s="23">
        <f t="shared" si="110"/>
        <v>2141</v>
      </c>
      <c r="B2245" s="226"/>
      <c r="C2245" s="226"/>
      <c r="D2245" s="136">
        <v>42713</v>
      </c>
      <c r="E2245" s="136">
        <v>42752</v>
      </c>
      <c r="F2245" s="136">
        <v>42752</v>
      </c>
      <c r="G2245" s="25">
        <f t="shared" si="108"/>
        <v>39</v>
      </c>
      <c r="H2245" s="373">
        <v>82116.035047099998</v>
      </c>
      <c r="I2245" s="121">
        <f t="shared" si="109"/>
        <v>3202525.37</v>
      </c>
    </row>
    <row r="2246" spans="1:9">
      <c r="A2246" s="23">
        <f t="shared" si="110"/>
        <v>2142</v>
      </c>
      <c r="B2246" s="226"/>
      <c r="C2246" s="226"/>
      <c r="D2246" s="136">
        <v>42723</v>
      </c>
      <c r="E2246" s="136">
        <v>42752</v>
      </c>
      <c r="F2246" s="136">
        <v>42752</v>
      </c>
      <c r="G2246" s="25">
        <f t="shared" si="108"/>
        <v>29</v>
      </c>
      <c r="H2246" s="373">
        <v>83671.436268000005</v>
      </c>
      <c r="I2246" s="121">
        <f t="shared" si="109"/>
        <v>2426471.65</v>
      </c>
    </row>
    <row r="2247" spans="1:9">
      <c r="A2247" s="23">
        <f t="shared" si="110"/>
        <v>2143</v>
      </c>
      <c r="B2247" s="226"/>
      <c r="C2247" s="226"/>
      <c r="D2247" s="136">
        <v>42703</v>
      </c>
      <c r="E2247" s="136">
        <v>42752</v>
      </c>
      <c r="F2247" s="136">
        <v>42752</v>
      </c>
      <c r="G2247" s="25">
        <f t="shared" si="108"/>
        <v>49</v>
      </c>
      <c r="H2247" s="373">
        <v>83160.705924099995</v>
      </c>
      <c r="I2247" s="121">
        <f t="shared" si="109"/>
        <v>4074874.59</v>
      </c>
    </row>
    <row r="2248" spans="1:9">
      <c r="A2248" s="23">
        <f t="shared" si="110"/>
        <v>2144</v>
      </c>
      <c r="B2248" s="226"/>
      <c r="C2248" s="226"/>
      <c r="D2248" s="136">
        <v>42723</v>
      </c>
      <c r="E2248" s="136">
        <v>42752</v>
      </c>
      <c r="F2248" s="136">
        <v>42752</v>
      </c>
      <c r="G2248" s="25">
        <f t="shared" si="108"/>
        <v>29</v>
      </c>
      <c r="H2248" s="373">
        <v>77221.095910599994</v>
      </c>
      <c r="I2248" s="121">
        <f t="shared" si="109"/>
        <v>2239411.7799999998</v>
      </c>
    </row>
    <row r="2249" spans="1:9">
      <c r="A2249" s="23">
        <f t="shared" si="110"/>
        <v>2145</v>
      </c>
      <c r="B2249" s="226"/>
      <c r="C2249" s="226"/>
      <c r="D2249" s="136">
        <v>42695</v>
      </c>
      <c r="E2249" s="136">
        <v>42752</v>
      </c>
      <c r="F2249" s="136">
        <v>42752</v>
      </c>
      <c r="G2249" s="25">
        <f t="shared" si="108"/>
        <v>57</v>
      </c>
      <c r="H2249" s="373">
        <v>82656.979181200004</v>
      </c>
      <c r="I2249" s="121">
        <f t="shared" si="109"/>
        <v>4711447.8099999996</v>
      </c>
    </row>
    <row r="2250" spans="1:9">
      <c r="A2250" s="23">
        <f t="shared" si="110"/>
        <v>2146</v>
      </c>
      <c r="B2250" s="226"/>
      <c r="C2250" s="226"/>
      <c r="D2250" s="136">
        <v>42723</v>
      </c>
      <c r="E2250" s="136">
        <v>42752</v>
      </c>
      <c r="F2250" s="136">
        <v>42752</v>
      </c>
      <c r="G2250" s="25">
        <f t="shared" si="108"/>
        <v>29</v>
      </c>
      <c r="H2250" s="373">
        <v>75665.694689600001</v>
      </c>
      <c r="I2250" s="121">
        <f t="shared" si="109"/>
        <v>2194305.15</v>
      </c>
    </row>
    <row r="2251" spans="1:9">
      <c r="A2251" s="23">
        <f t="shared" si="110"/>
        <v>2147</v>
      </c>
      <c r="B2251" s="226"/>
      <c r="C2251" s="226"/>
      <c r="D2251" s="136">
        <v>42723</v>
      </c>
      <c r="E2251" s="136">
        <v>42752</v>
      </c>
      <c r="F2251" s="136">
        <v>42752</v>
      </c>
      <c r="G2251" s="25">
        <f t="shared" si="108"/>
        <v>29</v>
      </c>
      <c r="H2251" s="373">
        <v>74018.7992792</v>
      </c>
      <c r="I2251" s="121">
        <f t="shared" si="109"/>
        <v>2146545.1800000002</v>
      </c>
    </row>
    <row r="2252" spans="1:9">
      <c r="A2252" s="23">
        <f t="shared" si="110"/>
        <v>2148</v>
      </c>
      <c r="B2252" s="226"/>
      <c r="C2252" s="226"/>
      <c r="D2252" s="136">
        <v>42720</v>
      </c>
      <c r="E2252" s="136">
        <v>42752</v>
      </c>
      <c r="F2252" s="136">
        <v>42752</v>
      </c>
      <c r="G2252" s="25">
        <f t="shared" si="108"/>
        <v>32</v>
      </c>
      <c r="H2252" s="373">
        <v>82802.241468099994</v>
      </c>
      <c r="I2252" s="121">
        <f t="shared" si="109"/>
        <v>2649671.73</v>
      </c>
    </row>
    <row r="2253" spans="1:9">
      <c r="A2253" s="23">
        <f t="shared" si="110"/>
        <v>2149</v>
      </c>
      <c r="B2253" s="226"/>
      <c r="C2253" s="226"/>
      <c r="D2253" s="136">
        <v>42723</v>
      </c>
      <c r="E2253" s="136">
        <v>42752</v>
      </c>
      <c r="F2253" s="136">
        <v>42752</v>
      </c>
      <c r="G2253" s="25">
        <f t="shared" si="108"/>
        <v>29</v>
      </c>
      <c r="H2253" s="373">
        <v>83305.459510200002</v>
      </c>
      <c r="I2253" s="121">
        <f t="shared" si="109"/>
        <v>2415858.33</v>
      </c>
    </row>
    <row r="2254" spans="1:9">
      <c r="A2254" s="23">
        <f t="shared" si="110"/>
        <v>2150</v>
      </c>
      <c r="B2254" s="226"/>
      <c r="C2254" s="226"/>
      <c r="D2254" s="136">
        <v>42723</v>
      </c>
      <c r="E2254" s="136">
        <v>42752</v>
      </c>
      <c r="F2254" s="136">
        <v>42752</v>
      </c>
      <c r="G2254" s="25">
        <f t="shared" si="108"/>
        <v>29</v>
      </c>
      <c r="H2254" s="373">
        <v>81429.828626100003</v>
      </c>
      <c r="I2254" s="121">
        <f t="shared" si="109"/>
        <v>2361465.0299999998</v>
      </c>
    </row>
    <row r="2255" spans="1:9">
      <c r="A2255" s="23">
        <f t="shared" si="110"/>
        <v>2151</v>
      </c>
      <c r="B2255" s="226"/>
      <c r="C2255" s="226"/>
      <c r="D2255" s="136">
        <v>42723</v>
      </c>
      <c r="E2255" s="136">
        <v>42752</v>
      </c>
      <c r="F2255" s="136">
        <v>42752</v>
      </c>
      <c r="G2255" s="25">
        <f t="shared" si="108"/>
        <v>29</v>
      </c>
      <c r="H2255" s="373">
        <v>83030.976941800007</v>
      </c>
      <c r="I2255" s="121">
        <f t="shared" si="109"/>
        <v>2407898.33</v>
      </c>
    </row>
    <row r="2256" spans="1:9">
      <c r="A2256" s="23">
        <f t="shared" si="110"/>
        <v>2152</v>
      </c>
      <c r="B2256" s="226"/>
      <c r="C2256" s="226"/>
      <c r="D2256" s="136">
        <v>42712</v>
      </c>
      <c r="E2256" s="136">
        <v>42752</v>
      </c>
      <c r="F2256" s="136">
        <v>42752</v>
      </c>
      <c r="G2256" s="25">
        <f t="shared" si="108"/>
        <v>40</v>
      </c>
      <c r="H2256" s="373">
        <v>83213.965320699994</v>
      </c>
      <c r="I2256" s="121">
        <f t="shared" si="109"/>
        <v>3328558.61</v>
      </c>
    </row>
    <row r="2257" spans="1:9">
      <c r="A2257" s="23">
        <f t="shared" si="110"/>
        <v>2153</v>
      </c>
      <c r="B2257" s="226"/>
      <c r="C2257" s="226"/>
      <c r="D2257" s="136">
        <v>42727</v>
      </c>
      <c r="E2257" s="136">
        <v>42752</v>
      </c>
      <c r="F2257" s="136">
        <v>42752</v>
      </c>
      <c r="G2257" s="25">
        <f t="shared" si="108"/>
        <v>25</v>
      </c>
      <c r="H2257" s="373">
        <v>83579.942078599997</v>
      </c>
      <c r="I2257" s="121">
        <f t="shared" si="109"/>
        <v>2089498.55</v>
      </c>
    </row>
    <row r="2258" spans="1:9">
      <c r="A2258" s="23">
        <f t="shared" si="110"/>
        <v>2154</v>
      </c>
      <c r="B2258" s="226"/>
      <c r="C2258" s="226"/>
      <c r="D2258" s="136">
        <v>42727</v>
      </c>
      <c r="E2258" s="136">
        <v>42752</v>
      </c>
      <c r="F2258" s="136">
        <v>42752</v>
      </c>
      <c r="G2258" s="25">
        <f t="shared" si="108"/>
        <v>25</v>
      </c>
      <c r="H2258" s="373">
        <v>76534.889489599998</v>
      </c>
      <c r="I2258" s="121">
        <f t="shared" si="109"/>
        <v>1913372.24</v>
      </c>
    </row>
    <row r="2259" spans="1:9">
      <c r="A2259" s="23">
        <f t="shared" si="110"/>
        <v>2155</v>
      </c>
      <c r="B2259" s="226"/>
      <c r="C2259" s="226"/>
      <c r="D2259" s="136">
        <v>42723</v>
      </c>
      <c r="E2259" s="136">
        <v>42752</v>
      </c>
      <c r="F2259" s="136">
        <v>42752</v>
      </c>
      <c r="G2259" s="25">
        <f t="shared" si="108"/>
        <v>29</v>
      </c>
      <c r="H2259" s="373">
        <v>74705.005700199996</v>
      </c>
      <c r="I2259" s="121">
        <f t="shared" si="109"/>
        <v>2166445.17</v>
      </c>
    </row>
    <row r="2260" spans="1:9">
      <c r="A2260" s="23">
        <f t="shared" si="110"/>
        <v>2156</v>
      </c>
      <c r="B2260" s="226"/>
      <c r="C2260" s="226"/>
      <c r="D2260" s="136">
        <v>42712</v>
      </c>
      <c r="E2260" s="136">
        <v>42752</v>
      </c>
      <c r="F2260" s="136">
        <v>42752</v>
      </c>
      <c r="G2260" s="25">
        <f t="shared" si="108"/>
        <v>40</v>
      </c>
      <c r="H2260" s="373">
        <v>83488.447889100004</v>
      </c>
      <c r="I2260" s="121">
        <f t="shared" si="109"/>
        <v>3339537.92</v>
      </c>
    </row>
    <row r="2261" spans="1:9">
      <c r="A2261" s="23">
        <f t="shared" si="110"/>
        <v>2157</v>
      </c>
      <c r="B2261" s="226"/>
      <c r="C2261" s="226"/>
      <c r="D2261" s="136">
        <v>42723</v>
      </c>
      <c r="E2261" s="136">
        <v>42752</v>
      </c>
      <c r="F2261" s="136">
        <v>42752</v>
      </c>
      <c r="G2261" s="25">
        <f t="shared" si="108"/>
        <v>29</v>
      </c>
      <c r="H2261" s="373">
        <v>82756.494373399997</v>
      </c>
      <c r="I2261" s="121">
        <f t="shared" si="109"/>
        <v>2399938.34</v>
      </c>
    </row>
    <row r="2262" spans="1:9">
      <c r="A2262" s="23">
        <f t="shared" si="110"/>
        <v>2158</v>
      </c>
      <c r="B2262" s="226"/>
      <c r="C2262" s="226"/>
      <c r="D2262" s="136">
        <v>42723</v>
      </c>
      <c r="E2262" s="136">
        <v>42752</v>
      </c>
      <c r="F2262" s="136">
        <v>42752</v>
      </c>
      <c r="G2262" s="25">
        <f t="shared" si="108"/>
        <v>29</v>
      </c>
      <c r="H2262" s="373">
        <v>83625.689173299994</v>
      </c>
      <c r="I2262" s="121">
        <f t="shared" si="109"/>
        <v>2425144.9900000002</v>
      </c>
    </row>
    <row r="2263" spans="1:9">
      <c r="A2263" s="23">
        <f t="shared" si="110"/>
        <v>2159</v>
      </c>
      <c r="B2263" s="226" t="s">
        <v>274</v>
      </c>
      <c r="C2263" s="226" t="s">
        <v>608</v>
      </c>
      <c r="D2263" s="136">
        <v>42713</v>
      </c>
      <c r="E2263" s="136">
        <v>42760</v>
      </c>
      <c r="F2263" s="136">
        <v>42760</v>
      </c>
      <c r="G2263" s="25">
        <f t="shared" si="108"/>
        <v>47</v>
      </c>
      <c r="H2263" s="373">
        <v>82733.536888600007</v>
      </c>
      <c r="I2263" s="121">
        <f t="shared" si="109"/>
        <v>3888476.23</v>
      </c>
    </row>
    <row r="2264" spans="1:9">
      <c r="A2264" s="23">
        <f t="shared" si="110"/>
        <v>2160</v>
      </c>
      <c r="B2264" s="226"/>
      <c r="C2264" s="226"/>
      <c r="D2264" s="136">
        <v>42727</v>
      </c>
      <c r="E2264" s="136">
        <v>42760</v>
      </c>
      <c r="F2264" s="136">
        <v>42760</v>
      </c>
      <c r="G2264" s="25">
        <f t="shared" si="108"/>
        <v>33</v>
      </c>
      <c r="H2264" s="373">
        <v>83511.451781900003</v>
      </c>
      <c r="I2264" s="121">
        <f t="shared" si="109"/>
        <v>2755877.91</v>
      </c>
    </row>
    <row r="2265" spans="1:9">
      <c r="A2265" s="23">
        <f t="shared" si="110"/>
        <v>2161</v>
      </c>
      <c r="B2265" s="226"/>
      <c r="C2265" s="226"/>
      <c r="D2265" s="136">
        <v>42712</v>
      </c>
      <c r="E2265" s="136">
        <v>42760</v>
      </c>
      <c r="F2265" s="136">
        <v>42760</v>
      </c>
      <c r="G2265" s="25">
        <f t="shared" si="108"/>
        <v>48</v>
      </c>
      <c r="H2265" s="373">
        <v>83786.009979499999</v>
      </c>
      <c r="I2265" s="121">
        <f t="shared" si="109"/>
        <v>4021728.48</v>
      </c>
    </row>
    <row r="2266" spans="1:9">
      <c r="A2266" s="23">
        <f t="shared" si="110"/>
        <v>2162</v>
      </c>
      <c r="B2266" s="226"/>
      <c r="C2266" s="226"/>
      <c r="D2266" s="136">
        <v>42713</v>
      </c>
      <c r="E2266" s="136">
        <v>42760</v>
      </c>
      <c r="F2266" s="136">
        <v>42760</v>
      </c>
      <c r="G2266" s="25">
        <f t="shared" si="108"/>
        <v>47</v>
      </c>
      <c r="H2266" s="373">
        <v>82550.498090099994</v>
      </c>
      <c r="I2266" s="121">
        <f t="shared" si="109"/>
        <v>3879873.41</v>
      </c>
    </row>
    <row r="2267" spans="1:9">
      <c r="A2267" s="23">
        <f t="shared" si="110"/>
        <v>2163</v>
      </c>
      <c r="B2267" s="226"/>
      <c r="C2267" s="226"/>
      <c r="D2267" s="136">
        <v>42716</v>
      </c>
      <c r="E2267" s="136">
        <v>42760</v>
      </c>
      <c r="F2267" s="136">
        <v>42760</v>
      </c>
      <c r="G2267" s="25">
        <f t="shared" si="108"/>
        <v>44</v>
      </c>
      <c r="H2267" s="373">
        <v>83145.374184999993</v>
      </c>
      <c r="I2267" s="121">
        <f t="shared" si="109"/>
        <v>3658396.46</v>
      </c>
    </row>
    <row r="2268" spans="1:9">
      <c r="A2268" s="23">
        <f t="shared" si="110"/>
        <v>2164</v>
      </c>
      <c r="B2268" s="226"/>
      <c r="C2268" s="226"/>
      <c r="D2268" s="136">
        <v>42726</v>
      </c>
      <c r="E2268" s="136">
        <v>42760</v>
      </c>
      <c r="F2268" s="136">
        <v>42760</v>
      </c>
      <c r="G2268" s="25">
        <f t="shared" si="108"/>
        <v>34</v>
      </c>
      <c r="H2268" s="373">
        <v>83923.289078300004</v>
      </c>
      <c r="I2268" s="121">
        <f t="shared" si="109"/>
        <v>2853391.83</v>
      </c>
    </row>
    <row r="2269" spans="1:9">
      <c r="A2269" s="23">
        <f t="shared" si="110"/>
        <v>2165</v>
      </c>
      <c r="B2269" s="226"/>
      <c r="C2269" s="226"/>
      <c r="D2269" s="136">
        <v>42713</v>
      </c>
      <c r="E2269" s="136">
        <v>42760</v>
      </c>
      <c r="F2269" s="136">
        <v>42760</v>
      </c>
      <c r="G2269" s="25">
        <f t="shared" si="108"/>
        <v>47</v>
      </c>
      <c r="H2269" s="373">
        <v>81864.102595999997</v>
      </c>
      <c r="I2269" s="121">
        <f t="shared" si="109"/>
        <v>3847612.82</v>
      </c>
    </row>
    <row r="2270" spans="1:9">
      <c r="A2270" s="23">
        <f t="shared" si="110"/>
        <v>2166</v>
      </c>
      <c r="B2270" s="226"/>
      <c r="C2270" s="226"/>
      <c r="D2270" s="136">
        <v>42723</v>
      </c>
      <c r="E2270" s="136">
        <v>42760</v>
      </c>
      <c r="F2270" s="136">
        <v>42760</v>
      </c>
      <c r="G2270" s="25">
        <f t="shared" si="108"/>
        <v>37</v>
      </c>
      <c r="H2270" s="373">
        <v>83694.4905803</v>
      </c>
      <c r="I2270" s="121">
        <f t="shared" si="109"/>
        <v>3096696.15</v>
      </c>
    </row>
    <row r="2271" spans="1:9">
      <c r="A2271" s="23">
        <f t="shared" si="110"/>
        <v>2167</v>
      </c>
      <c r="B2271" s="226"/>
      <c r="C2271" s="226"/>
      <c r="D2271" s="136">
        <v>42712</v>
      </c>
      <c r="E2271" s="136">
        <v>42760</v>
      </c>
      <c r="F2271" s="136">
        <v>42760</v>
      </c>
      <c r="G2271" s="25">
        <f t="shared" si="108"/>
        <v>48</v>
      </c>
      <c r="H2271" s="373">
        <v>84930.002469700004</v>
      </c>
      <c r="I2271" s="121">
        <f t="shared" si="109"/>
        <v>4076640.12</v>
      </c>
    </row>
    <row r="2272" spans="1:9">
      <c r="A2272" s="23">
        <f t="shared" si="110"/>
        <v>2168</v>
      </c>
      <c r="B2272" s="226"/>
      <c r="C2272" s="226"/>
      <c r="D2272" s="136">
        <v>42713</v>
      </c>
      <c r="E2272" s="136">
        <v>42760</v>
      </c>
      <c r="F2272" s="136">
        <v>42760</v>
      </c>
      <c r="G2272" s="25">
        <f t="shared" si="108"/>
        <v>47</v>
      </c>
      <c r="H2272" s="373">
        <v>83099.614485400001</v>
      </c>
      <c r="I2272" s="121">
        <f t="shared" si="109"/>
        <v>3905681.88</v>
      </c>
    </row>
    <row r="2273" spans="1:9">
      <c r="A2273" s="23">
        <f t="shared" si="110"/>
        <v>2169</v>
      </c>
      <c r="B2273" s="226"/>
      <c r="C2273" s="226"/>
      <c r="D2273" s="136">
        <v>42716</v>
      </c>
      <c r="E2273" s="136">
        <v>42760</v>
      </c>
      <c r="F2273" s="136">
        <v>42760</v>
      </c>
      <c r="G2273" s="25">
        <f t="shared" si="108"/>
        <v>44</v>
      </c>
      <c r="H2273" s="373">
        <v>74176.473062100005</v>
      </c>
      <c r="I2273" s="121">
        <f t="shared" si="109"/>
        <v>3263764.81</v>
      </c>
    </row>
    <row r="2274" spans="1:9">
      <c r="A2274" s="23">
        <f t="shared" si="110"/>
        <v>2170</v>
      </c>
      <c r="B2274" s="226"/>
      <c r="C2274" s="226"/>
      <c r="D2274" s="136">
        <v>42716</v>
      </c>
      <c r="E2274" s="136">
        <v>42760</v>
      </c>
      <c r="F2274" s="136">
        <v>42760</v>
      </c>
      <c r="G2274" s="25">
        <f t="shared" si="108"/>
        <v>44</v>
      </c>
      <c r="H2274" s="373">
        <v>83923.289078300004</v>
      </c>
      <c r="I2274" s="121">
        <f t="shared" si="109"/>
        <v>3692624.72</v>
      </c>
    </row>
    <row r="2275" spans="1:9">
      <c r="A2275" s="23">
        <f t="shared" si="110"/>
        <v>2171</v>
      </c>
      <c r="B2275" s="226"/>
      <c r="C2275" s="226"/>
      <c r="D2275" s="136">
        <v>42727</v>
      </c>
      <c r="E2275" s="136">
        <v>42760</v>
      </c>
      <c r="F2275" s="136">
        <v>42760</v>
      </c>
      <c r="G2275" s="25">
        <f t="shared" si="108"/>
        <v>33</v>
      </c>
      <c r="H2275" s="373">
        <v>79438.838516899996</v>
      </c>
      <c r="I2275" s="121">
        <f t="shared" si="109"/>
        <v>2621481.67</v>
      </c>
    </row>
    <row r="2276" spans="1:9">
      <c r="A2276" s="23">
        <f t="shared" si="110"/>
        <v>2172</v>
      </c>
      <c r="B2276" s="226"/>
      <c r="C2276" s="226"/>
      <c r="D2276" s="136">
        <v>42727</v>
      </c>
      <c r="E2276" s="136">
        <v>42760</v>
      </c>
      <c r="F2276" s="136">
        <v>42760</v>
      </c>
      <c r="G2276" s="25">
        <f t="shared" si="108"/>
        <v>33</v>
      </c>
      <c r="H2276" s="373">
        <v>73398.558168799995</v>
      </c>
      <c r="I2276" s="121">
        <f t="shared" si="109"/>
        <v>2422152.42</v>
      </c>
    </row>
    <row r="2277" spans="1:9">
      <c r="A2277" s="23">
        <f t="shared" si="110"/>
        <v>2173</v>
      </c>
      <c r="B2277" s="226"/>
      <c r="C2277" s="226"/>
      <c r="D2277" s="136">
        <v>42727</v>
      </c>
      <c r="E2277" s="136">
        <v>42760</v>
      </c>
      <c r="F2277" s="136">
        <v>42760</v>
      </c>
      <c r="G2277" s="25">
        <f t="shared" si="108"/>
        <v>33</v>
      </c>
      <c r="H2277" s="373">
        <v>73947.674564100002</v>
      </c>
      <c r="I2277" s="121">
        <f t="shared" si="109"/>
        <v>2440273.2599999998</v>
      </c>
    </row>
    <row r="2278" spans="1:9">
      <c r="A2278" s="23">
        <f t="shared" si="110"/>
        <v>2174</v>
      </c>
      <c r="B2278" s="226"/>
      <c r="C2278" s="226"/>
      <c r="D2278" s="136">
        <v>42727</v>
      </c>
      <c r="E2278" s="136">
        <v>42760</v>
      </c>
      <c r="F2278" s="136">
        <v>42760</v>
      </c>
      <c r="G2278" s="25">
        <f t="shared" si="108"/>
        <v>33</v>
      </c>
      <c r="H2278" s="373">
        <v>79987.954912200003</v>
      </c>
      <c r="I2278" s="121">
        <f t="shared" si="109"/>
        <v>2639602.5099999998</v>
      </c>
    </row>
    <row r="2279" spans="1:9">
      <c r="A2279" s="23">
        <f t="shared" si="110"/>
        <v>2175</v>
      </c>
      <c r="B2279" s="226"/>
      <c r="C2279" s="226"/>
      <c r="D2279" s="136">
        <v>42727</v>
      </c>
      <c r="E2279" s="136">
        <v>42760</v>
      </c>
      <c r="F2279" s="136">
        <v>42760</v>
      </c>
      <c r="G2279" s="25">
        <f t="shared" si="108"/>
        <v>33</v>
      </c>
      <c r="H2279" s="373">
        <v>74222.232761699997</v>
      </c>
      <c r="I2279" s="121">
        <f t="shared" si="109"/>
        <v>2449333.6800000002</v>
      </c>
    </row>
    <row r="2280" spans="1:9">
      <c r="A2280" s="23">
        <f t="shared" si="110"/>
        <v>2176</v>
      </c>
      <c r="B2280" s="226"/>
      <c r="C2280" s="226"/>
      <c r="D2280" s="136">
        <v>42735</v>
      </c>
      <c r="E2280" s="136">
        <v>42760</v>
      </c>
      <c r="F2280" s="136">
        <v>42760</v>
      </c>
      <c r="G2280" s="25">
        <f t="shared" si="108"/>
        <v>25</v>
      </c>
      <c r="H2280" s="373">
        <v>86440.072556700004</v>
      </c>
      <c r="I2280" s="121">
        <f t="shared" si="109"/>
        <v>2161001.81</v>
      </c>
    </row>
    <row r="2281" spans="1:9">
      <c r="A2281" s="23">
        <f t="shared" si="110"/>
        <v>2177</v>
      </c>
      <c r="B2281" s="226"/>
      <c r="C2281" s="226"/>
      <c r="D2281" s="136">
        <v>42727</v>
      </c>
      <c r="E2281" s="136">
        <v>42760</v>
      </c>
      <c r="F2281" s="136">
        <v>42760</v>
      </c>
      <c r="G2281" s="25">
        <f t="shared" ref="G2281:G2344" si="111">F2281-D2281</f>
        <v>33</v>
      </c>
      <c r="H2281" s="373">
        <v>75411.984951499995</v>
      </c>
      <c r="I2281" s="121">
        <f t="shared" ref="I2281:I2344" si="112">ROUND(G2281*H2281,2)</f>
        <v>2488595.5</v>
      </c>
    </row>
    <row r="2282" spans="1:9">
      <c r="A2282" s="23">
        <f t="shared" si="110"/>
        <v>2178</v>
      </c>
      <c r="B2282" s="226"/>
      <c r="C2282" s="226"/>
      <c r="D2282" s="136">
        <v>42727</v>
      </c>
      <c r="E2282" s="136">
        <v>42760</v>
      </c>
      <c r="F2282" s="136">
        <v>42760</v>
      </c>
      <c r="G2282" s="25">
        <f t="shared" si="111"/>
        <v>33</v>
      </c>
      <c r="H2282" s="373">
        <v>83191.1338846</v>
      </c>
      <c r="I2282" s="121">
        <f t="shared" si="112"/>
        <v>2745307.42</v>
      </c>
    </row>
    <row r="2283" spans="1:9">
      <c r="A2283" s="23">
        <f t="shared" si="110"/>
        <v>2179</v>
      </c>
      <c r="B2283" s="226"/>
      <c r="C2283" s="226"/>
      <c r="D2283" s="136">
        <v>42735</v>
      </c>
      <c r="E2283" s="136">
        <v>42760</v>
      </c>
      <c r="F2283" s="136">
        <v>42760</v>
      </c>
      <c r="G2283" s="25">
        <f t="shared" si="111"/>
        <v>25</v>
      </c>
      <c r="H2283" s="373">
        <v>82825.056287800006</v>
      </c>
      <c r="I2283" s="121">
        <f t="shared" si="112"/>
        <v>2070626.41</v>
      </c>
    </row>
    <row r="2284" spans="1:9">
      <c r="A2284" s="23">
        <f t="shared" si="110"/>
        <v>2180</v>
      </c>
      <c r="B2284" s="226"/>
      <c r="C2284" s="226"/>
      <c r="D2284" s="136">
        <v>42723</v>
      </c>
      <c r="E2284" s="136">
        <v>42760</v>
      </c>
      <c r="F2284" s="136">
        <v>42760</v>
      </c>
      <c r="G2284" s="25">
        <f t="shared" si="111"/>
        <v>37</v>
      </c>
      <c r="H2284" s="373">
        <v>84426.645774000004</v>
      </c>
      <c r="I2284" s="121">
        <f t="shared" si="112"/>
        <v>3123785.89</v>
      </c>
    </row>
    <row r="2285" spans="1:9">
      <c r="A2285" s="23">
        <f t="shared" si="110"/>
        <v>2181</v>
      </c>
      <c r="B2285" s="226"/>
      <c r="C2285" s="226"/>
      <c r="D2285" s="136">
        <v>42727</v>
      </c>
      <c r="E2285" s="136">
        <v>42760</v>
      </c>
      <c r="F2285" s="136">
        <v>42760</v>
      </c>
      <c r="G2285" s="25">
        <f t="shared" si="111"/>
        <v>33</v>
      </c>
      <c r="H2285" s="373">
        <v>74588.310358600007</v>
      </c>
      <c r="I2285" s="121">
        <f t="shared" si="112"/>
        <v>2461414.2400000002</v>
      </c>
    </row>
    <row r="2286" spans="1:9">
      <c r="A2286" s="23">
        <f t="shared" si="110"/>
        <v>2182</v>
      </c>
      <c r="B2286" s="226"/>
      <c r="C2286" s="226"/>
      <c r="D2286" s="136">
        <v>42724</v>
      </c>
      <c r="E2286" s="136">
        <v>42760</v>
      </c>
      <c r="F2286" s="136">
        <v>42760</v>
      </c>
      <c r="G2286" s="25">
        <f t="shared" si="111"/>
        <v>36</v>
      </c>
      <c r="H2286" s="373">
        <v>72300.325378299996</v>
      </c>
      <c r="I2286" s="121">
        <f t="shared" si="112"/>
        <v>2602811.71</v>
      </c>
    </row>
    <row r="2287" spans="1:9">
      <c r="A2287" s="23">
        <f t="shared" si="110"/>
        <v>2183</v>
      </c>
      <c r="B2287" s="226"/>
      <c r="C2287" s="226"/>
      <c r="D2287" s="136">
        <v>42727</v>
      </c>
      <c r="E2287" s="136">
        <v>42760</v>
      </c>
      <c r="F2287" s="136">
        <v>42760</v>
      </c>
      <c r="G2287" s="25">
        <f t="shared" si="111"/>
        <v>33</v>
      </c>
      <c r="H2287" s="373">
        <v>71888.488081799995</v>
      </c>
      <c r="I2287" s="121">
        <f t="shared" si="112"/>
        <v>2372320.11</v>
      </c>
    </row>
    <row r="2288" spans="1:9">
      <c r="A2288" s="23">
        <f t="shared" si="110"/>
        <v>2184</v>
      </c>
      <c r="B2288" s="226"/>
      <c r="C2288" s="226"/>
      <c r="D2288" s="136">
        <v>42727</v>
      </c>
      <c r="E2288" s="136">
        <v>42760</v>
      </c>
      <c r="F2288" s="136">
        <v>42760</v>
      </c>
      <c r="G2288" s="25">
        <f t="shared" si="111"/>
        <v>33</v>
      </c>
      <c r="H2288" s="373">
        <v>71888.488081799995</v>
      </c>
      <c r="I2288" s="121">
        <f t="shared" si="112"/>
        <v>2372320.11</v>
      </c>
    </row>
    <row r="2289" spans="1:9">
      <c r="A2289" s="23">
        <f t="shared" si="110"/>
        <v>2185</v>
      </c>
      <c r="B2289" s="226"/>
      <c r="C2289" s="226"/>
      <c r="D2289" s="136">
        <v>42735</v>
      </c>
      <c r="E2289" s="136">
        <v>42760</v>
      </c>
      <c r="F2289" s="136">
        <v>42760</v>
      </c>
      <c r="G2289" s="25">
        <f t="shared" si="111"/>
        <v>25</v>
      </c>
      <c r="H2289" s="373">
        <v>74679.829757800006</v>
      </c>
      <c r="I2289" s="121">
        <f t="shared" si="112"/>
        <v>1866995.74</v>
      </c>
    </row>
    <row r="2290" spans="1:9">
      <c r="A2290" s="23">
        <f t="shared" si="110"/>
        <v>2186</v>
      </c>
      <c r="B2290" s="226"/>
      <c r="C2290" s="226"/>
      <c r="D2290" s="136">
        <v>42735</v>
      </c>
      <c r="E2290" s="136">
        <v>42760</v>
      </c>
      <c r="F2290" s="136">
        <v>42760</v>
      </c>
      <c r="G2290" s="25">
        <f t="shared" si="111"/>
        <v>25</v>
      </c>
      <c r="H2290" s="373">
        <v>80948.908603899996</v>
      </c>
      <c r="I2290" s="121">
        <f t="shared" si="112"/>
        <v>2023722.72</v>
      </c>
    </row>
    <row r="2291" spans="1:9">
      <c r="A2291" s="23">
        <f t="shared" si="110"/>
        <v>2187</v>
      </c>
      <c r="B2291" s="226"/>
      <c r="C2291" s="226"/>
      <c r="D2291" s="136">
        <v>42735</v>
      </c>
      <c r="E2291" s="136">
        <v>42760</v>
      </c>
      <c r="F2291" s="136">
        <v>42760</v>
      </c>
      <c r="G2291" s="25">
        <f t="shared" si="111"/>
        <v>25</v>
      </c>
      <c r="H2291" s="373">
        <v>81086.187702700001</v>
      </c>
      <c r="I2291" s="121">
        <f t="shared" si="112"/>
        <v>2027154.69</v>
      </c>
    </row>
    <row r="2292" spans="1:9">
      <c r="A2292" s="23">
        <f t="shared" si="110"/>
        <v>2188</v>
      </c>
      <c r="B2292" s="226"/>
      <c r="C2292" s="226"/>
      <c r="D2292" s="136">
        <v>42735</v>
      </c>
      <c r="E2292" s="136">
        <v>42760</v>
      </c>
      <c r="F2292" s="136">
        <v>42760</v>
      </c>
      <c r="G2292" s="25">
        <f t="shared" si="111"/>
        <v>25</v>
      </c>
      <c r="H2292" s="373">
        <v>75457.744651100002</v>
      </c>
      <c r="I2292" s="121">
        <f t="shared" si="112"/>
        <v>1886443.62</v>
      </c>
    </row>
    <row r="2293" spans="1:9">
      <c r="A2293" s="23">
        <f t="shared" si="110"/>
        <v>2189</v>
      </c>
      <c r="B2293" s="226"/>
      <c r="C2293" s="226"/>
      <c r="D2293" s="136">
        <v>42735</v>
      </c>
      <c r="E2293" s="136">
        <v>42760</v>
      </c>
      <c r="F2293" s="136">
        <v>42760</v>
      </c>
      <c r="G2293" s="25">
        <f t="shared" si="111"/>
        <v>25</v>
      </c>
      <c r="H2293" s="373">
        <v>74222.232761699997</v>
      </c>
      <c r="I2293" s="121">
        <f t="shared" si="112"/>
        <v>1855555.82</v>
      </c>
    </row>
    <row r="2294" spans="1:9">
      <c r="A2294" s="23">
        <f t="shared" ref="A2294:A2357" si="113">A2293+1</f>
        <v>2190</v>
      </c>
      <c r="B2294" s="226"/>
      <c r="C2294" s="226"/>
      <c r="D2294" s="136">
        <v>42735</v>
      </c>
      <c r="E2294" s="136">
        <v>42760</v>
      </c>
      <c r="F2294" s="136">
        <v>42760</v>
      </c>
      <c r="G2294" s="25">
        <f t="shared" si="111"/>
        <v>25</v>
      </c>
      <c r="H2294" s="373">
        <v>73581.596967300007</v>
      </c>
      <c r="I2294" s="121">
        <f t="shared" si="112"/>
        <v>1839539.92</v>
      </c>
    </row>
    <row r="2295" spans="1:9">
      <c r="A2295" s="23">
        <f t="shared" si="113"/>
        <v>2191</v>
      </c>
      <c r="B2295" s="226"/>
      <c r="C2295" s="226"/>
      <c r="D2295" s="136">
        <v>42735</v>
      </c>
      <c r="E2295" s="136">
        <v>42760</v>
      </c>
      <c r="F2295" s="136">
        <v>42760</v>
      </c>
      <c r="G2295" s="25">
        <f t="shared" si="111"/>
        <v>25</v>
      </c>
      <c r="H2295" s="373">
        <v>82687.7771889</v>
      </c>
      <c r="I2295" s="121">
        <f t="shared" si="112"/>
        <v>2067194.43</v>
      </c>
    </row>
    <row r="2296" spans="1:9">
      <c r="A2296" s="23">
        <f t="shared" si="113"/>
        <v>2192</v>
      </c>
      <c r="B2296" s="226"/>
      <c r="C2296" s="226"/>
      <c r="D2296" s="136">
        <v>42735</v>
      </c>
      <c r="E2296" s="136">
        <v>42760</v>
      </c>
      <c r="F2296" s="136">
        <v>42760</v>
      </c>
      <c r="G2296" s="25">
        <f t="shared" si="111"/>
        <v>25</v>
      </c>
      <c r="H2296" s="373">
        <v>74908.628255799995</v>
      </c>
      <c r="I2296" s="121">
        <f t="shared" si="112"/>
        <v>1872715.71</v>
      </c>
    </row>
    <row r="2297" spans="1:9">
      <c r="A2297" s="23">
        <f t="shared" si="113"/>
        <v>2193</v>
      </c>
      <c r="B2297" s="226"/>
      <c r="C2297" s="226"/>
      <c r="D2297" s="136">
        <v>42734</v>
      </c>
      <c r="E2297" s="136">
        <v>42760</v>
      </c>
      <c r="F2297" s="136">
        <v>42760</v>
      </c>
      <c r="G2297" s="25">
        <f t="shared" si="111"/>
        <v>26</v>
      </c>
      <c r="H2297" s="373">
        <v>83740.250279900007</v>
      </c>
      <c r="I2297" s="121">
        <f t="shared" si="112"/>
        <v>2177246.5099999998</v>
      </c>
    </row>
    <row r="2298" spans="1:9">
      <c r="A2298" s="23">
        <f t="shared" si="113"/>
        <v>2194</v>
      </c>
      <c r="B2298" s="226" t="s">
        <v>274</v>
      </c>
      <c r="C2298" s="226" t="s">
        <v>609</v>
      </c>
      <c r="D2298" s="136">
        <v>42741</v>
      </c>
      <c r="E2298" s="136">
        <v>42781</v>
      </c>
      <c r="F2298" s="136">
        <v>42781</v>
      </c>
      <c r="G2298" s="25">
        <f t="shared" si="111"/>
        <v>40</v>
      </c>
      <c r="H2298" s="373">
        <v>70369.580979899998</v>
      </c>
      <c r="I2298" s="121">
        <f t="shared" si="112"/>
        <v>2814783.24</v>
      </c>
    </row>
    <row r="2299" spans="1:9">
      <c r="A2299" s="23">
        <f t="shared" si="113"/>
        <v>2195</v>
      </c>
      <c r="B2299" s="226"/>
      <c r="C2299" s="226"/>
      <c r="D2299" s="136">
        <v>42746</v>
      </c>
      <c r="E2299" s="136">
        <v>42781</v>
      </c>
      <c r="F2299" s="136">
        <v>42781</v>
      </c>
      <c r="G2299" s="25">
        <f t="shared" si="111"/>
        <v>35</v>
      </c>
      <c r="H2299" s="373">
        <v>66236.704303100007</v>
      </c>
      <c r="I2299" s="121">
        <f t="shared" si="112"/>
        <v>2318284.65</v>
      </c>
    </row>
    <row r="2300" spans="1:9">
      <c r="A2300" s="23">
        <f t="shared" si="113"/>
        <v>2196</v>
      </c>
      <c r="B2300" s="226"/>
      <c r="C2300" s="226"/>
      <c r="D2300" s="136">
        <v>42746</v>
      </c>
      <c r="E2300" s="136">
        <v>42781</v>
      </c>
      <c r="F2300" s="136">
        <v>42781</v>
      </c>
      <c r="G2300" s="25">
        <f t="shared" si="111"/>
        <v>35</v>
      </c>
      <c r="H2300" s="373">
        <v>70171.741833799999</v>
      </c>
      <c r="I2300" s="121">
        <f t="shared" si="112"/>
        <v>2456010.96</v>
      </c>
    </row>
    <row r="2301" spans="1:9">
      <c r="A2301" s="23">
        <f t="shared" si="113"/>
        <v>2197</v>
      </c>
      <c r="B2301" s="226"/>
      <c r="C2301" s="226"/>
      <c r="D2301" s="136">
        <v>42751</v>
      </c>
      <c r="E2301" s="136">
        <v>42781</v>
      </c>
      <c r="F2301" s="136">
        <v>42781</v>
      </c>
      <c r="G2301" s="25">
        <f t="shared" si="111"/>
        <v>30</v>
      </c>
      <c r="H2301" s="373">
        <v>68704.547358399999</v>
      </c>
      <c r="I2301" s="121">
        <f t="shared" si="112"/>
        <v>2061136.42</v>
      </c>
    </row>
    <row r="2302" spans="1:9">
      <c r="A2302" s="23">
        <f t="shared" si="113"/>
        <v>2198</v>
      </c>
      <c r="B2302" s="226"/>
      <c r="C2302" s="226"/>
      <c r="D2302" s="136">
        <v>42751</v>
      </c>
      <c r="E2302" s="136">
        <v>42781</v>
      </c>
      <c r="F2302" s="136">
        <v>42781</v>
      </c>
      <c r="G2302" s="25">
        <f t="shared" si="111"/>
        <v>30</v>
      </c>
      <c r="H2302" s="373">
        <v>73116.783430099997</v>
      </c>
      <c r="I2302" s="121">
        <f t="shared" si="112"/>
        <v>2193503.5</v>
      </c>
    </row>
    <row r="2303" spans="1:9">
      <c r="A2303" s="23">
        <f t="shared" si="113"/>
        <v>2199</v>
      </c>
      <c r="B2303" s="226"/>
      <c r="C2303" s="226"/>
      <c r="D2303" s="136">
        <v>42751</v>
      </c>
      <c r="E2303" s="136">
        <v>42781</v>
      </c>
      <c r="F2303" s="136">
        <v>42781</v>
      </c>
      <c r="G2303" s="25">
        <f t="shared" si="111"/>
        <v>30</v>
      </c>
      <c r="H2303" s="373">
        <v>68192.550168500005</v>
      </c>
      <c r="I2303" s="121">
        <f t="shared" si="112"/>
        <v>2045776.51</v>
      </c>
    </row>
    <row r="2304" spans="1:9">
      <c r="A2304" s="23">
        <f t="shared" si="113"/>
        <v>2200</v>
      </c>
      <c r="B2304" s="226"/>
      <c r="C2304" s="226"/>
      <c r="D2304" s="136">
        <v>42758</v>
      </c>
      <c r="E2304" s="136">
        <v>42781</v>
      </c>
      <c r="F2304" s="136">
        <v>42781</v>
      </c>
      <c r="G2304" s="25">
        <f t="shared" si="111"/>
        <v>23</v>
      </c>
      <c r="H2304" s="373">
        <v>72806.716403900005</v>
      </c>
      <c r="I2304" s="121">
        <f t="shared" si="112"/>
        <v>1674554.48</v>
      </c>
    </row>
    <row r="2305" spans="1:9">
      <c r="A2305" s="23">
        <f t="shared" si="113"/>
        <v>2201</v>
      </c>
      <c r="B2305" s="226"/>
      <c r="C2305" s="226"/>
      <c r="D2305" s="136">
        <v>42765</v>
      </c>
      <c r="E2305" s="136">
        <v>42781</v>
      </c>
      <c r="F2305" s="136">
        <v>42781</v>
      </c>
      <c r="G2305" s="25">
        <f t="shared" si="111"/>
        <v>16</v>
      </c>
      <c r="H2305" s="373">
        <v>65704.2220256</v>
      </c>
      <c r="I2305" s="121">
        <f t="shared" si="112"/>
        <v>1051267.55</v>
      </c>
    </row>
    <row r="2306" spans="1:9">
      <c r="A2306" s="23">
        <f t="shared" si="113"/>
        <v>2202</v>
      </c>
      <c r="B2306" s="226"/>
      <c r="C2306" s="226"/>
      <c r="D2306" s="136">
        <v>42765</v>
      </c>
      <c r="E2306" s="136">
        <v>42781</v>
      </c>
      <c r="F2306" s="136">
        <v>42781</v>
      </c>
      <c r="G2306" s="25">
        <f t="shared" si="111"/>
        <v>16</v>
      </c>
      <c r="H2306" s="373">
        <v>77421.692842799996</v>
      </c>
      <c r="I2306" s="121">
        <f t="shared" si="112"/>
        <v>1238747.0900000001</v>
      </c>
    </row>
    <row r="2307" spans="1:9">
      <c r="A2307" s="23">
        <f t="shared" si="113"/>
        <v>2203</v>
      </c>
      <c r="B2307" s="226"/>
      <c r="C2307" s="226"/>
      <c r="D2307" s="136">
        <v>42765</v>
      </c>
      <c r="E2307" s="136">
        <v>42781</v>
      </c>
      <c r="F2307" s="136">
        <v>42781</v>
      </c>
      <c r="G2307" s="25">
        <f t="shared" si="111"/>
        <v>16</v>
      </c>
      <c r="H2307" s="373">
        <v>63235.548766699998</v>
      </c>
      <c r="I2307" s="121">
        <f t="shared" si="112"/>
        <v>1011768.78</v>
      </c>
    </row>
    <row r="2308" spans="1:9">
      <c r="A2308" s="23">
        <f t="shared" si="113"/>
        <v>2204</v>
      </c>
      <c r="B2308" s="226"/>
      <c r="C2308" s="226"/>
      <c r="D2308" s="136">
        <v>42765</v>
      </c>
      <c r="E2308" s="136">
        <v>42781</v>
      </c>
      <c r="F2308" s="136">
        <v>42781</v>
      </c>
      <c r="G2308" s="25">
        <f t="shared" si="111"/>
        <v>16</v>
      </c>
      <c r="H2308" s="373">
        <v>66820.379299599997</v>
      </c>
      <c r="I2308" s="121">
        <f t="shared" si="112"/>
        <v>1069126.07</v>
      </c>
    </row>
    <row r="2309" spans="1:9">
      <c r="A2309" s="23">
        <f t="shared" si="113"/>
        <v>2205</v>
      </c>
      <c r="B2309" s="226"/>
      <c r="C2309" s="226"/>
      <c r="D2309" s="136">
        <v>42765</v>
      </c>
      <c r="E2309" s="136">
        <v>42781</v>
      </c>
      <c r="F2309" s="136">
        <v>42781</v>
      </c>
      <c r="G2309" s="25">
        <f t="shared" si="111"/>
        <v>16</v>
      </c>
      <c r="H2309" s="373">
        <v>65993.803964199993</v>
      </c>
      <c r="I2309" s="121">
        <f t="shared" si="112"/>
        <v>1055900.8600000001</v>
      </c>
    </row>
    <row r="2310" spans="1:9">
      <c r="A2310" s="23">
        <f t="shared" si="113"/>
        <v>2206</v>
      </c>
      <c r="B2310" s="226"/>
      <c r="C2310" s="226"/>
      <c r="D2310" s="136">
        <v>42765</v>
      </c>
      <c r="E2310" s="136">
        <v>42781</v>
      </c>
      <c r="F2310" s="136">
        <v>42781</v>
      </c>
      <c r="G2310" s="25">
        <f t="shared" si="111"/>
        <v>16</v>
      </c>
      <c r="H2310" s="373">
        <v>65982.751216899997</v>
      </c>
      <c r="I2310" s="121">
        <f t="shared" si="112"/>
        <v>1055724.02</v>
      </c>
    </row>
    <row r="2311" spans="1:9">
      <c r="A2311" s="23">
        <f t="shared" si="113"/>
        <v>2207</v>
      </c>
      <c r="B2311" s="226" t="s">
        <v>274</v>
      </c>
      <c r="C2311" s="226" t="s">
        <v>610</v>
      </c>
      <c r="D2311" s="136">
        <v>42772</v>
      </c>
      <c r="E2311" s="136">
        <v>42793</v>
      </c>
      <c r="F2311" s="136">
        <v>42793</v>
      </c>
      <c r="G2311" s="25">
        <f t="shared" si="111"/>
        <v>21</v>
      </c>
      <c r="H2311" s="373">
        <v>65658.02</v>
      </c>
      <c r="I2311" s="121">
        <f t="shared" si="112"/>
        <v>1378818.42</v>
      </c>
    </row>
    <row r="2312" spans="1:9">
      <c r="A2312" s="23">
        <f t="shared" si="113"/>
        <v>2208</v>
      </c>
      <c r="B2312" s="226"/>
      <c r="C2312" s="226"/>
      <c r="D2312" s="136">
        <v>42772</v>
      </c>
      <c r="E2312" s="136">
        <v>42793</v>
      </c>
      <c r="F2312" s="136">
        <v>42793</v>
      </c>
      <c r="G2312" s="25">
        <f t="shared" si="111"/>
        <v>21</v>
      </c>
      <c r="H2312" s="373">
        <v>64333.72</v>
      </c>
      <c r="I2312" s="121">
        <f t="shared" si="112"/>
        <v>1351008.12</v>
      </c>
    </row>
    <row r="2313" spans="1:9">
      <c r="A2313" s="23">
        <f t="shared" si="113"/>
        <v>2209</v>
      </c>
      <c r="B2313" s="226"/>
      <c r="C2313" s="226"/>
      <c r="D2313" s="136">
        <v>42772</v>
      </c>
      <c r="E2313" s="136">
        <v>42793</v>
      </c>
      <c r="F2313" s="136">
        <v>42793</v>
      </c>
      <c r="G2313" s="25">
        <f t="shared" si="111"/>
        <v>21</v>
      </c>
      <c r="H2313" s="373">
        <v>68898.66</v>
      </c>
      <c r="I2313" s="121">
        <f t="shared" si="112"/>
        <v>1446871.86</v>
      </c>
    </row>
    <row r="2314" spans="1:9">
      <c r="A2314" s="23">
        <f t="shared" si="113"/>
        <v>2210</v>
      </c>
      <c r="B2314" s="226"/>
      <c r="C2314" s="226"/>
      <c r="D2314" s="136">
        <v>42772</v>
      </c>
      <c r="E2314" s="136">
        <v>42793</v>
      </c>
      <c r="F2314" s="136">
        <v>42793</v>
      </c>
      <c r="G2314" s="25">
        <f t="shared" si="111"/>
        <v>21</v>
      </c>
      <c r="H2314" s="373">
        <v>63617.04</v>
      </c>
      <c r="I2314" s="121">
        <f t="shared" si="112"/>
        <v>1335957.8400000001</v>
      </c>
    </row>
    <row r="2315" spans="1:9">
      <c r="A2315" s="23">
        <f t="shared" si="113"/>
        <v>2211</v>
      </c>
      <c r="B2315" s="226"/>
      <c r="C2315" s="226"/>
      <c r="D2315" s="136">
        <v>42772</v>
      </c>
      <c r="E2315" s="136">
        <v>42793</v>
      </c>
      <c r="F2315" s="136">
        <v>42793</v>
      </c>
      <c r="G2315" s="25">
        <f t="shared" si="111"/>
        <v>21</v>
      </c>
      <c r="H2315" s="373">
        <v>63539.14</v>
      </c>
      <c r="I2315" s="121">
        <f t="shared" si="112"/>
        <v>1334321.94</v>
      </c>
    </row>
    <row r="2316" spans="1:9">
      <c r="A2316" s="23">
        <f t="shared" si="113"/>
        <v>2212</v>
      </c>
      <c r="B2316" s="226"/>
      <c r="C2316" s="226"/>
      <c r="D2316" s="136">
        <v>42772</v>
      </c>
      <c r="E2316" s="136">
        <v>42793</v>
      </c>
      <c r="F2316" s="136">
        <v>42793</v>
      </c>
      <c r="G2316" s="25">
        <f t="shared" si="111"/>
        <v>21</v>
      </c>
      <c r="H2316" s="373">
        <v>66775.88</v>
      </c>
      <c r="I2316" s="121">
        <f t="shared" si="112"/>
        <v>1402293.48</v>
      </c>
    </row>
    <row r="2317" spans="1:9">
      <c r="A2317" s="23">
        <f t="shared" si="113"/>
        <v>2213</v>
      </c>
      <c r="B2317" s="226"/>
      <c r="C2317" s="226"/>
      <c r="D2317" s="136">
        <v>42780</v>
      </c>
      <c r="E2317" s="136">
        <v>42793</v>
      </c>
      <c r="F2317" s="136">
        <v>42793</v>
      </c>
      <c r="G2317" s="25">
        <f t="shared" si="111"/>
        <v>13</v>
      </c>
      <c r="H2317" s="373">
        <v>60323.03</v>
      </c>
      <c r="I2317" s="121">
        <f t="shared" si="112"/>
        <v>784199.39</v>
      </c>
    </row>
    <row r="2318" spans="1:9">
      <c r="A2318" s="23">
        <f t="shared" si="113"/>
        <v>2214</v>
      </c>
      <c r="B2318" s="226"/>
      <c r="C2318" s="226"/>
      <c r="D2318" s="136">
        <v>42780</v>
      </c>
      <c r="E2318" s="136">
        <v>42793</v>
      </c>
      <c r="F2318" s="136">
        <v>42793</v>
      </c>
      <c r="G2318" s="25">
        <f t="shared" si="111"/>
        <v>13</v>
      </c>
      <c r="H2318" s="373">
        <v>69034.98</v>
      </c>
      <c r="I2318" s="121">
        <f t="shared" si="112"/>
        <v>897454.74</v>
      </c>
    </row>
    <row r="2319" spans="1:9">
      <c r="A2319" s="23">
        <f t="shared" si="113"/>
        <v>2215</v>
      </c>
      <c r="B2319" s="226"/>
      <c r="C2319" s="226"/>
      <c r="D2319" s="136">
        <v>42780</v>
      </c>
      <c r="E2319" s="136">
        <v>42793</v>
      </c>
      <c r="F2319" s="136">
        <v>42793</v>
      </c>
      <c r="G2319" s="25">
        <f t="shared" si="111"/>
        <v>13</v>
      </c>
      <c r="H2319" s="373">
        <v>67512.040000000008</v>
      </c>
      <c r="I2319" s="121">
        <f t="shared" si="112"/>
        <v>877656.52</v>
      </c>
    </row>
    <row r="2320" spans="1:9">
      <c r="A2320" s="23">
        <f t="shared" si="113"/>
        <v>2216</v>
      </c>
      <c r="B2320" s="226"/>
      <c r="C2320" s="226"/>
      <c r="D2320" s="136">
        <v>42780</v>
      </c>
      <c r="E2320" s="136">
        <v>42793</v>
      </c>
      <c r="F2320" s="136">
        <v>42793</v>
      </c>
      <c r="G2320" s="25">
        <f t="shared" si="111"/>
        <v>13</v>
      </c>
      <c r="H2320" s="373">
        <v>71341.600000000006</v>
      </c>
      <c r="I2320" s="121">
        <f t="shared" si="112"/>
        <v>927440.8</v>
      </c>
    </row>
    <row r="2321" spans="1:9">
      <c r="A2321" s="23">
        <f t="shared" si="113"/>
        <v>2217</v>
      </c>
      <c r="B2321" s="226"/>
      <c r="C2321" s="226"/>
      <c r="D2321" s="136">
        <v>42780</v>
      </c>
      <c r="E2321" s="136">
        <v>42793</v>
      </c>
      <c r="F2321" s="136">
        <v>42793</v>
      </c>
      <c r="G2321" s="25">
        <f t="shared" si="111"/>
        <v>13</v>
      </c>
      <c r="H2321" s="373">
        <v>71795.37</v>
      </c>
      <c r="I2321" s="121">
        <f t="shared" si="112"/>
        <v>933339.81</v>
      </c>
    </row>
    <row r="2322" spans="1:9">
      <c r="A2322" s="23">
        <f t="shared" si="113"/>
        <v>2218</v>
      </c>
      <c r="B2322" s="226"/>
      <c r="C2322" s="226"/>
      <c r="D2322" s="136">
        <v>42780</v>
      </c>
      <c r="E2322" s="136">
        <v>42793</v>
      </c>
      <c r="F2322" s="136">
        <v>42793</v>
      </c>
      <c r="G2322" s="25">
        <f t="shared" si="111"/>
        <v>13</v>
      </c>
      <c r="H2322" s="373">
        <v>69630.92</v>
      </c>
      <c r="I2322" s="121">
        <f t="shared" si="112"/>
        <v>905201.96</v>
      </c>
    </row>
    <row r="2323" spans="1:9">
      <c r="A2323" s="23">
        <f t="shared" si="113"/>
        <v>2219</v>
      </c>
      <c r="B2323" s="226" t="s">
        <v>274</v>
      </c>
      <c r="C2323" s="226" t="s">
        <v>611</v>
      </c>
      <c r="D2323" s="136">
        <v>42796</v>
      </c>
      <c r="E2323" s="136">
        <v>42842</v>
      </c>
      <c r="F2323" s="136">
        <v>42842</v>
      </c>
      <c r="G2323" s="25">
        <f t="shared" si="111"/>
        <v>46</v>
      </c>
      <c r="H2323" s="373">
        <v>2887.4142995000002</v>
      </c>
      <c r="I2323" s="121">
        <f t="shared" si="112"/>
        <v>132821.06</v>
      </c>
    </row>
    <row r="2324" spans="1:9">
      <c r="A2324" s="23">
        <f t="shared" si="113"/>
        <v>2220</v>
      </c>
      <c r="B2324" s="226"/>
      <c r="C2324" s="226"/>
      <c r="D2324" s="136">
        <v>42796</v>
      </c>
      <c r="E2324" s="136">
        <v>42842</v>
      </c>
      <c r="F2324" s="136">
        <v>42842</v>
      </c>
      <c r="G2324" s="25">
        <f t="shared" si="111"/>
        <v>46</v>
      </c>
      <c r="H2324" s="373">
        <v>3129.4314525</v>
      </c>
      <c r="I2324" s="121">
        <f t="shared" si="112"/>
        <v>143953.85</v>
      </c>
    </row>
    <row r="2325" spans="1:9">
      <c r="A2325" s="23">
        <f t="shared" si="113"/>
        <v>2221</v>
      </c>
      <c r="B2325" s="226"/>
      <c r="C2325" s="226"/>
      <c r="D2325" s="136">
        <v>42796</v>
      </c>
      <c r="E2325" s="136">
        <v>42842</v>
      </c>
      <c r="F2325" s="136">
        <v>42842</v>
      </c>
      <c r="G2325" s="25">
        <f t="shared" si="111"/>
        <v>46</v>
      </c>
      <c r="H2325" s="373">
        <v>2850.6006796999995</v>
      </c>
      <c r="I2325" s="121">
        <f t="shared" si="112"/>
        <v>131127.63</v>
      </c>
    </row>
    <row r="2326" spans="1:9">
      <c r="A2326" s="23">
        <f t="shared" si="113"/>
        <v>2222</v>
      </c>
      <c r="B2326" s="226"/>
      <c r="C2326" s="226"/>
      <c r="D2326" s="136">
        <v>42796</v>
      </c>
      <c r="E2326" s="136">
        <v>42842</v>
      </c>
      <c r="F2326" s="136">
        <v>42842</v>
      </c>
      <c r="G2326" s="25">
        <f t="shared" si="111"/>
        <v>46</v>
      </c>
      <c r="H2326" s="373">
        <v>3166.6648607000006</v>
      </c>
      <c r="I2326" s="121">
        <f t="shared" si="112"/>
        <v>145666.57999999999</v>
      </c>
    </row>
    <row r="2327" spans="1:9">
      <c r="A2327" s="23">
        <f t="shared" si="113"/>
        <v>2223</v>
      </c>
      <c r="B2327" s="226"/>
      <c r="C2327" s="226"/>
      <c r="D2327" s="136">
        <v>42803</v>
      </c>
      <c r="E2327" s="136">
        <v>42842</v>
      </c>
      <c r="F2327" s="136">
        <v>42842</v>
      </c>
      <c r="G2327" s="25">
        <f t="shared" si="111"/>
        <v>39</v>
      </c>
      <c r="H2327" s="373">
        <v>2937.0588436999997</v>
      </c>
      <c r="I2327" s="121">
        <f t="shared" si="112"/>
        <v>114545.29</v>
      </c>
    </row>
    <row r="2328" spans="1:9">
      <c r="A2328" s="23">
        <f t="shared" si="113"/>
        <v>2224</v>
      </c>
      <c r="B2328" s="226"/>
      <c r="C2328" s="226"/>
      <c r="D2328" s="136">
        <v>42803</v>
      </c>
      <c r="E2328" s="136">
        <v>42842</v>
      </c>
      <c r="F2328" s="136">
        <v>42842</v>
      </c>
      <c r="G2328" s="25">
        <f t="shared" si="111"/>
        <v>39</v>
      </c>
      <c r="H2328" s="373">
        <v>2899.8254354999999</v>
      </c>
      <c r="I2328" s="121">
        <f t="shared" si="112"/>
        <v>113093.19</v>
      </c>
    </row>
    <row r="2329" spans="1:9">
      <c r="A2329" s="23">
        <f t="shared" si="113"/>
        <v>2225</v>
      </c>
      <c r="B2329" s="226"/>
      <c r="C2329" s="226"/>
      <c r="D2329" s="136">
        <v>42803</v>
      </c>
      <c r="E2329" s="136">
        <v>42842</v>
      </c>
      <c r="F2329" s="136">
        <v>42842</v>
      </c>
      <c r="G2329" s="25">
        <f t="shared" si="111"/>
        <v>39</v>
      </c>
      <c r="H2329" s="373">
        <v>2973.5621849999998</v>
      </c>
      <c r="I2329" s="121">
        <f t="shared" si="112"/>
        <v>115968.93</v>
      </c>
    </row>
    <row r="2330" spans="1:9">
      <c r="A2330" s="23">
        <f t="shared" si="113"/>
        <v>2226</v>
      </c>
      <c r="B2330" s="226"/>
      <c r="C2330" s="226"/>
      <c r="D2330" s="136">
        <v>42803</v>
      </c>
      <c r="E2330" s="136">
        <v>42842</v>
      </c>
      <c r="F2330" s="136">
        <v>42842</v>
      </c>
      <c r="G2330" s="25">
        <f t="shared" si="111"/>
        <v>39</v>
      </c>
      <c r="H2330" s="373">
        <v>3185.2815648000001</v>
      </c>
      <c r="I2330" s="121">
        <f t="shared" si="112"/>
        <v>124225.98</v>
      </c>
    </row>
    <row r="2331" spans="1:9">
      <c r="A2331" s="23">
        <f t="shared" si="113"/>
        <v>2227</v>
      </c>
      <c r="B2331" s="226"/>
      <c r="C2331" s="226"/>
      <c r="D2331" s="136">
        <v>42803</v>
      </c>
      <c r="E2331" s="136">
        <v>42842</v>
      </c>
      <c r="F2331" s="136">
        <v>42842</v>
      </c>
      <c r="G2331" s="25">
        <f t="shared" si="111"/>
        <v>39</v>
      </c>
      <c r="H2331" s="373">
        <v>3107.7119643999995</v>
      </c>
      <c r="I2331" s="121">
        <f t="shared" si="112"/>
        <v>121200.77</v>
      </c>
    </row>
    <row r="2332" spans="1:9">
      <c r="A2332" s="23">
        <f t="shared" si="113"/>
        <v>2228</v>
      </c>
      <c r="B2332" s="226"/>
      <c r="C2332" s="226"/>
      <c r="D2332" s="136">
        <v>42817</v>
      </c>
      <c r="E2332" s="136">
        <v>42842</v>
      </c>
      <c r="F2332" s="136">
        <v>42842</v>
      </c>
      <c r="G2332" s="25">
        <f t="shared" si="111"/>
        <v>25</v>
      </c>
      <c r="H2332" s="373">
        <v>66391.351773000002</v>
      </c>
      <c r="I2332" s="121">
        <f t="shared" si="112"/>
        <v>1659783.79</v>
      </c>
    </row>
    <row r="2333" spans="1:9">
      <c r="A2333" s="23">
        <f t="shared" si="113"/>
        <v>2229</v>
      </c>
      <c r="B2333" s="226"/>
      <c r="C2333" s="226"/>
      <c r="D2333" s="136">
        <v>42817</v>
      </c>
      <c r="E2333" s="136">
        <v>42842</v>
      </c>
      <c r="F2333" s="136">
        <v>42842</v>
      </c>
      <c r="G2333" s="25">
        <f t="shared" si="111"/>
        <v>25</v>
      </c>
      <c r="H2333" s="373">
        <v>69067.019235900007</v>
      </c>
      <c r="I2333" s="121">
        <f t="shared" si="112"/>
        <v>1726675.48</v>
      </c>
    </row>
    <row r="2334" spans="1:9">
      <c r="A2334" s="23">
        <f t="shared" si="113"/>
        <v>2230</v>
      </c>
      <c r="B2334" s="226"/>
      <c r="C2334" s="226"/>
      <c r="D2334" s="136">
        <v>42810</v>
      </c>
      <c r="E2334" s="136">
        <v>42842</v>
      </c>
      <c r="F2334" s="136">
        <v>42842</v>
      </c>
      <c r="G2334" s="25">
        <f t="shared" si="111"/>
        <v>32</v>
      </c>
      <c r="H2334" s="373">
        <v>66169.9411158</v>
      </c>
      <c r="I2334" s="121">
        <f t="shared" si="112"/>
        <v>2117438.12</v>
      </c>
    </row>
    <row r="2335" spans="1:9">
      <c r="A2335" s="23">
        <f t="shared" si="113"/>
        <v>2231</v>
      </c>
      <c r="B2335" s="226"/>
      <c r="C2335" s="226"/>
      <c r="D2335" s="136">
        <v>42810</v>
      </c>
      <c r="E2335" s="136">
        <v>42842</v>
      </c>
      <c r="F2335" s="136">
        <v>42842</v>
      </c>
      <c r="G2335" s="25">
        <f t="shared" si="111"/>
        <v>32</v>
      </c>
      <c r="H2335" s="373">
        <v>67321.8420854</v>
      </c>
      <c r="I2335" s="121">
        <f t="shared" si="112"/>
        <v>2154298.9500000002</v>
      </c>
    </row>
    <row r="2336" spans="1:9">
      <c r="A2336" s="23">
        <f t="shared" si="113"/>
        <v>2232</v>
      </c>
      <c r="B2336" s="226"/>
      <c r="C2336" s="226"/>
      <c r="D2336" s="136">
        <v>42810</v>
      </c>
      <c r="E2336" s="136">
        <v>42842</v>
      </c>
      <c r="F2336" s="136">
        <v>42842</v>
      </c>
      <c r="G2336" s="25">
        <f t="shared" si="111"/>
        <v>32</v>
      </c>
      <c r="H2336" s="373">
        <v>71438.0927008</v>
      </c>
      <c r="I2336" s="121">
        <f t="shared" si="112"/>
        <v>2286018.9700000002</v>
      </c>
    </row>
    <row r="2337" spans="1:9">
      <c r="A2337" s="23">
        <f t="shared" si="113"/>
        <v>2233</v>
      </c>
      <c r="B2337" s="226"/>
      <c r="C2337" s="226"/>
      <c r="D2337" s="136">
        <v>42817</v>
      </c>
      <c r="E2337" s="136">
        <v>42842</v>
      </c>
      <c r="F2337" s="136">
        <v>42842</v>
      </c>
      <c r="G2337" s="25">
        <f t="shared" si="111"/>
        <v>25</v>
      </c>
      <c r="H2337" s="373">
        <v>73020.169183000005</v>
      </c>
      <c r="I2337" s="121">
        <f t="shared" si="112"/>
        <v>1825504.23</v>
      </c>
    </row>
    <row r="2338" spans="1:9">
      <c r="A2338" s="23">
        <f t="shared" si="113"/>
        <v>2234</v>
      </c>
      <c r="B2338" s="226"/>
      <c r="C2338" s="226"/>
      <c r="D2338" s="136">
        <v>42810</v>
      </c>
      <c r="E2338" s="136">
        <v>42842</v>
      </c>
      <c r="F2338" s="136">
        <v>42842</v>
      </c>
      <c r="G2338" s="25">
        <f t="shared" si="111"/>
        <v>32</v>
      </c>
      <c r="H2338" s="373">
        <v>66573.620269799998</v>
      </c>
      <c r="I2338" s="121">
        <f t="shared" si="112"/>
        <v>2130355.85</v>
      </c>
    </row>
    <row r="2339" spans="1:9">
      <c r="A2339" s="23">
        <f t="shared" si="113"/>
        <v>2235</v>
      </c>
      <c r="B2339" s="226"/>
      <c r="C2339" s="226"/>
      <c r="D2339" s="136">
        <v>42817</v>
      </c>
      <c r="E2339" s="136">
        <v>42842</v>
      </c>
      <c r="F2339" s="136">
        <v>42842</v>
      </c>
      <c r="G2339" s="25">
        <f t="shared" si="111"/>
        <v>25</v>
      </c>
      <c r="H2339" s="373">
        <v>71438.0927008</v>
      </c>
      <c r="I2339" s="121">
        <f t="shared" si="112"/>
        <v>1785952.32</v>
      </c>
    </row>
    <row r="2340" spans="1:9">
      <c r="A2340" s="23">
        <f t="shared" si="113"/>
        <v>2236</v>
      </c>
      <c r="B2340" s="226"/>
      <c r="C2340" s="226"/>
      <c r="D2340" s="136">
        <v>42817</v>
      </c>
      <c r="E2340" s="136">
        <v>42842</v>
      </c>
      <c r="F2340" s="136">
        <v>42842</v>
      </c>
      <c r="G2340" s="25">
        <f t="shared" si="111"/>
        <v>25</v>
      </c>
      <c r="H2340" s="373">
        <v>71091.508780699995</v>
      </c>
      <c r="I2340" s="121">
        <f t="shared" si="112"/>
        <v>1777287.72</v>
      </c>
    </row>
    <row r="2341" spans="1:9">
      <c r="A2341" s="23">
        <f t="shared" si="113"/>
        <v>2237</v>
      </c>
      <c r="B2341" s="226"/>
      <c r="C2341" s="226"/>
      <c r="D2341" s="136">
        <v>42824</v>
      </c>
      <c r="E2341" s="136">
        <v>42842</v>
      </c>
      <c r="F2341" s="136">
        <v>42842</v>
      </c>
      <c r="G2341" s="25">
        <f t="shared" si="111"/>
        <v>18</v>
      </c>
      <c r="H2341" s="373">
        <v>71427.680000000008</v>
      </c>
      <c r="I2341" s="121">
        <f t="shared" si="112"/>
        <v>1285698.24</v>
      </c>
    </row>
    <row r="2342" spans="1:9">
      <c r="A2342" s="23">
        <f t="shared" si="113"/>
        <v>2238</v>
      </c>
      <c r="B2342" s="226"/>
      <c r="C2342" s="226"/>
      <c r="D2342" s="136">
        <v>42824</v>
      </c>
      <c r="E2342" s="136">
        <v>42842</v>
      </c>
      <c r="F2342" s="136">
        <v>42842</v>
      </c>
      <c r="G2342" s="25">
        <f t="shared" si="111"/>
        <v>18</v>
      </c>
      <c r="H2342" s="373">
        <v>62347.27</v>
      </c>
      <c r="I2342" s="121">
        <f t="shared" si="112"/>
        <v>1122250.8600000001</v>
      </c>
    </row>
    <row r="2343" spans="1:9">
      <c r="A2343" s="23">
        <f t="shared" si="113"/>
        <v>2239</v>
      </c>
      <c r="B2343" s="226"/>
      <c r="C2343" s="226"/>
      <c r="D2343" s="136">
        <v>42824</v>
      </c>
      <c r="E2343" s="136">
        <v>42842</v>
      </c>
      <c r="F2343" s="136">
        <v>42842</v>
      </c>
      <c r="G2343" s="25">
        <f t="shared" si="111"/>
        <v>18</v>
      </c>
      <c r="H2343" s="373">
        <v>67048.53</v>
      </c>
      <c r="I2343" s="121">
        <f t="shared" si="112"/>
        <v>1206873.54</v>
      </c>
    </row>
    <row r="2344" spans="1:9">
      <c r="A2344" s="23">
        <f t="shared" si="113"/>
        <v>2240</v>
      </c>
      <c r="B2344" s="226"/>
      <c r="C2344" s="226"/>
      <c r="D2344" s="136">
        <v>42824</v>
      </c>
      <c r="E2344" s="136">
        <v>42842</v>
      </c>
      <c r="F2344" s="136">
        <v>42842</v>
      </c>
      <c r="G2344" s="25">
        <f t="shared" si="111"/>
        <v>18</v>
      </c>
      <c r="H2344" s="373">
        <v>63274.28</v>
      </c>
      <c r="I2344" s="121">
        <f t="shared" si="112"/>
        <v>1138937.04</v>
      </c>
    </row>
    <row r="2345" spans="1:9">
      <c r="A2345" s="23">
        <f t="shared" si="113"/>
        <v>2241</v>
      </c>
      <c r="B2345" s="226" t="s">
        <v>274</v>
      </c>
      <c r="C2345" s="226" t="s">
        <v>612</v>
      </c>
      <c r="D2345" s="136">
        <v>42828</v>
      </c>
      <c r="E2345" s="136">
        <v>42850</v>
      </c>
      <c r="F2345" s="136">
        <v>42850</v>
      </c>
      <c r="G2345" s="25">
        <f t="shared" ref="G2345:G2408" si="114">F2345-D2345</f>
        <v>22</v>
      </c>
      <c r="H2345" s="373">
        <v>68419.570000000007</v>
      </c>
      <c r="I2345" s="121">
        <f t="shared" ref="I2345:I2408" si="115">ROUND(G2345*H2345,2)</f>
        <v>1505230.54</v>
      </c>
    </row>
    <row r="2346" spans="1:9">
      <c r="A2346" s="23">
        <f t="shared" si="113"/>
        <v>2242</v>
      </c>
      <c r="B2346" s="226"/>
      <c r="C2346" s="226"/>
      <c r="D2346" s="136">
        <v>42828</v>
      </c>
      <c r="E2346" s="136">
        <v>42850</v>
      </c>
      <c r="F2346" s="136">
        <v>42850</v>
      </c>
      <c r="G2346" s="25">
        <f t="shared" si="114"/>
        <v>22</v>
      </c>
      <c r="H2346" s="373">
        <v>63296.480000000003</v>
      </c>
      <c r="I2346" s="121">
        <f t="shared" si="115"/>
        <v>1392522.56</v>
      </c>
    </row>
    <row r="2347" spans="1:9">
      <c r="A2347" s="23">
        <f t="shared" si="113"/>
        <v>2243</v>
      </c>
      <c r="B2347" s="226"/>
      <c r="C2347" s="226"/>
      <c r="D2347" s="136">
        <v>42828</v>
      </c>
      <c r="E2347" s="136">
        <v>42850</v>
      </c>
      <c r="F2347" s="136">
        <v>42850</v>
      </c>
      <c r="G2347" s="25">
        <f t="shared" si="114"/>
        <v>22</v>
      </c>
      <c r="H2347" s="373">
        <v>64863.44</v>
      </c>
      <c r="I2347" s="121">
        <f t="shared" si="115"/>
        <v>1426995.68</v>
      </c>
    </row>
    <row r="2348" spans="1:9">
      <c r="A2348" s="23">
        <f t="shared" si="113"/>
        <v>2244</v>
      </c>
      <c r="B2348" s="226"/>
      <c r="C2348" s="226"/>
      <c r="D2348" s="136">
        <v>42828</v>
      </c>
      <c r="E2348" s="136">
        <v>42850</v>
      </c>
      <c r="F2348" s="136">
        <v>42850</v>
      </c>
      <c r="G2348" s="25">
        <f t="shared" si="114"/>
        <v>22</v>
      </c>
      <c r="H2348" s="373">
        <v>63472.92</v>
      </c>
      <c r="I2348" s="121">
        <f t="shared" si="115"/>
        <v>1396404.24</v>
      </c>
    </row>
    <row r="2349" spans="1:9">
      <c r="A2349" s="23">
        <f t="shared" si="113"/>
        <v>2245</v>
      </c>
      <c r="B2349" s="226"/>
      <c r="C2349" s="226"/>
      <c r="D2349" s="136">
        <v>42835</v>
      </c>
      <c r="E2349" s="136">
        <v>42850</v>
      </c>
      <c r="F2349" s="136">
        <v>42850</v>
      </c>
      <c r="G2349" s="25">
        <f t="shared" si="114"/>
        <v>15</v>
      </c>
      <c r="H2349" s="373">
        <v>70491.710000000006</v>
      </c>
      <c r="I2349" s="121">
        <f t="shared" si="115"/>
        <v>1057375.6499999999</v>
      </c>
    </row>
    <row r="2350" spans="1:9">
      <c r="A2350" s="23">
        <f t="shared" si="113"/>
        <v>2246</v>
      </c>
      <c r="B2350" s="226"/>
      <c r="C2350" s="226"/>
      <c r="D2350" s="136">
        <v>42835</v>
      </c>
      <c r="E2350" s="136">
        <v>42850</v>
      </c>
      <c r="F2350" s="136">
        <v>42850</v>
      </c>
      <c r="G2350" s="25">
        <f t="shared" si="114"/>
        <v>15</v>
      </c>
      <c r="H2350" s="373">
        <v>70226.850000000006</v>
      </c>
      <c r="I2350" s="121">
        <f t="shared" si="115"/>
        <v>1053402.75</v>
      </c>
    </row>
    <row r="2351" spans="1:9">
      <c r="A2351" s="23">
        <f t="shared" si="113"/>
        <v>2247</v>
      </c>
      <c r="B2351" s="226"/>
      <c r="C2351" s="226"/>
      <c r="D2351" s="136">
        <v>42835</v>
      </c>
      <c r="E2351" s="136">
        <v>42850</v>
      </c>
      <c r="F2351" s="136">
        <v>42850</v>
      </c>
      <c r="G2351" s="25">
        <f t="shared" si="114"/>
        <v>15</v>
      </c>
      <c r="H2351" s="373">
        <v>61685.120000000003</v>
      </c>
      <c r="I2351" s="121">
        <f t="shared" si="115"/>
        <v>925276.8</v>
      </c>
    </row>
    <row r="2352" spans="1:9">
      <c r="A2352" s="23">
        <f t="shared" si="113"/>
        <v>2248</v>
      </c>
      <c r="B2352" s="226"/>
      <c r="C2352" s="226"/>
      <c r="D2352" s="136">
        <v>42835</v>
      </c>
      <c r="E2352" s="136">
        <v>42850</v>
      </c>
      <c r="F2352" s="136">
        <v>42850</v>
      </c>
      <c r="G2352" s="25">
        <f t="shared" si="114"/>
        <v>15</v>
      </c>
      <c r="H2352" s="373">
        <v>66916.100000000006</v>
      </c>
      <c r="I2352" s="121">
        <f t="shared" si="115"/>
        <v>1003741.5</v>
      </c>
    </row>
    <row r="2353" spans="1:9">
      <c r="A2353" s="23">
        <f t="shared" si="113"/>
        <v>2249</v>
      </c>
      <c r="B2353" s="226" t="s">
        <v>274</v>
      </c>
      <c r="C2353" s="226" t="s">
        <v>613</v>
      </c>
      <c r="D2353" s="136">
        <v>42891</v>
      </c>
      <c r="E2353" s="136">
        <v>42912</v>
      </c>
      <c r="F2353" s="136">
        <v>42912</v>
      </c>
      <c r="G2353" s="25">
        <f t="shared" si="114"/>
        <v>21</v>
      </c>
      <c r="H2353" s="373">
        <v>68696.89</v>
      </c>
      <c r="I2353" s="121">
        <f t="shared" si="115"/>
        <v>1442634.69</v>
      </c>
    </row>
    <row r="2354" spans="1:9">
      <c r="A2354" s="23">
        <f t="shared" si="113"/>
        <v>2250</v>
      </c>
      <c r="B2354" s="226"/>
      <c r="C2354" s="226"/>
      <c r="D2354" s="136">
        <v>42891</v>
      </c>
      <c r="E2354" s="136">
        <v>42912</v>
      </c>
      <c r="F2354" s="136">
        <v>42912</v>
      </c>
      <c r="G2354" s="25">
        <f t="shared" si="114"/>
        <v>21</v>
      </c>
      <c r="H2354" s="373">
        <v>61905.96</v>
      </c>
      <c r="I2354" s="121">
        <f t="shared" si="115"/>
        <v>1300025.1599999999</v>
      </c>
    </row>
    <row r="2355" spans="1:9">
      <c r="A2355" s="23">
        <f t="shared" si="113"/>
        <v>2251</v>
      </c>
      <c r="B2355" s="226"/>
      <c r="C2355" s="226"/>
      <c r="D2355" s="136">
        <v>42894</v>
      </c>
      <c r="E2355" s="136">
        <v>42912</v>
      </c>
      <c r="F2355" s="136">
        <v>42912</v>
      </c>
      <c r="G2355" s="25">
        <f t="shared" si="114"/>
        <v>18</v>
      </c>
      <c r="H2355" s="373">
        <v>63700.78</v>
      </c>
      <c r="I2355" s="121">
        <f t="shared" si="115"/>
        <v>1146614.04</v>
      </c>
    </row>
    <row r="2356" spans="1:9">
      <c r="A2356" s="23">
        <f t="shared" si="113"/>
        <v>2252</v>
      </c>
      <c r="B2356" s="226"/>
      <c r="C2356" s="226"/>
      <c r="D2356" s="136">
        <v>42894</v>
      </c>
      <c r="E2356" s="136">
        <v>42912</v>
      </c>
      <c r="F2356" s="136">
        <v>42912</v>
      </c>
      <c r="G2356" s="25">
        <f t="shared" si="114"/>
        <v>18</v>
      </c>
      <c r="H2356" s="373">
        <v>68855.81</v>
      </c>
      <c r="I2356" s="121">
        <f t="shared" si="115"/>
        <v>1239404.58</v>
      </c>
    </row>
    <row r="2357" spans="1:9">
      <c r="A2357" s="23">
        <f t="shared" si="113"/>
        <v>2253</v>
      </c>
      <c r="B2357" s="226"/>
      <c r="C2357" s="226"/>
      <c r="D2357" s="136">
        <v>42899</v>
      </c>
      <c r="E2357" s="136">
        <v>42912</v>
      </c>
      <c r="F2357" s="136">
        <v>42912</v>
      </c>
      <c r="G2357" s="25">
        <f t="shared" si="114"/>
        <v>13</v>
      </c>
      <c r="H2357" s="373">
        <v>65591.8</v>
      </c>
      <c r="I2357" s="121">
        <f t="shared" si="115"/>
        <v>852693.4</v>
      </c>
    </row>
    <row r="2358" spans="1:9">
      <c r="A2358" s="23">
        <f t="shared" ref="A2358:A2421" si="116">A2357+1</f>
        <v>2254</v>
      </c>
      <c r="B2358" s="226"/>
      <c r="C2358" s="226"/>
      <c r="D2358" s="136">
        <v>42899</v>
      </c>
      <c r="E2358" s="136">
        <v>42912</v>
      </c>
      <c r="F2358" s="136">
        <v>42912</v>
      </c>
      <c r="G2358" s="25">
        <f t="shared" si="114"/>
        <v>13</v>
      </c>
      <c r="H2358" s="373">
        <v>63406.71</v>
      </c>
      <c r="I2358" s="121">
        <f t="shared" si="115"/>
        <v>824287.23</v>
      </c>
    </row>
    <row r="2359" spans="1:9">
      <c r="A2359" s="23">
        <f t="shared" si="116"/>
        <v>2255</v>
      </c>
      <c r="B2359" s="226"/>
      <c r="C2359" s="226"/>
      <c r="D2359" s="136">
        <v>42894</v>
      </c>
      <c r="E2359" s="136">
        <v>42912</v>
      </c>
      <c r="F2359" s="136">
        <v>42912</v>
      </c>
      <c r="G2359" s="25">
        <f t="shared" si="114"/>
        <v>18</v>
      </c>
      <c r="H2359" s="373">
        <v>65874.19</v>
      </c>
      <c r="I2359" s="121">
        <f t="shared" si="115"/>
        <v>1185735.42</v>
      </c>
    </row>
    <row r="2360" spans="1:9">
      <c r="A2360" s="23">
        <f t="shared" si="116"/>
        <v>2256</v>
      </c>
      <c r="B2360" s="226"/>
      <c r="C2360" s="226"/>
      <c r="D2360" s="136">
        <v>42894</v>
      </c>
      <c r="E2360" s="136">
        <v>42912</v>
      </c>
      <c r="F2360" s="136">
        <v>42912</v>
      </c>
      <c r="G2360" s="25">
        <f t="shared" si="114"/>
        <v>18</v>
      </c>
      <c r="H2360" s="373">
        <v>69528.479999999996</v>
      </c>
      <c r="I2360" s="121">
        <f t="shared" si="115"/>
        <v>1251512.6399999999</v>
      </c>
    </row>
    <row r="2361" spans="1:9">
      <c r="A2361" s="23">
        <f t="shared" si="116"/>
        <v>2257</v>
      </c>
      <c r="B2361" s="226"/>
      <c r="C2361" s="226"/>
      <c r="D2361" s="136">
        <v>42894</v>
      </c>
      <c r="E2361" s="136">
        <v>42912</v>
      </c>
      <c r="F2361" s="136">
        <v>42912</v>
      </c>
      <c r="G2361" s="25">
        <f t="shared" si="114"/>
        <v>18</v>
      </c>
      <c r="H2361" s="373">
        <v>69505.5</v>
      </c>
      <c r="I2361" s="121">
        <f t="shared" si="115"/>
        <v>1251099</v>
      </c>
    </row>
    <row r="2362" spans="1:9">
      <c r="A2362" s="23">
        <f t="shared" si="116"/>
        <v>2258</v>
      </c>
      <c r="B2362" s="226"/>
      <c r="C2362" s="226"/>
      <c r="D2362" s="136">
        <v>42900</v>
      </c>
      <c r="E2362" s="136">
        <v>42912</v>
      </c>
      <c r="F2362" s="136">
        <v>42912</v>
      </c>
      <c r="G2362" s="25">
        <f t="shared" si="114"/>
        <v>12</v>
      </c>
      <c r="H2362" s="373">
        <v>69697.13</v>
      </c>
      <c r="I2362" s="121">
        <f t="shared" si="115"/>
        <v>836365.56</v>
      </c>
    </row>
    <row r="2363" spans="1:9">
      <c r="A2363" s="23">
        <f t="shared" si="116"/>
        <v>2259</v>
      </c>
      <c r="B2363" s="226"/>
      <c r="C2363" s="226"/>
      <c r="D2363" s="136">
        <v>42900</v>
      </c>
      <c r="E2363" s="136">
        <v>42912</v>
      </c>
      <c r="F2363" s="136">
        <v>42912</v>
      </c>
      <c r="G2363" s="25">
        <f t="shared" si="114"/>
        <v>12</v>
      </c>
      <c r="H2363" s="373">
        <v>67445.820000000007</v>
      </c>
      <c r="I2363" s="121">
        <f t="shared" si="115"/>
        <v>809349.84</v>
      </c>
    </row>
    <row r="2364" spans="1:9">
      <c r="A2364" s="23">
        <f t="shared" si="116"/>
        <v>2260</v>
      </c>
      <c r="B2364" s="226"/>
      <c r="C2364" s="226"/>
      <c r="D2364" s="136">
        <v>42900</v>
      </c>
      <c r="E2364" s="136">
        <v>42912</v>
      </c>
      <c r="F2364" s="136">
        <v>42912</v>
      </c>
      <c r="G2364" s="25">
        <f t="shared" si="114"/>
        <v>12</v>
      </c>
      <c r="H2364" s="373">
        <v>69630.92</v>
      </c>
      <c r="I2364" s="121">
        <f t="shared" si="115"/>
        <v>835571.04</v>
      </c>
    </row>
    <row r="2365" spans="1:9">
      <c r="A2365" s="23">
        <f t="shared" si="116"/>
        <v>2261</v>
      </c>
      <c r="B2365" s="226"/>
      <c r="C2365" s="226"/>
      <c r="D2365" s="136">
        <v>42900</v>
      </c>
      <c r="E2365" s="136">
        <v>42912</v>
      </c>
      <c r="F2365" s="136">
        <v>42912</v>
      </c>
      <c r="G2365" s="25">
        <f t="shared" si="114"/>
        <v>12</v>
      </c>
      <c r="H2365" s="373">
        <v>68107.97</v>
      </c>
      <c r="I2365" s="121">
        <f t="shared" si="115"/>
        <v>817295.64</v>
      </c>
    </row>
    <row r="2366" spans="1:9">
      <c r="A2366" s="23">
        <f t="shared" si="116"/>
        <v>2262</v>
      </c>
      <c r="B2366" s="226"/>
      <c r="C2366" s="226"/>
      <c r="D2366" s="136">
        <v>42900</v>
      </c>
      <c r="E2366" s="136">
        <v>42912</v>
      </c>
      <c r="F2366" s="136">
        <v>42912</v>
      </c>
      <c r="G2366" s="25">
        <f t="shared" si="114"/>
        <v>12</v>
      </c>
      <c r="H2366" s="373">
        <v>67975.540000000008</v>
      </c>
      <c r="I2366" s="121">
        <f t="shared" si="115"/>
        <v>815706.48</v>
      </c>
    </row>
    <row r="2367" spans="1:9">
      <c r="A2367" s="23">
        <f t="shared" si="116"/>
        <v>2263</v>
      </c>
      <c r="B2367" s="226"/>
      <c r="C2367" s="226"/>
      <c r="D2367" s="136">
        <v>42900</v>
      </c>
      <c r="E2367" s="136">
        <v>42912</v>
      </c>
      <c r="F2367" s="136">
        <v>42912</v>
      </c>
      <c r="G2367" s="25">
        <f t="shared" si="114"/>
        <v>12</v>
      </c>
      <c r="H2367" s="373">
        <v>71418.720000000001</v>
      </c>
      <c r="I2367" s="121">
        <f t="shared" si="115"/>
        <v>857024.64</v>
      </c>
    </row>
    <row r="2368" spans="1:9">
      <c r="A2368" s="23">
        <f t="shared" si="116"/>
        <v>2264</v>
      </c>
      <c r="B2368" s="226" t="s">
        <v>274</v>
      </c>
      <c r="C2368" s="226" t="s">
        <v>614</v>
      </c>
      <c r="D2368" s="136">
        <v>42891</v>
      </c>
      <c r="E2368" s="136">
        <v>42933</v>
      </c>
      <c r="F2368" s="136">
        <v>42933</v>
      </c>
      <c r="G2368" s="25">
        <f t="shared" si="114"/>
        <v>42</v>
      </c>
      <c r="H2368" s="373">
        <v>3779.1215160000006</v>
      </c>
      <c r="I2368" s="121">
        <f t="shared" si="115"/>
        <v>158723.1</v>
      </c>
    </row>
    <row r="2369" spans="1:9">
      <c r="A2369" s="23">
        <f t="shared" si="116"/>
        <v>2265</v>
      </c>
      <c r="B2369" s="226"/>
      <c r="C2369" s="226"/>
      <c r="D2369" s="136">
        <v>42891</v>
      </c>
      <c r="E2369" s="136">
        <v>42933</v>
      </c>
      <c r="F2369" s="136">
        <v>42933</v>
      </c>
      <c r="G2369" s="25">
        <f t="shared" si="114"/>
        <v>42</v>
      </c>
      <c r="H2369" s="373">
        <v>3405.5419022999999</v>
      </c>
      <c r="I2369" s="121">
        <f t="shared" si="115"/>
        <v>143032.76</v>
      </c>
    </row>
    <row r="2370" spans="1:9">
      <c r="A2370" s="23">
        <f t="shared" si="116"/>
        <v>2266</v>
      </c>
      <c r="B2370" s="226"/>
      <c r="C2370" s="226"/>
      <c r="D2370" s="136">
        <v>42894</v>
      </c>
      <c r="E2370" s="136">
        <v>42933</v>
      </c>
      <c r="F2370" s="136">
        <v>42933</v>
      </c>
      <c r="G2370" s="25">
        <f t="shared" si="114"/>
        <v>39</v>
      </c>
      <c r="H2370" s="373">
        <v>3504.2774835999999</v>
      </c>
      <c r="I2370" s="121">
        <f t="shared" si="115"/>
        <v>136666.82</v>
      </c>
    </row>
    <row r="2371" spans="1:9">
      <c r="A2371" s="23">
        <f t="shared" si="116"/>
        <v>2267</v>
      </c>
      <c r="B2371" s="226"/>
      <c r="C2371" s="226"/>
      <c r="D2371" s="136">
        <v>42894</v>
      </c>
      <c r="E2371" s="136">
        <v>42933</v>
      </c>
      <c r="F2371" s="136">
        <v>42933</v>
      </c>
      <c r="G2371" s="25">
        <f t="shared" si="114"/>
        <v>39</v>
      </c>
      <c r="H2371" s="373">
        <v>3787.8637288999998</v>
      </c>
      <c r="I2371" s="121">
        <f t="shared" si="115"/>
        <v>147726.69</v>
      </c>
    </row>
    <row r="2372" spans="1:9">
      <c r="A2372" s="23">
        <f t="shared" si="116"/>
        <v>2268</v>
      </c>
      <c r="B2372" s="226"/>
      <c r="C2372" s="226"/>
      <c r="D2372" s="136">
        <v>42899</v>
      </c>
      <c r="E2372" s="136">
        <v>42933</v>
      </c>
      <c r="F2372" s="136">
        <v>42933</v>
      </c>
      <c r="G2372" s="25">
        <f t="shared" si="114"/>
        <v>34</v>
      </c>
      <c r="H2372" s="373">
        <v>3608.3055319999999</v>
      </c>
      <c r="I2372" s="121">
        <f t="shared" si="115"/>
        <v>122682.39</v>
      </c>
    </row>
    <row r="2373" spans="1:9">
      <c r="A2373" s="23">
        <f t="shared" si="116"/>
        <v>2269</v>
      </c>
      <c r="B2373" s="226"/>
      <c r="C2373" s="226"/>
      <c r="D2373" s="136">
        <v>42899</v>
      </c>
      <c r="E2373" s="136">
        <v>42933</v>
      </c>
      <c r="F2373" s="136">
        <v>42933</v>
      </c>
      <c r="G2373" s="25">
        <f t="shared" si="114"/>
        <v>34</v>
      </c>
      <c r="H2373" s="373">
        <v>3488.1001043000001</v>
      </c>
      <c r="I2373" s="121">
        <f t="shared" si="115"/>
        <v>118595.4</v>
      </c>
    </row>
    <row r="2374" spans="1:9">
      <c r="A2374" s="23">
        <f t="shared" si="116"/>
        <v>2270</v>
      </c>
      <c r="B2374" s="226"/>
      <c r="C2374" s="226"/>
      <c r="D2374" s="136">
        <v>42894</v>
      </c>
      <c r="E2374" s="136">
        <v>42933</v>
      </c>
      <c r="F2374" s="136">
        <v>42933</v>
      </c>
      <c r="G2374" s="25">
        <f t="shared" si="114"/>
        <v>39</v>
      </c>
      <c r="H2374" s="373">
        <v>3623.8401016000003</v>
      </c>
      <c r="I2374" s="121">
        <f t="shared" si="115"/>
        <v>141329.76</v>
      </c>
    </row>
    <row r="2375" spans="1:9">
      <c r="A2375" s="23">
        <f t="shared" si="116"/>
        <v>2271</v>
      </c>
      <c r="B2375" s="226"/>
      <c r="C2375" s="226"/>
      <c r="D2375" s="136">
        <v>42894</v>
      </c>
      <c r="E2375" s="136">
        <v>42933</v>
      </c>
      <c r="F2375" s="136">
        <v>42933</v>
      </c>
      <c r="G2375" s="25">
        <f t="shared" si="114"/>
        <v>39</v>
      </c>
      <c r="H2375" s="373">
        <v>3824.8681449000001</v>
      </c>
      <c r="I2375" s="121">
        <f t="shared" si="115"/>
        <v>149169.85999999999</v>
      </c>
    </row>
    <row r="2376" spans="1:9">
      <c r="A2376" s="23">
        <f t="shared" si="116"/>
        <v>2272</v>
      </c>
      <c r="B2376" s="226"/>
      <c r="C2376" s="226"/>
      <c r="D2376" s="136">
        <v>42894</v>
      </c>
      <c r="E2376" s="136">
        <v>42933</v>
      </c>
      <c r="F2376" s="136">
        <v>42933</v>
      </c>
      <c r="G2376" s="25">
        <f t="shared" si="114"/>
        <v>39</v>
      </c>
      <c r="H2376" s="373">
        <v>3823.6039523999998</v>
      </c>
      <c r="I2376" s="121">
        <f t="shared" si="115"/>
        <v>149120.54999999999</v>
      </c>
    </row>
    <row r="2377" spans="1:9">
      <c r="A2377" s="23">
        <f t="shared" si="116"/>
        <v>2273</v>
      </c>
      <c r="B2377" s="226"/>
      <c r="C2377" s="226"/>
      <c r="D2377" s="136">
        <v>42900</v>
      </c>
      <c r="E2377" s="136">
        <v>42933</v>
      </c>
      <c r="F2377" s="136">
        <v>42933</v>
      </c>
      <c r="G2377" s="25">
        <f t="shared" si="114"/>
        <v>33</v>
      </c>
      <c r="H2377" s="373">
        <v>3834.1460327000004</v>
      </c>
      <c r="I2377" s="121">
        <f t="shared" si="115"/>
        <v>126526.82</v>
      </c>
    </row>
    <row r="2378" spans="1:9">
      <c r="A2378" s="23">
        <f t="shared" si="116"/>
        <v>2274</v>
      </c>
      <c r="B2378" s="226"/>
      <c r="C2378" s="226"/>
      <c r="D2378" s="136">
        <v>42900</v>
      </c>
      <c r="E2378" s="136">
        <v>42933</v>
      </c>
      <c r="F2378" s="136">
        <v>42933</v>
      </c>
      <c r="G2378" s="25">
        <f t="shared" si="114"/>
        <v>33</v>
      </c>
      <c r="H2378" s="373">
        <v>3710.2980161999999</v>
      </c>
      <c r="I2378" s="121">
        <f t="shared" si="115"/>
        <v>122439.83</v>
      </c>
    </row>
    <row r="2379" spans="1:9">
      <c r="A2379" s="23">
        <f t="shared" si="116"/>
        <v>2275</v>
      </c>
      <c r="B2379" s="226"/>
      <c r="C2379" s="226"/>
      <c r="D2379" s="136">
        <v>42900</v>
      </c>
      <c r="E2379" s="136">
        <v>42933</v>
      </c>
      <c r="F2379" s="136">
        <v>42933</v>
      </c>
      <c r="G2379" s="25">
        <f t="shared" si="114"/>
        <v>33</v>
      </c>
      <c r="H2379" s="373">
        <v>3830.5034438999996</v>
      </c>
      <c r="I2379" s="121">
        <f t="shared" si="115"/>
        <v>126406.61</v>
      </c>
    </row>
    <row r="2380" spans="1:9">
      <c r="A2380" s="23">
        <f t="shared" si="116"/>
        <v>2276</v>
      </c>
      <c r="B2380" s="226"/>
      <c r="C2380" s="226"/>
      <c r="D2380" s="136">
        <v>42900</v>
      </c>
      <c r="E2380" s="136">
        <v>42933</v>
      </c>
      <c r="F2380" s="136">
        <v>42933</v>
      </c>
      <c r="G2380" s="25">
        <f t="shared" si="114"/>
        <v>33</v>
      </c>
      <c r="H2380" s="373">
        <v>3746.7239033999999</v>
      </c>
      <c r="I2380" s="121">
        <f t="shared" si="115"/>
        <v>123641.89</v>
      </c>
    </row>
    <row r="2381" spans="1:9">
      <c r="A2381" s="23">
        <f t="shared" si="116"/>
        <v>2277</v>
      </c>
      <c r="B2381" s="226"/>
      <c r="C2381" s="226"/>
      <c r="D2381" s="136">
        <v>42900</v>
      </c>
      <c r="E2381" s="136">
        <v>42933</v>
      </c>
      <c r="F2381" s="136">
        <v>42933</v>
      </c>
      <c r="G2381" s="25">
        <f t="shared" si="114"/>
        <v>33</v>
      </c>
      <c r="H2381" s="373">
        <v>3739.4387259</v>
      </c>
      <c r="I2381" s="121">
        <f t="shared" si="115"/>
        <v>123401.48</v>
      </c>
    </row>
    <row r="2382" spans="1:9">
      <c r="A2382" s="23">
        <f t="shared" si="116"/>
        <v>2278</v>
      </c>
      <c r="B2382" s="226"/>
      <c r="C2382" s="226"/>
      <c r="D2382" s="136">
        <v>42900</v>
      </c>
      <c r="E2382" s="136">
        <v>42933</v>
      </c>
      <c r="F2382" s="136">
        <v>42933</v>
      </c>
      <c r="G2382" s="25">
        <f t="shared" si="114"/>
        <v>33</v>
      </c>
      <c r="H2382" s="373">
        <v>3928.8533393999996</v>
      </c>
      <c r="I2382" s="121">
        <f t="shared" si="115"/>
        <v>129652.16</v>
      </c>
    </row>
    <row r="2383" spans="1:9">
      <c r="A2383" s="23">
        <f t="shared" si="116"/>
        <v>2279</v>
      </c>
      <c r="B2383" s="226"/>
      <c r="C2383" s="226"/>
      <c r="D2383" s="136">
        <v>42907</v>
      </c>
      <c r="E2383" s="136">
        <v>42933</v>
      </c>
      <c r="F2383" s="136">
        <v>42933</v>
      </c>
      <c r="G2383" s="25">
        <f t="shared" si="114"/>
        <v>26</v>
      </c>
      <c r="H2383" s="373">
        <v>71854.693903399995</v>
      </c>
      <c r="I2383" s="121">
        <f t="shared" si="115"/>
        <v>1868222.04</v>
      </c>
    </row>
    <row r="2384" spans="1:9">
      <c r="A2384" s="23">
        <f t="shared" si="116"/>
        <v>2280</v>
      </c>
      <c r="B2384" s="226"/>
      <c r="C2384" s="226"/>
      <c r="D2384" s="136">
        <v>42907</v>
      </c>
      <c r="E2384" s="136">
        <v>42933</v>
      </c>
      <c r="F2384" s="136">
        <v>42933</v>
      </c>
      <c r="G2384" s="25">
        <f t="shared" si="114"/>
        <v>26</v>
      </c>
      <c r="H2384" s="373">
        <v>67850.207861799994</v>
      </c>
      <c r="I2384" s="121">
        <f t="shared" si="115"/>
        <v>1764105.4</v>
      </c>
    </row>
    <row r="2385" spans="1:9">
      <c r="A2385" s="23">
        <f t="shared" si="116"/>
        <v>2281</v>
      </c>
      <c r="B2385" s="226"/>
      <c r="C2385" s="226"/>
      <c r="D2385" s="136">
        <v>42907</v>
      </c>
      <c r="E2385" s="136">
        <v>42933</v>
      </c>
      <c r="F2385" s="136">
        <v>42933</v>
      </c>
      <c r="G2385" s="25">
        <f t="shared" si="114"/>
        <v>26</v>
      </c>
      <c r="H2385" s="373">
        <v>70203.590247600005</v>
      </c>
      <c r="I2385" s="121">
        <f t="shared" si="115"/>
        <v>1825293.35</v>
      </c>
    </row>
    <row r="2386" spans="1:9">
      <c r="A2386" s="23">
        <f t="shared" si="116"/>
        <v>2282</v>
      </c>
      <c r="B2386" s="226"/>
      <c r="C2386" s="226"/>
      <c r="D2386" s="136">
        <v>42907</v>
      </c>
      <c r="E2386" s="136">
        <v>42933</v>
      </c>
      <c r="F2386" s="136">
        <v>42933</v>
      </c>
      <c r="G2386" s="25">
        <f t="shared" si="114"/>
        <v>26</v>
      </c>
      <c r="H2386" s="373">
        <v>74206.430581299996</v>
      </c>
      <c r="I2386" s="121">
        <f t="shared" si="115"/>
        <v>1929367.2</v>
      </c>
    </row>
    <row r="2387" spans="1:9">
      <c r="A2387" s="23">
        <f t="shared" si="116"/>
        <v>2283</v>
      </c>
      <c r="B2387" s="226"/>
      <c r="C2387" s="226"/>
      <c r="D2387" s="136">
        <v>42907</v>
      </c>
      <c r="E2387" s="136">
        <v>42933</v>
      </c>
      <c r="F2387" s="136">
        <v>42933</v>
      </c>
      <c r="G2387" s="25">
        <f t="shared" si="114"/>
        <v>26</v>
      </c>
      <c r="H2387" s="373">
        <v>67906.5033597</v>
      </c>
      <c r="I2387" s="121">
        <f t="shared" si="115"/>
        <v>1765569.09</v>
      </c>
    </row>
    <row r="2388" spans="1:9">
      <c r="A2388" s="23">
        <f t="shared" si="116"/>
        <v>2284</v>
      </c>
      <c r="B2388" s="226"/>
      <c r="C2388" s="226"/>
      <c r="D2388" s="136">
        <v>42907</v>
      </c>
      <c r="E2388" s="136">
        <v>42933</v>
      </c>
      <c r="F2388" s="136">
        <v>42933</v>
      </c>
      <c r="G2388" s="25">
        <f t="shared" si="114"/>
        <v>26</v>
      </c>
      <c r="H2388" s="373">
        <v>67424.900924600006</v>
      </c>
      <c r="I2388" s="121">
        <f t="shared" si="115"/>
        <v>1753047.42</v>
      </c>
    </row>
    <row r="2389" spans="1:9">
      <c r="A2389" s="23">
        <f t="shared" si="116"/>
        <v>2285</v>
      </c>
      <c r="B2389" s="226"/>
      <c r="C2389" s="226"/>
      <c r="D2389" s="136">
        <v>42914</v>
      </c>
      <c r="E2389" s="136">
        <v>42933</v>
      </c>
      <c r="F2389" s="136">
        <v>42933</v>
      </c>
      <c r="G2389" s="25">
        <f t="shared" si="114"/>
        <v>19</v>
      </c>
      <c r="H2389" s="373">
        <v>73691.542559699999</v>
      </c>
      <c r="I2389" s="121">
        <f t="shared" si="115"/>
        <v>1400139.31</v>
      </c>
    </row>
    <row r="2390" spans="1:9">
      <c r="A2390" s="23">
        <f t="shared" si="116"/>
        <v>2286</v>
      </c>
      <c r="B2390" s="226"/>
      <c r="C2390" s="226"/>
      <c r="D2390" s="136">
        <v>42914</v>
      </c>
      <c r="E2390" s="136">
        <v>42933</v>
      </c>
      <c r="F2390" s="136">
        <v>42933</v>
      </c>
      <c r="G2390" s="25">
        <f t="shared" si="114"/>
        <v>19</v>
      </c>
      <c r="H2390" s="373">
        <v>72401.231803400005</v>
      </c>
      <c r="I2390" s="121">
        <f t="shared" si="115"/>
        <v>1375623.4</v>
      </c>
    </row>
    <row r="2391" spans="1:9">
      <c r="A2391" s="23">
        <f t="shared" si="116"/>
        <v>2287</v>
      </c>
      <c r="B2391" s="226"/>
      <c r="C2391" s="226"/>
      <c r="D2391" s="136">
        <v>42907</v>
      </c>
      <c r="E2391" s="136">
        <v>42933</v>
      </c>
      <c r="F2391" s="136">
        <v>42933</v>
      </c>
      <c r="G2391" s="25">
        <f t="shared" si="114"/>
        <v>26</v>
      </c>
      <c r="H2391" s="373">
        <v>67174.240459099994</v>
      </c>
      <c r="I2391" s="121">
        <f t="shared" si="115"/>
        <v>1746530.25</v>
      </c>
    </row>
    <row r="2392" spans="1:9">
      <c r="A2392" s="23">
        <f t="shared" si="116"/>
        <v>2288</v>
      </c>
      <c r="B2392" s="226"/>
      <c r="C2392" s="226"/>
      <c r="D2392" s="136">
        <v>42914</v>
      </c>
      <c r="E2392" s="136">
        <v>42933</v>
      </c>
      <c r="F2392" s="136">
        <v>42933</v>
      </c>
      <c r="G2392" s="25">
        <f t="shared" si="114"/>
        <v>19</v>
      </c>
      <c r="H2392" s="373">
        <v>68711.107411000005</v>
      </c>
      <c r="I2392" s="121">
        <f t="shared" si="115"/>
        <v>1305511.04</v>
      </c>
    </row>
    <row r="2393" spans="1:9">
      <c r="A2393" s="23">
        <f t="shared" si="116"/>
        <v>2289</v>
      </c>
      <c r="B2393" s="226"/>
      <c r="C2393" s="226"/>
      <c r="D2393" s="136">
        <v>42914</v>
      </c>
      <c r="E2393" s="136">
        <v>42933</v>
      </c>
      <c r="F2393" s="136">
        <v>42933</v>
      </c>
      <c r="G2393" s="25">
        <f t="shared" si="114"/>
        <v>19</v>
      </c>
      <c r="H2393" s="373">
        <v>73610.581442199997</v>
      </c>
      <c r="I2393" s="121">
        <f t="shared" si="115"/>
        <v>1398601.05</v>
      </c>
    </row>
    <row r="2394" spans="1:9">
      <c r="A2394" s="23">
        <f t="shared" si="116"/>
        <v>2290</v>
      </c>
      <c r="B2394" s="226"/>
      <c r="C2394" s="226"/>
      <c r="D2394" s="136">
        <v>42914</v>
      </c>
      <c r="E2394" s="136">
        <v>42933</v>
      </c>
      <c r="F2394" s="136">
        <v>42933</v>
      </c>
      <c r="G2394" s="25">
        <f t="shared" si="114"/>
        <v>19</v>
      </c>
      <c r="H2394" s="373">
        <v>73181.993089099997</v>
      </c>
      <c r="I2394" s="121">
        <f t="shared" si="115"/>
        <v>1390457.87</v>
      </c>
    </row>
    <row r="2395" spans="1:9">
      <c r="A2395" s="23">
        <f t="shared" si="116"/>
        <v>2291</v>
      </c>
      <c r="B2395" s="226"/>
      <c r="C2395" s="226"/>
      <c r="D2395" s="136">
        <v>42914</v>
      </c>
      <c r="E2395" s="136">
        <v>42933</v>
      </c>
      <c r="F2395" s="136">
        <v>42933</v>
      </c>
      <c r="G2395" s="25">
        <f t="shared" si="114"/>
        <v>19</v>
      </c>
      <c r="H2395" s="373">
        <v>69274.072390700007</v>
      </c>
      <c r="I2395" s="121">
        <f t="shared" si="115"/>
        <v>1316207.3799999999</v>
      </c>
    </row>
    <row r="2396" spans="1:9">
      <c r="A2396" s="23">
        <f t="shared" si="116"/>
        <v>2292</v>
      </c>
      <c r="B2396" s="226"/>
      <c r="C2396" s="226"/>
      <c r="D2396" s="136">
        <v>42914</v>
      </c>
      <c r="E2396" s="136">
        <v>42933</v>
      </c>
      <c r="F2396" s="136">
        <v>42933</v>
      </c>
      <c r="G2396" s="25">
        <f t="shared" si="114"/>
        <v>19</v>
      </c>
      <c r="H2396" s="373">
        <v>69619.251064299999</v>
      </c>
      <c r="I2396" s="121">
        <f t="shared" si="115"/>
        <v>1322765.77</v>
      </c>
    </row>
    <row r="2397" spans="1:9">
      <c r="A2397" s="23">
        <f t="shared" si="116"/>
        <v>2293</v>
      </c>
      <c r="B2397" s="226"/>
      <c r="C2397" s="226"/>
      <c r="D2397" s="136">
        <v>42914</v>
      </c>
      <c r="E2397" s="136">
        <v>42933</v>
      </c>
      <c r="F2397" s="136">
        <v>42933</v>
      </c>
      <c r="G2397" s="25">
        <f t="shared" si="114"/>
        <v>19</v>
      </c>
      <c r="H2397" s="373">
        <v>72134.124258299998</v>
      </c>
      <c r="I2397" s="121">
        <f t="shared" si="115"/>
        <v>1370548.36</v>
      </c>
    </row>
    <row r="2398" spans="1:9">
      <c r="A2398" s="23">
        <f t="shared" si="116"/>
        <v>2294</v>
      </c>
      <c r="B2398" s="226" t="s">
        <v>274</v>
      </c>
      <c r="C2398" s="226" t="s">
        <v>615</v>
      </c>
      <c r="D2398" s="136">
        <v>42922</v>
      </c>
      <c r="E2398" s="136">
        <v>42941</v>
      </c>
      <c r="F2398" s="136">
        <v>42941</v>
      </c>
      <c r="G2398" s="25">
        <f t="shared" si="114"/>
        <v>19</v>
      </c>
      <c r="H2398" s="373">
        <v>63426.96</v>
      </c>
      <c r="I2398" s="121">
        <f t="shared" si="115"/>
        <v>1205112.24</v>
      </c>
    </row>
    <row r="2399" spans="1:9">
      <c r="A2399" s="23">
        <f t="shared" si="116"/>
        <v>2295</v>
      </c>
      <c r="B2399" s="226"/>
      <c r="C2399" s="226"/>
      <c r="D2399" s="136">
        <v>42922</v>
      </c>
      <c r="E2399" s="136">
        <v>42941</v>
      </c>
      <c r="F2399" s="136">
        <v>42941</v>
      </c>
      <c r="G2399" s="25">
        <f t="shared" si="114"/>
        <v>19</v>
      </c>
      <c r="H2399" s="373">
        <v>68378.67</v>
      </c>
      <c r="I2399" s="121">
        <f t="shared" si="115"/>
        <v>1299194.73</v>
      </c>
    </row>
    <row r="2400" spans="1:9">
      <c r="A2400" s="23">
        <f t="shared" si="116"/>
        <v>2296</v>
      </c>
      <c r="B2400" s="226"/>
      <c r="C2400" s="226"/>
      <c r="D2400" s="136">
        <v>42922</v>
      </c>
      <c r="E2400" s="136">
        <v>42941</v>
      </c>
      <c r="F2400" s="136">
        <v>42941</v>
      </c>
      <c r="G2400" s="25">
        <f t="shared" si="114"/>
        <v>19</v>
      </c>
      <c r="H2400" s="373">
        <v>67038.009999999995</v>
      </c>
      <c r="I2400" s="121">
        <f t="shared" si="115"/>
        <v>1273722.19</v>
      </c>
    </row>
    <row r="2401" spans="1:9">
      <c r="A2401" s="23">
        <f t="shared" si="116"/>
        <v>2297</v>
      </c>
      <c r="B2401" s="226"/>
      <c r="C2401" s="226"/>
      <c r="D2401" s="136">
        <v>42922</v>
      </c>
      <c r="E2401" s="136">
        <v>42941</v>
      </c>
      <c r="F2401" s="136">
        <v>42941</v>
      </c>
      <c r="G2401" s="25">
        <f t="shared" si="114"/>
        <v>19</v>
      </c>
      <c r="H2401" s="373">
        <v>70009.900000000009</v>
      </c>
      <c r="I2401" s="121">
        <f t="shared" si="115"/>
        <v>1330188.1000000001</v>
      </c>
    </row>
    <row r="2402" spans="1:9">
      <c r="A2402" s="23">
        <f t="shared" si="116"/>
        <v>2298</v>
      </c>
      <c r="B2402" s="226"/>
      <c r="C2402" s="226"/>
      <c r="D2402" s="136">
        <v>42922</v>
      </c>
      <c r="E2402" s="136">
        <v>42941</v>
      </c>
      <c r="F2402" s="136">
        <v>42941</v>
      </c>
      <c r="G2402" s="25">
        <f t="shared" si="114"/>
        <v>19</v>
      </c>
      <c r="H2402" s="373">
        <v>70756.570000000007</v>
      </c>
      <c r="I2402" s="121">
        <f t="shared" si="115"/>
        <v>1344374.83</v>
      </c>
    </row>
    <row r="2403" spans="1:9">
      <c r="A2403" s="23">
        <f t="shared" si="116"/>
        <v>2299</v>
      </c>
      <c r="B2403" s="226"/>
      <c r="C2403" s="226"/>
      <c r="D2403" s="136">
        <v>42922</v>
      </c>
      <c r="E2403" s="136">
        <v>42941</v>
      </c>
      <c r="F2403" s="136">
        <v>42941</v>
      </c>
      <c r="G2403" s="25">
        <f t="shared" si="114"/>
        <v>19</v>
      </c>
      <c r="H2403" s="373">
        <v>67776.899999999994</v>
      </c>
      <c r="I2403" s="121">
        <f t="shared" si="115"/>
        <v>1287761.1000000001</v>
      </c>
    </row>
    <row r="2404" spans="1:9">
      <c r="A2404" s="23">
        <f t="shared" si="116"/>
        <v>2300</v>
      </c>
      <c r="B2404" s="226"/>
      <c r="C2404" s="226"/>
      <c r="D2404" s="136">
        <v>42922</v>
      </c>
      <c r="E2404" s="136">
        <v>42941</v>
      </c>
      <c r="F2404" s="136">
        <v>42941</v>
      </c>
      <c r="G2404" s="25">
        <f t="shared" si="114"/>
        <v>19</v>
      </c>
      <c r="H2404" s="373">
        <v>71441.31</v>
      </c>
      <c r="I2404" s="121">
        <f t="shared" si="115"/>
        <v>1357384.89</v>
      </c>
    </row>
    <row r="2405" spans="1:9">
      <c r="A2405" s="23">
        <f t="shared" si="116"/>
        <v>2301</v>
      </c>
      <c r="B2405" s="226"/>
      <c r="C2405" s="226"/>
      <c r="D2405" s="136">
        <v>42922</v>
      </c>
      <c r="E2405" s="136">
        <v>42941</v>
      </c>
      <c r="F2405" s="136">
        <v>42941</v>
      </c>
      <c r="G2405" s="25">
        <f t="shared" si="114"/>
        <v>19</v>
      </c>
      <c r="H2405" s="373">
        <v>69101.2</v>
      </c>
      <c r="I2405" s="121">
        <f t="shared" si="115"/>
        <v>1312922.8</v>
      </c>
    </row>
    <row r="2406" spans="1:9">
      <c r="A2406" s="23">
        <f t="shared" si="116"/>
        <v>2302</v>
      </c>
      <c r="B2406" s="226"/>
      <c r="C2406" s="226"/>
      <c r="D2406" s="136">
        <v>42928</v>
      </c>
      <c r="E2406" s="136">
        <v>42941</v>
      </c>
      <c r="F2406" s="136">
        <v>42941</v>
      </c>
      <c r="G2406" s="25">
        <f t="shared" si="114"/>
        <v>13</v>
      </c>
      <c r="H2406" s="373">
        <v>64201.29</v>
      </c>
      <c r="I2406" s="121">
        <f t="shared" si="115"/>
        <v>834616.77</v>
      </c>
    </row>
    <row r="2407" spans="1:9">
      <c r="A2407" s="23">
        <f t="shared" si="116"/>
        <v>2303</v>
      </c>
      <c r="B2407" s="226"/>
      <c r="C2407" s="226"/>
      <c r="D2407" s="136">
        <v>42928</v>
      </c>
      <c r="E2407" s="136">
        <v>42941</v>
      </c>
      <c r="F2407" s="136">
        <v>42941</v>
      </c>
      <c r="G2407" s="25">
        <f t="shared" si="114"/>
        <v>13</v>
      </c>
      <c r="H2407" s="373">
        <v>70094.42</v>
      </c>
      <c r="I2407" s="121">
        <f t="shared" si="115"/>
        <v>911227.46</v>
      </c>
    </row>
    <row r="2408" spans="1:9">
      <c r="A2408" s="23">
        <f t="shared" si="116"/>
        <v>2304</v>
      </c>
      <c r="B2408" s="226"/>
      <c r="C2408" s="226"/>
      <c r="D2408" s="136">
        <v>42928</v>
      </c>
      <c r="E2408" s="136">
        <v>42941</v>
      </c>
      <c r="F2408" s="136">
        <v>42941</v>
      </c>
      <c r="G2408" s="25">
        <f t="shared" si="114"/>
        <v>13</v>
      </c>
      <c r="H2408" s="373">
        <v>68724.55</v>
      </c>
      <c r="I2408" s="121">
        <f t="shared" si="115"/>
        <v>893419.15</v>
      </c>
    </row>
    <row r="2409" spans="1:9">
      <c r="A2409" s="23">
        <f t="shared" si="116"/>
        <v>2305</v>
      </c>
      <c r="B2409" s="226"/>
      <c r="C2409" s="226"/>
      <c r="D2409" s="136">
        <v>42928</v>
      </c>
      <c r="E2409" s="136">
        <v>42941</v>
      </c>
      <c r="F2409" s="136">
        <v>42941</v>
      </c>
      <c r="G2409" s="25">
        <f t="shared" ref="G2409:G2472" si="117">F2409-D2409</f>
        <v>13</v>
      </c>
      <c r="H2409" s="373">
        <v>67578.25</v>
      </c>
      <c r="I2409" s="121">
        <f t="shared" ref="I2409:I2472" si="118">ROUND(G2409*H2409,2)</f>
        <v>878517.25</v>
      </c>
    </row>
    <row r="2410" spans="1:9">
      <c r="A2410" s="23">
        <f t="shared" si="116"/>
        <v>2306</v>
      </c>
      <c r="B2410" s="226"/>
      <c r="C2410" s="226"/>
      <c r="D2410" s="136">
        <v>42928</v>
      </c>
      <c r="E2410" s="136">
        <v>42941</v>
      </c>
      <c r="F2410" s="136">
        <v>42941</v>
      </c>
      <c r="G2410" s="25">
        <f t="shared" si="117"/>
        <v>13</v>
      </c>
      <c r="H2410" s="373">
        <v>67180.960000000006</v>
      </c>
      <c r="I2410" s="121">
        <f t="shared" si="118"/>
        <v>873352.48</v>
      </c>
    </row>
    <row r="2411" spans="1:9">
      <c r="A2411" s="23">
        <f t="shared" si="116"/>
        <v>2307</v>
      </c>
      <c r="B2411" s="226"/>
      <c r="C2411" s="226"/>
      <c r="D2411" s="136">
        <v>42926</v>
      </c>
      <c r="E2411" s="136">
        <v>42941</v>
      </c>
      <c r="F2411" s="136">
        <v>42941</v>
      </c>
      <c r="G2411" s="25">
        <f t="shared" si="117"/>
        <v>15</v>
      </c>
      <c r="H2411" s="373">
        <v>66381.320000000007</v>
      </c>
      <c r="I2411" s="121">
        <f t="shared" si="118"/>
        <v>995719.8</v>
      </c>
    </row>
    <row r="2412" spans="1:9">
      <c r="A2412" s="23">
        <f t="shared" si="116"/>
        <v>2308</v>
      </c>
      <c r="B2412" s="226"/>
      <c r="C2412" s="226"/>
      <c r="D2412" s="136">
        <v>42926</v>
      </c>
      <c r="E2412" s="136">
        <v>42941</v>
      </c>
      <c r="F2412" s="136">
        <v>42941</v>
      </c>
      <c r="G2412" s="25">
        <f t="shared" si="117"/>
        <v>15</v>
      </c>
      <c r="H2412" s="373">
        <v>67644.47</v>
      </c>
      <c r="I2412" s="121">
        <f t="shared" si="118"/>
        <v>1014667.05</v>
      </c>
    </row>
    <row r="2413" spans="1:9">
      <c r="A2413" s="23">
        <f t="shared" si="116"/>
        <v>2309</v>
      </c>
      <c r="B2413" s="226" t="s">
        <v>274</v>
      </c>
      <c r="C2413" s="226" t="s">
        <v>616</v>
      </c>
      <c r="D2413" s="136">
        <v>42922</v>
      </c>
      <c r="E2413" s="136">
        <v>42962</v>
      </c>
      <c r="F2413" s="136">
        <v>42962</v>
      </c>
      <c r="G2413" s="25">
        <f t="shared" si="117"/>
        <v>40</v>
      </c>
      <c r="H2413" s="373">
        <v>3669.4409882</v>
      </c>
      <c r="I2413" s="121">
        <f t="shared" si="118"/>
        <v>146777.64000000001</v>
      </c>
    </row>
    <row r="2414" spans="1:9">
      <c r="A2414" s="23">
        <f t="shared" si="116"/>
        <v>2310</v>
      </c>
      <c r="B2414" s="226"/>
      <c r="C2414" s="226"/>
      <c r="D2414" s="136">
        <v>42922</v>
      </c>
      <c r="E2414" s="136">
        <v>42962</v>
      </c>
      <c r="F2414" s="136">
        <v>42962</v>
      </c>
      <c r="G2414" s="25">
        <f t="shared" si="117"/>
        <v>40</v>
      </c>
      <c r="H2414" s="373">
        <v>3955.9125575000003</v>
      </c>
      <c r="I2414" s="121">
        <f t="shared" si="118"/>
        <v>158236.5</v>
      </c>
    </row>
    <row r="2415" spans="1:9">
      <c r="A2415" s="23">
        <f t="shared" si="116"/>
        <v>2311</v>
      </c>
      <c r="B2415" s="226"/>
      <c r="C2415" s="226"/>
      <c r="D2415" s="136">
        <v>42922</v>
      </c>
      <c r="E2415" s="136">
        <v>42962</v>
      </c>
      <c r="F2415" s="136">
        <v>42962</v>
      </c>
      <c r="G2415" s="25">
        <f t="shared" si="117"/>
        <v>40</v>
      </c>
      <c r="H2415" s="373">
        <v>3878.3513885000007</v>
      </c>
      <c r="I2415" s="121">
        <f t="shared" si="118"/>
        <v>155134.06</v>
      </c>
    </row>
    <row r="2416" spans="1:9">
      <c r="A2416" s="23">
        <f t="shared" si="116"/>
        <v>2312</v>
      </c>
      <c r="B2416" s="226"/>
      <c r="C2416" s="226"/>
      <c r="D2416" s="136">
        <v>42922</v>
      </c>
      <c r="E2416" s="136">
        <v>42962</v>
      </c>
      <c r="F2416" s="136">
        <v>42962</v>
      </c>
      <c r="G2416" s="25">
        <f t="shared" si="117"/>
        <v>40</v>
      </c>
      <c r="H2416" s="373">
        <v>4050.2839042999999</v>
      </c>
      <c r="I2416" s="121">
        <f t="shared" si="118"/>
        <v>162011.35999999999</v>
      </c>
    </row>
    <row r="2417" spans="1:9">
      <c r="A2417" s="23">
        <f t="shared" si="116"/>
        <v>2313</v>
      </c>
      <c r="B2417" s="226"/>
      <c r="C2417" s="226"/>
      <c r="D2417" s="136">
        <v>42922</v>
      </c>
      <c r="E2417" s="136">
        <v>42962</v>
      </c>
      <c r="F2417" s="136">
        <v>42962</v>
      </c>
      <c r="G2417" s="25">
        <f t="shared" si="117"/>
        <v>40</v>
      </c>
      <c r="H2417" s="373">
        <v>4093.4811038999997</v>
      </c>
      <c r="I2417" s="121">
        <f t="shared" si="118"/>
        <v>163739.24</v>
      </c>
    </row>
    <row r="2418" spans="1:9">
      <c r="A2418" s="23">
        <f t="shared" si="116"/>
        <v>2314</v>
      </c>
      <c r="B2418" s="226"/>
      <c r="C2418" s="226"/>
      <c r="D2418" s="136">
        <v>42922</v>
      </c>
      <c r="E2418" s="136">
        <v>42962</v>
      </c>
      <c r="F2418" s="136">
        <v>42962</v>
      </c>
      <c r="G2418" s="25">
        <f t="shared" si="117"/>
        <v>40</v>
      </c>
      <c r="H2418" s="373">
        <v>3921.0979130999999</v>
      </c>
      <c r="I2418" s="121">
        <f t="shared" si="118"/>
        <v>156843.92000000001</v>
      </c>
    </row>
    <row r="2419" spans="1:9">
      <c r="A2419" s="23">
        <f t="shared" si="116"/>
        <v>2315</v>
      </c>
      <c r="B2419" s="226"/>
      <c r="C2419" s="226"/>
      <c r="D2419" s="136">
        <v>42922</v>
      </c>
      <c r="E2419" s="136">
        <v>42962</v>
      </c>
      <c r="F2419" s="136">
        <v>42962</v>
      </c>
      <c r="G2419" s="25">
        <f t="shared" si="117"/>
        <v>40</v>
      </c>
      <c r="H2419" s="373">
        <v>4133.0954370999998</v>
      </c>
      <c r="I2419" s="121">
        <f t="shared" si="118"/>
        <v>165323.82</v>
      </c>
    </row>
    <row r="2420" spans="1:9">
      <c r="A2420" s="23">
        <f t="shared" si="116"/>
        <v>2316</v>
      </c>
      <c r="B2420" s="226"/>
      <c r="C2420" s="226"/>
      <c r="D2420" s="136">
        <v>42922</v>
      </c>
      <c r="E2420" s="136">
        <v>42962</v>
      </c>
      <c r="F2420" s="136">
        <v>42962</v>
      </c>
      <c r="G2420" s="25">
        <f t="shared" si="117"/>
        <v>40</v>
      </c>
      <c r="H2420" s="373">
        <v>3997.7126644999998</v>
      </c>
      <c r="I2420" s="121">
        <f t="shared" si="118"/>
        <v>159908.51</v>
      </c>
    </row>
    <row r="2421" spans="1:9">
      <c r="A2421" s="23">
        <f t="shared" si="116"/>
        <v>2317</v>
      </c>
      <c r="B2421" s="226"/>
      <c r="C2421" s="226"/>
      <c r="D2421" s="136">
        <v>42928</v>
      </c>
      <c r="E2421" s="136">
        <v>42962</v>
      </c>
      <c r="F2421" s="136">
        <v>42962</v>
      </c>
      <c r="G2421" s="25">
        <f t="shared" si="117"/>
        <v>34</v>
      </c>
      <c r="H2421" s="373">
        <v>3714.2380840999999</v>
      </c>
      <c r="I2421" s="121">
        <f t="shared" si="118"/>
        <v>126284.09</v>
      </c>
    </row>
    <row r="2422" spans="1:9">
      <c r="A2422" s="23">
        <f t="shared" ref="A2422:A2485" si="119">A2421+1</f>
        <v>2318</v>
      </c>
      <c r="B2422" s="226"/>
      <c r="C2422" s="226"/>
      <c r="D2422" s="136">
        <v>42928</v>
      </c>
      <c r="E2422" s="136">
        <v>42962</v>
      </c>
      <c r="F2422" s="136">
        <v>42962</v>
      </c>
      <c r="G2422" s="25">
        <f t="shared" si="117"/>
        <v>34</v>
      </c>
      <c r="H2422" s="373">
        <v>4055.1737281000005</v>
      </c>
      <c r="I2422" s="121">
        <f t="shared" si="118"/>
        <v>137875.91</v>
      </c>
    </row>
    <row r="2423" spans="1:9">
      <c r="A2423" s="23">
        <f t="shared" si="119"/>
        <v>2319</v>
      </c>
      <c r="B2423" s="226"/>
      <c r="C2423" s="226"/>
      <c r="D2423" s="136">
        <v>42928</v>
      </c>
      <c r="E2423" s="136">
        <v>42962</v>
      </c>
      <c r="F2423" s="136">
        <v>42962</v>
      </c>
      <c r="G2423" s="25">
        <f t="shared" si="117"/>
        <v>34</v>
      </c>
      <c r="H2423" s="373">
        <v>3975.9225279000002</v>
      </c>
      <c r="I2423" s="121">
        <f t="shared" si="118"/>
        <v>135181.37</v>
      </c>
    </row>
    <row r="2424" spans="1:9">
      <c r="A2424" s="23">
        <f t="shared" si="119"/>
        <v>2320</v>
      </c>
      <c r="B2424" s="226"/>
      <c r="C2424" s="226"/>
      <c r="D2424" s="136">
        <v>42928</v>
      </c>
      <c r="E2424" s="136">
        <v>42962</v>
      </c>
      <c r="F2424" s="136">
        <v>42962</v>
      </c>
      <c r="G2424" s="25">
        <f t="shared" si="117"/>
        <v>34</v>
      </c>
      <c r="H2424" s="373">
        <v>3909.6057003000001</v>
      </c>
      <c r="I2424" s="121">
        <f t="shared" si="118"/>
        <v>132926.59</v>
      </c>
    </row>
    <row r="2425" spans="1:9">
      <c r="A2425" s="23">
        <f t="shared" si="119"/>
        <v>2321</v>
      </c>
      <c r="B2425" s="226"/>
      <c r="C2425" s="226"/>
      <c r="D2425" s="136">
        <v>42928</v>
      </c>
      <c r="E2425" s="136">
        <v>42962</v>
      </c>
      <c r="F2425" s="136">
        <v>42962</v>
      </c>
      <c r="G2425" s="25">
        <f t="shared" si="117"/>
        <v>34</v>
      </c>
      <c r="H2425" s="373">
        <v>3886.6212748999997</v>
      </c>
      <c r="I2425" s="121">
        <f t="shared" si="118"/>
        <v>132145.12</v>
      </c>
    </row>
    <row r="2426" spans="1:9">
      <c r="A2426" s="23">
        <f t="shared" si="119"/>
        <v>2322</v>
      </c>
      <c r="B2426" s="226"/>
      <c r="C2426" s="226"/>
      <c r="D2426" s="136">
        <v>42937</v>
      </c>
      <c r="E2426" s="136">
        <v>42962</v>
      </c>
      <c r="F2426" s="136">
        <v>42962</v>
      </c>
      <c r="G2426" s="25">
        <f t="shared" si="117"/>
        <v>25</v>
      </c>
      <c r="H2426" s="373">
        <v>72671.212631600007</v>
      </c>
      <c r="I2426" s="121">
        <f t="shared" si="118"/>
        <v>1816780.32</v>
      </c>
    </row>
    <row r="2427" spans="1:9">
      <c r="A2427" s="23">
        <f t="shared" si="119"/>
        <v>2323</v>
      </c>
      <c r="B2427" s="226"/>
      <c r="C2427" s="226"/>
      <c r="D2427" s="136">
        <v>42937</v>
      </c>
      <c r="E2427" s="136">
        <v>42962</v>
      </c>
      <c r="F2427" s="136">
        <v>42962</v>
      </c>
      <c r="G2427" s="25">
        <f t="shared" si="117"/>
        <v>25</v>
      </c>
      <c r="H2427" s="373">
        <v>73939.461515400006</v>
      </c>
      <c r="I2427" s="121">
        <f t="shared" si="118"/>
        <v>1848486.54</v>
      </c>
    </row>
    <row r="2428" spans="1:9">
      <c r="A2428" s="23">
        <f t="shared" si="119"/>
        <v>2324</v>
      </c>
      <c r="B2428" s="226"/>
      <c r="C2428" s="226"/>
      <c r="D2428" s="136">
        <v>42926</v>
      </c>
      <c r="E2428" s="136">
        <v>42962</v>
      </c>
      <c r="F2428" s="136">
        <v>42962</v>
      </c>
      <c r="G2428" s="25">
        <f t="shared" si="117"/>
        <v>36</v>
      </c>
      <c r="H2428" s="373">
        <v>3840.3594852000006</v>
      </c>
      <c r="I2428" s="121">
        <f t="shared" si="118"/>
        <v>138252.94</v>
      </c>
    </row>
    <row r="2429" spans="1:9">
      <c r="A2429" s="23">
        <f t="shared" si="119"/>
        <v>2325</v>
      </c>
      <c r="B2429" s="226"/>
      <c r="C2429" s="226"/>
      <c r="D2429" s="136">
        <v>42926</v>
      </c>
      <c r="E2429" s="136">
        <v>42962</v>
      </c>
      <c r="F2429" s="136">
        <v>42962</v>
      </c>
      <c r="G2429" s="25">
        <f t="shared" si="117"/>
        <v>36</v>
      </c>
      <c r="H2429" s="373">
        <v>3913.4364378999999</v>
      </c>
      <c r="I2429" s="121">
        <f t="shared" si="118"/>
        <v>140883.71</v>
      </c>
    </row>
    <row r="2430" spans="1:9">
      <c r="A2430" s="23">
        <f t="shared" si="119"/>
        <v>2326</v>
      </c>
      <c r="B2430" s="226"/>
      <c r="C2430" s="226"/>
      <c r="D2430" s="136">
        <v>42937</v>
      </c>
      <c r="E2430" s="136">
        <v>42962</v>
      </c>
      <c r="F2430" s="136">
        <v>42962</v>
      </c>
      <c r="G2430" s="25">
        <f t="shared" si="117"/>
        <v>25</v>
      </c>
      <c r="H2430" s="373">
        <v>66934.887757999997</v>
      </c>
      <c r="I2430" s="121">
        <f t="shared" si="118"/>
        <v>1673372.19</v>
      </c>
    </row>
    <row r="2431" spans="1:9">
      <c r="A2431" s="23">
        <f t="shared" si="119"/>
        <v>2327</v>
      </c>
      <c r="B2431" s="226"/>
      <c r="C2431" s="226"/>
      <c r="D2431" s="136">
        <v>42937</v>
      </c>
      <c r="E2431" s="136">
        <v>42962</v>
      </c>
      <c r="F2431" s="136">
        <v>42962</v>
      </c>
      <c r="G2431" s="25">
        <f t="shared" si="117"/>
        <v>25</v>
      </c>
      <c r="H2431" s="373">
        <v>64623.373418100004</v>
      </c>
      <c r="I2431" s="121">
        <f t="shared" si="118"/>
        <v>1615584.34</v>
      </c>
    </row>
    <row r="2432" spans="1:9">
      <c r="A2432" s="23">
        <f t="shared" si="119"/>
        <v>2328</v>
      </c>
      <c r="B2432" s="226"/>
      <c r="C2432" s="226"/>
      <c r="D2432" s="136">
        <v>42937</v>
      </c>
      <c r="E2432" s="136">
        <v>42962</v>
      </c>
      <c r="F2432" s="136">
        <v>42962</v>
      </c>
      <c r="G2432" s="25">
        <f t="shared" si="117"/>
        <v>25</v>
      </c>
      <c r="H2432" s="373">
        <v>70468.899735500003</v>
      </c>
      <c r="I2432" s="121">
        <f t="shared" si="118"/>
        <v>1761722.49</v>
      </c>
    </row>
    <row r="2433" spans="1:9">
      <c r="A2433" s="23">
        <f t="shared" si="119"/>
        <v>2329</v>
      </c>
      <c r="B2433" s="226"/>
      <c r="C2433" s="226"/>
      <c r="D2433" s="136">
        <v>42937</v>
      </c>
      <c r="E2433" s="136">
        <v>42962</v>
      </c>
      <c r="F2433" s="136">
        <v>42962</v>
      </c>
      <c r="G2433" s="25">
        <f t="shared" si="117"/>
        <v>25</v>
      </c>
      <c r="H2433" s="373">
        <v>72958.821189399998</v>
      </c>
      <c r="I2433" s="121">
        <f t="shared" si="118"/>
        <v>1823970.53</v>
      </c>
    </row>
    <row r="2434" spans="1:9">
      <c r="A2434" s="23">
        <f t="shared" si="119"/>
        <v>2330</v>
      </c>
      <c r="B2434" s="226"/>
      <c r="C2434" s="226"/>
      <c r="D2434" s="136">
        <v>42940</v>
      </c>
      <c r="E2434" s="136">
        <v>42962</v>
      </c>
      <c r="F2434" s="136">
        <v>42962</v>
      </c>
      <c r="G2434" s="25">
        <f t="shared" si="117"/>
        <v>22</v>
      </c>
      <c r="H2434" s="373">
        <v>67462.290958600002</v>
      </c>
      <c r="I2434" s="121">
        <f t="shared" si="118"/>
        <v>1484170.4</v>
      </c>
    </row>
    <row r="2435" spans="1:9">
      <c r="A2435" s="23">
        <f t="shared" si="119"/>
        <v>2331</v>
      </c>
      <c r="B2435" s="226"/>
      <c r="C2435" s="226"/>
      <c r="D2435" s="136">
        <v>42937</v>
      </c>
      <c r="E2435" s="136">
        <v>42962</v>
      </c>
      <c r="F2435" s="136">
        <v>42962</v>
      </c>
      <c r="G2435" s="25">
        <f t="shared" si="117"/>
        <v>25</v>
      </c>
      <c r="H2435" s="373">
        <v>70257.932455300004</v>
      </c>
      <c r="I2435" s="121">
        <f t="shared" si="118"/>
        <v>1756448.31</v>
      </c>
    </row>
    <row r="2436" spans="1:9">
      <c r="A2436" s="23">
        <f t="shared" si="119"/>
        <v>2332</v>
      </c>
      <c r="B2436" s="226"/>
      <c r="C2436" s="226"/>
      <c r="D2436" s="136">
        <v>42940</v>
      </c>
      <c r="E2436" s="136">
        <v>42962</v>
      </c>
      <c r="F2436" s="136">
        <v>42962</v>
      </c>
      <c r="G2436" s="25">
        <f t="shared" si="117"/>
        <v>22</v>
      </c>
      <c r="H2436" s="373">
        <v>71132.269073699994</v>
      </c>
      <c r="I2436" s="121">
        <f t="shared" si="118"/>
        <v>1564909.92</v>
      </c>
    </row>
    <row r="2437" spans="1:9">
      <c r="A2437" s="23">
        <f t="shared" si="119"/>
        <v>2333</v>
      </c>
      <c r="B2437" s="226"/>
      <c r="C2437" s="226"/>
      <c r="D2437" s="136">
        <v>42940</v>
      </c>
      <c r="E2437" s="136">
        <v>42962</v>
      </c>
      <c r="F2437" s="136">
        <v>42962</v>
      </c>
      <c r="G2437" s="25">
        <f t="shared" si="117"/>
        <v>22</v>
      </c>
      <c r="H2437" s="373">
        <v>71132.269073699994</v>
      </c>
      <c r="I2437" s="121">
        <f t="shared" si="118"/>
        <v>1564909.92</v>
      </c>
    </row>
    <row r="2438" spans="1:9">
      <c r="A2438" s="23">
        <f t="shared" si="119"/>
        <v>2334</v>
      </c>
      <c r="B2438" s="226"/>
      <c r="C2438" s="226"/>
      <c r="D2438" s="136">
        <v>42937</v>
      </c>
      <c r="E2438" s="136">
        <v>42962</v>
      </c>
      <c r="F2438" s="136">
        <v>42962</v>
      </c>
      <c r="G2438" s="25">
        <f t="shared" si="117"/>
        <v>25</v>
      </c>
      <c r="H2438" s="373">
        <v>67604.435102500007</v>
      </c>
      <c r="I2438" s="121">
        <f t="shared" si="118"/>
        <v>1690110.88</v>
      </c>
    </row>
    <row r="2439" spans="1:9">
      <c r="A2439" s="23">
        <f t="shared" si="119"/>
        <v>2335</v>
      </c>
      <c r="B2439" s="226"/>
      <c r="C2439" s="226"/>
      <c r="D2439" s="136">
        <v>42940</v>
      </c>
      <c r="E2439" s="136">
        <v>42962</v>
      </c>
      <c r="F2439" s="136">
        <v>42962</v>
      </c>
      <c r="G2439" s="25">
        <f t="shared" si="117"/>
        <v>22</v>
      </c>
      <c r="H2439" s="373">
        <v>68896.168410099999</v>
      </c>
      <c r="I2439" s="121">
        <f t="shared" si="118"/>
        <v>1515715.71</v>
      </c>
    </row>
    <row r="2440" spans="1:9">
      <c r="A2440" s="23">
        <f t="shared" si="119"/>
        <v>2336</v>
      </c>
      <c r="B2440" s="226"/>
      <c r="C2440" s="226"/>
      <c r="D2440" s="136">
        <v>42940</v>
      </c>
      <c r="E2440" s="136">
        <v>42962</v>
      </c>
      <c r="F2440" s="136">
        <v>42962</v>
      </c>
      <c r="G2440" s="25">
        <f t="shared" si="117"/>
        <v>22</v>
      </c>
      <c r="H2440" s="373">
        <v>70309.4391741</v>
      </c>
      <c r="I2440" s="121">
        <f t="shared" si="118"/>
        <v>1546807.66</v>
      </c>
    </row>
    <row r="2441" spans="1:9">
      <c r="A2441" s="23">
        <f t="shared" si="119"/>
        <v>2337</v>
      </c>
      <c r="B2441" s="226"/>
      <c r="C2441" s="226"/>
      <c r="D2441" s="136">
        <v>42940</v>
      </c>
      <c r="E2441" s="136">
        <v>42962</v>
      </c>
      <c r="F2441" s="136">
        <v>42962</v>
      </c>
      <c r="G2441" s="25">
        <f t="shared" si="117"/>
        <v>22</v>
      </c>
      <c r="H2441" s="373">
        <v>70787.398324599999</v>
      </c>
      <c r="I2441" s="121">
        <f t="shared" si="118"/>
        <v>1557322.76</v>
      </c>
    </row>
    <row r="2442" spans="1:9">
      <c r="A2442" s="23">
        <f t="shared" si="119"/>
        <v>2338</v>
      </c>
      <c r="B2442" s="226"/>
      <c r="C2442" s="226"/>
      <c r="D2442" s="136">
        <v>42940</v>
      </c>
      <c r="E2442" s="136">
        <v>42962</v>
      </c>
      <c r="F2442" s="136">
        <v>42962</v>
      </c>
      <c r="G2442" s="25">
        <f t="shared" si="117"/>
        <v>22</v>
      </c>
      <c r="H2442" s="373">
        <v>70367.1238992</v>
      </c>
      <c r="I2442" s="121">
        <f t="shared" si="118"/>
        <v>1548076.73</v>
      </c>
    </row>
    <row r="2443" spans="1:9">
      <c r="A2443" s="23">
        <f t="shared" si="119"/>
        <v>2339</v>
      </c>
      <c r="B2443" s="226" t="s">
        <v>274</v>
      </c>
      <c r="C2443" s="226" t="s">
        <v>617</v>
      </c>
      <c r="D2443" s="136">
        <v>42922</v>
      </c>
      <c r="E2443" s="136">
        <v>42962</v>
      </c>
      <c r="F2443" s="136">
        <v>42962</v>
      </c>
      <c r="G2443" s="25">
        <f t="shared" si="117"/>
        <v>40</v>
      </c>
      <c r="H2443" s="373">
        <v>-5.3763600000000002E-2</v>
      </c>
      <c r="I2443" s="121">
        <f t="shared" si="118"/>
        <v>-2.15</v>
      </c>
    </row>
    <row r="2444" spans="1:9">
      <c r="A2444" s="23">
        <f t="shared" si="119"/>
        <v>2340</v>
      </c>
      <c r="B2444" s="226"/>
      <c r="C2444" s="226"/>
      <c r="D2444" s="136">
        <v>42922</v>
      </c>
      <c r="E2444" s="136">
        <v>42962</v>
      </c>
      <c r="F2444" s="136">
        <v>42962</v>
      </c>
      <c r="G2444" s="25">
        <f t="shared" si="117"/>
        <v>40</v>
      </c>
      <c r="H2444" s="373">
        <v>-5.7960900000000003E-2</v>
      </c>
      <c r="I2444" s="121">
        <f t="shared" si="118"/>
        <v>-2.3199999999999998</v>
      </c>
    </row>
    <row r="2445" spans="1:9">
      <c r="A2445" s="23">
        <f t="shared" si="119"/>
        <v>2341</v>
      </c>
      <c r="B2445" s="226"/>
      <c r="C2445" s="226"/>
      <c r="D2445" s="136">
        <v>42922</v>
      </c>
      <c r="E2445" s="136">
        <v>42962</v>
      </c>
      <c r="F2445" s="136">
        <v>42962</v>
      </c>
      <c r="G2445" s="25">
        <f t="shared" si="117"/>
        <v>40</v>
      </c>
      <c r="H2445" s="373">
        <v>-5.68245E-2</v>
      </c>
      <c r="I2445" s="121">
        <f t="shared" si="118"/>
        <v>-2.27</v>
      </c>
    </row>
    <row r="2446" spans="1:9">
      <c r="A2446" s="23">
        <f t="shared" si="119"/>
        <v>2342</v>
      </c>
      <c r="B2446" s="226"/>
      <c r="C2446" s="226"/>
      <c r="D2446" s="136">
        <v>42922</v>
      </c>
      <c r="E2446" s="136">
        <v>42962</v>
      </c>
      <c r="F2446" s="136">
        <v>42962</v>
      </c>
      <c r="G2446" s="25">
        <f t="shared" si="117"/>
        <v>40</v>
      </c>
      <c r="H2446" s="373">
        <v>-5.934360000000001E-2</v>
      </c>
      <c r="I2446" s="121">
        <f t="shared" si="118"/>
        <v>-2.37</v>
      </c>
    </row>
    <row r="2447" spans="1:9">
      <c r="A2447" s="23">
        <f t="shared" si="119"/>
        <v>2343</v>
      </c>
      <c r="B2447" s="226"/>
      <c r="C2447" s="226"/>
      <c r="D2447" s="136">
        <v>42922</v>
      </c>
      <c r="E2447" s="136">
        <v>42962</v>
      </c>
      <c r="F2447" s="136">
        <v>42962</v>
      </c>
      <c r="G2447" s="25">
        <f t="shared" si="117"/>
        <v>40</v>
      </c>
      <c r="H2447" s="373">
        <v>-5.9976500000000002E-2</v>
      </c>
      <c r="I2447" s="121">
        <f t="shared" si="118"/>
        <v>-2.4</v>
      </c>
    </row>
    <row r="2448" spans="1:9">
      <c r="A2448" s="23">
        <f t="shared" si="119"/>
        <v>2344</v>
      </c>
      <c r="B2448" s="226"/>
      <c r="C2448" s="226"/>
      <c r="D2448" s="136">
        <v>42922</v>
      </c>
      <c r="E2448" s="136">
        <v>42962</v>
      </c>
      <c r="F2448" s="136">
        <v>42962</v>
      </c>
      <c r="G2448" s="25">
        <f t="shared" si="117"/>
        <v>40</v>
      </c>
      <c r="H2448" s="373">
        <v>-5.7450800000000003E-2</v>
      </c>
      <c r="I2448" s="121">
        <f t="shared" si="118"/>
        <v>-2.2999999999999998</v>
      </c>
    </row>
    <row r="2449" spans="1:9">
      <c r="A2449" s="23">
        <f t="shared" si="119"/>
        <v>2345</v>
      </c>
      <c r="B2449" s="226"/>
      <c r="C2449" s="226"/>
      <c r="D2449" s="136">
        <v>42922</v>
      </c>
      <c r="E2449" s="136">
        <v>42962</v>
      </c>
      <c r="F2449" s="136">
        <v>42962</v>
      </c>
      <c r="G2449" s="25">
        <f t="shared" si="117"/>
        <v>40</v>
      </c>
      <c r="H2449" s="373">
        <v>-6.0556900000000004E-2</v>
      </c>
      <c r="I2449" s="121">
        <f t="shared" si="118"/>
        <v>-2.42</v>
      </c>
    </row>
    <row r="2450" spans="1:9">
      <c r="A2450" s="23">
        <f t="shared" si="119"/>
        <v>2346</v>
      </c>
      <c r="B2450" s="226"/>
      <c r="C2450" s="226"/>
      <c r="D2450" s="136">
        <v>42922</v>
      </c>
      <c r="E2450" s="136">
        <v>42962</v>
      </c>
      <c r="F2450" s="136">
        <v>42962</v>
      </c>
      <c r="G2450" s="25">
        <f t="shared" si="117"/>
        <v>40</v>
      </c>
      <c r="H2450" s="373">
        <v>-5.8573300000000002E-2</v>
      </c>
      <c r="I2450" s="121">
        <f t="shared" si="118"/>
        <v>-2.34</v>
      </c>
    </row>
    <row r="2451" spans="1:9">
      <c r="A2451" s="23">
        <f t="shared" si="119"/>
        <v>2347</v>
      </c>
      <c r="B2451" s="226"/>
      <c r="C2451" s="226"/>
      <c r="D2451" s="136">
        <v>42928</v>
      </c>
      <c r="E2451" s="136">
        <v>42962</v>
      </c>
      <c r="F2451" s="136">
        <v>42962</v>
      </c>
      <c r="G2451" s="25">
        <f t="shared" si="117"/>
        <v>34</v>
      </c>
      <c r="H2451" s="373">
        <v>-5.4419999999999996E-2</v>
      </c>
      <c r="I2451" s="121">
        <f t="shared" si="118"/>
        <v>-1.85</v>
      </c>
    </row>
    <row r="2452" spans="1:9">
      <c r="A2452" s="23">
        <f t="shared" si="119"/>
        <v>2348</v>
      </c>
      <c r="B2452" s="226"/>
      <c r="C2452" s="226"/>
      <c r="D2452" s="136">
        <v>42928</v>
      </c>
      <c r="E2452" s="136">
        <v>42962</v>
      </c>
      <c r="F2452" s="136">
        <v>42962</v>
      </c>
      <c r="G2452" s="25">
        <f t="shared" si="117"/>
        <v>34</v>
      </c>
      <c r="H2452" s="373">
        <v>-5.9415200000000008E-2</v>
      </c>
      <c r="I2452" s="121">
        <f t="shared" si="118"/>
        <v>-2.02</v>
      </c>
    </row>
    <row r="2453" spans="1:9">
      <c r="A2453" s="23">
        <f t="shared" si="119"/>
        <v>2349</v>
      </c>
      <c r="B2453" s="226"/>
      <c r="C2453" s="226"/>
      <c r="D2453" s="136">
        <v>42928</v>
      </c>
      <c r="E2453" s="136">
        <v>42962</v>
      </c>
      <c r="F2453" s="136">
        <v>42962</v>
      </c>
      <c r="G2453" s="25">
        <f t="shared" si="117"/>
        <v>34</v>
      </c>
      <c r="H2453" s="373">
        <v>-5.8254100000000003E-2</v>
      </c>
      <c r="I2453" s="121">
        <f t="shared" si="118"/>
        <v>-1.98</v>
      </c>
    </row>
    <row r="2454" spans="1:9">
      <c r="A2454" s="23">
        <f t="shared" si="119"/>
        <v>2350</v>
      </c>
      <c r="B2454" s="226"/>
      <c r="C2454" s="226"/>
      <c r="D2454" s="136">
        <v>42928</v>
      </c>
      <c r="E2454" s="136">
        <v>42962</v>
      </c>
      <c r="F2454" s="136">
        <v>42962</v>
      </c>
      <c r="G2454" s="25">
        <f t="shared" si="117"/>
        <v>34</v>
      </c>
      <c r="H2454" s="373">
        <v>-5.7282400000000004E-2</v>
      </c>
      <c r="I2454" s="121">
        <f t="shared" si="118"/>
        <v>-1.95</v>
      </c>
    </row>
    <row r="2455" spans="1:9">
      <c r="A2455" s="23">
        <f t="shared" si="119"/>
        <v>2351</v>
      </c>
      <c r="B2455" s="226"/>
      <c r="C2455" s="226"/>
      <c r="D2455" s="136">
        <v>42928</v>
      </c>
      <c r="E2455" s="136">
        <v>42962</v>
      </c>
      <c r="F2455" s="136">
        <v>42962</v>
      </c>
      <c r="G2455" s="25">
        <f t="shared" si="117"/>
        <v>34</v>
      </c>
      <c r="H2455" s="373">
        <v>-5.6945599999999999E-2</v>
      </c>
      <c r="I2455" s="121">
        <f t="shared" si="118"/>
        <v>-1.94</v>
      </c>
    </row>
    <row r="2456" spans="1:9">
      <c r="A2456" s="23">
        <f t="shared" si="119"/>
        <v>2352</v>
      </c>
      <c r="B2456" s="226"/>
      <c r="C2456" s="226"/>
      <c r="D2456" s="136">
        <v>42937</v>
      </c>
      <c r="E2456" s="136">
        <v>42962</v>
      </c>
      <c r="F2456" s="136">
        <v>42962</v>
      </c>
      <c r="G2456" s="25">
        <f t="shared" si="117"/>
        <v>25</v>
      </c>
      <c r="H2456" s="373">
        <v>-5.82306E-2</v>
      </c>
      <c r="I2456" s="121">
        <f t="shared" si="118"/>
        <v>-1.46</v>
      </c>
    </row>
    <row r="2457" spans="1:9">
      <c r="A2457" s="23">
        <f t="shared" si="119"/>
        <v>2353</v>
      </c>
      <c r="B2457" s="226"/>
      <c r="C2457" s="226"/>
      <c r="D2457" s="136">
        <v>42937</v>
      </c>
      <c r="E2457" s="136">
        <v>42962</v>
      </c>
      <c r="F2457" s="136">
        <v>42962</v>
      </c>
      <c r="G2457" s="25">
        <f t="shared" si="117"/>
        <v>25</v>
      </c>
      <c r="H2457" s="373">
        <v>-5.9246800000000002E-2</v>
      </c>
      <c r="I2457" s="121">
        <f t="shared" si="118"/>
        <v>-1.48</v>
      </c>
    </row>
    <row r="2458" spans="1:9">
      <c r="A2458" s="23">
        <f t="shared" si="119"/>
        <v>2354</v>
      </c>
      <c r="B2458" s="226"/>
      <c r="C2458" s="226"/>
      <c r="D2458" s="136">
        <v>42926</v>
      </c>
      <c r="E2458" s="136">
        <v>42962</v>
      </c>
      <c r="F2458" s="136">
        <v>42962</v>
      </c>
      <c r="G2458" s="25">
        <f t="shared" si="117"/>
        <v>36</v>
      </c>
      <c r="H2458" s="373">
        <v>-5.62678E-2</v>
      </c>
      <c r="I2458" s="121">
        <f t="shared" si="118"/>
        <v>-2.0299999999999998</v>
      </c>
    </row>
    <row r="2459" spans="1:9">
      <c r="A2459" s="23">
        <f t="shared" si="119"/>
        <v>2355</v>
      </c>
      <c r="B2459" s="226"/>
      <c r="C2459" s="226"/>
      <c r="D2459" s="136">
        <v>42926</v>
      </c>
      <c r="E2459" s="136">
        <v>42962</v>
      </c>
      <c r="F2459" s="136">
        <v>42962</v>
      </c>
      <c r="G2459" s="25">
        <f t="shared" si="117"/>
        <v>36</v>
      </c>
      <c r="H2459" s="373">
        <v>-5.7338500000000001E-2</v>
      </c>
      <c r="I2459" s="121">
        <f t="shared" si="118"/>
        <v>-2.06</v>
      </c>
    </row>
    <row r="2460" spans="1:9">
      <c r="A2460" s="23">
        <f t="shared" si="119"/>
        <v>2356</v>
      </c>
      <c r="B2460" s="226"/>
      <c r="C2460" s="226"/>
      <c r="D2460" s="136">
        <v>42937</v>
      </c>
      <c r="E2460" s="136">
        <v>42962</v>
      </c>
      <c r="F2460" s="136">
        <v>42962</v>
      </c>
      <c r="G2460" s="25">
        <f t="shared" si="117"/>
        <v>25</v>
      </c>
      <c r="H2460" s="373">
        <v>-5.3634099999999997E-2</v>
      </c>
      <c r="I2460" s="121">
        <f t="shared" si="118"/>
        <v>-1.34</v>
      </c>
    </row>
    <row r="2461" spans="1:9">
      <c r="A2461" s="23">
        <f t="shared" si="119"/>
        <v>2357</v>
      </c>
      <c r="B2461" s="226"/>
      <c r="C2461" s="226"/>
      <c r="D2461" s="136">
        <v>42937</v>
      </c>
      <c r="E2461" s="136">
        <v>42962</v>
      </c>
      <c r="F2461" s="136">
        <v>42962</v>
      </c>
      <c r="G2461" s="25">
        <f t="shared" si="117"/>
        <v>25</v>
      </c>
      <c r="H2461" s="373">
        <v>-5.1781999999999995E-2</v>
      </c>
      <c r="I2461" s="121">
        <f t="shared" si="118"/>
        <v>-1.29</v>
      </c>
    </row>
    <row r="2462" spans="1:9">
      <c r="A2462" s="23">
        <f t="shared" si="119"/>
        <v>2358</v>
      </c>
      <c r="B2462" s="226"/>
      <c r="C2462" s="226"/>
      <c r="D2462" s="136">
        <v>42937</v>
      </c>
      <c r="E2462" s="136">
        <v>42962</v>
      </c>
      <c r="F2462" s="136">
        <v>42962</v>
      </c>
      <c r="G2462" s="25">
        <f t="shared" si="117"/>
        <v>25</v>
      </c>
      <c r="H2462" s="373">
        <v>-5.6465899999999999E-2</v>
      </c>
      <c r="I2462" s="121">
        <f t="shared" si="118"/>
        <v>-1.41</v>
      </c>
    </row>
    <row r="2463" spans="1:9">
      <c r="A2463" s="23">
        <f t="shared" si="119"/>
        <v>2359</v>
      </c>
      <c r="B2463" s="226"/>
      <c r="C2463" s="226"/>
      <c r="D2463" s="136">
        <v>42937</v>
      </c>
      <c r="E2463" s="136">
        <v>42962</v>
      </c>
      <c r="F2463" s="136">
        <v>42962</v>
      </c>
      <c r="G2463" s="25">
        <f t="shared" si="117"/>
        <v>25</v>
      </c>
      <c r="H2463" s="373">
        <v>-5.8461100000000002E-2</v>
      </c>
      <c r="I2463" s="121">
        <f t="shared" si="118"/>
        <v>-1.46</v>
      </c>
    </row>
    <row r="2464" spans="1:9">
      <c r="A2464" s="23">
        <f t="shared" si="119"/>
        <v>2360</v>
      </c>
      <c r="B2464" s="226"/>
      <c r="C2464" s="226"/>
      <c r="D2464" s="136">
        <v>42940</v>
      </c>
      <c r="E2464" s="136">
        <v>42962</v>
      </c>
      <c r="F2464" s="136">
        <v>42962</v>
      </c>
      <c r="G2464" s="25">
        <f t="shared" si="117"/>
        <v>22</v>
      </c>
      <c r="H2464" s="373">
        <v>-5.4056800000000002E-2</v>
      </c>
      <c r="I2464" s="121">
        <f t="shared" si="118"/>
        <v>-1.19</v>
      </c>
    </row>
    <row r="2465" spans="1:9">
      <c r="A2465" s="23">
        <f t="shared" si="119"/>
        <v>2361</v>
      </c>
      <c r="B2465" s="226"/>
      <c r="C2465" s="226"/>
      <c r="D2465" s="136">
        <v>42937</v>
      </c>
      <c r="E2465" s="136">
        <v>42962</v>
      </c>
      <c r="F2465" s="136">
        <v>42962</v>
      </c>
      <c r="G2465" s="25">
        <f t="shared" si="117"/>
        <v>25</v>
      </c>
      <c r="H2465" s="373">
        <v>-5.6296900000000004E-2</v>
      </c>
      <c r="I2465" s="121">
        <f t="shared" si="118"/>
        <v>-1.41</v>
      </c>
    </row>
    <row r="2466" spans="1:9">
      <c r="A2466" s="23">
        <f t="shared" si="119"/>
        <v>2362</v>
      </c>
      <c r="B2466" s="226"/>
      <c r="C2466" s="226"/>
      <c r="D2466" s="136">
        <v>42940</v>
      </c>
      <c r="E2466" s="136">
        <v>42962</v>
      </c>
      <c r="F2466" s="136">
        <v>42962</v>
      </c>
      <c r="G2466" s="25">
        <f t="shared" si="117"/>
        <v>22</v>
      </c>
      <c r="H2466" s="373">
        <v>-2513.4608610999999</v>
      </c>
      <c r="I2466" s="121">
        <f t="shared" si="118"/>
        <v>-55296.14</v>
      </c>
    </row>
    <row r="2467" spans="1:9">
      <c r="A2467" s="23">
        <f t="shared" si="119"/>
        <v>2363</v>
      </c>
      <c r="B2467" s="226"/>
      <c r="C2467" s="226"/>
      <c r="D2467" s="136">
        <v>42940</v>
      </c>
      <c r="E2467" s="136">
        <v>42962</v>
      </c>
      <c r="F2467" s="136">
        <v>42962</v>
      </c>
      <c r="G2467" s="25">
        <f t="shared" si="117"/>
        <v>22</v>
      </c>
      <c r="H2467" s="373">
        <v>-5.69975E-2</v>
      </c>
      <c r="I2467" s="121">
        <f t="shared" si="118"/>
        <v>-1.25</v>
      </c>
    </row>
    <row r="2468" spans="1:9">
      <c r="A2468" s="23">
        <f t="shared" si="119"/>
        <v>2364</v>
      </c>
      <c r="B2468" s="226"/>
      <c r="C2468" s="226"/>
      <c r="D2468" s="136">
        <v>42937</v>
      </c>
      <c r="E2468" s="136">
        <v>42962</v>
      </c>
      <c r="F2468" s="136">
        <v>42962</v>
      </c>
      <c r="G2468" s="25">
        <f t="shared" si="117"/>
        <v>25</v>
      </c>
      <c r="H2468" s="373">
        <v>-5.4170699999999995E-2</v>
      </c>
      <c r="I2468" s="121">
        <f t="shared" si="118"/>
        <v>-1.35</v>
      </c>
    </row>
    <row r="2469" spans="1:9">
      <c r="A2469" s="23">
        <f t="shared" si="119"/>
        <v>2365</v>
      </c>
      <c r="B2469" s="226"/>
      <c r="C2469" s="226"/>
      <c r="D2469" s="136">
        <v>42940</v>
      </c>
      <c r="E2469" s="136">
        <v>42962</v>
      </c>
      <c r="F2469" s="136">
        <v>42962</v>
      </c>
      <c r="G2469" s="25">
        <f t="shared" si="117"/>
        <v>22</v>
      </c>
      <c r="H2469" s="373">
        <v>-5.5205700000000003E-2</v>
      </c>
      <c r="I2469" s="121">
        <f t="shared" si="118"/>
        <v>-1.21</v>
      </c>
    </row>
    <row r="2470" spans="1:9">
      <c r="A2470" s="23">
        <f t="shared" si="119"/>
        <v>2366</v>
      </c>
      <c r="B2470" s="226"/>
      <c r="C2470" s="226"/>
      <c r="D2470" s="136">
        <v>42940</v>
      </c>
      <c r="E2470" s="136">
        <v>42962</v>
      </c>
      <c r="F2470" s="136">
        <v>42962</v>
      </c>
      <c r="G2470" s="25">
        <f t="shared" si="117"/>
        <v>22</v>
      </c>
      <c r="H2470" s="373">
        <v>-5.6338199999999998E-2</v>
      </c>
      <c r="I2470" s="121">
        <f t="shared" si="118"/>
        <v>-1.24</v>
      </c>
    </row>
    <row r="2471" spans="1:9">
      <c r="A2471" s="23">
        <f t="shared" si="119"/>
        <v>2367</v>
      </c>
      <c r="B2471" s="226"/>
      <c r="C2471" s="226"/>
      <c r="D2471" s="136">
        <v>42940</v>
      </c>
      <c r="E2471" s="136">
        <v>42962</v>
      </c>
      <c r="F2471" s="136">
        <v>42962</v>
      </c>
      <c r="G2471" s="25">
        <f t="shared" si="117"/>
        <v>22</v>
      </c>
      <c r="H2471" s="373">
        <v>-5.6721099999999997E-2</v>
      </c>
      <c r="I2471" s="121">
        <f t="shared" si="118"/>
        <v>-1.25</v>
      </c>
    </row>
    <row r="2472" spans="1:9">
      <c r="A2472" s="23">
        <f t="shared" si="119"/>
        <v>2368</v>
      </c>
      <c r="B2472" s="226"/>
      <c r="C2472" s="226"/>
      <c r="D2472" s="136">
        <v>42940</v>
      </c>
      <c r="E2472" s="136">
        <v>42962</v>
      </c>
      <c r="F2472" s="136">
        <v>42962</v>
      </c>
      <c r="G2472" s="25">
        <f t="shared" si="117"/>
        <v>22</v>
      </c>
      <c r="H2472" s="373">
        <v>-5.6384400000000001E-2</v>
      </c>
      <c r="I2472" s="121">
        <f t="shared" si="118"/>
        <v>-1.24</v>
      </c>
    </row>
    <row r="2473" spans="1:9">
      <c r="A2473" s="23">
        <f t="shared" si="119"/>
        <v>2369</v>
      </c>
      <c r="B2473" s="226" t="s">
        <v>274</v>
      </c>
      <c r="C2473" s="226" t="s">
        <v>618</v>
      </c>
      <c r="D2473" s="136">
        <v>42950</v>
      </c>
      <c r="E2473" s="136">
        <v>42972</v>
      </c>
      <c r="F2473" s="136">
        <v>42972</v>
      </c>
      <c r="G2473" s="25">
        <f t="shared" ref="G2473:G2536" si="120">F2473-D2473</f>
        <v>22</v>
      </c>
      <c r="H2473" s="373">
        <v>67445.820000000007</v>
      </c>
      <c r="I2473" s="121">
        <f t="shared" ref="I2473:I2536" si="121">ROUND(G2473*H2473,2)</f>
        <v>1483808.04</v>
      </c>
    </row>
    <row r="2474" spans="1:9">
      <c r="A2474" s="23">
        <f t="shared" si="119"/>
        <v>2370</v>
      </c>
      <c r="B2474" s="226"/>
      <c r="C2474" s="226"/>
      <c r="D2474" s="136">
        <v>42950</v>
      </c>
      <c r="E2474" s="136">
        <v>42972</v>
      </c>
      <c r="F2474" s="136">
        <v>42972</v>
      </c>
      <c r="G2474" s="25">
        <f t="shared" si="120"/>
        <v>22</v>
      </c>
      <c r="H2474" s="373">
        <v>70487.820000000007</v>
      </c>
      <c r="I2474" s="121">
        <f t="shared" si="121"/>
        <v>1550732.04</v>
      </c>
    </row>
    <row r="2475" spans="1:9">
      <c r="A2475" s="23">
        <f t="shared" si="119"/>
        <v>2371</v>
      </c>
      <c r="B2475" s="226"/>
      <c r="C2475" s="226"/>
      <c r="D2475" s="136">
        <v>42950</v>
      </c>
      <c r="E2475" s="136">
        <v>42972</v>
      </c>
      <c r="F2475" s="136">
        <v>42972</v>
      </c>
      <c r="G2475" s="25">
        <f t="shared" si="120"/>
        <v>22</v>
      </c>
      <c r="H2475" s="373">
        <v>68301.55</v>
      </c>
      <c r="I2475" s="121">
        <f t="shared" si="121"/>
        <v>1502634.1</v>
      </c>
    </row>
    <row r="2476" spans="1:9">
      <c r="A2476" s="23">
        <f t="shared" si="119"/>
        <v>2372</v>
      </c>
      <c r="B2476" s="226"/>
      <c r="C2476" s="226"/>
      <c r="D2476" s="136">
        <v>42950</v>
      </c>
      <c r="E2476" s="136">
        <v>42972</v>
      </c>
      <c r="F2476" s="136">
        <v>42972</v>
      </c>
      <c r="G2476" s="25">
        <f t="shared" si="120"/>
        <v>22</v>
      </c>
      <c r="H2476" s="373">
        <v>69432.27</v>
      </c>
      <c r="I2476" s="121">
        <f t="shared" si="121"/>
        <v>1527509.94</v>
      </c>
    </row>
    <row r="2477" spans="1:9">
      <c r="A2477" s="23">
        <f t="shared" si="119"/>
        <v>2373</v>
      </c>
      <c r="B2477" s="226"/>
      <c r="C2477" s="226"/>
      <c r="D2477" s="136">
        <v>42955</v>
      </c>
      <c r="E2477" s="136">
        <v>42972</v>
      </c>
      <c r="F2477" s="136">
        <v>42972</v>
      </c>
      <c r="G2477" s="25">
        <f t="shared" si="120"/>
        <v>17</v>
      </c>
      <c r="H2477" s="373">
        <v>70154.790000000008</v>
      </c>
      <c r="I2477" s="121">
        <f t="shared" si="121"/>
        <v>1192631.43</v>
      </c>
    </row>
    <row r="2478" spans="1:9">
      <c r="A2478" s="23">
        <f t="shared" si="119"/>
        <v>2374</v>
      </c>
      <c r="B2478" s="226"/>
      <c r="C2478" s="226"/>
      <c r="D2478" s="136">
        <v>42950</v>
      </c>
      <c r="E2478" s="136">
        <v>42972</v>
      </c>
      <c r="F2478" s="136">
        <v>42972</v>
      </c>
      <c r="G2478" s="25">
        <f t="shared" si="120"/>
        <v>22</v>
      </c>
      <c r="H2478" s="373">
        <v>64863.44</v>
      </c>
      <c r="I2478" s="121">
        <f t="shared" si="121"/>
        <v>1426995.68</v>
      </c>
    </row>
    <row r="2479" spans="1:9">
      <c r="A2479" s="23">
        <f t="shared" si="119"/>
        <v>2375</v>
      </c>
      <c r="B2479" s="226"/>
      <c r="C2479" s="226"/>
      <c r="D2479" s="136">
        <v>42955</v>
      </c>
      <c r="E2479" s="136">
        <v>42972</v>
      </c>
      <c r="F2479" s="136">
        <v>42972</v>
      </c>
      <c r="G2479" s="25">
        <f t="shared" si="120"/>
        <v>17</v>
      </c>
      <c r="H2479" s="373">
        <v>62382.32</v>
      </c>
      <c r="I2479" s="121">
        <f t="shared" si="121"/>
        <v>1060499.44</v>
      </c>
    </row>
    <row r="2480" spans="1:9">
      <c r="A2480" s="23">
        <f t="shared" si="119"/>
        <v>2376</v>
      </c>
      <c r="B2480" s="226"/>
      <c r="C2480" s="226"/>
      <c r="D2480" s="136">
        <v>42955</v>
      </c>
      <c r="E2480" s="136">
        <v>42972</v>
      </c>
      <c r="F2480" s="136">
        <v>42972</v>
      </c>
      <c r="G2480" s="25">
        <f t="shared" si="120"/>
        <v>17</v>
      </c>
      <c r="H2480" s="373">
        <v>70293.070000000007</v>
      </c>
      <c r="I2480" s="121">
        <f t="shared" si="121"/>
        <v>1194982.19</v>
      </c>
    </row>
    <row r="2481" spans="1:9">
      <c r="A2481" s="23">
        <f t="shared" si="119"/>
        <v>2377</v>
      </c>
      <c r="B2481" s="226"/>
      <c r="C2481" s="226"/>
      <c r="D2481" s="136">
        <v>42955</v>
      </c>
      <c r="E2481" s="136">
        <v>42972</v>
      </c>
      <c r="F2481" s="136">
        <v>42972</v>
      </c>
      <c r="G2481" s="25">
        <f t="shared" si="120"/>
        <v>17</v>
      </c>
      <c r="H2481" s="373">
        <v>64778.91</v>
      </c>
      <c r="I2481" s="121">
        <f t="shared" si="121"/>
        <v>1101241.47</v>
      </c>
    </row>
    <row r="2482" spans="1:9">
      <c r="A2482" s="23">
        <f t="shared" si="119"/>
        <v>2378</v>
      </c>
      <c r="B2482" s="226"/>
      <c r="C2482" s="226"/>
      <c r="D2482" s="136">
        <v>42955</v>
      </c>
      <c r="E2482" s="136">
        <v>42972</v>
      </c>
      <c r="F2482" s="136">
        <v>42972</v>
      </c>
      <c r="G2482" s="25">
        <f t="shared" si="120"/>
        <v>17</v>
      </c>
      <c r="H2482" s="373">
        <v>60050.38</v>
      </c>
      <c r="I2482" s="121">
        <f t="shared" si="121"/>
        <v>1020856.46</v>
      </c>
    </row>
    <row r="2483" spans="1:9">
      <c r="A2483" s="23">
        <f t="shared" si="119"/>
        <v>2379</v>
      </c>
      <c r="B2483" s="226"/>
      <c r="C2483" s="226"/>
      <c r="D2483" s="136">
        <v>42961</v>
      </c>
      <c r="E2483" s="136">
        <v>42972</v>
      </c>
      <c r="F2483" s="136">
        <v>42972</v>
      </c>
      <c r="G2483" s="25">
        <f t="shared" si="120"/>
        <v>11</v>
      </c>
      <c r="H2483" s="373">
        <v>66621.25</v>
      </c>
      <c r="I2483" s="121">
        <f t="shared" si="121"/>
        <v>732833.75</v>
      </c>
    </row>
    <row r="2484" spans="1:9">
      <c r="A2484" s="23">
        <f t="shared" si="119"/>
        <v>2380</v>
      </c>
      <c r="B2484" s="226"/>
      <c r="C2484" s="226"/>
      <c r="D2484" s="136">
        <v>42961</v>
      </c>
      <c r="E2484" s="136">
        <v>42972</v>
      </c>
      <c r="F2484" s="136">
        <v>42972</v>
      </c>
      <c r="G2484" s="25">
        <f t="shared" si="120"/>
        <v>11</v>
      </c>
      <c r="H2484" s="373">
        <v>63475.65</v>
      </c>
      <c r="I2484" s="121">
        <f t="shared" si="121"/>
        <v>698232.15</v>
      </c>
    </row>
    <row r="2485" spans="1:9">
      <c r="A2485" s="23">
        <f t="shared" si="119"/>
        <v>2381</v>
      </c>
      <c r="B2485" s="226"/>
      <c r="C2485" s="226"/>
      <c r="D2485" s="136">
        <v>42961</v>
      </c>
      <c r="E2485" s="136">
        <v>42972</v>
      </c>
      <c r="F2485" s="136">
        <v>42972</v>
      </c>
      <c r="G2485" s="25">
        <f t="shared" si="120"/>
        <v>11</v>
      </c>
      <c r="H2485" s="373">
        <v>69178.320000000007</v>
      </c>
      <c r="I2485" s="121">
        <f t="shared" si="121"/>
        <v>760961.52</v>
      </c>
    </row>
    <row r="2486" spans="1:9">
      <c r="A2486" s="23">
        <f t="shared" ref="A2486:A2549" si="122">A2485+1</f>
        <v>2382</v>
      </c>
      <c r="B2486" s="226"/>
      <c r="C2486" s="226"/>
      <c r="D2486" s="136">
        <v>42961</v>
      </c>
      <c r="E2486" s="136">
        <v>42972</v>
      </c>
      <c r="F2486" s="136">
        <v>42972</v>
      </c>
      <c r="G2486" s="25">
        <f t="shared" si="120"/>
        <v>11</v>
      </c>
      <c r="H2486" s="373">
        <v>63539.14</v>
      </c>
      <c r="I2486" s="121">
        <f t="shared" si="121"/>
        <v>698930.54</v>
      </c>
    </row>
    <row r="2487" spans="1:9">
      <c r="A2487" s="23">
        <f t="shared" si="122"/>
        <v>2383</v>
      </c>
      <c r="B2487" s="226" t="s">
        <v>275</v>
      </c>
      <c r="C2487" s="226" t="s">
        <v>619</v>
      </c>
      <c r="D2487" s="136">
        <v>42769</v>
      </c>
      <c r="E2487" s="136">
        <v>42809</v>
      </c>
      <c r="F2487" s="136">
        <v>42809</v>
      </c>
      <c r="G2487" s="25">
        <f t="shared" si="120"/>
        <v>40</v>
      </c>
      <c r="H2487" s="373">
        <v>-34579.599999999999</v>
      </c>
      <c r="I2487" s="121">
        <f t="shared" si="121"/>
        <v>-1383184</v>
      </c>
    </row>
    <row r="2488" spans="1:9">
      <c r="A2488" s="23">
        <f t="shared" si="122"/>
        <v>2384</v>
      </c>
      <c r="B2488" s="226"/>
      <c r="C2488" s="226"/>
      <c r="D2488" s="136">
        <v>42769</v>
      </c>
      <c r="E2488" s="136">
        <v>42809</v>
      </c>
      <c r="F2488" s="136">
        <v>42809</v>
      </c>
      <c r="G2488" s="25">
        <f t="shared" si="120"/>
        <v>40</v>
      </c>
      <c r="H2488" s="373">
        <v>35688.323748100003</v>
      </c>
      <c r="I2488" s="121">
        <f t="shared" si="121"/>
        <v>1427532.95</v>
      </c>
    </row>
    <row r="2489" spans="1:9">
      <c r="A2489" s="23">
        <f t="shared" si="122"/>
        <v>2385</v>
      </c>
      <c r="B2489" s="226"/>
      <c r="C2489" s="226"/>
      <c r="D2489" s="136">
        <v>42775</v>
      </c>
      <c r="E2489" s="136">
        <v>42809</v>
      </c>
      <c r="F2489" s="136">
        <v>42809</v>
      </c>
      <c r="G2489" s="25">
        <f t="shared" si="120"/>
        <v>34</v>
      </c>
      <c r="H2489" s="373">
        <v>1166.9100000000001</v>
      </c>
      <c r="I2489" s="121">
        <f t="shared" si="121"/>
        <v>39674.94</v>
      </c>
    </row>
    <row r="2490" spans="1:9">
      <c r="A2490" s="23">
        <f t="shared" si="122"/>
        <v>2386</v>
      </c>
      <c r="B2490" s="226"/>
      <c r="C2490" s="226"/>
      <c r="D2490" s="136">
        <v>42780</v>
      </c>
      <c r="E2490" s="136">
        <v>42809</v>
      </c>
      <c r="F2490" s="136">
        <v>42809</v>
      </c>
      <c r="G2490" s="25">
        <f t="shared" si="120"/>
        <v>29</v>
      </c>
      <c r="H2490" s="373">
        <v>1153.0924488000001</v>
      </c>
      <c r="I2490" s="121">
        <f t="shared" si="121"/>
        <v>33439.68</v>
      </c>
    </row>
    <row r="2491" spans="1:9">
      <c r="A2491" s="23">
        <f t="shared" si="122"/>
        <v>2387</v>
      </c>
      <c r="B2491" s="226"/>
      <c r="C2491" s="226"/>
      <c r="D2491" s="136">
        <v>42782</v>
      </c>
      <c r="E2491" s="136">
        <v>42809</v>
      </c>
      <c r="F2491" s="136">
        <v>42809</v>
      </c>
      <c r="G2491" s="25">
        <f t="shared" si="120"/>
        <v>27</v>
      </c>
      <c r="H2491" s="373">
        <v>37820.586429900002</v>
      </c>
      <c r="I2491" s="121">
        <f t="shared" si="121"/>
        <v>1021155.83</v>
      </c>
    </row>
    <row r="2492" spans="1:9">
      <c r="A2492" s="23">
        <f t="shared" si="122"/>
        <v>2388</v>
      </c>
      <c r="B2492" s="226" t="s">
        <v>276</v>
      </c>
      <c r="C2492" s="226" t="s">
        <v>620</v>
      </c>
      <c r="D2492" s="136">
        <v>42713</v>
      </c>
      <c r="E2492" s="136">
        <v>42752</v>
      </c>
      <c r="F2492" s="136">
        <v>42752</v>
      </c>
      <c r="G2492" s="25">
        <f t="shared" si="120"/>
        <v>39</v>
      </c>
      <c r="H2492" s="373">
        <v>68.9477495</v>
      </c>
      <c r="I2492" s="121">
        <f t="shared" si="121"/>
        <v>2688.96</v>
      </c>
    </row>
    <row r="2493" spans="1:9">
      <c r="A2493" s="23">
        <f t="shared" si="122"/>
        <v>2389</v>
      </c>
      <c r="B2493" s="226"/>
      <c r="C2493" s="226"/>
      <c r="D2493" s="136">
        <v>42710</v>
      </c>
      <c r="E2493" s="136">
        <v>42752</v>
      </c>
      <c r="F2493" s="136">
        <v>42752</v>
      </c>
      <c r="G2493" s="25">
        <f t="shared" si="120"/>
        <v>42</v>
      </c>
      <c r="H2493" s="373">
        <v>68.952198600000003</v>
      </c>
      <c r="I2493" s="121">
        <f t="shared" si="121"/>
        <v>2895.99</v>
      </c>
    </row>
    <row r="2494" spans="1:9">
      <c r="A2494" s="23">
        <f t="shared" si="122"/>
        <v>2390</v>
      </c>
      <c r="B2494" s="226"/>
      <c r="C2494" s="226"/>
      <c r="D2494" s="136">
        <v>42712</v>
      </c>
      <c r="E2494" s="136">
        <v>42752</v>
      </c>
      <c r="F2494" s="136">
        <v>42752</v>
      </c>
      <c r="G2494" s="25">
        <f t="shared" si="120"/>
        <v>40</v>
      </c>
      <c r="H2494" s="373">
        <v>68.974444099999999</v>
      </c>
      <c r="I2494" s="121">
        <f t="shared" si="121"/>
        <v>2758.98</v>
      </c>
    </row>
    <row r="2495" spans="1:9">
      <c r="A2495" s="23">
        <f t="shared" si="122"/>
        <v>2391</v>
      </c>
      <c r="B2495" s="226"/>
      <c r="C2495" s="226"/>
      <c r="D2495" s="136">
        <v>42713</v>
      </c>
      <c r="E2495" s="136">
        <v>42752</v>
      </c>
      <c r="F2495" s="136">
        <v>42752</v>
      </c>
      <c r="G2495" s="25">
        <f t="shared" si="120"/>
        <v>39</v>
      </c>
      <c r="H2495" s="373">
        <v>68.938851299999996</v>
      </c>
      <c r="I2495" s="121">
        <f t="shared" si="121"/>
        <v>2688.62</v>
      </c>
    </row>
    <row r="2496" spans="1:9">
      <c r="A2496" s="23">
        <f t="shared" si="122"/>
        <v>2392</v>
      </c>
      <c r="B2496" s="226"/>
      <c r="C2496" s="226"/>
      <c r="D2496" s="136">
        <v>42713</v>
      </c>
      <c r="E2496" s="136">
        <v>42752</v>
      </c>
      <c r="F2496" s="136">
        <v>42752</v>
      </c>
      <c r="G2496" s="25">
        <f t="shared" si="120"/>
        <v>39</v>
      </c>
      <c r="H2496" s="373">
        <v>68.929953100000006</v>
      </c>
      <c r="I2496" s="121">
        <f t="shared" si="121"/>
        <v>2688.27</v>
      </c>
    </row>
    <row r="2497" spans="1:9">
      <c r="A2497" s="23">
        <f t="shared" si="122"/>
        <v>2393</v>
      </c>
      <c r="B2497" s="226"/>
      <c r="C2497" s="226"/>
      <c r="D2497" s="136">
        <v>42710</v>
      </c>
      <c r="E2497" s="136">
        <v>42752</v>
      </c>
      <c r="F2497" s="136">
        <v>42752</v>
      </c>
      <c r="G2497" s="25">
        <f t="shared" si="120"/>
        <v>42</v>
      </c>
      <c r="H2497" s="373">
        <v>68.929953100000006</v>
      </c>
      <c r="I2497" s="121">
        <f t="shared" si="121"/>
        <v>2895.06</v>
      </c>
    </row>
    <row r="2498" spans="1:9">
      <c r="A2498" s="23">
        <f t="shared" si="122"/>
        <v>2394</v>
      </c>
      <c r="B2498" s="226"/>
      <c r="C2498" s="226"/>
      <c r="D2498" s="136">
        <v>42712</v>
      </c>
      <c r="E2498" s="136">
        <v>42752</v>
      </c>
      <c r="F2498" s="136">
        <v>42752</v>
      </c>
      <c r="G2498" s="25">
        <f t="shared" si="120"/>
        <v>40</v>
      </c>
      <c r="H2498" s="373">
        <v>69.014485999999991</v>
      </c>
      <c r="I2498" s="121">
        <f t="shared" si="121"/>
        <v>2760.58</v>
      </c>
    </row>
    <row r="2499" spans="1:9">
      <c r="A2499" s="23">
        <f t="shared" si="122"/>
        <v>2395</v>
      </c>
      <c r="B2499" s="226"/>
      <c r="C2499" s="226"/>
      <c r="D2499" s="136">
        <v>42709</v>
      </c>
      <c r="E2499" s="136">
        <v>42752</v>
      </c>
      <c r="F2499" s="136">
        <v>42752</v>
      </c>
      <c r="G2499" s="25">
        <f t="shared" si="120"/>
        <v>43</v>
      </c>
      <c r="H2499" s="373">
        <v>68.983342300000004</v>
      </c>
      <c r="I2499" s="121">
        <f t="shared" si="121"/>
        <v>2966.28</v>
      </c>
    </row>
    <row r="2500" spans="1:9">
      <c r="A2500" s="23">
        <f t="shared" si="122"/>
        <v>2396</v>
      </c>
      <c r="B2500" s="226"/>
      <c r="C2500" s="226"/>
      <c r="D2500" s="136">
        <v>42709</v>
      </c>
      <c r="E2500" s="136">
        <v>42752</v>
      </c>
      <c r="F2500" s="136">
        <v>42752</v>
      </c>
      <c r="G2500" s="25">
        <f t="shared" si="120"/>
        <v>43</v>
      </c>
      <c r="H2500" s="373">
        <v>69.023384199999995</v>
      </c>
      <c r="I2500" s="121">
        <f t="shared" si="121"/>
        <v>2968.01</v>
      </c>
    </row>
    <row r="2501" spans="1:9">
      <c r="A2501" s="23">
        <f t="shared" si="122"/>
        <v>2397</v>
      </c>
      <c r="B2501" s="226"/>
      <c r="C2501" s="226"/>
      <c r="D2501" s="136">
        <v>42709</v>
      </c>
      <c r="E2501" s="136">
        <v>42752</v>
      </c>
      <c r="F2501" s="136">
        <v>42752</v>
      </c>
      <c r="G2501" s="25">
        <f t="shared" si="120"/>
        <v>43</v>
      </c>
      <c r="H2501" s="373">
        <v>68.983342300000004</v>
      </c>
      <c r="I2501" s="121">
        <f t="shared" si="121"/>
        <v>2966.28</v>
      </c>
    </row>
    <row r="2502" spans="1:9">
      <c r="A2502" s="23">
        <f t="shared" si="122"/>
        <v>2398</v>
      </c>
      <c r="B2502" s="226"/>
      <c r="C2502" s="226"/>
      <c r="D2502" s="136">
        <v>42710</v>
      </c>
      <c r="E2502" s="136">
        <v>42752</v>
      </c>
      <c r="F2502" s="136">
        <v>42752</v>
      </c>
      <c r="G2502" s="25">
        <f t="shared" si="120"/>
        <v>42</v>
      </c>
      <c r="H2502" s="373">
        <v>68.961096800000007</v>
      </c>
      <c r="I2502" s="121">
        <f t="shared" si="121"/>
        <v>2896.37</v>
      </c>
    </row>
    <row r="2503" spans="1:9">
      <c r="A2503" s="23">
        <f t="shared" si="122"/>
        <v>2399</v>
      </c>
      <c r="B2503" s="226"/>
      <c r="C2503" s="226"/>
      <c r="D2503" s="136">
        <v>42709</v>
      </c>
      <c r="E2503" s="136">
        <v>42752</v>
      </c>
      <c r="F2503" s="136">
        <v>42752</v>
      </c>
      <c r="G2503" s="25">
        <f t="shared" si="120"/>
        <v>43</v>
      </c>
      <c r="H2503" s="373">
        <v>68.965545899999995</v>
      </c>
      <c r="I2503" s="121">
        <f t="shared" si="121"/>
        <v>2965.52</v>
      </c>
    </row>
    <row r="2504" spans="1:9">
      <c r="A2504" s="23">
        <f t="shared" si="122"/>
        <v>2400</v>
      </c>
      <c r="B2504" s="226"/>
      <c r="C2504" s="226"/>
      <c r="D2504" s="136">
        <v>42713</v>
      </c>
      <c r="E2504" s="136">
        <v>42752</v>
      </c>
      <c r="F2504" s="136">
        <v>42752</v>
      </c>
      <c r="G2504" s="25">
        <f t="shared" si="120"/>
        <v>39</v>
      </c>
      <c r="H2504" s="373">
        <v>68.969994999999997</v>
      </c>
      <c r="I2504" s="121">
        <f t="shared" si="121"/>
        <v>2689.83</v>
      </c>
    </row>
    <row r="2505" spans="1:9">
      <c r="A2505" s="23">
        <f t="shared" si="122"/>
        <v>2401</v>
      </c>
      <c r="B2505" s="226"/>
      <c r="C2505" s="226"/>
      <c r="D2505" s="136">
        <v>42710</v>
      </c>
      <c r="E2505" s="136">
        <v>42752</v>
      </c>
      <c r="F2505" s="136">
        <v>42752</v>
      </c>
      <c r="G2505" s="25">
        <f t="shared" si="120"/>
        <v>42</v>
      </c>
      <c r="H2505" s="373">
        <v>69.0456298</v>
      </c>
      <c r="I2505" s="121">
        <f t="shared" si="121"/>
        <v>2899.92</v>
      </c>
    </row>
    <row r="2506" spans="1:9">
      <c r="A2506" s="23">
        <f t="shared" si="122"/>
        <v>2402</v>
      </c>
      <c r="B2506" s="226"/>
      <c r="C2506" s="226"/>
      <c r="D2506" s="136">
        <v>42719</v>
      </c>
      <c r="E2506" s="136">
        <v>42752</v>
      </c>
      <c r="F2506" s="136">
        <v>42752</v>
      </c>
      <c r="G2506" s="25">
        <f t="shared" si="120"/>
        <v>33</v>
      </c>
      <c r="H2506" s="373">
        <v>68.992240499999994</v>
      </c>
      <c r="I2506" s="121">
        <f t="shared" si="121"/>
        <v>2276.7399999999998</v>
      </c>
    </row>
    <row r="2507" spans="1:9">
      <c r="A2507" s="23">
        <f t="shared" si="122"/>
        <v>2403</v>
      </c>
      <c r="B2507" s="226"/>
      <c r="C2507" s="226"/>
      <c r="D2507" s="136">
        <v>42712</v>
      </c>
      <c r="E2507" s="136">
        <v>42752</v>
      </c>
      <c r="F2507" s="136">
        <v>42752</v>
      </c>
      <c r="G2507" s="25">
        <f t="shared" si="120"/>
        <v>40</v>
      </c>
      <c r="H2507" s="373">
        <v>68.934402199999994</v>
      </c>
      <c r="I2507" s="121">
        <f t="shared" si="121"/>
        <v>2757.38</v>
      </c>
    </row>
    <row r="2508" spans="1:9">
      <c r="A2508" s="23">
        <f t="shared" si="122"/>
        <v>2404</v>
      </c>
      <c r="B2508" s="226"/>
      <c r="C2508" s="226"/>
      <c r="D2508" s="136">
        <v>42717</v>
      </c>
      <c r="E2508" s="136">
        <v>42752</v>
      </c>
      <c r="F2508" s="136">
        <v>42752</v>
      </c>
      <c r="G2508" s="25">
        <f t="shared" si="120"/>
        <v>35</v>
      </c>
      <c r="H2508" s="373">
        <v>68.978893200000002</v>
      </c>
      <c r="I2508" s="121">
        <f t="shared" si="121"/>
        <v>2414.2600000000002</v>
      </c>
    </row>
    <row r="2509" spans="1:9">
      <c r="A2509" s="23">
        <f t="shared" si="122"/>
        <v>2405</v>
      </c>
      <c r="B2509" s="226"/>
      <c r="C2509" s="226"/>
      <c r="D2509" s="136">
        <v>42717</v>
      </c>
      <c r="E2509" s="136">
        <v>42752</v>
      </c>
      <c r="F2509" s="136">
        <v>42752</v>
      </c>
      <c r="G2509" s="25">
        <f t="shared" si="120"/>
        <v>35</v>
      </c>
      <c r="H2509" s="373">
        <v>68.987791400000006</v>
      </c>
      <c r="I2509" s="121">
        <f t="shared" si="121"/>
        <v>2414.5700000000002</v>
      </c>
    </row>
    <row r="2510" spans="1:9">
      <c r="A2510" s="23">
        <f t="shared" si="122"/>
        <v>2406</v>
      </c>
      <c r="B2510" s="226"/>
      <c r="C2510" s="226"/>
      <c r="D2510" s="136">
        <v>42719</v>
      </c>
      <c r="E2510" s="136">
        <v>42752</v>
      </c>
      <c r="F2510" s="136">
        <v>42752</v>
      </c>
      <c r="G2510" s="25">
        <f t="shared" si="120"/>
        <v>33</v>
      </c>
      <c r="H2510" s="373">
        <v>68.974444099999999</v>
      </c>
      <c r="I2510" s="121">
        <f t="shared" si="121"/>
        <v>2276.16</v>
      </c>
    </row>
    <row r="2511" spans="1:9">
      <c r="A2511" s="23">
        <f t="shared" si="122"/>
        <v>2407</v>
      </c>
      <c r="B2511" s="226"/>
      <c r="C2511" s="226"/>
      <c r="D2511" s="136">
        <v>42720</v>
      </c>
      <c r="E2511" s="136">
        <v>42752</v>
      </c>
      <c r="F2511" s="136">
        <v>42752</v>
      </c>
      <c r="G2511" s="25">
        <f t="shared" si="120"/>
        <v>32</v>
      </c>
      <c r="H2511" s="373">
        <v>74914.414485999994</v>
      </c>
      <c r="I2511" s="121">
        <f t="shared" si="121"/>
        <v>2397261.2599999998</v>
      </c>
    </row>
    <row r="2512" spans="1:9">
      <c r="A2512" s="23">
        <f t="shared" si="122"/>
        <v>2408</v>
      </c>
      <c r="B2512" s="226"/>
      <c r="C2512" s="226"/>
      <c r="D2512" s="136">
        <v>42720</v>
      </c>
      <c r="E2512" s="136">
        <v>42752</v>
      </c>
      <c r="F2512" s="136">
        <v>42752</v>
      </c>
      <c r="G2512" s="25">
        <f t="shared" si="120"/>
        <v>32</v>
      </c>
      <c r="H2512" s="373">
        <v>74880.613342299999</v>
      </c>
      <c r="I2512" s="121">
        <f t="shared" si="121"/>
        <v>2396179.63</v>
      </c>
    </row>
    <row r="2513" spans="1:9">
      <c r="A2513" s="23">
        <f t="shared" si="122"/>
        <v>2409</v>
      </c>
      <c r="B2513" s="226"/>
      <c r="C2513" s="226"/>
      <c r="D2513" s="136">
        <v>42720</v>
      </c>
      <c r="E2513" s="136">
        <v>42752</v>
      </c>
      <c r="F2513" s="136">
        <v>42752</v>
      </c>
      <c r="G2513" s="25">
        <f t="shared" si="120"/>
        <v>32</v>
      </c>
      <c r="H2513" s="373">
        <v>74904.755587799998</v>
      </c>
      <c r="I2513" s="121">
        <f t="shared" si="121"/>
        <v>2396952.1800000002</v>
      </c>
    </row>
    <row r="2514" spans="1:9">
      <c r="A2514" s="23">
        <f t="shared" si="122"/>
        <v>2410</v>
      </c>
      <c r="B2514" s="226"/>
      <c r="C2514" s="226"/>
      <c r="D2514" s="136">
        <v>42717</v>
      </c>
      <c r="E2514" s="136">
        <v>42752</v>
      </c>
      <c r="F2514" s="136">
        <v>42752</v>
      </c>
      <c r="G2514" s="25">
        <f t="shared" si="120"/>
        <v>35</v>
      </c>
      <c r="H2514" s="373">
        <v>68.978893200000002</v>
      </c>
      <c r="I2514" s="121">
        <f t="shared" si="121"/>
        <v>2414.2600000000002</v>
      </c>
    </row>
    <row r="2515" spans="1:9">
      <c r="A2515" s="23">
        <f t="shared" si="122"/>
        <v>2411</v>
      </c>
      <c r="B2515" s="226"/>
      <c r="C2515" s="226"/>
      <c r="D2515" s="136">
        <v>42717</v>
      </c>
      <c r="E2515" s="136">
        <v>42752</v>
      </c>
      <c r="F2515" s="136">
        <v>42752</v>
      </c>
      <c r="G2515" s="25">
        <f t="shared" si="120"/>
        <v>35</v>
      </c>
      <c r="H2515" s="373">
        <v>69.735240700000006</v>
      </c>
      <c r="I2515" s="121">
        <f t="shared" si="121"/>
        <v>2440.73</v>
      </c>
    </row>
    <row r="2516" spans="1:9">
      <c r="A2516" s="23">
        <f t="shared" si="122"/>
        <v>2412</v>
      </c>
      <c r="B2516" s="226"/>
      <c r="C2516" s="226"/>
      <c r="D2516" s="136">
        <v>42719</v>
      </c>
      <c r="E2516" s="136">
        <v>42752</v>
      </c>
      <c r="F2516" s="136">
        <v>42752</v>
      </c>
      <c r="G2516" s="25">
        <f t="shared" si="120"/>
        <v>33</v>
      </c>
      <c r="H2516" s="373">
        <v>69.001138699999998</v>
      </c>
      <c r="I2516" s="121">
        <f t="shared" si="121"/>
        <v>2277.04</v>
      </c>
    </row>
    <row r="2517" spans="1:9">
      <c r="A2517" s="23">
        <f t="shared" si="122"/>
        <v>2413</v>
      </c>
      <c r="B2517" s="226"/>
      <c r="C2517" s="226"/>
      <c r="D2517" s="136">
        <v>42719</v>
      </c>
      <c r="E2517" s="136">
        <v>42752</v>
      </c>
      <c r="F2517" s="136">
        <v>42752</v>
      </c>
      <c r="G2517" s="25">
        <f t="shared" si="120"/>
        <v>33</v>
      </c>
      <c r="H2517" s="373">
        <v>68.992240499999994</v>
      </c>
      <c r="I2517" s="121">
        <f t="shared" si="121"/>
        <v>2276.7399999999998</v>
      </c>
    </row>
    <row r="2518" spans="1:9">
      <c r="A2518" s="23">
        <f t="shared" si="122"/>
        <v>2414</v>
      </c>
      <c r="B2518" s="226"/>
      <c r="C2518" s="226"/>
      <c r="D2518" s="136">
        <v>42723</v>
      </c>
      <c r="E2518" s="136">
        <v>42752</v>
      </c>
      <c r="F2518" s="136">
        <v>42752</v>
      </c>
      <c r="G2518" s="25">
        <f t="shared" si="120"/>
        <v>29</v>
      </c>
      <c r="H2518" s="373">
        <v>74866.119995000001</v>
      </c>
      <c r="I2518" s="121">
        <f t="shared" si="121"/>
        <v>2171117.48</v>
      </c>
    </row>
    <row r="2519" spans="1:9">
      <c r="A2519" s="23">
        <f t="shared" si="122"/>
        <v>2415</v>
      </c>
      <c r="B2519" s="226"/>
      <c r="C2519" s="226"/>
      <c r="D2519" s="136">
        <v>42723</v>
      </c>
      <c r="E2519" s="136">
        <v>42752</v>
      </c>
      <c r="F2519" s="136">
        <v>42752</v>
      </c>
      <c r="G2519" s="25">
        <f t="shared" si="120"/>
        <v>29</v>
      </c>
      <c r="H2519" s="373">
        <v>74875.778893199997</v>
      </c>
      <c r="I2519" s="121">
        <f t="shared" si="121"/>
        <v>2171397.59</v>
      </c>
    </row>
    <row r="2520" spans="1:9">
      <c r="A2520" s="23">
        <f t="shared" si="122"/>
        <v>2416</v>
      </c>
      <c r="B2520" s="226"/>
      <c r="C2520" s="226"/>
      <c r="D2520" s="136">
        <v>42723</v>
      </c>
      <c r="E2520" s="136">
        <v>42752</v>
      </c>
      <c r="F2520" s="136">
        <v>42752</v>
      </c>
      <c r="G2520" s="25">
        <f t="shared" si="120"/>
        <v>29</v>
      </c>
      <c r="H2520" s="373">
        <v>74909.590036900001</v>
      </c>
      <c r="I2520" s="121">
        <f t="shared" si="121"/>
        <v>2172378.11</v>
      </c>
    </row>
    <row r="2521" spans="1:9">
      <c r="A2521" s="23">
        <f t="shared" si="122"/>
        <v>2417</v>
      </c>
      <c r="B2521" s="226"/>
      <c r="C2521" s="226"/>
      <c r="D2521" s="136">
        <v>42723</v>
      </c>
      <c r="E2521" s="136">
        <v>42752</v>
      </c>
      <c r="F2521" s="136">
        <v>42752</v>
      </c>
      <c r="G2521" s="25">
        <f t="shared" si="120"/>
        <v>29</v>
      </c>
      <c r="H2521" s="373">
        <v>74899.931138700005</v>
      </c>
      <c r="I2521" s="121">
        <f t="shared" si="121"/>
        <v>2172098</v>
      </c>
    </row>
    <row r="2522" spans="1:9">
      <c r="A2522" s="23">
        <f t="shared" si="122"/>
        <v>2418</v>
      </c>
      <c r="B2522" s="226"/>
      <c r="C2522" s="226"/>
      <c r="D2522" s="136">
        <v>42724</v>
      </c>
      <c r="E2522" s="136">
        <v>42752</v>
      </c>
      <c r="F2522" s="136">
        <v>42752</v>
      </c>
      <c r="G2522" s="25">
        <f t="shared" si="120"/>
        <v>28</v>
      </c>
      <c r="H2522" s="373">
        <v>74870.954444100003</v>
      </c>
      <c r="I2522" s="121">
        <f t="shared" si="121"/>
        <v>2096386.72</v>
      </c>
    </row>
    <row r="2523" spans="1:9">
      <c r="A2523" s="23">
        <f t="shared" si="122"/>
        <v>2419</v>
      </c>
      <c r="B2523" s="226"/>
      <c r="C2523" s="226"/>
      <c r="D2523" s="136">
        <v>42724</v>
      </c>
      <c r="E2523" s="136">
        <v>42752</v>
      </c>
      <c r="F2523" s="136">
        <v>42752</v>
      </c>
      <c r="G2523" s="25">
        <f t="shared" si="120"/>
        <v>28</v>
      </c>
      <c r="H2523" s="373">
        <v>74875.778893199997</v>
      </c>
      <c r="I2523" s="121">
        <f t="shared" si="121"/>
        <v>2096521.81</v>
      </c>
    </row>
    <row r="2524" spans="1:9">
      <c r="A2524" s="23">
        <f t="shared" si="122"/>
        <v>2420</v>
      </c>
      <c r="B2524" s="226"/>
      <c r="C2524" s="226"/>
      <c r="D2524" s="136">
        <v>42724</v>
      </c>
      <c r="E2524" s="136">
        <v>42752</v>
      </c>
      <c r="F2524" s="136">
        <v>42752</v>
      </c>
      <c r="G2524" s="25">
        <f t="shared" si="120"/>
        <v>28</v>
      </c>
      <c r="H2524" s="373">
        <v>74861.295545899993</v>
      </c>
      <c r="I2524" s="121">
        <f t="shared" si="121"/>
        <v>2096116.28</v>
      </c>
    </row>
    <row r="2525" spans="1:9">
      <c r="A2525" s="23">
        <f t="shared" si="122"/>
        <v>2421</v>
      </c>
      <c r="B2525" s="226"/>
      <c r="C2525" s="226"/>
      <c r="D2525" s="136">
        <v>42727</v>
      </c>
      <c r="E2525" s="136">
        <v>42752</v>
      </c>
      <c r="F2525" s="136">
        <v>42752</v>
      </c>
      <c r="G2525" s="25">
        <f t="shared" si="120"/>
        <v>25</v>
      </c>
      <c r="H2525" s="373">
        <v>74875.778893199997</v>
      </c>
      <c r="I2525" s="121">
        <f t="shared" si="121"/>
        <v>1871894.47</v>
      </c>
    </row>
    <row r="2526" spans="1:9">
      <c r="A2526" s="23">
        <f t="shared" si="122"/>
        <v>2422</v>
      </c>
      <c r="B2526" s="226"/>
      <c r="C2526" s="226"/>
      <c r="D2526" s="136">
        <v>42727</v>
      </c>
      <c r="E2526" s="136">
        <v>42752</v>
      </c>
      <c r="F2526" s="136">
        <v>42752</v>
      </c>
      <c r="G2526" s="25">
        <f t="shared" si="120"/>
        <v>25</v>
      </c>
      <c r="H2526" s="373">
        <v>74919.248935099997</v>
      </c>
      <c r="I2526" s="121">
        <f t="shared" si="121"/>
        <v>1872981.22</v>
      </c>
    </row>
    <row r="2527" spans="1:9">
      <c r="A2527" s="23">
        <f t="shared" si="122"/>
        <v>2423</v>
      </c>
      <c r="B2527" s="226"/>
      <c r="C2527" s="226"/>
      <c r="D2527" s="136">
        <v>42724</v>
      </c>
      <c r="E2527" s="136">
        <v>42752</v>
      </c>
      <c r="F2527" s="136">
        <v>42752</v>
      </c>
      <c r="G2527" s="25">
        <f t="shared" si="120"/>
        <v>28</v>
      </c>
      <c r="H2527" s="373">
        <v>74866.119995000001</v>
      </c>
      <c r="I2527" s="121">
        <f t="shared" si="121"/>
        <v>2096251.36</v>
      </c>
    </row>
    <row r="2528" spans="1:9">
      <c r="A2528" s="23">
        <f t="shared" si="122"/>
        <v>2424</v>
      </c>
      <c r="B2528" s="226"/>
      <c r="C2528" s="226"/>
      <c r="D2528" s="136">
        <v>42726</v>
      </c>
      <c r="E2528" s="136">
        <v>42752</v>
      </c>
      <c r="F2528" s="136">
        <v>42752</v>
      </c>
      <c r="G2528" s="25">
        <f t="shared" si="120"/>
        <v>26</v>
      </c>
      <c r="H2528" s="373">
        <v>74846.802198599995</v>
      </c>
      <c r="I2528" s="121">
        <f t="shared" si="121"/>
        <v>1946016.86</v>
      </c>
    </row>
    <row r="2529" spans="1:9">
      <c r="A2529" s="23">
        <f t="shared" si="122"/>
        <v>2425</v>
      </c>
      <c r="B2529" s="226"/>
      <c r="C2529" s="226"/>
      <c r="D2529" s="136">
        <v>42712</v>
      </c>
      <c r="E2529" s="136">
        <v>42752</v>
      </c>
      <c r="F2529" s="136">
        <v>42752</v>
      </c>
      <c r="G2529" s="25">
        <f t="shared" si="120"/>
        <v>40</v>
      </c>
      <c r="H2529" s="373">
        <v>68.987791400000006</v>
      </c>
      <c r="I2529" s="121">
        <f t="shared" si="121"/>
        <v>2759.51</v>
      </c>
    </row>
    <row r="2530" spans="1:9">
      <c r="A2530" s="23">
        <f t="shared" si="122"/>
        <v>2426</v>
      </c>
      <c r="B2530" s="226"/>
      <c r="C2530" s="226"/>
      <c r="D2530" s="136">
        <v>42716</v>
      </c>
      <c r="E2530" s="136">
        <v>42752</v>
      </c>
      <c r="F2530" s="136">
        <v>42752</v>
      </c>
      <c r="G2530" s="25">
        <f t="shared" si="120"/>
        <v>36</v>
      </c>
      <c r="H2530" s="373">
        <v>69.014485999999991</v>
      </c>
      <c r="I2530" s="121">
        <f t="shared" si="121"/>
        <v>2484.52</v>
      </c>
    </row>
    <row r="2531" spans="1:9">
      <c r="A2531" s="23">
        <f t="shared" si="122"/>
        <v>2427</v>
      </c>
      <c r="B2531" s="226"/>
      <c r="C2531" s="226"/>
      <c r="D2531" s="136">
        <v>42716</v>
      </c>
      <c r="E2531" s="136">
        <v>42752</v>
      </c>
      <c r="F2531" s="136">
        <v>42752</v>
      </c>
      <c r="G2531" s="25">
        <f t="shared" si="120"/>
        <v>36</v>
      </c>
      <c r="H2531" s="373">
        <v>69.023384199999995</v>
      </c>
      <c r="I2531" s="121">
        <f t="shared" si="121"/>
        <v>2484.84</v>
      </c>
    </row>
    <row r="2532" spans="1:9">
      <c r="A2532" s="23">
        <f t="shared" si="122"/>
        <v>2428</v>
      </c>
      <c r="B2532" s="226"/>
      <c r="C2532" s="226"/>
      <c r="D2532" s="136">
        <v>42716</v>
      </c>
      <c r="E2532" s="136">
        <v>42752</v>
      </c>
      <c r="F2532" s="136">
        <v>42752</v>
      </c>
      <c r="G2532" s="25">
        <f t="shared" si="120"/>
        <v>36</v>
      </c>
      <c r="H2532" s="373">
        <v>69.014485999999991</v>
      </c>
      <c r="I2532" s="121">
        <f t="shared" si="121"/>
        <v>2484.52</v>
      </c>
    </row>
    <row r="2533" spans="1:9">
      <c r="A2533" s="23">
        <f t="shared" si="122"/>
        <v>2429</v>
      </c>
      <c r="B2533" s="226"/>
      <c r="C2533" s="226"/>
      <c r="D2533" s="136">
        <v>42716</v>
      </c>
      <c r="E2533" s="136">
        <v>42752</v>
      </c>
      <c r="F2533" s="136">
        <v>42752</v>
      </c>
      <c r="G2533" s="25">
        <f t="shared" si="120"/>
        <v>36</v>
      </c>
      <c r="H2533" s="373">
        <v>69.010036900000003</v>
      </c>
      <c r="I2533" s="121">
        <f t="shared" si="121"/>
        <v>2484.36</v>
      </c>
    </row>
    <row r="2534" spans="1:9">
      <c r="A2534" s="23">
        <f t="shared" si="122"/>
        <v>2430</v>
      </c>
      <c r="B2534" s="226"/>
      <c r="C2534" s="226"/>
      <c r="D2534" s="136">
        <v>42720</v>
      </c>
      <c r="E2534" s="136">
        <v>42752</v>
      </c>
      <c r="F2534" s="136">
        <v>42752</v>
      </c>
      <c r="G2534" s="25">
        <f t="shared" si="120"/>
        <v>32</v>
      </c>
      <c r="H2534" s="373">
        <v>74875.778893199997</v>
      </c>
      <c r="I2534" s="121">
        <f t="shared" si="121"/>
        <v>2396024.92</v>
      </c>
    </row>
    <row r="2535" spans="1:9">
      <c r="A2535" s="23">
        <f t="shared" si="122"/>
        <v>2431</v>
      </c>
      <c r="B2535" s="226"/>
      <c r="C2535" s="226"/>
      <c r="D2535" s="136">
        <v>42726</v>
      </c>
      <c r="E2535" s="136">
        <v>42752</v>
      </c>
      <c r="F2535" s="136">
        <v>42752</v>
      </c>
      <c r="G2535" s="25">
        <f t="shared" si="120"/>
        <v>26</v>
      </c>
      <c r="H2535" s="373">
        <v>74866.119995000001</v>
      </c>
      <c r="I2535" s="121">
        <f t="shared" si="121"/>
        <v>1946519.12</v>
      </c>
    </row>
    <row r="2536" spans="1:9">
      <c r="A2536" s="23">
        <f t="shared" si="122"/>
        <v>2432</v>
      </c>
      <c r="B2536" s="226"/>
      <c r="C2536" s="226"/>
      <c r="D2536" s="136">
        <v>42730</v>
      </c>
      <c r="E2536" s="136">
        <v>42752</v>
      </c>
      <c r="F2536" s="136">
        <v>42752</v>
      </c>
      <c r="G2536" s="25">
        <f t="shared" si="120"/>
        <v>22</v>
      </c>
      <c r="H2536" s="373">
        <v>74909.590036900001</v>
      </c>
      <c r="I2536" s="121">
        <f t="shared" si="121"/>
        <v>1648010.98</v>
      </c>
    </row>
    <row r="2537" spans="1:9">
      <c r="A2537" s="23">
        <f t="shared" si="122"/>
        <v>2433</v>
      </c>
      <c r="B2537" s="226"/>
      <c r="C2537" s="226"/>
      <c r="D2537" s="136">
        <v>42726</v>
      </c>
      <c r="E2537" s="136">
        <v>42752</v>
      </c>
      <c r="F2537" s="136">
        <v>42752</v>
      </c>
      <c r="G2537" s="25">
        <f t="shared" ref="G2537:G2600" si="123">F2537-D2537</f>
        <v>26</v>
      </c>
      <c r="H2537" s="373">
        <v>74846.802198599995</v>
      </c>
      <c r="I2537" s="121">
        <f t="shared" ref="I2537:I2600" si="124">ROUND(G2537*H2537,2)</f>
        <v>1946016.86</v>
      </c>
    </row>
    <row r="2538" spans="1:9">
      <c r="A2538" s="23">
        <f t="shared" si="122"/>
        <v>2434</v>
      </c>
      <c r="B2538" s="226"/>
      <c r="C2538" s="226"/>
      <c r="D2538" s="136">
        <v>42727</v>
      </c>
      <c r="E2538" s="136">
        <v>42752</v>
      </c>
      <c r="F2538" s="136">
        <v>42752</v>
      </c>
      <c r="G2538" s="25">
        <f t="shared" si="123"/>
        <v>25</v>
      </c>
      <c r="H2538" s="373">
        <v>74837.143300399999</v>
      </c>
      <c r="I2538" s="121">
        <f t="shared" si="124"/>
        <v>1870928.58</v>
      </c>
    </row>
    <row r="2539" spans="1:9">
      <c r="A2539" s="23">
        <f t="shared" si="122"/>
        <v>2435</v>
      </c>
      <c r="B2539" s="226"/>
      <c r="C2539" s="226"/>
      <c r="D2539" s="136">
        <v>42726</v>
      </c>
      <c r="E2539" s="136">
        <v>42752</v>
      </c>
      <c r="F2539" s="136">
        <v>42752</v>
      </c>
      <c r="G2539" s="25">
        <f t="shared" si="123"/>
        <v>26</v>
      </c>
      <c r="H2539" s="373">
        <v>74841.977749500002</v>
      </c>
      <c r="I2539" s="121">
        <f t="shared" si="124"/>
        <v>1945891.42</v>
      </c>
    </row>
    <row r="2540" spans="1:9">
      <c r="A2540" s="23">
        <f t="shared" si="122"/>
        <v>2436</v>
      </c>
      <c r="B2540" s="226" t="s">
        <v>276</v>
      </c>
      <c r="C2540" s="226" t="s">
        <v>621</v>
      </c>
      <c r="D2540" s="136">
        <v>42738</v>
      </c>
      <c r="E2540" s="136">
        <v>42760</v>
      </c>
      <c r="F2540" s="136">
        <v>42760</v>
      </c>
      <c r="G2540" s="25">
        <f t="shared" si="123"/>
        <v>22</v>
      </c>
      <c r="H2540" s="373">
        <v>74777.850000000006</v>
      </c>
      <c r="I2540" s="121">
        <f t="shared" si="124"/>
        <v>1645112.7</v>
      </c>
    </row>
    <row r="2541" spans="1:9">
      <c r="A2541" s="23">
        <f t="shared" si="122"/>
        <v>2437</v>
      </c>
      <c r="B2541" s="226"/>
      <c r="C2541" s="226"/>
      <c r="D2541" s="136">
        <v>42738</v>
      </c>
      <c r="E2541" s="136">
        <v>42760</v>
      </c>
      <c r="F2541" s="136">
        <v>42760</v>
      </c>
      <c r="G2541" s="25">
        <f t="shared" si="123"/>
        <v>22</v>
      </c>
      <c r="H2541" s="373">
        <v>74773.03</v>
      </c>
      <c r="I2541" s="121">
        <f t="shared" si="124"/>
        <v>1645006.66</v>
      </c>
    </row>
    <row r="2542" spans="1:9">
      <c r="A2542" s="23">
        <f t="shared" si="122"/>
        <v>2438</v>
      </c>
      <c r="B2542" s="226"/>
      <c r="C2542" s="226"/>
      <c r="D2542" s="136">
        <v>42742</v>
      </c>
      <c r="E2542" s="136">
        <v>42760</v>
      </c>
      <c r="F2542" s="136">
        <v>42760</v>
      </c>
      <c r="G2542" s="25">
        <f t="shared" si="123"/>
        <v>18</v>
      </c>
      <c r="H2542" s="373">
        <v>74835.75</v>
      </c>
      <c r="I2542" s="121">
        <f t="shared" si="124"/>
        <v>1347043.5</v>
      </c>
    </row>
    <row r="2543" spans="1:9">
      <c r="A2543" s="23">
        <f t="shared" si="122"/>
        <v>2439</v>
      </c>
      <c r="B2543" s="226"/>
      <c r="C2543" s="226"/>
      <c r="D2543" s="136">
        <v>42742</v>
      </c>
      <c r="E2543" s="136">
        <v>42760</v>
      </c>
      <c r="F2543" s="136">
        <v>42760</v>
      </c>
      <c r="G2543" s="25">
        <f t="shared" si="123"/>
        <v>18</v>
      </c>
      <c r="H2543" s="373">
        <v>74816.45</v>
      </c>
      <c r="I2543" s="121">
        <f t="shared" si="124"/>
        <v>1346696.1</v>
      </c>
    </row>
    <row r="2544" spans="1:9">
      <c r="A2544" s="23">
        <f t="shared" si="122"/>
        <v>2440</v>
      </c>
      <c r="B2544" s="226"/>
      <c r="C2544" s="226"/>
      <c r="D2544" s="136">
        <v>42738</v>
      </c>
      <c r="E2544" s="136">
        <v>42760</v>
      </c>
      <c r="F2544" s="136">
        <v>42760</v>
      </c>
      <c r="G2544" s="25">
        <f t="shared" si="123"/>
        <v>22</v>
      </c>
      <c r="H2544" s="373">
        <v>74768.2</v>
      </c>
      <c r="I2544" s="121">
        <f t="shared" si="124"/>
        <v>1644900.4</v>
      </c>
    </row>
    <row r="2545" spans="1:9">
      <c r="A2545" s="23">
        <f t="shared" si="122"/>
        <v>2441</v>
      </c>
      <c r="B2545" s="226"/>
      <c r="C2545" s="226"/>
      <c r="D2545" s="136">
        <v>42738</v>
      </c>
      <c r="E2545" s="136">
        <v>42760</v>
      </c>
      <c r="F2545" s="136">
        <v>42760</v>
      </c>
      <c r="G2545" s="25">
        <f t="shared" si="123"/>
        <v>22</v>
      </c>
      <c r="H2545" s="373">
        <v>74782.680000000008</v>
      </c>
      <c r="I2545" s="121">
        <f t="shared" si="124"/>
        <v>1645218.96</v>
      </c>
    </row>
    <row r="2546" spans="1:9">
      <c r="A2546" s="23">
        <f t="shared" si="122"/>
        <v>2442</v>
      </c>
      <c r="B2546" s="226"/>
      <c r="C2546" s="226"/>
      <c r="D2546" s="136">
        <v>42741</v>
      </c>
      <c r="E2546" s="136">
        <v>42760</v>
      </c>
      <c r="F2546" s="136">
        <v>42760</v>
      </c>
      <c r="G2546" s="25">
        <f t="shared" si="123"/>
        <v>19</v>
      </c>
      <c r="H2546" s="373">
        <v>74768.2</v>
      </c>
      <c r="I2546" s="121">
        <f t="shared" si="124"/>
        <v>1420595.8</v>
      </c>
    </row>
    <row r="2547" spans="1:9">
      <c r="A2547" s="23">
        <f t="shared" si="122"/>
        <v>2443</v>
      </c>
      <c r="B2547" s="226"/>
      <c r="C2547" s="226"/>
      <c r="D2547" s="136">
        <v>42741</v>
      </c>
      <c r="E2547" s="136">
        <v>42760</v>
      </c>
      <c r="F2547" s="136">
        <v>42760</v>
      </c>
      <c r="G2547" s="25">
        <f t="shared" si="123"/>
        <v>19</v>
      </c>
      <c r="H2547" s="373">
        <v>74787.5</v>
      </c>
      <c r="I2547" s="121">
        <f t="shared" si="124"/>
        <v>1420962.5</v>
      </c>
    </row>
    <row r="2548" spans="1:9">
      <c r="A2548" s="23">
        <f t="shared" si="122"/>
        <v>2444</v>
      </c>
      <c r="B2548" s="226"/>
      <c r="C2548" s="226"/>
      <c r="D2548" s="136">
        <v>42741</v>
      </c>
      <c r="E2548" s="136">
        <v>42760</v>
      </c>
      <c r="F2548" s="136">
        <v>42760</v>
      </c>
      <c r="G2548" s="25">
        <f t="shared" si="123"/>
        <v>19</v>
      </c>
      <c r="H2548" s="373">
        <v>74782.680000000008</v>
      </c>
      <c r="I2548" s="121">
        <f t="shared" si="124"/>
        <v>1420870.92</v>
      </c>
    </row>
    <row r="2549" spans="1:9">
      <c r="A2549" s="23">
        <f t="shared" si="122"/>
        <v>2445</v>
      </c>
      <c r="B2549" s="226"/>
      <c r="C2549" s="226"/>
      <c r="D2549" s="136">
        <v>42741</v>
      </c>
      <c r="E2549" s="136">
        <v>42760</v>
      </c>
      <c r="F2549" s="136">
        <v>42760</v>
      </c>
      <c r="G2549" s="25">
        <f t="shared" si="123"/>
        <v>19</v>
      </c>
      <c r="H2549" s="373">
        <v>74768.2</v>
      </c>
      <c r="I2549" s="121">
        <f t="shared" si="124"/>
        <v>1420595.8</v>
      </c>
    </row>
    <row r="2550" spans="1:9">
      <c r="A2550" s="23">
        <f t="shared" ref="A2550:A2613" si="125">A2549+1</f>
        <v>2446</v>
      </c>
      <c r="B2550" s="226"/>
      <c r="C2550" s="226"/>
      <c r="D2550" s="136">
        <v>42745</v>
      </c>
      <c r="E2550" s="136">
        <v>42760</v>
      </c>
      <c r="F2550" s="136">
        <v>42760</v>
      </c>
      <c r="G2550" s="25">
        <f t="shared" si="123"/>
        <v>15</v>
      </c>
      <c r="H2550" s="373">
        <v>74792.33</v>
      </c>
      <c r="I2550" s="121">
        <f t="shared" si="124"/>
        <v>1121884.95</v>
      </c>
    </row>
    <row r="2551" spans="1:9">
      <c r="A2551" s="23">
        <f t="shared" si="125"/>
        <v>2447</v>
      </c>
      <c r="B2551" s="226"/>
      <c r="C2551" s="226"/>
      <c r="D2551" s="136">
        <v>42748</v>
      </c>
      <c r="E2551" s="136">
        <v>42760</v>
      </c>
      <c r="F2551" s="136">
        <v>42760</v>
      </c>
      <c r="G2551" s="25">
        <f t="shared" si="123"/>
        <v>12</v>
      </c>
      <c r="H2551" s="373">
        <v>74821.279999999999</v>
      </c>
      <c r="I2551" s="121">
        <f t="shared" si="124"/>
        <v>897855.36</v>
      </c>
    </row>
    <row r="2552" spans="1:9">
      <c r="A2552" s="23">
        <f t="shared" si="125"/>
        <v>2448</v>
      </c>
      <c r="B2552" s="226"/>
      <c r="C2552" s="226"/>
      <c r="D2552" s="136">
        <v>42745</v>
      </c>
      <c r="E2552" s="136">
        <v>42760</v>
      </c>
      <c r="F2552" s="136">
        <v>42760</v>
      </c>
      <c r="G2552" s="25">
        <f t="shared" si="123"/>
        <v>15</v>
      </c>
      <c r="H2552" s="373">
        <v>74787.5</v>
      </c>
      <c r="I2552" s="121">
        <f t="shared" si="124"/>
        <v>1121812.5</v>
      </c>
    </row>
    <row r="2553" spans="1:9">
      <c r="A2553" s="23">
        <f t="shared" si="125"/>
        <v>2449</v>
      </c>
      <c r="B2553" s="226"/>
      <c r="C2553" s="226"/>
      <c r="D2553" s="136">
        <v>42748</v>
      </c>
      <c r="E2553" s="136">
        <v>42760</v>
      </c>
      <c r="F2553" s="136">
        <v>42760</v>
      </c>
      <c r="G2553" s="25">
        <f t="shared" si="123"/>
        <v>12</v>
      </c>
      <c r="H2553" s="373">
        <v>74830.930000000008</v>
      </c>
      <c r="I2553" s="121">
        <f t="shared" si="124"/>
        <v>897971.16</v>
      </c>
    </row>
    <row r="2554" spans="1:9">
      <c r="A2554" s="23">
        <f t="shared" si="125"/>
        <v>2450</v>
      </c>
      <c r="B2554" s="226"/>
      <c r="C2554" s="226"/>
      <c r="D2554" s="136">
        <v>42745</v>
      </c>
      <c r="E2554" s="136">
        <v>42760</v>
      </c>
      <c r="F2554" s="136">
        <v>42760</v>
      </c>
      <c r="G2554" s="25">
        <f t="shared" si="123"/>
        <v>15</v>
      </c>
      <c r="H2554" s="373">
        <v>74806.8</v>
      </c>
      <c r="I2554" s="121">
        <f t="shared" si="124"/>
        <v>1122102</v>
      </c>
    </row>
    <row r="2555" spans="1:9">
      <c r="A2555" s="23">
        <f t="shared" si="125"/>
        <v>2451</v>
      </c>
      <c r="B2555" s="226"/>
      <c r="C2555" s="226"/>
      <c r="D2555" s="136">
        <v>42749</v>
      </c>
      <c r="E2555" s="136">
        <v>42760</v>
      </c>
      <c r="F2555" s="136">
        <v>42760</v>
      </c>
      <c r="G2555" s="25">
        <f t="shared" si="123"/>
        <v>11</v>
      </c>
      <c r="H2555" s="373">
        <v>77570</v>
      </c>
      <c r="I2555" s="121">
        <f t="shared" si="124"/>
        <v>853270</v>
      </c>
    </row>
    <row r="2556" spans="1:9">
      <c r="A2556" s="23">
        <f t="shared" si="125"/>
        <v>2452</v>
      </c>
      <c r="B2556" s="226"/>
      <c r="C2556" s="226"/>
      <c r="D2556" s="136">
        <v>42744</v>
      </c>
      <c r="E2556" s="136">
        <v>42760</v>
      </c>
      <c r="F2556" s="136">
        <v>42760</v>
      </c>
      <c r="G2556" s="25">
        <f t="shared" si="123"/>
        <v>16</v>
      </c>
      <c r="H2556" s="373">
        <v>74845.400000000009</v>
      </c>
      <c r="I2556" s="121">
        <f t="shared" si="124"/>
        <v>1197526.3999999999</v>
      </c>
    </row>
    <row r="2557" spans="1:9">
      <c r="A2557" s="23">
        <f t="shared" si="125"/>
        <v>2453</v>
      </c>
      <c r="B2557" s="226"/>
      <c r="C2557" s="226"/>
      <c r="D2557" s="136">
        <v>42748</v>
      </c>
      <c r="E2557" s="136">
        <v>42760</v>
      </c>
      <c r="F2557" s="136">
        <v>42760</v>
      </c>
      <c r="G2557" s="25">
        <f t="shared" si="123"/>
        <v>12</v>
      </c>
      <c r="H2557" s="373">
        <v>74734.430000000008</v>
      </c>
      <c r="I2557" s="121">
        <f t="shared" si="124"/>
        <v>896813.16</v>
      </c>
    </row>
    <row r="2558" spans="1:9">
      <c r="A2558" s="23">
        <f t="shared" si="125"/>
        <v>2454</v>
      </c>
      <c r="B2558" s="226"/>
      <c r="C2558" s="226"/>
      <c r="D2558" s="136">
        <v>42744</v>
      </c>
      <c r="E2558" s="136">
        <v>42760</v>
      </c>
      <c r="F2558" s="136">
        <v>42760</v>
      </c>
      <c r="G2558" s="25">
        <f t="shared" si="123"/>
        <v>16</v>
      </c>
      <c r="H2558" s="373">
        <v>74888.83</v>
      </c>
      <c r="I2558" s="121">
        <f t="shared" si="124"/>
        <v>1198221.28</v>
      </c>
    </row>
    <row r="2559" spans="1:9">
      <c r="A2559" s="23">
        <f t="shared" si="125"/>
        <v>2455</v>
      </c>
      <c r="B2559" s="226"/>
      <c r="C2559" s="226"/>
      <c r="D2559" s="136">
        <v>42745</v>
      </c>
      <c r="E2559" s="136">
        <v>42760</v>
      </c>
      <c r="F2559" s="136">
        <v>42760</v>
      </c>
      <c r="G2559" s="25">
        <f t="shared" si="123"/>
        <v>15</v>
      </c>
      <c r="H2559" s="373">
        <v>74821.279999999999</v>
      </c>
      <c r="I2559" s="121">
        <f t="shared" si="124"/>
        <v>1122319.2</v>
      </c>
    </row>
    <row r="2560" spans="1:9">
      <c r="A2560" s="23">
        <f t="shared" si="125"/>
        <v>2456</v>
      </c>
      <c r="B2560" s="226" t="s">
        <v>276</v>
      </c>
      <c r="C2560" s="226" t="s">
        <v>622</v>
      </c>
      <c r="D2560" s="136">
        <v>42738</v>
      </c>
      <c r="E2560" s="136">
        <v>42781</v>
      </c>
      <c r="F2560" s="136">
        <v>42781</v>
      </c>
      <c r="G2560" s="25">
        <f t="shared" si="123"/>
        <v>43</v>
      </c>
      <c r="H2560" s="373">
        <v>280.50351749999999</v>
      </c>
      <c r="I2560" s="121">
        <f t="shared" si="124"/>
        <v>12061.65</v>
      </c>
    </row>
    <row r="2561" spans="1:9">
      <c r="A2561" s="23">
        <f t="shared" si="125"/>
        <v>2457</v>
      </c>
      <c r="B2561" s="226"/>
      <c r="C2561" s="226"/>
      <c r="D2561" s="136">
        <v>42738</v>
      </c>
      <c r="E2561" s="136">
        <v>42781</v>
      </c>
      <c r="F2561" s="136">
        <v>42781</v>
      </c>
      <c r="G2561" s="25">
        <f t="shared" si="123"/>
        <v>43</v>
      </c>
      <c r="H2561" s="373">
        <v>280.48541820000003</v>
      </c>
      <c r="I2561" s="121">
        <f t="shared" si="124"/>
        <v>12060.87</v>
      </c>
    </row>
    <row r="2562" spans="1:9">
      <c r="A2562" s="23">
        <f t="shared" si="125"/>
        <v>2458</v>
      </c>
      <c r="B2562" s="226"/>
      <c r="C2562" s="226"/>
      <c r="D2562" s="136">
        <v>42742</v>
      </c>
      <c r="E2562" s="136">
        <v>42781</v>
      </c>
      <c r="F2562" s="136">
        <v>42781</v>
      </c>
      <c r="G2562" s="25">
        <f t="shared" si="123"/>
        <v>39</v>
      </c>
      <c r="H2562" s="373">
        <v>280.72070960000002</v>
      </c>
      <c r="I2562" s="121">
        <f t="shared" si="124"/>
        <v>10948.11</v>
      </c>
    </row>
    <row r="2563" spans="1:9">
      <c r="A2563" s="23">
        <f t="shared" si="125"/>
        <v>2459</v>
      </c>
      <c r="B2563" s="226"/>
      <c r="C2563" s="226"/>
      <c r="D2563" s="136">
        <v>42742</v>
      </c>
      <c r="E2563" s="136">
        <v>42781</v>
      </c>
      <c r="F2563" s="136">
        <v>42781</v>
      </c>
      <c r="G2563" s="25">
        <f t="shared" si="123"/>
        <v>39</v>
      </c>
      <c r="H2563" s="373">
        <v>280.64831220000002</v>
      </c>
      <c r="I2563" s="121">
        <f t="shared" si="124"/>
        <v>10945.28</v>
      </c>
    </row>
    <row r="2564" spans="1:9">
      <c r="A2564" s="23">
        <f t="shared" si="125"/>
        <v>2460</v>
      </c>
      <c r="B2564" s="226"/>
      <c r="C2564" s="226"/>
      <c r="D2564" s="136">
        <v>42738</v>
      </c>
      <c r="E2564" s="136">
        <v>42781</v>
      </c>
      <c r="F2564" s="136">
        <v>42781</v>
      </c>
      <c r="G2564" s="25">
        <f t="shared" si="123"/>
        <v>43</v>
      </c>
      <c r="H2564" s="373">
        <v>280.46731890000001</v>
      </c>
      <c r="I2564" s="121">
        <f t="shared" si="124"/>
        <v>12060.09</v>
      </c>
    </row>
    <row r="2565" spans="1:9">
      <c r="A2565" s="23">
        <f t="shared" si="125"/>
        <v>2461</v>
      </c>
      <c r="B2565" s="226"/>
      <c r="C2565" s="226"/>
      <c r="D2565" s="136">
        <v>42738</v>
      </c>
      <c r="E2565" s="136">
        <v>42781</v>
      </c>
      <c r="F2565" s="136">
        <v>42781</v>
      </c>
      <c r="G2565" s="25">
        <f t="shared" si="123"/>
        <v>43</v>
      </c>
      <c r="H2565" s="373">
        <v>280.52161690000003</v>
      </c>
      <c r="I2565" s="121">
        <f t="shared" si="124"/>
        <v>12062.43</v>
      </c>
    </row>
    <row r="2566" spans="1:9">
      <c r="A2566" s="23">
        <f t="shared" si="125"/>
        <v>2462</v>
      </c>
      <c r="B2566" s="226"/>
      <c r="C2566" s="226"/>
      <c r="D2566" s="136">
        <v>42741</v>
      </c>
      <c r="E2566" s="136">
        <v>42781</v>
      </c>
      <c r="F2566" s="136">
        <v>42781</v>
      </c>
      <c r="G2566" s="25">
        <f t="shared" si="123"/>
        <v>40</v>
      </c>
      <c r="H2566" s="373">
        <v>280.46731890000001</v>
      </c>
      <c r="I2566" s="121">
        <f t="shared" si="124"/>
        <v>11218.69</v>
      </c>
    </row>
    <row r="2567" spans="1:9">
      <c r="A2567" s="23">
        <f t="shared" si="125"/>
        <v>2463</v>
      </c>
      <c r="B2567" s="226"/>
      <c r="C2567" s="226"/>
      <c r="D2567" s="136">
        <v>42741</v>
      </c>
      <c r="E2567" s="136">
        <v>42781</v>
      </c>
      <c r="F2567" s="136">
        <v>42781</v>
      </c>
      <c r="G2567" s="25">
        <f t="shared" si="123"/>
        <v>40</v>
      </c>
      <c r="H2567" s="373">
        <v>280.53971619999999</v>
      </c>
      <c r="I2567" s="121">
        <f t="shared" si="124"/>
        <v>11221.59</v>
      </c>
    </row>
    <row r="2568" spans="1:9">
      <c r="A2568" s="23">
        <f t="shared" si="125"/>
        <v>2464</v>
      </c>
      <c r="B2568" s="226"/>
      <c r="C2568" s="226"/>
      <c r="D2568" s="136">
        <v>42741</v>
      </c>
      <c r="E2568" s="136">
        <v>42781</v>
      </c>
      <c r="F2568" s="136">
        <v>42781</v>
      </c>
      <c r="G2568" s="25">
        <f t="shared" si="123"/>
        <v>40</v>
      </c>
      <c r="H2568" s="373">
        <v>280.52161690000003</v>
      </c>
      <c r="I2568" s="121">
        <f t="shared" si="124"/>
        <v>11220.86</v>
      </c>
    </row>
    <row r="2569" spans="1:9">
      <c r="A2569" s="23">
        <f t="shared" si="125"/>
        <v>2465</v>
      </c>
      <c r="B2569" s="226"/>
      <c r="C2569" s="226"/>
      <c r="D2569" s="136">
        <v>42741</v>
      </c>
      <c r="E2569" s="136">
        <v>42781</v>
      </c>
      <c r="F2569" s="136">
        <v>42781</v>
      </c>
      <c r="G2569" s="25">
        <f t="shared" si="123"/>
        <v>40</v>
      </c>
      <c r="H2569" s="373">
        <v>280.46731890000001</v>
      </c>
      <c r="I2569" s="121">
        <f t="shared" si="124"/>
        <v>11218.69</v>
      </c>
    </row>
    <row r="2570" spans="1:9">
      <c r="A2570" s="23">
        <f t="shared" si="125"/>
        <v>2466</v>
      </c>
      <c r="B2570" s="226"/>
      <c r="C2570" s="226"/>
      <c r="D2570" s="136">
        <v>42745</v>
      </c>
      <c r="E2570" s="136">
        <v>42781</v>
      </c>
      <c r="F2570" s="136">
        <v>42781</v>
      </c>
      <c r="G2570" s="25">
        <f t="shared" si="123"/>
        <v>36</v>
      </c>
      <c r="H2570" s="373">
        <v>280.5578155</v>
      </c>
      <c r="I2570" s="121">
        <f t="shared" si="124"/>
        <v>10100.08</v>
      </c>
    </row>
    <row r="2571" spans="1:9">
      <c r="A2571" s="23">
        <f t="shared" si="125"/>
        <v>2467</v>
      </c>
      <c r="B2571" s="226"/>
      <c r="C2571" s="226"/>
      <c r="D2571" s="136">
        <v>42748</v>
      </c>
      <c r="E2571" s="136">
        <v>42781</v>
      </c>
      <c r="F2571" s="136">
        <v>42781</v>
      </c>
      <c r="G2571" s="25">
        <f t="shared" si="123"/>
        <v>33</v>
      </c>
      <c r="H2571" s="373">
        <v>280.6664116</v>
      </c>
      <c r="I2571" s="121">
        <f t="shared" si="124"/>
        <v>9261.99</v>
      </c>
    </row>
    <row r="2572" spans="1:9">
      <c r="A2572" s="23">
        <f t="shared" si="125"/>
        <v>2468</v>
      </c>
      <c r="B2572" s="226"/>
      <c r="C2572" s="226"/>
      <c r="D2572" s="136">
        <v>42745</v>
      </c>
      <c r="E2572" s="136">
        <v>42781</v>
      </c>
      <c r="F2572" s="136">
        <v>42781</v>
      </c>
      <c r="G2572" s="25">
        <f t="shared" si="123"/>
        <v>36</v>
      </c>
      <c r="H2572" s="373">
        <v>280.53971619999999</v>
      </c>
      <c r="I2572" s="121">
        <f t="shared" si="124"/>
        <v>10099.43</v>
      </c>
    </row>
    <row r="2573" spans="1:9">
      <c r="A2573" s="23">
        <f t="shared" si="125"/>
        <v>2469</v>
      </c>
      <c r="B2573" s="226"/>
      <c r="C2573" s="226"/>
      <c r="D2573" s="136">
        <v>42748</v>
      </c>
      <c r="E2573" s="136">
        <v>42781</v>
      </c>
      <c r="F2573" s="136">
        <v>42781</v>
      </c>
      <c r="G2573" s="25">
        <f t="shared" si="123"/>
        <v>33</v>
      </c>
      <c r="H2573" s="373">
        <v>280.70261019999998</v>
      </c>
      <c r="I2573" s="121">
        <f t="shared" si="124"/>
        <v>9263.19</v>
      </c>
    </row>
    <row r="2574" spans="1:9">
      <c r="A2574" s="23">
        <f t="shared" si="125"/>
        <v>2470</v>
      </c>
      <c r="B2574" s="226"/>
      <c r="C2574" s="226"/>
      <c r="D2574" s="136">
        <v>42745</v>
      </c>
      <c r="E2574" s="136">
        <v>42781</v>
      </c>
      <c r="F2574" s="136">
        <v>42781</v>
      </c>
      <c r="G2574" s="25">
        <f t="shared" si="123"/>
        <v>36</v>
      </c>
      <c r="H2574" s="373">
        <v>280.61211359999999</v>
      </c>
      <c r="I2574" s="121">
        <f t="shared" si="124"/>
        <v>10102.040000000001</v>
      </c>
    </row>
    <row r="2575" spans="1:9">
      <c r="A2575" s="23">
        <f t="shared" si="125"/>
        <v>2471</v>
      </c>
      <c r="B2575" s="226"/>
      <c r="C2575" s="226"/>
      <c r="D2575" s="136">
        <v>42749</v>
      </c>
      <c r="E2575" s="136">
        <v>42781</v>
      </c>
      <c r="F2575" s="136">
        <v>42781</v>
      </c>
      <c r="G2575" s="25">
        <f t="shared" si="123"/>
        <v>32</v>
      </c>
      <c r="H2575" s="373">
        <v>280.7931069</v>
      </c>
      <c r="I2575" s="121">
        <f t="shared" si="124"/>
        <v>8985.3799999999992</v>
      </c>
    </row>
    <row r="2576" spans="1:9">
      <c r="A2576" s="23">
        <f t="shared" si="125"/>
        <v>2472</v>
      </c>
      <c r="B2576" s="226"/>
      <c r="C2576" s="226"/>
      <c r="D2576" s="136">
        <v>42744</v>
      </c>
      <c r="E2576" s="136">
        <v>42781</v>
      </c>
      <c r="F2576" s="136">
        <v>42781</v>
      </c>
      <c r="G2576" s="25">
        <f t="shared" si="123"/>
        <v>37</v>
      </c>
      <c r="H2576" s="373">
        <v>280.7569082</v>
      </c>
      <c r="I2576" s="121">
        <f t="shared" si="124"/>
        <v>10388.01</v>
      </c>
    </row>
    <row r="2577" spans="1:9">
      <c r="A2577" s="23">
        <f t="shared" si="125"/>
        <v>2473</v>
      </c>
      <c r="B2577" s="226"/>
      <c r="C2577" s="226"/>
      <c r="D2577" s="136">
        <v>42748</v>
      </c>
      <c r="E2577" s="136">
        <v>42781</v>
      </c>
      <c r="F2577" s="136">
        <v>42781</v>
      </c>
      <c r="G2577" s="25">
        <f t="shared" si="123"/>
        <v>33</v>
      </c>
      <c r="H2577" s="373">
        <v>280.34062349999999</v>
      </c>
      <c r="I2577" s="121">
        <f t="shared" si="124"/>
        <v>9251.24</v>
      </c>
    </row>
    <row r="2578" spans="1:9">
      <c r="A2578" s="23">
        <f t="shared" si="125"/>
        <v>2474</v>
      </c>
      <c r="B2578" s="226"/>
      <c r="C2578" s="226"/>
      <c r="D2578" s="136">
        <v>42744</v>
      </c>
      <c r="E2578" s="136">
        <v>42781</v>
      </c>
      <c r="F2578" s="136">
        <v>42781</v>
      </c>
      <c r="G2578" s="25">
        <f t="shared" si="123"/>
        <v>37</v>
      </c>
      <c r="H2578" s="373">
        <v>280.91980230000001</v>
      </c>
      <c r="I2578" s="121">
        <f t="shared" si="124"/>
        <v>10394.030000000001</v>
      </c>
    </row>
    <row r="2579" spans="1:9">
      <c r="A2579" s="23">
        <f t="shared" si="125"/>
        <v>2475</v>
      </c>
      <c r="B2579" s="226"/>
      <c r="C2579" s="226"/>
      <c r="D2579" s="136">
        <v>42745</v>
      </c>
      <c r="E2579" s="136">
        <v>42781</v>
      </c>
      <c r="F2579" s="136">
        <v>42781</v>
      </c>
      <c r="G2579" s="25">
        <f t="shared" si="123"/>
        <v>36</v>
      </c>
      <c r="H2579" s="373">
        <v>280.6664116</v>
      </c>
      <c r="I2579" s="121">
        <f t="shared" si="124"/>
        <v>10103.99</v>
      </c>
    </row>
    <row r="2580" spans="1:9">
      <c r="A2580" s="23">
        <f t="shared" si="125"/>
        <v>2476</v>
      </c>
      <c r="B2580" s="226"/>
      <c r="C2580" s="226"/>
      <c r="D2580" s="136">
        <v>42752</v>
      </c>
      <c r="E2580" s="136">
        <v>42781</v>
      </c>
      <c r="F2580" s="136">
        <v>42781</v>
      </c>
      <c r="G2580" s="25">
        <f t="shared" si="123"/>
        <v>29</v>
      </c>
      <c r="H2580" s="373">
        <v>77895.956000899998</v>
      </c>
      <c r="I2580" s="121">
        <f t="shared" si="124"/>
        <v>2258982.7200000002</v>
      </c>
    </row>
    <row r="2581" spans="1:9">
      <c r="A2581" s="23">
        <f t="shared" si="125"/>
        <v>2477</v>
      </c>
      <c r="B2581" s="226"/>
      <c r="C2581" s="226"/>
      <c r="D2581" s="136">
        <v>42751</v>
      </c>
      <c r="E2581" s="136">
        <v>42781</v>
      </c>
      <c r="F2581" s="136">
        <v>42781</v>
      </c>
      <c r="G2581" s="25">
        <f t="shared" si="123"/>
        <v>30</v>
      </c>
      <c r="H2581" s="373">
        <v>77815.666411600003</v>
      </c>
      <c r="I2581" s="121">
        <f t="shared" si="124"/>
        <v>2334469.9900000002</v>
      </c>
    </row>
    <row r="2582" spans="1:9">
      <c r="A2582" s="23">
        <f t="shared" si="125"/>
        <v>2478</v>
      </c>
      <c r="B2582" s="226"/>
      <c r="C2582" s="226"/>
      <c r="D2582" s="136">
        <v>42752</v>
      </c>
      <c r="E2582" s="136">
        <v>42781</v>
      </c>
      <c r="F2582" s="136">
        <v>42781</v>
      </c>
      <c r="G2582" s="25">
        <f t="shared" si="123"/>
        <v>29</v>
      </c>
      <c r="H2582" s="373">
        <v>77911.010299000001</v>
      </c>
      <c r="I2582" s="121">
        <f t="shared" si="124"/>
        <v>2259419.2999999998</v>
      </c>
    </row>
    <row r="2583" spans="1:9">
      <c r="A2583" s="23">
        <f t="shared" si="125"/>
        <v>2479</v>
      </c>
      <c r="B2583" s="226"/>
      <c r="C2583" s="226"/>
      <c r="D2583" s="136">
        <v>42751</v>
      </c>
      <c r="E2583" s="136">
        <v>42781</v>
      </c>
      <c r="F2583" s="136">
        <v>42781</v>
      </c>
      <c r="G2583" s="25">
        <f t="shared" si="123"/>
        <v>30</v>
      </c>
      <c r="H2583" s="373">
        <v>77815.666411600003</v>
      </c>
      <c r="I2583" s="121">
        <f t="shared" si="124"/>
        <v>2334469.9900000002</v>
      </c>
    </row>
    <row r="2584" spans="1:9">
      <c r="A2584" s="23">
        <f t="shared" si="125"/>
        <v>2480</v>
      </c>
      <c r="B2584" s="226"/>
      <c r="C2584" s="226"/>
      <c r="D2584" s="136">
        <v>42752</v>
      </c>
      <c r="E2584" s="136">
        <v>42781</v>
      </c>
      <c r="F2584" s="136">
        <v>42781</v>
      </c>
      <c r="G2584" s="25">
        <f t="shared" si="123"/>
        <v>29</v>
      </c>
      <c r="H2584" s="373">
        <v>77916.028398299997</v>
      </c>
      <c r="I2584" s="121">
        <f t="shared" si="124"/>
        <v>2259564.8199999998</v>
      </c>
    </row>
    <row r="2585" spans="1:9">
      <c r="A2585" s="23">
        <f t="shared" si="125"/>
        <v>2481</v>
      </c>
      <c r="B2585" s="226"/>
      <c r="C2585" s="226"/>
      <c r="D2585" s="136">
        <v>42755</v>
      </c>
      <c r="E2585" s="136">
        <v>42781</v>
      </c>
      <c r="F2585" s="136">
        <v>42781</v>
      </c>
      <c r="G2585" s="25">
        <f t="shared" si="123"/>
        <v>26</v>
      </c>
      <c r="H2585" s="373">
        <v>77805.630212899996</v>
      </c>
      <c r="I2585" s="121">
        <f t="shared" si="124"/>
        <v>2022946.39</v>
      </c>
    </row>
    <row r="2586" spans="1:9">
      <c r="A2586" s="23">
        <f t="shared" si="125"/>
        <v>2482</v>
      </c>
      <c r="B2586" s="226"/>
      <c r="C2586" s="226"/>
      <c r="D2586" s="136">
        <v>42755</v>
      </c>
      <c r="E2586" s="136">
        <v>42781</v>
      </c>
      <c r="F2586" s="136">
        <v>42781</v>
      </c>
      <c r="G2586" s="25">
        <f t="shared" si="123"/>
        <v>26</v>
      </c>
      <c r="H2586" s="373">
        <v>77815.666411600003</v>
      </c>
      <c r="I2586" s="121">
        <f t="shared" si="124"/>
        <v>2023207.33</v>
      </c>
    </row>
    <row r="2587" spans="1:9">
      <c r="A2587" s="23">
        <f t="shared" si="125"/>
        <v>2483</v>
      </c>
      <c r="B2587" s="226"/>
      <c r="C2587" s="226"/>
      <c r="D2587" s="136">
        <v>42759</v>
      </c>
      <c r="E2587" s="136">
        <v>42781</v>
      </c>
      <c r="F2587" s="136">
        <v>42781</v>
      </c>
      <c r="G2587" s="25">
        <f t="shared" si="123"/>
        <v>22</v>
      </c>
      <c r="H2587" s="373">
        <v>77850.793106900004</v>
      </c>
      <c r="I2587" s="121">
        <f t="shared" si="124"/>
        <v>1712717.45</v>
      </c>
    </row>
    <row r="2588" spans="1:9">
      <c r="A2588" s="23">
        <f t="shared" si="125"/>
        <v>2484</v>
      </c>
      <c r="B2588" s="226"/>
      <c r="C2588" s="226"/>
      <c r="D2588" s="136">
        <v>42758</v>
      </c>
      <c r="E2588" s="136">
        <v>42781</v>
      </c>
      <c r="F2588" s="136">
        <v>42781</v>
      </c>
      <c r="G2588" s="25">
        <f t="shared" si="123"/>
        <v>23</v>
      </c>
      <c r="H2588" s="373">
        <v>77825.702610199995</v>
      </c>
      <c r="I2588" s="121">
        <f t="shared" si="124"/>
        <v>1789991.16</v>
      </c>
    </row>
    <row r="2589" spans="1:9">
      <c r="A2589" s="23">
        <f t="shared" si="125"/>
        <v>2485</v>
      </c>
      <c r="B2589" s="226"/>
      <c r="C2589" s="226"/>
      <c r="D2589" s="136">
        <v>42758</v>
      </c>
      <c r="E2589" s="136">
        <v>42781</v>
      </c>
      <c r="F2589" s="136">
        <v>42781</v>
      </c>
      <c r="G2589" s="25">
        <f t="shared" si="123"/>
        <v>23</v>
      </c>
      <c r="H2589" s="373">
        <v>77790.575914899993</v>
      </c>
      <c r="I2589" s="121">
        <f t="shared" si="124"/>
        <v>1789183.25</v>
      </c>
    </row>
    <row r="2590" spans="1:9">
      <c r="A2590" s="23">
        <f t="shared" si="125"/>
        <v>2486</v>
      </c>
      <c r="B2590" s="226"/>
      <c r="C2590" s="226"/>
      <c r="D2590" s="136">
        <v>42759</v>
      </c>
      <c r="E2590" s="136">
        <v>42781</v>
      </c>
      <c r="F2590" s="136">
        <v>42781</v>
      </c>
      <c r="G2590" s="25">
        <f t="shared" si="123"/>
        <v>22</v>
      </c>
      <c r="H2590" s="373">
        <v>77890.937901600002</v>
      </c>
      <c r="I2590" s="121">
        <f t="shared" si="124"/>
        <v>1713600.63</v>
      </c>
    </row>
    <row r="2591" spans="1:9">
      <c r="A2591" s="23">
        <f t="shared" si="125"/>
        <v>2487</v>
      </c>
      <c r="B2591" s="226"/>
      <c r="C2591" s="226"/>
      <c r="D2591" s="136">
        <v>42752</v>
      </c>
      <c r="E2591" s="136">
        <v>42781</v>
      </c>
      <c r="F2591" s="136">
        <v>42781</v>
      </c>
      <c r="G2591" s="25">
        <f t="shared" si="123"/>
        <v>29</v>
      </c>
      <c r="H2591" s="373">
        <v>77905.992199600005</v>
      </c>
      <c r="I2591" s="121">
        <f t="shared" si="124"/>
        <v>2259273.77</v>
      </c>
    </row>
    <row r="2592" spans="1:9">
      <c r="A2592" s="23">
        <f t="shared" si="125"/>
        <v>2488</v>
      </c>
      <c r="B2592" s="226"/>
      <c r="C2592" s="226"/>
      <c r="D2592" s="136">
        <v>42755</v>
      </c>
      <c r="E2592" s="136">
        <v>42781</v>
      </c>
      <c r="F2592" s="136">
        <v>42781</v>
      </c>
      <c r="G2592" s="25">
        <f t="shared" si="123"/>
        <v>26</v>
      </c>
      <c r="H2592" s="373">
        <v>77835.738808900001</v>
      </c>
      <c r="I2592" s="121">
        <f t="shared" si="124"/>
        <v>2023729.21</v>
      </c>
    </row>
    <row r="2593" spans="1:9">
      <c r="A2593" s="23">
        <f t="shared" si="125"/>
        <v>2489</v>
      </c>
      <c r="B2593" s="226"/>
      <c r="C2593" s="226"/>
      <c r="D2593" s="136">
        <v>42755</v>
      </c>
      <c r="E2593" s="136">
        <v>42781</v>
      </c>
      <c r="F2593" s="136">
        <v>42781</v>
      </c>
      <c r="G2593" s="25">
        <f t="shared" si="123"/>
        <v>26</v>
      </c>
      <c r="H2593" s="373">
        <v>77900.974100299994</v>
      </c>
      <c r="I2593" s="121">
        <f t="shared" si="124"/>
        <v>2025425.33</v>
      </c>
    </row>
    <row r="2594" spans="1:9">
      <c r="A2594" s="23">
        <f t="shared" si="125"/>
        <v>2490</v>
      </c>
      <c r="B2594" s="226"/>
      <c r="C2594" s="226"/>
      <c r="D2594" s="136">
        <v>42763</v>
      </c>
      <c r="E2594" s="136">
        <v>42781</v>
      </c>
      <c r="F2594" s="136">
        <v>42781</v>
      </c>
      <c r="G2594" s="25">
        <f t="shared" si="123"/>
        <v>18</v>
      </c>
      <c r="H2594" s="373">
        <v>78016.390385000006</v>
      </c>
      <c r="I2594" s="121">
        <f t="shared" si="124"/>
        <v>1404295.03</v>
      </c>
    </row>
    <row r="2595" spans="1:9">
      <c r="A2595" s="23">
        <f t="shared" si="125"/>
        <v>2491</v>
      </c>
      <c r="B2595" s="226"/>
      <c r="C2595" s="226"/>
      <c r="D2595" s="136">
        <v>42763</v>
      </c>
      <c r="E2595" s="136">
        <v>42781</v>
      </c>
      <c r="F2595" s="136">
        <v>42781</v>
      </c>
      <c r="G2595" s="25">
        <f t="shared" si="123"/>
        <v>18</v>
      </c>
      <c r="H2595" s="373">
        <v>78297.403947900006</v>
      </c>
      <c r="I2595" s="121">
        <f t="shared" si="124"/>
        <v>1409353.27</v>
      </c>
    </row>
    <row r="2596" spans="1:9">
      <c r="A2596" s="23">
        <f t="shared" si="125"/>
        <v>2492</v>
      </c>
      <c r="B2596" s="226"/>
      <c r="C2596" s="226"/>
      <c r="D2596" s="136">
        <v>42763</v>
      </c>
      <c r="E2596" s="136">
        <v>42781</v>
      </c>
      <c r="F2596" s="136">
        <v>42781</v>
      </c>
      <c r="G2596" s="25">
        <f t="shared" si="123"/>
        <v>18</v>
      </c>
      <c r="H2596" s="373">
        <v>77785.557815499997</v>
      </c>
      <c r="I2596" s="121">
        <f t="shared" si="124"/>
        <v>1400140.04</v>
      </c>
    </row>
    <row r="2597" spans="1:9">
      <c r="A2597" s="23">
        <f t="shared" si="125"/>
        <v>2493</v>
      </c>
      <c r="B2597" s="226"/>
      <c r="C2597" s="226"/>
      <c r="D2597" s="136">
        <v>42763</v>
      </c>
      <c r="E2597" s="136">
        <v>42781</v>
      </c>
      <c r="F2597" s="136">
        <v>42781</v>
      </c>
      <c r="G2597" s="25">
        <f t="shared" si="123"/>
        <v>18</v>
      </c>
      <c r="H2597" s="373">
        <v>77675.159630099995</v>
      </c>
      <c r="I2597" s="121">
        <f t="shared" si="124"/>
        <v>1398152.87</v>
      </c>
    </row>
    <row r="2598" spans="1:9">
      <c r="A2598" s="23">
        <f t="shared" si="125"/>
        <v>2494</v>
      </c>
      <c r="B2598" s="226"/>
      <c r="C2598" s="226"/>
      <c r="D2598" s="136">
        <v>42763</v>
      </c>
      <c r="E2598" s="136">
        <v>42781</v>
      </c>
      <c r="F2598" s="136">
        <v>42781</v>
      </c>
      <c r="G2598" s="25">
        <f t="shared" si="123"/>
        <v>18</v>
      </c>
      <c r="H2598" s="373">
        <v>77655.087232799997</v>
      </c>
      <c r="I2598" s="121">
        <f t="shared" si="124"/>
        <v>1397791.57</v>
      </c>
    </row>
    <row r="2599" spans="1:9">
      <c r="A2599" s="23">
        <f t="shared" si="125"/>
        <v>2495</v>
      </c>
      <c r="B2599" s="226"/>
      <c r="C2599" s="226"/>
      <c r="D2599" s="136">
        <v>42765</v>
      </c>
      <c r="E2599" s="136">
        <v>42781</v>
      </c>
      <c r="F2599" s="136">
        <v>42781</v>
      </c>
      <c r="G2599" s="25">
        <f t="shared" si="123"/>
        <v>16</v>
      </c>
      <c r="H2599" s="373">
        <v>77795.594014200004</v>
      </c>
      <c r="I2599" s="121">
        <f t="shared" si="124"/>
        <v>1244729.5</v>
      </c>
    </row>
    <row r="2600" spans="1:9">
      <c r="A2600" s="23">
        <f t="shared" si="125"/>
        <v>2496</v>
      </c>
      <c r="B2600" s="226"/>
      <c r="C2600" s="226"/>
      <c r="D2600" s="136">
        <v>42765</v>
      </c>
      <c r="E2600" s="136">
        <v>42781</v>
      </c>
      <c r="F2600" s="136">
        <v>42781</v>
      </c>
      <c r="G2600" s="25">
        <f t="shared" si="123"/>
        <v>16</v>
      </c>
      <c r="H2600" s="373">
        <v>77805.630212899996</v>
      </c>
      <c r="I2600" s="121">
        <f t="shared" si="124"/>
        <v>1244890.08</v>
      </c>
    </row>
    <row r="2601" spans="1:9">
      <c r="A2601" s="23">
        <f t="shared" si="125"/>
        <v>2497</v>
      </c>
      <c r="B2601" s="226"/>
      <c r="C2601" s="226"/>
      <c r="D2601" s="136">
        <v>42766</v>
      </c>
      <c r="E2601" s="136">
        <v>42781</v>
      </c>
      <c r="F2601" s="136">
        <v>42781</v>
      </c>
      <c r="G2601" s="25">
        <f t="shared" ref="G2601:G2664" si="126">F2601-D2601</f>
        <v>15</v>
      </c>
      <c r="H2601" s="373">
        <v>77525</v>
      </c>
      <c r="I2601" s="121">
        <f t="shared" ref="I2601:I2664" si="127">ROUND(G2601*H2601,2)</f>
        <v>1162875</v>
      </c>
    </row>
    <row r="2602" spans="1:9">
      <c r="A2602" s="23">
        <f t="shared" si="125"/>
        <v>2498</v>
      </c>
      <c r="B2602" s="226"/>
      <c r="C2602" s="226"/>
      <c r="D2602" s="136">
        <v>42766</v>
      </c>
      <c r="E2602" s="136">
        <v>42781</v>
      </c>
      <c r="F2602" s="136">
        <v>42781</v>
      </c>
      <c r="G2602" s="25">
        <f t="shared" si="126"/>
        <v>15</v>
      </c>
      <c r="H2602" s="373">
        <v>76755</v>
      </c>
      <c r="I2602" s="121">
        <f t="shared" si="127"/>
        <v>1151325</v>
      </c>
    </row>
    <row r="2603" spans="1:9">
      <c r="A2603" s="23">
        <f t="shared" si="125"/>
        <v>2499</v>
      </c>
      <c r="B2603" s="226"/>
      <c r="C2603" s="226"/>
      <c r="D2603" s="136">
        <v>42763</v>
      </c>
      <c r="E2603" s="136">
        <v>42781</v>
      </c>
      <c r="F2603" s="136">
        <v>42781</v>
      </c>
      <c r="G2603" s="25">
        <f t="shared" si="126"/>
        <v>18</v>
      </c>
      <c r="H2603" s="373">
        <v>77650.069133500001</v>
      </c>
      <c r="I2603" s="121">
        <f t="shared" si="127"/>
        <v>1397701.24</v>
      </c>
    </row>
    <row r="2604" spans="1:9">
      <c r="A2604" s="23">
        <f t="shared" si="125"/>
        <v>2500</v>
      </c>
      <c r="B2604" s="226" t="s">
        <v>276</v>
      </c>
      <c r="C2604" s="226" t="s">
        <v>623</v>
      </c>
      <c r="D2604" s="136">
        <v>42774</v>
      </c>
      <c r="E2604" s="136">
        <v>42809</v>
      </c>
      <c r="F2604" s="136">
        <v>42809</v>
      </c>
      <c r="G2604" s="25">
        <f t="shared" si="126"/>
        <v>35</v>
      </c>
      <c r="H2604" s="373">
        <v>178.7379306</v>
      </c>
      <c r="I2604" s="121">
        <f t="shared" si="127"/>
        <v>6255.83</v>
      </c>
    </row>
    <row r="2605" spans="1:9">
      <c r="A2605" s="23">
        <f t="shared" si="125"/>
        <v>2501</v>
      </c>
      <c r="B2605" s="226"/>
      <c r="C2605" s="226"/>
      <c r="D2605" s="136">
        <v>42776</v>
      </c>
      <c r="E2605" s="136">
        <v>42809</v>
      </c>
      <c r="F2605" s="136">
        <v>42809</v>
      </c>
      <c r="G2605" s="25">
        <f t="shared" si="126"/>
        <v>33</v>
      </c>
      <c r="H2605" s="373">
        <v>178.91103680000001</v>
      </c>
      <c r="I2605" s="121">
        <f t="shared" si="127"/>
        <v>5904.06</v>
      </c>
    </row>
    <row r="2606" spans="1:9">
      <c r="A2606" s="23">
        <f t="shared" si="125"/>
        <v>2502</v>
      </c>
      <c r="B2606" s="226"/>
      <c r="C2606" s="226"/>
      <c r="D2606" s="136">
        <v>42774</v>
      </c>
      <c r="E2606" s="136">
        <v>42809</v>
      </c>
      <c r="F2606" s="136">
        <v>42809</v>
      </c>
      <c r="G2606" s="25">
        <f t="shared" si="126"/>
        <v>35</v>
      </c>
      <c r="H2606" s="373">
        <v>178.8417943</v>
      </c>
      <c r="I2606" s="121">
        <f t="shared" si="127"/>
        <v>6259.46</v>
      </c>
    </row>
    <row r="2607" spans="1:9">
      <c r="A2607" s="23">
        <f t="shared" si="125"/>
        <v>2503</v>
      </c>
      <c r="B2607" s="226"/>
      <c r="C2607" s="226"/>
      <c r="D2607" s="136">
        <v>42776</v>
      </c>
      <c r="E2607" s="136">
        <v>42809</v>
      </c>
      <c r="F2607" s="136">
        <v>42809</v>
      </c>
      <c r="G2607" s="25">
        <f t="shared" si="126"/>
        <v>33</v>
      </c>
      <c r="H2607" s="373">
        <v>178.7725519</v>
      </c>
      <c r="I2607" s="121">
        <f t="shared" si="127"/>
        <v>5899.49</v>
      </c>
    </row>
    <row r="2608" spans="1:9">
      <c r="A2608" s="23">
        <f t="shared" si="125"/>
        <v>2504</v>
      </c>
      <c r="B2608" s="226"/>
      <c r="C2608" s="226"/>
      <c r="D2608" s="136">
        <v>42772</v>
      </c>
      <c r="E2608" s="136">
        <v>42809</v>
      </c>
      <c r="F2608" s="136">
        <v>42809</v>
      </c>
      <c r="G2608" s="25">
        <f t="shared" si="126"/>
        <v>37</v>
      </c>
      <c r="H2608" s="373">
        <v>178.8533348</v>
      </c>
      <c r="I2608" s="121">
        <f t="shared" si="127"/>
        <v>6617.57</v>
      </c>
    </row>
    <row r="2609" spans="1:9">
      <c r="A2609" s="23">
        <f t="shared" si="125"/>
        <v>2505</v>
      </c>
      <c r="B2609" s="226"/>
      <c r="C2609" s="226"/>
      <c r="D2609" s="136">
        <v>42776</v>
      </c>
      <c r="E2609" s="136">
        <v>42809</v>
      </c>
      <c r="F2609" s="136">
        <v>42809</v>
      </c>
      <c r="G2609" s="25">
        <f t="shared" si="126"/>
        <v>33</v>
      </c>
      <c r="H2609" s="373">
        <v>179.02644099999998</v>
      </c>
      <c r="I2609" s="121">
        <f t="shared" si="127"/>
        <v>5907.87</v>
      </c>
    </row>
    <row r="2610" spans="1:9">
      <c r="A2610" s="23">
        <f t="shared" si="125"/>
        <v>2506</v>
      </c>
      <c r="B2610" s="226"/>
      <c r="C2610" s="226"/>
      <c r="D2610" s="136">
        <v>42783</v>
      </c>
      <c r="E2610" s="136">
        <v>42809</v>
      </c>
      <c r="F2610" s="136">
        <v>42809</v>
      </c>
      <c r="G2610" s="25">
        <f t="shared" si="126"/>
        <v>26</v>
      </c>
      <c r="H2610" s="373">
        <v>77673.864875200001</v>
      </c>
      <c r="I2610" s="121">
        <f t="shared" si="127"/>
        <v>2019520.49</v>
      </c>
    </row>
    <row r="2611" spans="1:9">
      <c r="A2611" s="23">
        <f t="shared" si="125"/>
        <v>2507</v>
      </c>
      <c r="B2611" s="226"/>
      <c r="C2611" s="226"/>
      <c r="D2611" s="136">
        <v>42774</v>
      </c>
      <c r="E2611" s="136">
        <v>42809</v>
      </c>
      <c r="F2611" s="136">
        <v>42809</v>
      </c>
      <c r="G2611" s="25">
        <f t="shared" si="126"/>
        <v>35</v>
      </c>
      <c r="H2611" s="373">
        <v>178.7610114</v>
      </c>
      <c r="I2611" s="121">
        <f t="shared" si="127"/>
        <v>6256.64</v>
      </c>
    </row>
    <row r="2612" spans="1:9">
      <c r="A2612" s="23">
        <f t="shared" si="125"/>
        <v>2508</v>
      </c>
      <c r="B2612" s="226"/>
      <c r="C2612" s="226"/>
      <c r="D2612" s="136">
        <v>42783</v>
      </c>
      <c r="E2612" s="136">
        <v>42809</v>
      </c>
      <c r="F2612" s="136">
        <v>42809</v>
      </c>
      <c r="G2612" s="25">
        <f t="shared" si="126"/>
        <v>26</v>
      </c>
      <c r="H2612" s="373">
        <v>77678.876415599996</v>
      </c>
      <c r="I2612" s="121">
        <f t="shared" si="127"/>
        <v>2019650.79</v>
      </c>
    </row>
    <row r="2613" spans="1:9">
      <c r="A2613" s="23">
        <f t="shared" si="125"/>
        <v>2509</v>
      </c>
      <c r="B2613" s="226"/>
      <c r="C2613" s="226"/>
      <c r="D2613" s="136">
        <v>42783</v>
      </c>
      <c r="E2613" s="136">
        <v>42809</v>
      </c>
      <c r="F2613" s="136">
        <v>42809</v>
      </c>
      <c r="G2613" s="25">
        <f t="shared" si="126"/>
        <v>26</v>
      </c>
      <c r="H2613" s="373">
        <v>77693.911036799997</v>
      </c>
      <c r="I2613" s="121">
        <f t="shared" si="127"/>
        <v>2020041.69</v>
      </c>
    </row>
    <row r="2614" spans="1:9">
      <c r="A2614" s="23">
        <f t="shared" ref="A2614:A2677" si="128">A2613+1</f>
        <v>2510</v>
      </c>
      <c r="B2614" s="226"/>
      <c r="C2614" s="226"/>
      <c r="D2614" s="136">
        <v>42787</v>
      </c>
      <c r="E2614" s="136">
        <v>42809</v>
      </c>
      <c r="F2614" s="136">
        <v>42809</v>
      </c>
      <c r="G2614" s="25">
        <f t="shared" si="126"/>
        <v>22</v>
      </c>
      <c r="H2614" s="373">
        <v>77683.887956000006</v>
      </c>
      <c r="I2614" s="121">
        <f t="shared" si="127"/>
        <v>1709045.54</v>
      </c>
    </row>
    <row r="2615" spans="1:9">
      <c r="A2615" s="23">
        <f t="shared" si="128"/>
        <v>2511</v>
      </c>
      <c r="B2615" s="226"/>
      <c r="C2615" s="226"/>
      <c r="D2615" s="136">
        <v>42786</v>
      </c>
      <c r="E2615" s="136">
        <v>42809</v>
      </c>
      <c r="F2615" s="136">
        <v>42809</v>
      </c>
      <c r="G2615" s="25">
        <f t="shared" si="126"/>
        <v>23</v>
      </c>
      <c r="H2615" s="373">
        <v>77723.980279299998</v>
      </c>
      <c r="I2615" s="121">
        <f t="shared" si="127"/>
        <v>1787651.55</v>
      </c>
    </row>
    <row r="2616" spans="1:9">
      <c r="A2616" s="23">
        <f t="shared" si="128"/>
        <v>2512</v>
      </c>
      <c r="B2616" s="226"/>
      <c r="C2616" s="226"/>
      <c r="D2616" s="136">
        <v>42786</v>
      </c>
      <c r="E2616" s="136">
        <v>42809</v>
      </c>
      <c r="F2616" s="136">
        <v>42809</v>
      </c>
      <c r="G2616" s="25">
        <f t="shared" si="126"/>
        <v>23</v>
      </c>
      <c r="H2616" s="373">
        <v>77749.037981400004</v>
      </c>
      <c r="I2616" s="121">
        <f t="shared" si="127"/>
        <v>1788227.87</v>
      </c>
    </row>
    <row r="2617" spans="1:9">
      <c r="A2617" s="23">
        <f t="shared" si="128"/>
        <v>2513</v>
      </c>
      <c r="B2617" s="226"/>
      <c r="C2617" s="226"/>
      <c r="D2617" s="136">
        <v>42787</v>
      </c>
      <c r="E2617" s="136">
        <v>42809</v>
      </c>
      <c r="F2617" s="136">
        <v>42809</v>
      </c>
      <c r="G2617" s="25">
        <f t="shared" si="126"/>
        <v>22</v>
      </c>
      <c r="H2617" s="373">
        <v>77693.911036799997</v>
      </c>
      <c r="I2617" s="121">
        <f t="shared" si="127"/>
        <v>1709266.04</v>
      </c>
    </row>
    <row r="2618" spans="1:9">
      <c r="A2618" s="23">
        <f t="shared" si="128"/>
        <v>2514</v>
      </c>
      <c r="B2618" s="226"/>
      <c r="C2618" s="226"/>
      <c r="D2618" s="136">
        <v>42787</v>
      </c>
      <c r="E2618" s="136">
        <v>42809</v>
      </c>
      <c r="F2618" s="136">
        <v>42809</v>
      </c>
      <c r="G2618" s="25">
        <f t="shared" si="126"/>
        <v>22</v>
      </c>
      <c r="H2618" s="373">
        <v>77668.853334800006</v>
      </c>
      <c r="I2618" s="121">
        <f t="shared" si="127"/>
        <v>1708714.77</v>
      </c>
    </row>
    <row r="2619" spans="1:9">
      <c r="A2619" s="23">
        <f t="shared" si="128"/>
        <v>2515</v>
      </c>
      <c r="B2619" s="226"/>
      <c r="C2619" s="226"/>
      <c r="D2619" s="136">
        <v>42780</v>
      </c>
      <c r="E2619" s="136">
        <v>42809</v>
      </c>
      <c r="F2619" s="136">
        <v>42809</v>
      </c>
      <c r="G2619" s="25">
        <f t="shared" si="126"/>
        <v>29</v>
      </c>
      <c r="H2619" s="373">
        <v>178.9456581</v>
      </c>
      <c r="I2619" s="121">
        <f t="shared" si="127"/>
        <v>5189.42</v>
      </c>
    </row>
    <row r="2620" spans="1:9">
      <c r="A2620" s="23">
        <f t="shared" si="128"/>
        <v>2516</v>
      </c>
      <c r="B2620" s="226"/>
      <c r="C2620" s="226"/>
      <c r="D2620" s="136">
        <v>42786</v>
      </c>
      <c r="E2620" s="136">
        <v>42809</v>
      </c>
      <c r="F2620" s="136">
        <v>42809</v>
      </c>
      <c r="G2620" s="25">
        <f t="shared" si="126"/>
        <v>23</v>
      </c>
      <c r="H2620" s="373">
        <v>77759.061062199995</v>
      </c>
      <c r="I2620" s="121">
        <f t="shared" si="127"/>
        <v>1788458.4</v>
      </c>
    </row>
    <row r="2621" spans="1:9">
      <c r="A2621" s="23">
        <f t="shared" si="128"/>
        <v>2517</v>
      </c>
      <c r="B2621" s="226"/>
      <c r="C2621" s="226"/>
      <c r="D2621" s="136">
        <v>42780</v>
      </c>
      <c r="E2621" s="136">
        <v>42809</v>
      </c>
      <c r="F2621" s="136">
        <v>42809</v>
      </c>
      <c r="G2621" s="25">
        <f t="shared" si="126"/>
        <v>29</v>
      </c>
      <c r="H2621" s="373">
        <v>178.89949639999998</v>
      </c>
      <c r="I2621" s="121">
        <f t="shared" si="127"/>
        <v>5188.09</v>
      </c>
    </row>
    <row r="2622" spans="1:9">
      <c r="A2622" s="23">
        <f t="shared" si="128"/>
        <v>2518</v>
      </c>
      <c r="B2622" s="226"/>
      <c r="C2622" s="226"/>
      <c r="D2622" s="136">
        <v>42793</v>
      </c>
      <c r="E2622" s="136">
        <v>42809</v>
      </c>
      <c r="F2622" s="136">
        <v>42809</v>
      </c>
      <c r="G2622" s="25">
        <f t="shared" si="126"/>
        <v>16</v>
      </c>
      <c r="H2622" s="373">
        <v>78099.845810300001</v>
      </c>
      <c r="I2622" s="121">
        <f t="shared" si="127"/>
        <v>1249597.53</v>
      </c>
    </row>
    <row r="2623" spans="1:9">
      <c r="A2623" s="23">
        <f t="shared" si="128"/>
        <v>2519</v>
      </c>
      <c r="B2623" s="226"/>
      <c r="C2623" s="226"/>
      <c r="D2623" s="136">
        <v>42793</v>
      </c>
      <c r="E2623" s="136">
        <v>42809</v>
      </c>
      <c r="F2623" s="136">
        <v>42809</v>
      </c>
      <c r="G2623" s="25">
        <f t="shared" si="126"/>
        <v>16</v>
      </c>
      <c r="H2623" s="373">
        <v>77824.211087599993</v>
      </c>
      <c r="I2623" s="121">
        <f t="shared" si="127"/>
        <v>1245187.3799999999</v>
      </c>
    </row>
    <row r="2624" spans="1:9">
      <c r="A2624" s="23">
        <f t="shared" si="128"/>
        <v>2520</v>
      </c>
      <c r="B2624" s="226"/>
      <c r="C2624" s="226"/>
      <c r="D2624" s="136">
        <v>42793</v>
      </c>
      <c r="E2624" s="136">
        <v>42809</v>
      </c>
      <c r="F2624" s="136">
        <v>42809</v>
      </c>
      <c r="G2624" s="25">
        <f t="shared" si="126"/>
        <v>16</v>
      </c>
      <c r="H2624" s="373">
        <v>77734.003360100003</v>
      </c>
      <c r="I2624" s="121">
        <f t="shared" si="127"/>
        <v>1243744.05</v>
      </c>
    </row>
    <row r="2625" spans="1:9">
      <c r="A2625" s="23">
        <f t="shared" si="128"/>
        <v>2521</v>
      </c>
      <c r="B2625" s="226"/>
      <c r="C2625" s="226"/>
      <c r="D2625" s="136">
        <v>42793</v>
      </c>
      <c r="E2625" s="136">
        <v>42809</v>
      </c>
      <c r="F2625" s="136">
        <v>42809</v>
      </c>
      <c r="G2625" s="25">
        <f t="shared" si="126"/>
        <v>16</v>
      </c>
      <c r="H2625" s="373">
        <v>77698.922577200006</v>
      </c>
      <c r="I2625" s="121">
        <f t="shared" si="127"/>
        <v>1243182.76</v>
      </c>
    </row>
    <row r="2626" spans="1:9">
      <c r="A2626" s="23">
        <f t="shared" si="128"/>
        <v>2522</v>
      </c>
      <c r="B2626" s="226" t="s">
        <v>276</v>
      </c>
      <c r="C2626" s="226" t="s">
        <v>624</v>
      </c>
      <c r="D2626" s="136">
        <v>42829</v>
      </c>
      <c r="E2626" s="136">
        <v>42850</v>
      </c>
      <c r="F2626" s="136">
        <v>42850</v>
      </c>
      <c r="G2626" s="25">
        <f t="shared" si="126"/>
        <v>21</v>
      </c>
      <c r="H2626" s="373">
        <v>77625</v>
      </c>
      <c r="I2626" s="121">
        <f t="shared" si="127"/>
        <v>1630125</v>
      </c>
    </row>
    <row r="2627" spans="1:9">
      <c r="A2627" s="23">
        <f t="shared" si="128"/>
        <v>2523</v>
      </c>
      <c r="B2627" s="226"/>
      <c r="C2627" s="226"/>
      <c r="D2627" s="136">
        <v>42829</v>
      </c>
      <c r="E2627" s="136">
        <v>42850</v>
      </c>
      <c r="F2627" s="136">
        <v>42850</v>
      </c>
      <c r="G2627" s="25">
        <f t="shared" si="126"/>
        <v>21</v>
      </c>
      <c r="H2627" s="373">
        <v>77535</v>
      </c>
      <c r="I2627" s="121">
        <f t="shared" si="127"/>
        <v>1628235</v>
      </c>
    </row>
    <row r="2628" spans="1:9">
      <c r="A2628" s="23">
        <f t="shared" si="128"/>
        <v>2524</v>
      </c>
      <c r="B2628" s="226"/>
      <c r="C2628" s="226"/>
      <c r="D2628" s="136">
        <v>42836</v>
      </c>
      <c r="E2628" s="136">
        <v>42850</v>
      </c>
      <c r="F2628" s="136">
        <v>42850</v>
      </c>
      <c r="G2628" s="25">
        <f t="shared" si="126"/>
        <v>14</v>
      </c>
      <c r="H2628" s="373">
        <v>77680</v>
      </c>
      <c r="I2628" s="121">
        <f t="shared" si="127"/>
        <v>1087520</v>
      </c>
    </row>
    <row r="2629" spans="1:9">
      <c r="A2629" s="23">
        <f t="shared" si="128"/>
        <v>2525</v>
      </c>
      <c r="B2629" s="226"/>
      <c r="C2629" s="226"/>
      <c r="D2629" s="136">
        <v>42829</v>
      </c>
      <c r="E2629" s="136">
        <v>42850</v>
      </c>
      <c r="F2629" s="136">
        <v>42850</v>
      </c>
      <c r="G2629" s="25">
        <f t="shared" si="126"/>
        <v>21</v>
      </c>
      <c r="H2629" s="373">
        <v>77535</v>
      </c>
      <c r="I2629" s="121">
        <f t="shared" si="127"/>
        <v>1628235</v>
      </c>
    </row>
    <row r="2630" spans="1:9">
      <c r="A2630" s="23">
        <f t="shared" si="128"/>
        <v>2526</v>
      </c>
      <c r="B2630" s="226"/>
      <c r="C2630" s="226"/>
      <c r="D2630" s="136">
        <v>42829</v>
      </c>
      <c r="E2630" s="136">
        <v>42850</v>
      </c>
      <c r="F2630" s="136">
        <v>42850</v>
      </c>
      <c r="G2630" s="25">
        <f t="shared" si="126"/>
        <v>21</v>
      </c>
      <c r="H2630" s="373">
        <v>77540</v>
      </c>
      <c r="I2630" s="121">
        <f t="shared" si="127"/>
        <v>1628340</v>
      </c>
    </row>
    <row r="2631" spans="1:9">
      <c r="A2631" s="23">
        <f t="shared" si="128"/>
        <v>2527</v>
      </c>
      <c r="B2631" s="226"/>
      <c r="C2631" s="226"/>
      <c r="D2631" s="136">
        <v>42836</v>
      </c>
      <c r="E2631" s="136">
        <v>42850</v>
      </c>
      <c r="F2631" s="136">
        <v>42850</v>
      </c>
      <c r="G2631" s="25">
        <f t="shared" si="126"/>
        <v>14</v>
      </c>
      <c r="H2631" s="373">
        <v>77550</v>
      </c>
      <c r="I2631" s="121">
        <f t="shared" si="127"/>
        <v>1085700</v>
      </c>
    </row>
    <row r="2632" spans="1:9">
      <c r="A2632" s="23">
        <f t="shared" si="128"/>
        <v>2528</v>
      </c>
      <c r="B2632" s="226"/>
      <c r="C2632" s="226"/>
      <c r="D2632" s="136">
        <v>42836</v>
      </c>
      <c r="E2632" s="136">
        <v>42850</v>
      </c>
      <c r="F2632" s="136">
        <v>42850</v>
      </c>
      <c r="G2632" s="25">
        <f t="shared" si="126"/>
        <v>14</v>
      </c>
      <c r="H2632" s="373">
        <v>77665</v>
      </c>
      <c r="I2632" s="121">
        <f t="shared" si="127"/>
        <v>1087310</v>
      </c>
    </row>
    <row r="2633" spans="1:9">
      <c r="A2633" s="23">
        <f t="shared" si="128"/>
        <v>2529</v>
      </c>
      <c r="B2633" s="226"/>
      <c r="C2633" s="226"/>
      <c r="D2633" s="136">
        <v>42836</v>
      </c>
      <c r="E2633" s="136">
        <v>42850</v>
      </c>
      <c r="F2633" s="136">
        <v>42850</v>
      </c>
      <c r="G2633" s="25">
        <f t="shared" si="126"/>
        <v>14</v>
      </c>
      <c r="H2633" s="373">
        <v>77530</v>
      </c>
      <c r="I2633" s="121">
        <f t="shared" si="127"/>
        <v>1085420</v>
      </c>
    </row>
    <row r="2634" spans="1:9">
      <c r="A2634" s="23">
        <f t="shared" si="128"/>
        <v>2530</v>
      </c>
      <c r="B2634" s="226"/>
      <c r="C2634" s="226"/>
      <c r="D2634" s="136">
        <v>42829</v>
      </c>
      <c r="E2634" s="136">
        <v>42850</v>
      </c>
      <c r="F2634" s="136">
        <v>42850</v>
      </c>
      <c r="G2634" s="25">
        <f t="shared" si="126"/>
        <v>21</v>
      </c>
      <c r="H2634" s="373">
        <v>77565</v>
      </c>
      <c r="I2634" s="121">
        <f t="shared" si="127"/>
        <v>1628865</v>
      </c>
    </row>
    <row r="2635" spans="1:9">
      <c r="A2635" s="23">
        <f t="shared" si="128"/>
        <v>2531</v>
      </c>
      <c r="B2635" s="226"/>
      <c r="C2635" s="226"/>
      <c r="D2635" s="136">
        <v>42837</v>
      </c>
      <c r="E2635" s="136">
        <v>42850</v>
      </c>
      <c r="F2635" s="136">
        <v>42850</v>
      </c>
      <c r="G2635" s="25">
        <f t="shared" si="126"/>
        <v>13</v>
      </c>
      <c r="H2635" s="373">
        <v>77565</v>
      </c>
      <c r="I2635" s="121">
        <f t="shared" si="127"/>
        <v>1008345</v>
      </c>
    </row>
    <row r="2636" spans="1:9">
      <c r="A2636" s="23">
        <f t="shared" si="128"/>
        <v>2532</v>
      </c>
      <c r="B2636" s="226" t="s">
        <v>276</v>
      </c>
      <c r="C2636" s="226" t="s">
        <v>625</v>
      </c>
      <c r="D2636" s="136">
        <v>42856</v>
      </c>
      <c r="E2636" s="136">
        <v>42880</v>
      </c>
      <c r="F2636" s="136">
        <v>42880</v>
      </c>
      <c r="G2636" s="25">
        <f t="shared" si="126"/>
        <v>24</v>
      </c>
      <c r="H2636" s="373">
        <v>77520</v>
      </c>
      <c r="I2636" s="121">
        <f t="shared" si="127"/>
        <v>1860480</v>
      </c>
    </row>
    <row r="2637" spans="1:9">
      <c r="A2637" s="23">
        <f t="shared" si="128"/>
        <v>2533</v>
      </c>
      <c r="B2637" s="226"/>
      <c r="C2637" s="226"/>
      <c r="D2637" s="136">
        <v>42856</v>
      </c>
      <c r="E2637" s="136">
        <v>42880</v>
      </c>
      <c r="F2637" s="136">
        <v>42880</v>
      </c>
      <c r="G2637" s="25">
        <f t="shared" si="126"/>
        <v>24</v>
      </c>
      <c r="H2637" s="373">
        <v>77585</v>
      </c>
      <c r="I2637" s="121">
        <f t="shared" si="127"/>
        <v>1862040</v>
      </c>
    </row>
    <row r="2638" spans="1:9">
      <c r="A2638" s="23">
        <f t="shared" si="128"/>
        <v>2534</v>
      </c>
      <c r="B2638" s="226"/>
      <c r="C2638" s="226"/>
      <c r="D2638" s="136">
        <v>42864</v>
      </c>
      <c r="E2638" s="136">
        <v>42880</v>
      </c>
      <c r="F2638" s="136">
        <v>42880</v>
      </c>
      <c r="G2638" s="25">
        <f t="shared" si="126"/>
        <v>16</v>
      </c>
      <c r="H2638" s="373">
        <v>77840</v>
      </c>
      <c r="I2638" s="121">
        <f t="shared" si="127"/>
        <v>1245440</v>
      </c>
    </row>
    <row r="2639" spans="1:9">
      <c r="A2639" s="23">
        <f t="shared" si="128"/>
        <v>2535</v>
      </c>
      <c r="B2639" s="226"/>
      <c r="C2639" s="226"/>
      <c r="D2639" s="136">
        <v>42864</v>
      </c>
      <c r="E2639" s="136">
        <v>42880</v>
      </c>
      <c r="F2639" s="136">
        <v>42880</v>
      </c>
      <c r="G2639" s="25">
        <f t="shared" si="126"/>
        <v>16</v>
      </c>
      <c r="H2639" s="373">
        <v>77805</v>
      </c>
      <c r="I2639" s="121">
        <f t="shared" si="127"/>
        <v>1244880</v>
      </c>
    </row>
    <row r="2640" spans="1:9">
      <c r="A2640" s="23">
        <f t="shared" si="128"/>
        <v>2536</v>
      </c>
      <c r="B2640" s="226"/>
      <c r="C2640" s="226"/>
      <c r="D2640" s="136">
        <v>42864</v>
      </c>
      <c r="E2640" s="136">
        <v>42880</v>
      </c>
      <c r="F2640" s="136">
        <v>42880</v>
      </c>
      <c r="G2640" s="25">
        <f t="shared" si="126"/>
        <v>16</v>
      </c>
      <c r="H2640" s="373">
        <v>77755</v>
      </c>
      <c r="I2640" s="121">
        <f t="shared" si="127"/>
        <v>1244080</v>
      </c>
    </row>
    <row r="2641" spans="1:9">
      <c r="A2641" s="23">
        <f t="shared" si="128"/>
        <v>2537</v>
      </c>
      <c r="B2641" s="226"/>
      <c r="C2641" s="226"/>
      <c r="D2641" s="136">
        <v>42864</v>
      </c>
      <c r="E2641" s="136">
        <v>42880</v>
      </c>
      <c r="F2641" s="136">
        <v>42880</v>
      </c>
      <c r="G2641" s="25">
        <f t="shared" si="126"/>
        <v>16</v>
      </c>
      <c r="H2641" s="373">
        <v>77815</v>
      </c>
      <c r="I2641" s="121">
        <f t="shared" si="127"/>
        <v>1245040</v>
      </c>
    </row>
    <row r="2642" spans="1:9">
      <c r="A2642" s="23">
        <f t="shared" si="128"/>
        <v>2538</v>
      </c>
      <c r="B2642" s="226"/>
      <c r="C2642" s="226"/>
      <c r="D2642" s="136">
        <v>42856</v>
      </c>
      <c r="E2642" s="136">
        <v>42880</v>
      </c>
      <c r="F2642" s="136">
        <v>42880</v>
      </c>
      <c r="G2642" s="25">
        <f t="shared" si="126"/>
        <v>24</v>
      </c>
      <c r="H2642" s="373">
        <v>77665</v>
      </c>
      <c r="I2642" s="121">
        <f t="shared" si="127"/>
        <v>1863960</v>
      </c>
    </row>
    <row r="2643" spans="1:9">
      <c r="A2643" s="23">
        <f t="shared" si="128"/>
        <v>2539</v>
      </c>
      <c r="B2643" s="226"/>
      <c r="C2643" s="226"/>
      <c r="D2643" s="136">
        <v>42856</v>
      </c>
      <c r="E2643" s="136">
        <v>42880</v>
      </c>
      <c r="F2643" s="136">
        <v>42880</v>
      </c>
      <c r="G2643" s="25">
        <f t="shared" si="126"/>
        <v>24</v>
      </c>
      <c r="H2643" s="373">
        <v>77605</v>
      </c>
      <c r="I2643" s="121">
        <f t="shared" si="127"/>
        <v>1862520</v>
      </c>
    </row>
    <row r="2644" spans="1:9">
      <c r="A2644" s="23">
        <f t="shared" si="128"/>
        <v>2540</v>
      </c>
      <c r="B2644" s="226"/>
      <c r="C2644" s="226"/>
      <c r="D2644" s="136">
        <v>42870</v>
      </c>
      <c r="E2644" s="136">
        <v>42880</v>
      </c>
      <c r="F2644" s="136">
        <v>42880</v>
      </c>
      <c r="G2644" s="25">
        <f t="shared" si="126"/>
        <v>10</v>
      </c>
      <c r="H2644" s="373">
        <v>78270</v>
      </c>
      <c r="I2644" s="121">
        <f t="shared" si="127"/>
        <v>782700</v>
      </c>
    </row>
    <row r="2645" spans="1:9">
      <c r="A2645" s="23">
        <f t="shared" si="128"/>
        <v>2541</v>
      </c>
      <c r="B2645" s="226"/>
      <c r="C2645" s="226"/>
      <c r="D2645" s="136">
        <v>42870</v>
      </c>
      <c r="E2645" s="136">
        <v>42880</v>
      </c>
      <c r="F2645" s="136">
        <v>42880</v>
      </c>
      <c r="G2645" s="25">
        <f t="shared" si="126"/>
        <v>10</v>
      </c>
      <c r="H2645" s="373">
        <v>78320</v>
      </c>
      <c r="I2645" s="121">
        <f t="shared" si="127"/>
        <v>783200</v>
      </c>
    </row>
    <row r="2646" spans="1:9">
      <c r="A2646" s="23">
        <f t="shared" si="128"/>
        <v>2542</v>
      </c>
      <c r="B2646" s="226"/>
      <c r="C2646" s="226"/>
      <c r="D2646" s="136">
        <v>42870</v>
      </c>
      <c r="E2646" s="136">
        <v>42880</v>
      </c>
      <c r="F2646" s="136">
        <v>42880</v>
      </c>
      <c r="G2646" s="25">
        <f t="shared" si="126"/>
        <v>10</v>
      </c>
      <c r="H2646" s="373">
        <v>78360</v>
      </c>
      <c r="I2646" s="121">
        <f t="shared" si="127"/>
        <v>783600</v>
      </c>
    </row>
    <row r="2647" spans="1:9">
      <c r="A2647" s="23">
        <f t="shared" si="128"/>
        <v>2543</v>
      </c>
      <c r="B2647" s="226"/>
      <c r="C2647" s="226"/>
      <c r="D2647" s="136">
        <v>42870</v>
      </c>
      <c r="E2647" s="136">
        <v>42880</v>
      </c>
      <c r="F2647" s="136">
        <v>42880</v>
      </c>
      <c r="G2647" s="25">
        <f t="shared" si="126"/>
        <v>10</v>
      </c>
      <c r="H2647" s="373">
        <v>78265</v>
      </c>
      <c r="I2647" s="121">
        <f t="shared" si="127"/>
        <v>782650</v>
      </c>
    </row>
    <row r="2648" spans="1:9">
      <c r="A2648" s="23">
        <f t="shared" si="128"/>
        <v>2544</v>
      </c>
      <c r="B2648" s="226" t="s">
        <v>276</v>
      </c>
      <c r="C2648" s="226" t="s">
        <v>626</v>
      </c>
      <c r="D2648" s="136">
        <v>42891</v>
      </c>
      <c r="E2648" s="136">
        <v>42912</v>
      </c>
      <c r="F2648" s="136">
        <v>42912</v>
      </c>
      <c r="G2648" s="25">
        <f t="shared" si="126"/>
        <v>21</v>
      </c>
      <c r="H2648" s="373">
        <v>78645</v>
      </c>
      <c r="I2648" s="121">
        <f t="shared" si="127"/>
        <v>1651545</v>
      </c>
    </row>
    <row r="2649" spans="1:9">
      <c r="A2649" s="23">
        <f t="shared" si="128"/>
        <v>2545</v>
      </c>
      <c r="B2649" s="226"/>
      <c r="C2649" s="226"/>
      <c r="D2649" s="136">
        <v>42891</v>
      </c>
      <c r="E2649" s="136">
        <v>42912</v>
      </c>
      <c r="F2649" s="136">
        <v>42912</v>
      </c>
      <c r="G2649" s="25">
        <f t="shared" si="126"/>
        <v>21</v>
      </c>
      <c r="H2649" s="373">
        <v>78455</v>
      </c>
      <c r="I2649" s="121">
        <f t="shared" si="127"/>
        <v>1647555</v>
      </c>
    </row>
    <row r="2650" spans="1:9">
      <c r="A2650" s="23">
        <f t="shared" si="128"/>
        <v>2546</v>
      </c>
      <c r="B2650" s="226"/>
      <c r="C2650" s="226"/>
      <c r="D2650" s="136">
        <v>42891</v>
      </c>
      <c r="E2650" s="136">
        <v>42912</v>
      </c>
      <c r="F2650" s="136">
        <v>42912</v>
      </c>
      <c r="G2650" s="25">
        <f t="shared" si="126"/>
        <v>21</v>
      </c>
      <c r="H2650" s="373">
        <v>78495</v>
      </c>
      <c r="I2650" s="121">
        <f t="shared" si="127"/>
        <v>1648395</v>
      </c>
    </row>
    <row r="2651" spans="1:9">
      <c r="A2651" s="23">
        <f t="shared" si="128"/>
        <v>2547</v>
      </c>
      <c r="B2651" s="226"/>
      <c r="C2651" s="226"/>
      <c r="D2651" s="136">
        <v>42894</v>
      </c>
      <c r="E2651" s="136">
        <v>42912</v>
      </c>
      <c r="F2651" s="136">
        <v>42912</v>
      </c>
      <c r="G2651" s="25">
        <f t="shared" si="126"/>
        <v>18</v>
      </c>
      <c r="H2651" s="373">
        <v>78835</v>
      </c>
      <c r="I2651" s="121">
        <f t="shared" si="127"/>
        <v>1419030</v>
      </c>
    </row>
    <row r="2652" spans="1:9">
      <c r="A2652" s="23">
        <f t="shared" si="128"/>
        <v>2548</v>
      </c>
      <c r="B2652" s="226"/>
      <c r="C2652" s="226"/>
      <c r="D2652" s="136">
        <v>42893</v>
      </c>
      <c r="E2652" s="136">
        <v>42912</v>
      </c>
      <c r="F2652" s="136">
        <v>42912</v>
      </c>
      <c r="G2652" s="25">
        <f t="shared" si="126"/>
        <v>19</v>
      </c>
      <c r="H2652" s="373">
        <v>78565</v>
      </c>
      <c r="I2652" s="121">
        <f t="shared" si="127"/>
        <v>1492735</v>
      </c>
    </row>
    <row r="2653" spans="1:9">
      <c r="A2653" s="23">
        <f t="shared" si="128"/>
        <v>2549</v>
      </c>
      <c r="B2653" s="226"/>
      <c r="C2653" s="226"/>
      <c r="D2653" s="136">
        <v>42891</v>
      </c>
      <c r="E2653" s="136">
        <v>42912</v>
      </c>
      <c r="F2653" s="136">
        <v>42912</v>
      </c>
      <c r="G2653" s="25">
        <f t="shared" si="126"/>
        <v>21</v>
      </c>
      <c r="H2653" s="373">
        <v>78610</v>
      </c>
      <c r="I2653" s="121">
        <f t="shared" si="127"/>
        <v>1650810</v>
      </c>
    </row>
    <row r="2654" spans="1:9">
      <c r="A2654" s="23">
        <f t="shared" si="128"/>
        <v>2550</v>
      </c>
      <c r="B2654" s="226"/>
      <c r="C2654" s="226"/>
      <c r="D2654" s="136">
        <v>42893</v>
      </c>
      <c r="E2654" s="136">
        <v>42912</v>
      </c>
      <c r="F2654" s="136">
        <v>42912</v>
      </c>
      <c r="G2654" s="25">
        <f t="shared" si="126"/>
        <v>19</v>
      </c>
      <c r="H2654" s="373">
        <v>78510</v>
      </c>
      <c r="I2654" s="121">
        <f t="shared" si="127"/>
        <v>1491690</v>
      </c>
    </row>
    <row r="2655" spans="1:9">
      <c r="A2655" s="23">
        <f t="shared" si="128"/>
        <v>2551</v>
      </c>
      <c r="B2655" s="226"/>
      <c r="C2655" s="226"/>
      <c r="D2655" s="136">
        <v>42898</v>
      </c>
      <c r="E2655" s="136">
        <v>42912</v>
      </c>
      <c r="F2655" s="136">
        <v>42912</v>
      </c>
      <c r="G2655" s="25">
        <f t="shared" si="126"/>
        <v>14</v>
      </c>
      <c r="H2655" s="373">
        <v>77760</v>
      </c>
      <c r="I2655" s="121">
        <f t="shared" si="127"/>
        <v>1088640</v>
      </c>
    </row>
    <row r="2656" spans="1:9">
      <c r="A2656" s="23">
        <f t="shared" si="128"/>
        <v>2552</v>
      </c>
      <c r="B2656" s="226"/>
      <c r="C2656" s="226"/>
      <c r="D2656" s="136">
        <v>42898</v>
      </c>
      <c r="E2656" s="136">
        <v>42912</v>
      </c>
      <c r="F2656" s="136">
        <v>42912</v>
      </c>
      <c r="G2656" s="25">
        <f t="shared" si="126"/>
        <v>14</v>
      </c>
      <c r="H2656" s="373">
        <v>77745</v>
      </c>
      <c r="I2656" s="121">
        <f t="shared" si="127"/>
        <v>1088430</v>
      </c>
    </row>
    <row r="2657" spans="1:9">
      <c r="A2657" s="23">
        <f t="shared" si="128"/>
        <v>2553</v>
      </c>
      <c r="B2657" s="226"/>
      <c r="C2657" s="226"/>
      <c r="D2657" s="136">
        <v>42898</v>
      </c>
      <c r="E2657" s="136">
        <v>42912</v>
      </c>
      <c r="F2657" s="136">
        <v>42912</v>
      </c>
      <c r="G2657" s="25">
        <f t="shared" si="126"/>
        <v>14</v>
      </c>
      <c r="H2657" s="373">
        <v>77895</v>
      </c>
      <c r="I2657" s="121">
        <f t="shared" si="127"/>
        <v>1090530</v>
      </c>
    </row>
    <row r="2658" spans="1:9">
      <c r="A2658" s="23">
        <f t="shared" si="128"/>
        <v>2554</v>
      </c>
      <c r="B2658" s="226"/>
      <c r="C2658" s="226"/>
      <c r="D2658" s="136">
        <v>42894</v>
      </c>
      <c r="E2658" s="136">
        <v>42912</v>
      </c>
      <c r="F2658" s="136">
        <v>42912</v>
      </c>
      <c r="G2658" s="25">
        <f t="shared" si="126"/>
        <v>18</v>
      </c>
      <c r="H2658" s="373">
        <v>79290</v>
      </c>
      <c r="I2658" s="121">
        <f t="shared" si="127"/>
        <v>1427220</v>
      </c>
    </row>
    <row r="2659" spans="1:9">
      <c r="A2659" s="23">
        <f t="shared" si="128"/>
        <v>2555</v>
      </c>
      <c r="B2659" s="226"/>
      <c r="C2659" s="226"/>
      <c r="D2659" s="136">
        <v>42898</v>
      </c>
      <c r="E2659" s="136">
        <v>42912</v>
      </c>
      <c r="F2659" s="136">
        <v>42912</v>
      </c>
      <c r="G2659" s="25">
        <f t="shared" si="126"/>
        <v>14</v>
      </c>
      <c r="H2659" s="373">
        <v>77935</v>
      </c>
      <c r="I2659" s="121">
        <f t="shared" si="127"/>
        <v>1091090</v>
      </c>
    </row>
    <row r="2660" spans="1:9">
      <c r="A2660" s="23">
        <f t="shared" si="128"/>
        <v>2556</v>
      </c>
      <c r="B2660" s="226"/>
      <c r="C2660" s="226"/>
      <c r="D2660" s="136">
        <v>42900</v>
      </c>
      <c r="E2660" s="136">
        <v>42912</v>
      </c>
      <c r="F2660" s="136">
        <v>42912</v>
      </c>
      <c r="G2660" s="25">
        <f t="shared" si="126"/>
        <v>12</v>
      </c>
      <c r="H2660" s="373">
        <v>77685</v>
      </c>
      <c r="I2660" s="121">
        <f t="shared" si="127"/>
        <v>932220</v>
      </c>
    </row>
    <row r="2661" spans="1:9">
      <c r="A2661" s="23">
        <f t="shared" si="128"/>
        <v>2557</v>
      </c>
      <c r="B2661" s="226"/>
      <c r="C2661" s="226"/>
      <c r="D2661" s="136">
        <v>42900</v>
      </c>
      <c r="E2661" s="136">
        <v>42912</v>
      </c>
      <c r="F2661" s="136">
        <v>42912</v>
      </c>
      <c r="G2661" s="25">
        <f t="shared" si="126"/>
        <v>12</v>
      </c>
      <c r="H2661" s="373">
        <v>78580</v>
      </c>
      <c r="I2661" s="121">
        <f t="shared" si="127"/>
        <v>942960</v>
      </c>
    </row>
    <row r="2662" spans="1:9">
      <c r="A2662" s="23">
        <f t="shared" si="128"/>
        <v>2558</v>
      </c>
      <c r="B2662" s="226" t="s">
        <v>276</v>
      </c>
      <c r="C2662" s="226" t="s">
        <v>627</v>
      </c>
      <c r="D2662" s="136">
        <v>42891</v>
      </c>
      <c r="E2662" s="136">
        <v>42936</v>
      </c>
      <c r="F2662" s="136">
        <v>42936</v>
      </c>
      <c r="G2662" s="25">
        <f t="shared" si="126"/>
        <v>45</v>
      </c>
      <c r="H2662" s="373">
        <v>-6.5696314000000005</v>
      </c>
      <c r="I2662" s="121">
        <f t="shared" si="127"/>
        <v>-295.63</v>
      </c>
    </row>
    <row r="2663" spans="1:9">
      <c r="A2663" s="23">
        <f t="shared" si="128"/>
        <v>2559</v>
      </c>
      <c r="B2663" s="226"/>
      <c r="C2663" s="226"/>
      <c r="D2663" s="136">
        <v>42891</v>
      </c>
      <c r="E2663" s="136">
        <v>42936</v>
      </c>
      <c r="F2663" s="136">
        <v>42936</v>
      </c>
      <c r="G2663" s="25">
        <f t="shared" si="126"/>
        <v>45</v>
      </c>
      <c r="H2663" s="373">
        <v>-6.5537596999999996</v>
      </c>
      <c r="I2663" s="121">
        <f t="shared" si="127"/>
        <v>-294.92</v>
      </c>
    </row>
    <row r="2664" spans="1:9">
      <c r="A2664" s="23">
        <f t="shared" si="128"/>
        <v>2560</v>
      </c>
      <c r="B2664" s="226"/>
      <c r="C2664" s="226"/>
      <c r="D2664" s="136">
        <v>42891</v>
      </c>
      <c r="E2664" s="136">
        <v>42936</v>
      </c>
      <c r="F2664" s="136">
        <v>42936</v>
      </c>
      <c r="G2664" s="25">
        <f t="shared" si="126"/>
        <v>45</v>
      </c>
      <c r="H2664" s="373">
        <v>-6.5571010999999997</v>
      </c>
      <c r="I2664" s="121">
        <f t="shared" si="127"/>
        <v>-295.07</v>
      </c>
    </row>
    <row r="2665" spans="1:9">
      <c r="A2665" s="23">
        <f t="shared" si="128"/>
        <v>2561</v>
      </c>
      <c r="B2665" s="226"/>
      <c r="C2665" s="226"/>
      <c r="D2665" s="136">
        <v>42894</v>
      </c>
      <c r="E2665" s="136">
        <v>42936</v>
      </c>
      <c r="F2665" s="136">
        <v>42936</v>
      </c>
      <c r="G2665" s="25">
        <f t="shared" ref="G2665:G2728" si="129">F2665-D2665</f>
        <v>42</v>
      </c>
      <c r="H2665" s="373">
        <v>-6.5855031000000004</v>
      </c>
      <c r="I2665" s="121">
        <f t="shared" ref="I2665:I2728" si="130">ROUND(G2665*H2665,2)</f>
        <v>-276.58999999999997</v>
      </c>
    </row>
    <row r="2666" spans="1:9">
      <c r="A2666" s="23">
        <f t="shared" si="128"/>
        <v>2562</v>
      </c>
      <c r="B2666" s="226"/>
      <c r="C2666" s="226"/>
      <c r="D2666" s="136">
        <v>42893</v>
      </c>
      <c r="E2666" s="136">
        <v>42936</v>
      </c>
      <c r="F2666" s="136">
        <v>42936</v>
      </c>
      <c r="G2666" s="25">
        <f t="shared" si="129"/>
        <v>43</v>
      </c>
      <c r="H2666" s="373">
        <v>-6.5629486000000012</v>
      </c>
      <c r="I2666" s="121">
        <f t="shared" si="130"/>
        <v>-282.20999999999998</v>
      </c>
    </row>
    <row r="2667" spans="1:9">
      <c r="A2667" s="23">
        <f t="shared" si="128"/>
        <v>2563</v>
      </c>
      <c r="B2667" s="226"/>
      <c r="C2667" s="226"/>
      <c r="D2667" s="136">
        <v>42891</v>
      </c>
      <c r="E2667" s="136">
        <v>42936</v>
      </c>
      <c r="F2667" s="136">
        <v>42936</v>
      </c>
      <c r="G2667" s="25">
        <f t="shared" si="129"/>
        <v>45</v>
      </c>
      <c r="H2667" s="373">
        <v>-6.5667077000000003</v>
      </c>
      <c r="I2667" s="121">
        <f t="shared" si="130"/>
        <v>-295.5</v>
      </c>
    </row>
    <row r="2668" spans="1:9">
      <c r="A2668" s="23">
        <f t="shared" si="128"/>
        <v>2564</v>
      </c>
      <c r="B2668" s="226"/>
      <c r="C2668" s="226"/>
      <c r="D2668" s="136">
        <v>42893</v>
      </c>
      <c r="E2668" s="136">
        <v>42936</v>
      </c>
      <c r="F2668" s="136">
        <v>42936</v>
      </c>
      <c r="G2668" s="25">
        <f t="shared" si="129"/>
        <v>43</v>
      </c>
      <c r="H2668" s="373">
        <v>-6.5583540999999999</v>
      </c>
      <c r="I2668" s="121">
        <f t="shared" si="130"/>
        <v>-282.01</v>
      </c>
    </row>
    <row r="2669" spans="1:9">
      <c r="A2669" s="23">
        <f t="shared" si="128"/>
        <v>2565</v>
      </c>
      <c r="B2669" s="226"/>
      <c r="C2669" s="226"/>
      <c r="D2669" s="136">
        <v>42898</v>
      </c>
      <c r="E2669" s="136">
        <v>42936</v>
      </c>
      <c r="F2669" s="136">
        <v>42936</v>
      </c>
      <c r="G2669" s="25">
        <f t="shared" si="129"/>
        <v>38</v>
      </c>
      <c r="H2669" s="373">
        <v>-6.4957026999999989</v>
      </c>
      <c r="I2669" s="121">
        <f t="shared" si="130"/>
        <v>-246.84</v>
      </c>
    </row>
    <row r="2670" spans="1:9">
      <c r="A2670" s="23">
        <f t="shared" si="128"/>
        <v>2566</v>
      </c>
      <c r="B2670" s="226"/>
      <c r="C2670" s="226"/>
      <c r="D2670" s="136">
        <v>42898</v>
      </c>
      <c r="E2670" s="136">
        <v>42936</v>
      </c>
      <c r="F2670" s="136">
        <v>42936</v>
      </c>
      <c r="G2670" s="25">
        <f t="shared" si="129"/>
        <v>38</v>
      </c>
      <c r="H2670" s="373">
        <v>-6.4944496000000003</v>
      </c>
      <c r="I2670" s="121">
        <f t="shared" si="130"/>
        <v>-246.79</v>
      </c>
    </row>
    <row r="2671" spans="1:9">
      <c r="A2671" s="23">
        <f t="shared" si="128"/>
        <v>2567</v>
      </c>
      <c r="B2671" s="226"/>
      <c r="C2671" s="226"/>
      <c r="D2671" s="136">
        <v>42898</v>
      </c>
      <c r="E2671" s="136">
        <v>42936</v>
      </c>
      <c r="F2671" s="136">
        <v>42936</v>
      </c>
      <c r="G2671" s="25">
        <f t="shared" si="129"/>
        <v>38</v>
      </c>
      <c r="H2671" s="373">
        <v>-6.5069799000000001</v>
      </c>
      <c r="I2671" s="121">
        <f t="shared" si="130"/>
        <v>-247.27</v>
      </c>
    </row>
    <row r="2672" spans="1:9">
      <c r="A2672" s="23">
        <f t="shared" si="128"/>
        <v>2568</v>
      </c>
      <c r="B2672" s="226"/>
      <c r="C2672" s="226"/>
      <c r="D2672" s="136">
        <v>42894</v>
      </c>
      <c r="E2672" s="136">
        <v>42936</v>
      </c>
      <c r="F2672" s="136">
        <v>42936</v>
      </c>
      <c r="G2672" s="25">
        <f t="shared" si="129"/>
        <v>42</v>
      </c>
      <c r="H2672" s="373">
        <v>-6.6235116000000005</v>
      </c>
      <c r="I2672" s="121">
        <f t="shared" si="130"/>
        <v>-278.19</v>
      </c>
    </row>
    <row r="2673" spans="1:9">
      <c r="A2673" s="23">
        <f t="shared" si="128"/>
        <v>2569</v>
      </c>
      <c r="B2673" s="226"/>
      <c r="C2673" s="226"/>
      <c r="D2673" s="136">
        <v>42898</v>
      </c>
      <c r="E2673" s="136">
        <v>42936</v>
      </c>
      <c r="F2673" s="136">
        <v>42936</v>
      </c>
      <c r="G2673" s="25">
        <f t="shared" si="129"/>
        <v>38</v>
      </c>
      <c r="H2673" s="373">
        <v>-6.5103213000000002</v>
      </c>
      <c r="I2673" s="121">
        <f t="shared" si="130"/>
        <v>-247.39</v>
      </c>
    </row>
    <row r="2674" spans="1:9">
      <c r="A2674" s="23">
        <f t="shared" si="128"/>
        <v>2570</v>
      </c>
      <c r="B2674" s="226"/>
      <c r="C2674" s="226"/>
      <c r="D2674" s="136">
        <v>42900</v>
      </c>
      <c r="E2674" s="136">
        <v>42936</v>
      </c>
      <c r="F2674" s="136">
        <v>42936</v>
      </c>
      <c r="G2674" s="25">
        <f t="shared" si="129"/>
        <v>36</v>
      </c>
      <c r="H2674" s="373">
        <v>-6.4894375000000002</v>
      </c>
      <c r="I2674" s="121">
        <f t="shared" si="130"/>
        <v>-233.62</v>
      </c>
    </row>
    <row r="2675" spans="1:9">
      <c r="A2675" s="23">
        <f t="shared" si="128"/>
        <v>2571</v>
      </c>
      <c r="B2675" s="226"/>
      <c r="C2675" s="226"/>
      <c r="D2675" s="136">
        <v>42900</v>
      </c>
      <c r="E2675" s="136">
        <v>42936</v>
      </c>
      <c r="F2675" s="136">
        <v>42936</v>
      </c>
      <c r="G2675" s="25">
        <f t="shared" si="129"/>
        <v>36</v>
      </c>
      <c r="H2675" s="373">
        <v>-6.5642016000000005</v>
      </c>
      <c r="I2675" s="121">
        <f t="shared" si="130"/>
        <v>-236.31</v>
      </c>
    </row>
    <row r="2676" spans="1:9">
      <c r="A2676" s="23">
        <f t="shared" si="128"/>
        <v>2572</v>
      </c>
      <c r="B2676" s="226"/>
      <c r="C2676" s="226"/>
      <c r="D2676" s="136">
        <v>42905</v>
      </c>
      <c r="E2676" s="136">
        <v>42936</v>
      </c>
      <c r="F2676" s="136">
        <v>42936</v>
      </c>
      <c r="G2676" s="25">
        <f t="shared" si="129"/>
        <v>31</v>
      </c>
      <c r="H2676" s="373">
        <v>77683.510144800006</v>
      </c>
      <c r="I2676" s="121">
        <f t="shared" si="130"/>
        <v>2408188.81</v>
      </c>
    </row>
    <row r="2677" spans="1:9">
      <c r="A2677" s="23">
        <f t="shared" si="128"/>
        <v>2573</v>
      </c>
      <c r="B2677" s="226"/>
      <c r="C2677" s="226"/>
      <c r="D2677" s="136">
        <v>42905</v>
      </c>
      <c r="E2677" s="136">
        <v>42936</v>
      </c>
      <c r="F2677" s="136">
        <v>42936</v>
      </c>
      <c r="G2677" s="25">
        <f t="shared" si="129"/>
        <v>31</v>
      </c>
      <c r="H2677" s="373">
        <v>77848.496361500002</v>
      </c>
      <c r="I2677" s="121">
        <f t="shared" si="130"/>
        <v>2413303.39</v>
      </c>
    </row>
    <row r="2678" spans="1:9">
      <c r="A2678" s="23">
        <f t="shared" ref="A2678:A2741" si="131">A2677+1</f>
        <v>2574</v>
      </c>
      <c r="B2678" s="226"/>
      <c r="C2678" s="226"/>
      <c r="D2678" s="136">
        <v>42905</v>
      </c>
      <c r="E2678" s="136">
        <v>42936</v>
      </c>
      <c r="F2678" s="136">
        <v>42936</v>
      </c>
      <c r="G2678" s="25">
        <f t="shared" si="129"/>
        <v>31</v>
      </c>
      <c r="H2678" s="373">
        <v>77723.5068034</v>
      </c>
      <c r="I2678" s="121">
        <f t="shared" si="130"/>
        <v>2409428.71</v>
      </c>
    </row>
    <row r="2679" spans="1:9">
      <c r="A2679" s="23">
        <f t="shared" si="131"/>
        <v>2575</v>
      </c>
      <c r="B2679" s="226"/>
      <c r="C2679" s="226"/>
      <c r="D2679" s="136">
        <v>42905</v>
      </c>
      <c r="E2679" s="136">
        <v>42936</v>
      </c>
      <c r="F2679" s="136">
        <v>42936</v>
      </c>
      <c r="G2679" s="25">
        <f t="shared" si="129"/>
        <v>31</v>
      </c>
      <c r="H2679" s="373">
        <v>78488.442898900001</v>
      </c>
      <c r="I2679" s="121">
        <f t="shared" si="130"/>
        <v>2433141.73</v>
      </c>
    </row>
    <row r="2680" spans="1:9">
      <c r="A2680" s="23">
        <f t="shared" si="131"/>
        <v>2576</v>
      </c>
      <c r="B2680" s="226"/>
      <c r="C2680" s="226"/>
      <c r="D2680" s="136">
        <v>42905</v>
      </c>
      <c r="E2680" s="136">
        <v>42936</v>
      </c>
      <c r="F2680" s="136">
        <v>42936</v>
      </c>
      <c r="G2680" s="25">
        <f t="shared" si="129"/>
        <v>31</v>
      </c>
      <c r="H2680" s="373">
        <v>78413.449164100006</v>
      </c>
      <c r="I2680" s="121">
        <f t="shared" si="130"/>
        <v>2430816.92</v>
      </c>
    </row>
    <row r="2681" spans="1:9">
      <c r="A2681" s="23">
        <f t="shared" si="131"/>
        <v>2577</v>
      </c>
      <c r="B2681" s="226"/>
      <c r="C2681" s="226"/>
      <c r="D2681" s="136">
        <v>42905</v>
      </c>
      <c r="E2681" s="136">
        <v>42936</v>
      </c>
      <c r="F2681" s="136">
        <v>42936</v>
      </c>
      <c r="G2681" s="25">
        <f t="shared" si="129"/>
        <v>31</v>
      </c>
      <c r="H2681" s="373">
        <v>78448.446240300007</v>
      </c>
      <c r="I2681" s="121">
        <f t="shared" si="130"/>
        <v>2431901.83</v>
      </c>
    </row>
    <row r="2682" spans="1:9">
      <c r="A2682" s="23">
        <f t="shared" si="131"/>
        <v>2578</v>
      </c>
      <c r="B2682" s="226"/>
      <c r="C2682" s="226"/>
      <c r="D2682" s="136">
        <v>42905</v>
      </c>
      <c r="E2682" s="136">
        <v>42936</v>
      </c>
      <c r="F2682" s="136">
        <v>42936</v>
      </c>
      <c r="G2682" s="25">
        <f t="shared" si="129"/>
        <v>31</v>
      </c>
      <c r="H2682" s="373">
        <v>78423.448328700004</v>
      </c>
      <c r="I2682" s="121">
        <f t="shared" si="130"/>
        <v>2431126.9</v>
      </c>
    </row>
    <row r="2683" spans="1:9">
      <c r="A2683" s="23">
        <f t="shared" si="131"/>
        <v>2579</v>
      </c>
      <c r="B2683" s="226"/>
      <c r="C2683" s="226"/>
      <c r="D2683" s="136">
        <v>42905</v>
      </c>
      <c r="E2683" s="136">
        <v>42936</v>
      </c>
      <c r="F2683" s="136">
        <v>42936</v>
      </c>
      <c r="G2683" s="25">
        <f t="shared" si="129"/>
        <v>31</v>
      </c>
      <c r="H2683" s="373">
        <v>78503.441645900006</v>
      </c>
      <c r="I2683" s="121">
        <f t="shared" si="130"/>
        <v>2433606.69</v>
      </c>
    </row>
    <row r="2684" spans="1:9">
      <c r="A2684" s="23">
        <f t="shared" si="131"/>
        <v>2580</v>
      </c>
      <c r="B2684" s="226"/>
      <c r="C2684" s="226"/>
      <c r="D2684" s="136">
        <v>42913</v>
      </c>
      <c r="E2684" s="136">
        <v>42936</v>
      </c>
      <c r="F2684" s="136">
        <v>42936</v>
      </c>
      <c r="G2684" s="25">
        <f t="shared" si="129"/>
        <v>23</v>
      </c>
      <c r="H2684" s="373">
        <v>79803.333050000001</v>
      </c>
      <c r="I2684" s="121">
        <f t="shared" si="130"/>
        <v>1835476.66</v>
      </c>
    </row>
    <row r="2685" spans="1:9">
      <c r="A2685" s="23">
        <f t="shared" si="131"/>
        <v>2581</v>
      </c>
      <c r="B2685" s="226"/>
      <c r="C2685" s="226"/>
      <c r="D2685" s="136">
        <v>42913</v>
      </c>
      <c r="E2685" s="136">
        <v>42936</v>
      </c>
      <c r="F2685" s="136">
        <v>42936</v>
      </c>
      <c r="G2685" s="25">
        <f t="shared" si="129"/>
        <v>23</v>
      </c>
      <c r="H2685" s="373">
        <v>79708.340985899995</v>
      </c>
      <c r="I2685" s="121">
        <f t="shared" si="130"/>
        <v>1833291.84</v>
      </c>
    </row>
    <row r="2686" spans="1:9">
      <c r="A2686" s="23">
        <f t="shared" si="131"/>
        <v>2582</v>
      </c>
      <c r="B2686" s="226"/>
      <c r="C2686" s="226"/>
      <c r="D2686" s="136">
        <v>42913</v>
      </c>
      <c r="E2686" s="136">
        <v>42936</v>
      </c>
      <c r="F2686" s="136">
        <v>42936</v>
      </c>
      <c r="G2686" s="25">
        <f t="shared" si="129"/>
        <v>23</v>
      </c>
      <c r="H2686" s="373">
        <v>79628.347668699993</v>
      </c>
      <c r="I2686" s="121">
        <f t="shared" si="130"/>
        <v>1831452</v>
      </c>
    </row>
    <row r="2687" spans="1:9">
      <c r="A2687" s="23">
        <f t="shared" si="131"/>
        <v>2583</v>
      </c>
      <c r="B2687" s="226"/>
      <c r="C2687" s="226"/>
      <c r="D2687" s="136">
        <v>42914</v>
      </c>
      <c r="E2687" s="136">
        <v>42936</v>
      </c>
      <c r="F2687" s="136">
        <v>42936</v>
      </c>
      <c r="G2687" s="25">
        <f t="shared" si="129"/>
        <v>22</v>
      </c>
      <c r="H2687" s="373">
        <v>79028.397789900002</v>
      </c>
      <c r="I2687" s="121">
        <f t="shared" si="130"/>
        <v>1738624.75</v>
      </c>
    </row>
    <row r="2688" spans="1:9">
      <c r="A2688" s="23">
        <f t="shared" si="131"/>
        <v>2584</v>
      </c>
      <c r="B2688" s="226"/>
      <c r="C2688" s="226"/>
      <c r="D2688" s="136">
        <v>42914</v>
      </c>
      <c r="E2688" s="136">
        <v>42936</v>
      </c>
      <c r="F2688" s="136">
        <v>42936</v>
      </c>
      <c r="G2688" s="25">
        <f t="shared" si="129"/>
        <v>22</v>
      </c>
      <c r="H2688" s="373">
        <v>80253.295459200002</v>
      </c>
      <c r="I2688" s="121">
        <f t="shared" si="130"/>
        <v>1765572.5</v>
      </c>
    </row>
    <row r="2689" spans="1:9">
      <c r="A2689" s="23">
        <f t="shared" si="131"/>
        <v>2585</v>
      </c>
      <c r="B2689" s="226"/>
      <c r="C2689" s="226"/>
      <c r="D2689" s="136">
        <v>42913</v>
      </c>
      <c r="E2689" s="136">
        <v>42936</v>
      </c>
      <c r="F2689" s="136">
        <v>42936</v>
      </c>
      <c r="G2689" s="25">
        <f t="shared" si="129"/>
        <v>23</v>
      </c>
      <c r="H2689" s="373">
        <v>79818.331797000006</v>
      </c>
      <c r="I2689" s="121">
        <f t="shared" si="130"/>
        <v>1835821.63</v>
      </c>
    </row>
    <row r="2690" spans="1:9">
      <c r="A2690" s="23">
        <f t="shared" si="131"/>
        <v>2586</v>
      </c>
      <c r="B2690" s="226"/>
      <c r="C2690" s="226"/>
      <c r="D2690" s="136">
        <v>42914</v>
      </c>
      <c r="E2690" s="136">
        <v>42936</v>
      </c>
      <c r="F2690" s="136">
        <v>42936</v>
      </c>
      <c r="G2690" s="25">
        <f t="shared" si="129"/>
        <v>22</v>
      </c>
      <c r="H2690" s="373">
        <v>80498.274992999999</v>
      </c>
      <c r="I2690" s="121">
        <f t="shared" si="130"/>
        <v>1770962.05</v>
      </c>
    </row>
    <row r="2691" spans="1:9">
      <c r="A2691" s="23">
        <f t="shared" si="131"/>
        <v>2587</v>
      </c>
      <c r="B2691" s="226"/>
      <c r="C2691" s="226"/>
      <c r="D2691" s="136">
        <v>42914</v>
      </c>
      <c r="E2691" s="136">
        <v>42936</v>
      </c>
      <c r="F2691" s="136">
        <v>42936</v>
      </c>
      <c r="G2691" s="25">
        <f t="shared" si="129"/>
        <v>22</v>
      </c>
      <c r="H2691" s="373">
        <v>80648.262462700004</v>
      </c>
      <c r="I2691" s="121">
        <f t="shared" si="130"/>
        <v>1774261.77</v>
      </c>
    </row>
    <row r="2692" spans="1:9">
      <c r="A2692" s="23">
        <f t="shared" si="131"/>
        <v>2588</v>
      </c>
      <c r="B2692" s="226" t="s">
        <v>276</v>
      </c>
      <c r="C2692" s="226" t="s">
        <v>628</v>
      </c>
      <c r="D2692" s="136">
        <v>42926</v>
      </c>
      <c r="E2692" s="136">
        <v>42941</v>
      </c>
      <c r="F2692" s="136">
        <v>42941</v>
      </c>
      <c r="G2692" s="25">
        <f t="shared" si="129"/>
        <v>15</v>
      </c>
      <c r="H2692" s="373">
        <v>74617.2</v>
      </c>
      <c r="I2692" s="121">
        <f t="shared" si="130"/>
        <v>1119258</v>
      </c>
    </row>
    <row r="2693" spans="1:9">
      <c r="A2693" s="23">
        <f t="shared" si="131"/>
        <v>2589</v>
      </c>
      <c r="B2693" s="226"/>
      <c r="C2693" s="226"/>
      <c r="D2693" s="136">
        <v>42926</v>
      </c>
      <c r="E2693" s="136">
        <v>42941</v>
      </c>
      <c r="F2693" s="136">
        <v>42941</v>
      </c>
      <c r="G2693" s="25">
        <f t="shared" si="129"/>
        <v>15</v>
      </c>
      <c r="H2693" s="373">
        <v>74213</v>
      </c>
      <c r="I2693" s="121">
        <f t="shared" si="130"/>
        <v>1113195</v>
      </c>
    </row>
    <row r="2694" spans="1:9">
      <c r="A2694" s="23">
        <f t="shared" si="131"/>
        <v>2590</v>
      </c>
      <c r="B2694" s="226"/>
      <c r="C2694" s="226"/>
      <c r="D2694" s="136">
        <v>42921</v>
      </c>
      <c r="E2694" s="136">
        <v>42941</v>
      </c>
      <c r="F2694" s="136">
        <v>42941</v>
      </c>
      <c r="G2694" s="25">
        <f t="shared" si="129"/>
        <v>20</v>
      </c>
      <c r="H2694" s="373">
        <v>74001.5</v>
      </c>
      <c r="I2694" s="121">
        <f t="shared" si="130"/>
        <v>1480030</v>
      </c>
    </row>
    <row r="2695" spans="1:9">
      <c r="A2695" s="23">
        <f t="shared" si="131"/>
        <v>2591</v>
      </c>
      <c r="B2695" s="226"/>
      <c r="C2695" s="226"/>
      <c r="D2695" s="136">
        <v>42926</v>
      </c>
      <c r="E2695" s="136">
        <v>42941</v>
      </c>
      <c r="F2695" s="136">
        <v>42941</v>
      </c>
      <c r="G2695" s="25">
        <f t="shared" si="129"/>
        <v>15</v>
      </c>
      <c r="H2695" s="373">
        <v>73959.199999999997</v>
      </c>
      <c r="I2695" s="121">
        <f t="shared" si="130"/>
        <v>1109388</v>
      </c>
    </row>
    <row r="2696" spans="1:9">
      <c r="A2696" s="23">
        <f t="shared" si="131"/>
        <v>2592</v>
      </c>
      <c r="B2696" s="226"/>
      <c r="C2696" s="226"/>
      <c r="D2696" s="136">
        <v>42926</v>
      </c>
      <c r="E2696" s="136">
        <v>42941</v>
      </c>
      <c r="F2696" s="136">
        <v>42941</v>
      </c>
      <c r="G2696" s="25">
        <f t="shared" si="129"/>
        <v>15</v>
      </c>
      <c r="H2696" s="373">
        <v>74166</v>
      </c>
      <c r="I2696" s="121">
        <f t="shared" si="130"/>
        <v>1112490</v>
      </c>
    </row>
    <row r="2697" spans="1:9">
      <c r="A2697" s="23">
        <f t="shared" si="131"/>
        <v>2593</v>
      </c>
      <c r="B2697" s="226"/>
      <c r="C2697" s="226"/>
      <c r="D2697" s="136">
        <v>42926</v>
      </c>
      <c r="E2697" s="136">
        <v>42941</v>
      </c>
      <c r="F2697" s="136">
        <v>42941</v>
      </c>
      <c r="G2697" s="25">
        <f t="shared" si="129"/>
        <v>15</v>
      </c>
      <c r="H2697" s="373">
        <v>73616.100000000006</v>
      </c>
      <c r="I2697" s="121">
        <f t="shared" si="130"/>
        <v>1104241.5</v>
      </c>
    </row>
    <row r="2698" spans="1:9">
      <c r="A2698" s="23">
        <f t="shared" si="131"/>
        <v>2594</v>
      </c>
      <c r="B2698" s="226"/>
      <c r="C2698" s="226"/>
      <c r="D2698" s="136">
        <v>42926</v>
      </c>
      <c r="E2698" s="136">
        <v>42941</v>
      </c>
      <c r="F2698" s="136">
        <v>42941</v>
      </c>
      <c r="G2698" s="25">
        <f t="shared" si="129"/>
        <v>15</v>
      </c>
      <c r="H2698" s="373">
        <v>74316.400000000009</v>
      </c>
      <c r="I2698" s="121">
        <f t="shared" si="130"/>
        <v>1114746</v>
      </c>
    </row>
    <row r="2699" spans="1:9">
      <c r="A2699" s="23">
        <f t="shared" si="131"/>
        <v>2595</v>
      </c>
      <c r="B2699" s="226"/>
      <c r="C2699" s="226"/>
      <c r="D2699" s="136">
        <v>42921</v>
      </c>
      <c r="E2699" s="136">
        <v>42941</v>
      </c>
      <c r="F2699" s="136">
        <v>42941</v>
      </c>
      <c r="G2699" s="25">
        <f t="shared" si="129"/>
        <v>20</v>
      </c>
      <c r="H2699" s="373">
        <v>73893.400000000009</v>
      </c>
      <c r="I2699" s="121">
        <f t="shared" si="130"/>
        <v>1477868</v>
      </c>
    </row>
    <row r="2700" spans="1:9">
      <c r="A2700" s="23">
        <f t="shared" si="131"/>
        <v>2596</v>
      </c>
      <c r="B2700" s="226"/>
      <c r="C2700" s="226"/>
      <c r="D2700" s="136">
        <v>42921</v>
      </c>
      <c r="E2700" s="136">
        <v>42941</v>
      </c>
      <c r="F2700" s="136">
        <v>42941</v>
      </c>
      <c r="G2700" s="25">
        <f t="shared" si="129"/>
        <v>20</v>
      </c>
      <c r="H2700" s="373">
        <v>74325.8</v>
      </c>
      <c r="I2700" s="121">
        <f t="shared" si="130"/>
        <v>1486516</v>
      </c>
    </row>
    <row r="2701" spans="1:9">
      <c r="A2701" s="23">
        <f t="shared" si="131"/>
        <v>2597</v>
      </c>
      <c r="B2701" s="226"/>
      <c r="C2701" s="226"/>
      <c r="D2701" s="136">
        <v>42921</v>
      </c>
      <c r="E2701" s="136">
        <v>42941</v>
      </c>
      <c r="F2701" s="136">
        <v>42941</v>
      </c>
      <c r="G2701" s="25">
        <f t="shared" si="129"/>
        <v>20</v>
      </c>
      <c r="H2701" s="373">
        <v>73860.5</v>
      </c>
      <c r="I2701" s="121">
        <f t="shared" si="130"/>
        <v>1477210</v>
      </c>
    </row>
    <row r="2702" spans="1:9">
      <c r="A2702" s="23">
        <f t="shared" si="131"/>
        <v>2598</v>
      </c>
      <c r="B2702" s="226"/>
      <c r="C2702" s="226"/>
      <c r="D2702" s="136">
        <v>42921</v>
      </c>
      <c r="E2702" s="136">
        <v>42941</v>
      </c>
      <c r="F2702" s="136">
        <v>42941</v>
      </c>
      <c r="G2702" s="25">
        <f t="shared" si="129"/>
        <v>20</v>
      </c>
      <c r="H2702" s="373">
        <v>73475.100000000006</v>
      </c>
      <c r="I2702" s="121">
        <f t="shared" si="130"/>
        <v>1469502</v>
      </c>
    </row>
    <row r="2703" spans="1:9">
      <c r="A2703" s="23">
        <f t="shared" si="131"/>
        <v>2599</v>
      </c>
      <c r="B2703" s="226"/>
      <c r="C2703" s="226"/>
      <c r="D2703" s="136">
        <v>42921</v>
      </c>
      <c r="E2703" s="136">
        <v>42941</v>
      </c>
      <c r="F2703" s="136">
        <v>42941</v>
      </c>
      <c r="G2703" s="25">
        <f t="shared" si="129"/>
        <v>20</v>
      </c>
      <c r="H2703" s="373">
        <v>73945.100000000006</v>
      </c>
      <c r="I2703" s="121">
        <f t="shared" si="130"/>
        <v>1478902</v>
      </c>
    </row>
    <row r="2704" spans="1:9">
      <c r="A2704" s="23">
        <f t="shared" si="131"/>
        <v>2600</v>
      </c>
      <c r="B2704" s="226" t="s">
        <v>276</v>
      </c>
      <c r="C2704" s="226" t="s">
        <v>629</v>
      </c>
      <c r="D2704" s="136">
        <v>42954</v>
      </c>
      <c r="E2704" s="136">
        <v>42972</v>
      </c>
      <c r="F2704" s="136">
        <v>42972</v>
      </c>
      <c r="G2704" s="25">
        <f t="shared" si="129"/>
        <v>18</v>
      </c>
      <c r="H2704" s="373">
        <v>72488.100000000006</v>
      </c>
      <c r="I2704" s="121">
        <f t="shared" si="130"/>
        <v>1304785.8</v>
      </c>
    </row>
    <row r="2705" spans="1:9">
      <c r="A2705" s="23">
        <f t="shared" si="131"/>
        <v>2601</v>
      </c>
      <c r="B2705" s="226"/>
      <c r="C2705" s="226"/>
      <c r="D2705" s="136">
        <v>42954</v>
      </c>
      <c r="E2705" s="136">
        <v>42972</v>
      </c>
      <c r="F2705" s="136">
        <v>42972</v>
      </c>
      <c r="G2705" s="25">
        <f t="shared" si="129"/>
        <v>18</v>
      </c>
      <c r="H2705" s="373">
        <v>73390.5</v>
      </c>
      <c r="I2705" s="121">
        <f t="shared" si="130"/>
        <v>1321029</v>
      </c>
    </row>
    <row r="2706" spans="1:9">
      <c r="A2706" s="23">
        <f t="shared" si="131"/>
        <v>2602</v>
      </c>
      <c r="B2706" s="226"/>
      <c r="C2706" s="226"/>
      <c r="D2706" s="136">
        <v>42954</v>
      </c>
      <c r="E2706" s="136">
        <v>42972</v>
      </c>
      <c r="F2706" s="136">
        <v>42972</v>
      </c>
      <c r="G2706" s="25">
        <f t="shared" si="129"/>
        <v>18</v>
      </c>
      <c r="H2706" s="373">
        <v>73672.5</v>
      </c>
      <c r="I2706" s="121">
        <f t="shared" si="130"/>
        <v>1326105</v>
      </c>
    </row>
    <row r="2707" spans="1:9">
      <c r="A2707" s="23">
        <f t="shared" si="131"/>
        <v>2603</v>
      </c>
      <c r="B2707" s="226"/>
      <c r="C2707" s="226"/>
      <c r="D2707" s="136">
        <v>42956</v>
      </c>
      <c r="E2707" s="136">
        <v>42972</v>
      </c>
      <c r="F2707" s="136">
        <v>42972</v>
      </c>
      <c r="G2707" s="25">
        <f t="shared" si="129"/>
        <v>16</v>
      </c>
      <c r="H2707" s="373">
        <v>72906.400000000009</v>
      </c>
      <c r="I2707" s="121">
        <f t="shared" si="130"/>
        <v>1166502.3999999999</v>
      </c>
    </row>
    <row r="2708" spans="1:9">
      <c r="A2708" s="23">
        <f t="shared" si="131"/>
        <v>2604</v>
      </c>
      <c r="B2708" s="226"/>
      <c r="C2708" s="226"/>
      <c r="D2708" s="136">
        <v>42956</v>
      </c>
      <c r="E2708" s="136">
        <v>42972</v>
      </c>
      <c r="F2708" s="136">
        <v>42972</v>
      </c>
      <c r="G2708" s="25">
        <f t="shared" si="129"/>
        <v>16</v>
      </c>
      <c r="H2708" s="373">
        <v>72906.400000000009</v>
      </c>
      <c r="I2708" s="121">
        <f t="shared" si="130"/>
        <v>1166502.3999999999</v>
      </c>
    </row>
    <row r="2709" spans="1:9">
      <c r="A2709" s="23">
        <f t="shared" si="131"/>
        <v>2605</v>
      </c>
      <c r="B2709" s="226"/>
      <c r="C2709" s="226"/>
      <c r="D2709" s="136">
        <v>42954</v>
      </c>
      <c r="E2709" s="136">
        <v>42972</v>
      </c>
      <c r="F2709" s="136">
        <v>42972</v>
      </c>
      <c r="G2709" s="25">
        <f t="shared" si="129"/>
        <v>18</v>
      </c>
      <c r="H2709" s="373">
        <v>71176.800000000003</v>
      </c>
      <c r="I2709" s="121">
        <f t="shared" si="130"/>
        <v>1281182.3999999999</v>
      </c>
    </row>
    <row r="2710" spans="1:9">
      <c r="A2710" s="23">
        <f t="shared" si="131"/>
        <v>2606</v>
      </c>
      <c r="B2710" s="226"/>
      <c r="C2710" s="226"/>
      <c r="D2710" s="136">
        <v>42954</v>
      </c>
      <c r="E2710" s="136">
        <v>42972</v>
      </c>
      <c r="F2710" s="136">
        <v>42972</v>
      </c>
      <c r="G2710" s="25">
        <f t="shared" si="129"/>
        <v>18</v>
      </c>
      <c r="H2710" s="373">
        <v>74288.2</v>
      </c>
      <c r="I2710" s="121">
        <f t="shared" si="130"/>
        <v>1337187.6000000001</v>
      </c>
    </row>
    <row r="2711" spans="1:9">
      <c r="A2711" s="23">
        <f t="shared" si="131"/>
        <v>2607</v>
      </c>
      <c r="B2711" s="226"/>
      <c r="C2711" s="226"/>
      <c r="D2711" s="136">
        <v>42961</v>
      </c>
      <c r="E2711" s="136">
        <v>42972</v>
      </c>
      <c r="F2711" s="136">
        <v>42972</v>
      </c>
      <c r="G2711" s="25">
        <f t="shared" si="129"/>
        <v>11</v>
      </c>
      <c r="H2711" s="373">
        <v>72859.400000000009</v>
      </c>
      <c r="I2711" s="121">
        <f t="shared" si="130"/>
        <v>801453.4</v>
      </c>
    </row>
    <row r="2712" spans="1:9">
      <c r="A2712" s="23">
        <f t="shared" si="131"/>
        <v>2608</v>
      </c>
      <c r="B2712" s="226"/>
      <c r="C2712" s="226"/>
      <c r="D2712" s="136">
        <v>42961</v>
      </c>
      <c r="E2712" s="136">
        <v>42972</v>
      </c>
      <c r="F2712" s="136">
        <v>42972</v>
      </c>
      <c r="G2712" s="25">
        <f t="shared" si="129"/>
        <v>11</v>
      </c>
      <c r="H2712" s="373">
        <v>72878.2</v>
      </c>
      <c r="I2712" s="121">
        <f t="shared" si="130"/>
        <v>801660.2</v>
      </c>
    </row>
    <row r="2713" spans="1:9">
      <c r="A2713" s="23">
        <f t="shared" si="131"/>
        <v>2609</v>
      </c>
      <c r="B2713" s="226"/>
      <c r="C2713" s="226"/>
      <c r="D2713" s="136">
        <v>42961</v>
      </c>
      <c r="E2713" s="136">
        <v>42972</v>
      </c>
      <c r="F2713" s="136">
        <v>42972</v>
      </c>
      <c r="G2713" s="25">
        <f t="shared" si="129"/>
        <v>11</v>
      </c>
      <c r="H2713" s="373">
        <v>72897</v>
      </c>
      <c r="I2713" s="121">
        <f t="shared" si="130"/>
        <v>801867</v>
      </c>
    </row>
    <row r="2714" spans="1:9">
      <c r="A2714" s="23">
        <f t="shared" si="131"/>
        <v>2610</v>
      </c>
      <c r="B2714" s="226"/>
      <c r="C2714" s="226"/>
      <c r="D2714" s="136">
        <v>42954</v>
      </c>
      <c r="E2714" s="136">
        <v>42972</v>
      </c>
      <c r="F2714" s="136">
        <v>42972</v>
      </c>
      <c r="G2714" s="25">
        <f t="shared" si="129"/>
        <v>18</v>
      </c>
      <c r="H2714" s="373">
        <v>72920.5</v>
      </c>
      <c r="I2714" s="121">
        <f t="shared" si="130"/>
        <v>1312569</v>
      </c>
    </row>
    <row r="2715" spans="1:9">
      <c r="A2715" s="23">
        <f t="shared" si="131"/>
        <v>2611</v>
      </c>
      <c r="B2715" s="226"/>
      <c r="C2715" s="226"/>
      <c r="D2715" s="136">
        <v>42961</v>
      </c>
      <c r="E2715" s="136">
        <v>42972</v>
      </c>
      <c r="F2715" s="136">
        <v>42972</v>
      </c>
      <c r="G2715" s="25">
        <f t="shared" si="129"/>
        <v>11</v>
      </c>
      <c r="H2715" s="373">
        <v>72864.100000000006</v>
      </c>
      <c r="I2715" s="121">
        <f t="shared" si="130"/>
        <v>801505.1</v>
      </c>
    </row>
    <row r="2716" spans="1:9">
      <c r="A2716" s="23">
        <f t="shared" si="131"/>
        <v>2612</v>
      </c>
      <c r="B2716" s="226"/>
      <c r="C2716" s="226"/>
      <c r="D2716" s="136">
        <v>42961</v>
      </c>
      <c r="E2716" s="136">
        <v>42972</v>
      </c>
      <c r="F2716" s="136">
        <v>42972</v>
      </c>
      <c r="G2716" s="25">
        <f t="shared" si="129"/>
        <v>11</v>
      </c>
      <c r="H2716" s="373">
        <v>72944</v>
      </c>
      <c r="I2716" s="121">
        <f t="shared" si="130"/>
        <v>802384</v>
      </c>
    </row>
    <row r="2717" spans="1:9">
      <c r="A2717" s="23">
        <f t="shared" si="131"/>
        <v>2613</v>
      </c>
      <c r="B2717" s="226"/>
      <c r="C2717" s="226"/>
      <c r="D2717" s="136">
        <v>42961</v>
      </c>
      <c r="E2717" s="136">
        <v>42972</v>
      </c>
      <c r="F2717" s="136">
        <v>42972</v>
      </c>
      <c r="G2717" s="25">
        <f t="shared" si="129"/>
        <v>11</v>
      </c>
      <c r="H2717" s="373">
        <v>73855.8</v>
      </c>
      <c r="I2717" s="121">
        <f t="shared" si="130"/>
        <v>812413.8</v>
      </c>
    </row>
    <row r="2718" spans="1:9">
      <c r="A2718" s="23">
        <f t="shared" si="131"/>
        <v>2614</v>
      </c>
      <c r="B2718" s="226" t="s">
        <v>276</v>
      </c>
      <c r="C2718" s="226" t="s">
        <v>630</v>
      </c>
      <c r="D2718" s="136">
        <v>42975</v>
      </c>
      <c r="E2718" s="136">
        <v>42993</v>
      </c>
      <c r="F2718" s="136">
        <v>42993</v>
      </c>
      <c r="G2718" s="25">
        <f t="shared" si="129"/>
        <v>18</v>
      </c>
      <c r="H2718" s="373">
        <v>72604.466229099999</v>
      </c>
      <c r="I2718" s="121">
        <f t="shared" si="130"/>
        <v>1306880.3899999999</v>
      </c>
    </row>
    <row r="2719" spans="1:9">
      <c r="A2719" s="23">
        <f t="shared" si="131"/>
        <v>2615</v>
      </c>
      <c r="B2719" s="226"/>
      <c r="C2719" s="226"/>
      <c r="D2719" s="136">
        <v>42975</v>
      </c>
      <c r="E2719" s="136">
        <v>42993</v>
      </c>
      <c r="F2719" s="136">
        <v>42993</v>
      </c>
      <c r="G2719" s="25">
        <f t="shared" si="129"/>
        <v>18</v>
      </c>
      <c r="H2719" s="373">
        <v>72604.466229099999</v>
      </c>
      <c r="I2719" s="121">
        <f t="shared" si="130"/>
        <v>1306880.3899999999</v>
      </c>
    </row>
    <row r="2720" spans="1:9">
      <c r="A2720" s="23">
        <f t="shared" si="131"/>
        <v>2616</v>
      </c>
      <c r="B2720" s="226"/>
      <c r="C2720" s="226"/>
      <c r="D2720" s="136">
        <v>42975</v>
      </c>
      <c r="E2720" s="136">
        <v>42993</v>
      </c>
      <c r="F2720" s="136">
        <v>42993</v>
      </c>
      <c r="G2720" s="25">
        <f t="shared" si="129"/>
        <v>18</v>
      </c>
      <c r="H2720" s="373">
        <v>72609.148575700005</v>
      </c>
      <c r="I2720" s="121">
        <f t="shared" si="130"/>
        <v>1306964.67</v>
      </c>
    </row>
    <row r="2721" spans="1:9">
      <c r="A2721" s="23">
        <f t="shared" si="131"/>
        <v>2617</v>
      </c>
      <c r="B2721" s="226"/>
      <c r="C2721" s="226"/>
      <c r="D2721" s="136">
        <v>42977</v>
      </c>
      <c r="E2721" s="136">
        <v>42993</v>
      </c>
      <c r="F2721" s="136">
        <v>42993</v>
      </c>
      <c r="G2721" s="25">
        <f t="shared" si="129"/>
        <v>16</v>
      </c>
      <c r="H2721" s="373">
        <v>72599.783882500007</v>
      </c>
      <c r="I2721" s="121">
        <f t="shared" si="130"/>
        <v>1161596.54</v>
      </c>
    </row>
    <row r="2722" spans="1:9">
      <c r="A2722" s="23">
        <f t="shared" si="131"/>
        <v>2618</v>
      </c>
      <c r="B2722" s="226"/>
      <c r="C2722" s="226"/>
      <c r="D2722" s="136">
        <v>42977</v>
      </c>
      <c r="E2722" s="136">
        <v>42993</v>
      </c>
      <c r="F2722" s="136">
        <v>42993</v>
      </c>
      <c r="G2722" s="25">
        <f t="shared" si="129"/>
        <v>16</v>
      </c>
      <c r="H2722" s="373">
        <v>72632.560308600005</v>
      </c>
      <c r="I2722" s="121">
        <f t="shared" si="130"/>
        <v>1162120.96</v>
      </c>
    </row>
    <row r="2723" spans="1:9">
      <c r="A2723" s="23">
        <f t="shared" si="131"/>
        <v>2619</v>
      </c>
      <c r="B2723" s="226"/>
      <c r="C2723" s="226"/>
      <c r="D2723" s="136">
        <v>42954</v>
      </c>
      <c r="E2723" s="136">
        <v>42993</v>
      </c>
      <c r="F2723" s="136">
        <v>42993</v>
      </c>
      <c r="G2723" s="25">
        <f t="shared" si="129"/>
        <v>39</v>
      </c>
      <c r="H2723" s="373">
        <v>-272.26853790000001</v>
      </c>
      <c r="I2723" s="121">
        <f t="shared" si="130"/>
        <v>-10618.47</v>
      </c>
    </row>
    <row r="2724" spans="1:9">
      <c r="A2724" s="23">
        <f t="shared" si="131"/>
        <v>2620</v>
      </c>
      <c r="B2724" s="226"/>
      <c r="C2724" s="226"/>
      <c r="D2724" s="136">
        <v>42954</v>
      </c>
      <c r="E2724" s="136">
        <v>42993</v>
      </c>
      <c r="F2724" s="136">
        <v>42993</v>
      </c>
      <c r="G2724" s="25">
        <f t="shared" si="129"/>
        <v>39</v>
      </c>
      <c r="H2724" s="373">
        <v>-275.6579926</v>
      </c>
      <c r="I2724" s="121">
        <f t="shared" si="130"/>
        <v>-10750.66</v>
      </c>
    </row>
    <row r="2725" spans="1:9">
      <c r="A2725" s="23">
        <f t="shared" si="131"/>
        <v>2621</v>
      </c>
      <c r="B2725" s="226"/>
      <c r="C2725" s="226"/>
      <c r="D2725" s="136">
        <v>42954</v>
      </c>
      <c r="E2725" s="136">
        <v>42993</v>
      </c>
      <c r="F2725" s="136">
        <v>42993</v>
      </c>
      <c r="G2725" s="25">
        <f t="shared" si="129"/>
        <v>39</v>
      </c>
      <c r="H2725" s="373">
        <v>-276.71719710000002</v>
      </c>
      <c r="I2725" s="121">
        <f t="shared" si="130"/>
        <v>-10791.97</v>
      </c>
    </row>
    <row r="2726" spans="1:9">
      <c r="A2726" s="23">
        <f t="shared" si="131"/>
        <v>2622</v>
      </c>
      <c r="B2726" s="226"/>
      <c r="C2726" s="226"/>
      <c r="D2726" s="136">
        <v>42956</v>
      </c>
      <c r="E2726" s="136">
        <v>42993</v>
      </c>
      <c r="F2726" s="136">
        <v>42993</v>
      </c>
      <c r="G2726" s="25">
        <f t="shared" si="129"/>
        <v>37</v>
      </c>
      <c r="H2726" s="373">
        <v>-273.83969139999999</v>
      </c>
      <c r="I2726" s="121">
        <f t="shared" si="130"/>
        <v>-10132.07</v>
      </c>
    </row>
    <row r="2727" spans="1:9">
      <c r="A2727" s="23">
        <f t="shared" si="131"/>
        <v>2623</v>
      </c>
      <c r="B2727" s="226"/>
      <c r="C2727" s="226"/>
      <c r="D2727" s="136">
        <v>42956</v>
      </c>
      <c r="E2727" s="136">
        <v>42993</v>
      </c>
      <c r="F2727" s="136">
        <v>42993</v>
      </c>
      <c r="G2727" s="25">
        <f t="shared" si="129"/>
        <v>37</v>
      </c>
      <c r="H2727" s="373">
        <v>-273.83969139999999</v>
      </c>
      <c r="I2727" s="121">
        <f t="shared" si="130"/>
        <v>-10132.07</v>
      </c>
    </row>
    <row r="2728" spans="1:9">
      <c r="A2728" s="23">
        <f t="shared" si="131"/>
        <v>2624</v>
      </c>
      <c r="B2728" s="226"/>
      <c r="C2728" s="226"/>
      <c r="D2728" s="136">
        <v>42954</v>
      </c>
      <c r="E2728" s="136">
        <v>42993</v>
      </c>
      <c r="F2728" s="136">
        <v>42993</v>
      </c>
      <c r="G2728" s="25">
        <f t="shared" si="129"/>
        <v>39</v>
      </c>
      <c r="H2728" s="373">
        <v>-267.34323660000001</v>
      </c>
      <c r="I2728" s="121">
        <f t="shared" si="130"/>
        <v>-10426.39</v>
      </c>
    </row>
    <row r="2729" spans="1:9">
      <c r="A2729" s="23">
        <f t="shared" si="131"/>
        <v>2625</v>
      </c>
      <c r="B2729" s="226"/>
      <c r="C2729" s="226"/>
      <c r="D2729" s="136">
        <v>42954</v>
      </c>
      <c r="E2729" s="136">
        <v>42993</v>
      </c>
      <c r="F2729" s="136">
        <v>42993</v>
      </c>
      <c r="G2729" s="25">
        <f t="shared" ref="G2729:G2792" si="132">F2729-D2729</f>
        <v>39</v>
      </c>
      <c r="H2729" s="373">
        <v>-279.02979379999999</v>
      </c>
      <c r="I2729" s="121">
        <f t="shared" ref="I2729:I2792" si="133">ROUND(G2729*H2729,2)</f>
        <v>-10882.16</v>
      </c>
    </row>
    <row r="2730" spans="1:9">
      <c r="A2730" s="23">
        <f t="shared" si="131"/>
        <v>2626</v>
      </c>
      <c r="B2730" s="226"/>
      <c r="C2730" s="226"/>
      <c r="D2730" s="136">
        <v>42961</v>
      </c>
      <c r="E2730" s="136">
        <v>42993</v>
      </c>
      <c r="F2730" s="136">
        <v>42993</v>
      </c>
      <c r="G2730" s="25">
        <f t="shared" si="132"/>
        <v>32</v>
      </c>
      <c r="H2730" s="373">
        <v>-273.66315730000002</v>
      </c>
      <c r="I2730" s="121">
        <f t="shared" si="133"/>
        <v>-8757.2199999999993</v>
      </c>
    </row>
    <row r="2731" spans="1:9">
      <c r="A2731" s="23">
        <f t="shared" si="131"/>
        <v>2627</v>
      </c>
      <c r="B2731" s="226"/>
      <c r="C2731" s="226"/>
      <c r="D2731" s="136">
        <v>42961</v>
      </c>
      <c r="E2731" s="136">
        <v>42993</v>
      </c>
      <c r="F2731" s="136">
        <v>42993</v>
      </c>
      <c r="G2731" s="25">
        <f t="shared" si="132"/>
        <v>32</v>
      </c>
      <c r="H2731" s="373">
        <v>-273.73377090000002</v>
      </c>
      <c r="I2731" s="121">
        <f t="shared" si="133"/>
        <v>-8759.48</v>
      </c>
    </row>
    <row r="2732" spans="1:9">
      <c r="A2732" s="23">
        <f t="shared" si="131"/>
        <v>2628</v>
      </c>
      <c r="B2732" s="226"/>
      <c r="C2732" s="226"/>
      <c r="D2732" s="136">
        <v>42961</v>
      </c>
      <c r="E2732" s="136">
        <v>42993</v>
      </c>
      <c r="F2732" s="136">
        <v>42993</v>
      </c>
      <c r="G2732" s="25">
        <f t="shared" si="132"/>
        <v>32</v>
      </c>
      <c r="H2732" s="373">
        <v>-273.80438459999999</v>
      </c>
      <c r="I2732" s="121">
        <f t="shared" si="133"/>
        <v>-8761.74</v>
      </c>
    </row>
    <row r="2733" spans="1:9">
      <c r="A2733" s="23">
        <f t="shared" si="131"/>
        <v>2629</v>
      </c>
      <c r="B2733" s="226"/>
      <c r="C2733" s="226"/>
      <c r="D2733" s="136">
        <v>42954</v>
      </c>
      <c r="E2733" s="136">
        <v>42993</v>
      </c>
      <c r="F2733" s="136">
        <v>42993</v>
      </c>
      <c r="G2733" s="25">
        <f t="shared" si="132"/>
        <v>39</v>
      </c>
      <c r="H2733" s="373">
        <v>-273.89265160000002</v>
      </c>
      <c r="I2733" s="121">
        <f t="shared" si="133"/>
        <v>-10681.81</v>
      </c>
    </row>
    <row r="2734" spans="1:9">
      <c r="A2734" s="23">
        <f t="shared" si="131"/>
        <v>2630</v>
      </c>
      <c r="B2734" s="226"/>
      <c r="C2734" s="226"/>
      <c r="D2734" s="136">
        <v>42961</v>
      </c>
      <c r="E2734" s="136">
        <v>42993</v>
      </c>
      <c r="F2734" s="136">
        <v>42993</v>
      </c>
      <c r="G2734" s="25">
        <f t="shared" si="132"/>
        <v>32</v>
      </c>
      <c r="H2734" s="373">
        <v>-273.68081069999999</v>
      </c>
      <c r="I2734" s="121">
        <f t="shared" si="133"/>
        <v>-8757.7900000000009</v>
      </c>
    </row>
    <row r="2735" spans="1:9">
      <c r="A2735" s="23">
        <f t="shared" si="131"/>
        <v>2631</v>
      </c>
      <c r="B2735" s="226"/>
      <c r="C2735" s="226"/>
      <c r="D2735" s="136">
        <v>42963</v>
      </c>
      <c r="E2735" s="136">
        <v>42993</v>
      </c>
      <c r="F2735" s="136">
        <v>42993</v>
      </c>
      <c r="G2735" s="25">
        <f t="shared" si="132"/>
        <v>30</v>
      </c>
      <c r="H2735" s="373">
        <v>72627.877962099999</v>
      </c>
      <c r="I2735" s="121">
        <f t="shared" si="133"/>
        <v>2178836.34</v>
      </c>
    </row>
    <row r="2736" spans="1:9">
      <c r="A2736" s="23">
        <f t="shared" si="131"/>
        <v>2632</v>
      </c>
      <c r="B2736" s="226"/>
      <c r="C2736" s="226"/>
      <c r="D2736" s="136">
        <v>42963</v>
      </c>
      <c r="E2736" s="136">
        <v>42993</v>
      </c>
      <c r="F2736" s="136">
        <v>42993</v>
      </c>
      <c r="G2736" s="25">
        <f t="shared" si="132"/>
        <v>30</v>
      </c>
      <c r="H2736" s="373">
        <v>72712.160200700004</v>
      </c>
      <c r="I2736" s="121">
        <f t="shared" si="133"/>
        <v>2181364.81</v>
      </c>
    </row>
    <row r="2737" spans="1:9">
      <c r="A2737" s="23">
        <f t="shared" si="131"/>
        <v>2633</v>
      </c>
      <c r="B2737" s="226"/>
      <c r="C2737" s="226"/>
      <c r="D2737" s="136">
        <v>42969</v>
      </c>
      <c r="E2737" s="136">
        <v>42993</v>
      </c>
      <c r="F2737" s="136">
        <v>42993</v>
      </c>
      <c r="G2737" s="25">
        <f t="shared" si="132"/>
        <v>24</v>
      </c>
      <c r="H2737" s="373">
        <v>72660.654388199997</v>
      </c>
      <c r="I2737" s="121">
        <f t="shared" si="133"/>
        <v>1743855.71</v>
      </c>
    </row>
    <row r="2738" spans="1:9">
      <c r="A2738" s="23">
        <f t="shared" si="131"/>
        <v>2634</v>
      </c>
      <c r="B2738" s="226"/>
      <c r="C2738" s="226"/>
      <c r="D2738" s="136">
        <v>42961</v>
      </c>
      <c r="E2738" s="136">
        <v>42993</v>
      </c>
      <c r="F2738" s="136">
        <v>42993</v>
      </c>
      <c r="G2738" s="25">
        <f t="shared" si="132"/>
        <v>32</v>
      </c>
      <c r="H2738" s="373">
        <v>-277.40568009999998</v>
      </c>
      <c r="I2738" s="121">
        <f t="shared" si="133"/>
        <v>-8876.98</v>
      </c>
    </row>
    <row r="2739" spans="1:9">
      <c r="A2739" s="23">
        <f t="shared" si="131"/>
        <v>2635</v>
      </c>
      <c r="B2739" s="226"/>
      <c r="C2739" s="226"/>
      <c r="D2739" s="136">
        <v>42975</v>
      </c>
      <c r="E2739" s="136">
        <v>42993</v>
      </c>
      <c r="F2739" s="136">
        <v>42993</v>
      </c>
      <c r="G2739" s="25">
        <f t="shared" si="132"/>
        <v>18</v>
      </c>
      <c r="H2739" s="373">
        <v>72627.877962099999</v>
      </c>
      <c r="I2739" s="121">
        <f t="shared" si="133"/>
        <v>1307301.8</v>
      </c>
    </row>
    <row r="2740" spans="1:9">
      <c r="A2740" s="23">
        <f t="shared" si="131"/>
        <v>2636</v>
      </c>
      <c r="B2740" s="226"/>
      <c r="C2740" s="226"/>
      <c r="D2740" s="136">
        <v>42969</v>
      </c>
      <c r="E2740" s="136">
        <v>42993</v>
      </c>
      <c r="F2740" s="136">
        <v>42993</v>
      </c>
      <c r="G2740" s="25">
        <f t="shared" si="132"/>
        <v>24</v>
      </c>
      <c r="H2740" s="373">
        <v>72637.242655199996</v>
      </c>
      <c r="I2740" s="121">
        <f t="shared" si="133"/>
        <v>1743293.82</v>
      </c>
    </row>
    <row r="2741" spans="1:9">
      <c r="A2741" s="23">
        <f t="shared" si="131"/>
        <v>2637</v>
      </c>
      <c r="B2741" s="226"/>
      <c r="C2741" s="226"/>
      <c r="D2741" s="136">
        <v>42969</v>
      </c>
      <c r="E2741" s="136">
        <v>42993</v>
      </c>
      <c r="F2741" s="136">
        <v>42993</v>
      </c>
      <c r="G2741" s="25">
        <f t="shared" si="132"/>
        <v>24</v>
      </c>
      <c r="H2741" s="373">
        <v>72595.101535900001</v>
      </c>
      <c r="I2741" s="121">
        <f t="shared" si="133"/>
        <v>1742282.44</v>
      </c>
    </row>
    <row r="2742" spans="1:9">
      <c r="A2742" s="23">
        <f t="shared" ref="A2742:A2805" si="134">A2741+1</f>
        <v>2638</v>
      </c>
      <c r="B2742" s="226"/>
      <c r="C2742" s="226"/>
      <c r="D2742" s="136">
        <v>42969</v>
      </c>
      <c r="E2742" s="136">
        <v>42993</v>
      </c>
      <c r="F2742" s="136">
        <v>42993</v>
      </c>
      <c r="G2742" s="25">
        <f t="shared" si="132"/>
        <v>24</v>
      </c>
      <c r="H2742" s="373">
        <v>72641.925001800002</v>
      </c>
      <c r="I2742" s="121">
        <f t="shared" si="133"/>
        <v>1743406.2</v>
      </c>
    </row>
    <row r="2743" spans="1:9">
      <c r="A2743" s="23">
        <f t="shared" si="134"/>
        <v>2639</v>
      </c>
      <c r="B2743" s="226"/>
      <c r="C2743" s="226"/>
      <c r="D2743" s="136">
        <v>42969</v>
      </c>
      <c r="E2743" s="136">
        <v>42993</v>
      </c>
      <c r="F2743" s="136">
        <v>42993</v>
      </c>
      <c r="G2743" s="25">
        <f t="shared" si="132"/>
        <v>24</v>
      </c>
      <c r="H2743" s="373">
        <v>72646.607348399993</v>
      </c>
      <c r="I2743" s="121">
        <f t="shared" si="133"/>
        <v>1743518.58</v>
      </c>
    </row>
    <row r="2744" spans="1:9">
      <c r="A2744" s="23">
        <f t="shared" si="134"/>
        <v>2640</v>
      </c>
      <c r="B2744" s="226"/>
      <c r="C2744" s="226"/>
      <c r="D2744" s="136">
        <v>42969</v>
      </c>
      <c r="E2744" s="136">
        <v>42993</v>
      </c>
      <c r="F2744" s="136">
        <v>42993</v>
      </c>
      <c r="G2744" s="25">
        <f t="shared" si="132"/>
        <v>24</v>
      </c>
      <c r="H2744" s="373">
        <v>72679.383774600006</v>
      </c>
      <c r="I2744" s="121">
        <f t="shared" si="133"/>
        <v>1744305.21</v>
      </c>
    </row>
    <row r="2745" spans="1:9">
      <c r="A2745" s="23">
        <f t="shared" si="134"/>
        <v>2641</v>
      </c>
      <c r="B2745" s="226" t="s">
        <v>276</v>
      </c>
      <c r="C2745" s="226" t="s">
        <v>631</v>
      </c>
      <c r="D2745" s="136">
        <v>42975</v>
      </c>
      <c r="E2745" s="136">
        <v>43003</v>
      </c>
      <c r="F2745" s="136">
        <v>43003</v>
      </c>
      <c r="G2745" s="25">
        <f t="shared" si="132"/>
        <v>28</v>
      </c>
      <c r="H2745" s="373">
        <v>-72604.466229099999</v>
      </c>
      <c r="I2745" s="121">
        <f t="shared" si="133"/>
        <v>-2032925.05</v>
      </c>
    </row>
    <row r="2746" spans="1:9">
      <c r="A2746" s="23">
        <f t="shared" si="134"/>
        <v>2642</v>
      </c>
      <c r="B2746" s="226"/>
      <c r="C2746" s="226"/>
      <c r="D2746" s="136">
        <v>42975</v>
      </c>
      <c r="E2746" s="136">
        <v>43003</v>
      </c>
      <c r="F2746" s="136">
        <v>43003</v>
      </c>
      <c r="G2746" s="25">
        <f t="shared" si="132"/>
        <v>28</v>
      </c>
      <c r="H2746" s="373">
        <v>-72604.466197000002</v>
      </c>
      <c r="I2746" s="121">
        <f t="shared" si="133"/>
        <v>-2032925.05</v>
      </c>
    </row>
    <row r="2747" spans="1:9">
      <c r="A2747" s="23">
        <f t="shared" si="134"/>
        <v>2643</v>
      </c>
      <c r="B2747" s="226"/>
      <c r="C2747" s="226"/>
      <c r="D2747" s="136">
        <v>42975</v>
      </c>
      <c r="E2747" s="136">
        <v>43003</v>
      </c>
      <c r="F2747" s="136">
        <v>43003</v>
      </c>
      <c r="G2747" s="25">
        <f t="shared" si="132"/>
        <v>28</v>
      </c>
      <c r="H2747" s="373">
        <v>-72609.148575700005</v>
      </c>
      <c r="I2747" s="121">
        <f t="shared" si="133"/>
        <v>-2033056.16</v>
      </c>
    </row>
    <row r="2748" spans="1:9">
      <c r="A2748" s="23">
        <f t="shared" si="134"/>
        <v>2644</v>
      </c>
      <c r="B2748" s="226"/>
      <c r="C2748" s="226"/>
      <c r="D2748" s="136">
        <v>42977</v>
      </c>
      <c r="E2748" s="136">
        <v>43003</v>
      </c>
      <c r="F2748" s="136">
        <v>43003</v>
      </c>
      <c r="G2748" s="25">
        <f t="shared" si="132"/>
        <v>26</v>
      </c>
      <c r="H2748" s="373">
        <v>-72599.783882500007</v>
      </c>
      <c r="I2748" s="121">
        <f t="shared" si="133"/>
        <v>-1887594.38</v>
      </c>
    </row>
    <row r="2749" spans="1:9">
      <c r="A2749" s="23">
        <f t="shared" si="134"/>
        <v>2645</v>
      </c>
      <c r="B2749" s="226"/>
      <c r="C2749" s="226"/>
      <c r="D2749" s="136">
        <v>42977</v>
      </c>
      <c r="E2749" s="136">
        <v>43003</v>
      </c>
      <c r="F2749" s="136">
        <v>43003</v>
      </c>
      <c r="G2749" s="25">
        <f t="shared" si="132"/>
        <v>26</v>
      </c>
      <c r="H2749" s="373">
        <v>-72632.560308600005</v>
      </c>
      <c r="I2749" s="121">
        <f t="shared" si="133"/>
        <v>-1888446.57</v>
      </c>
    </row>
    <row r="2750" spans="1:9">
      <c r="A2750" s="23">
        <f t="shared" si="134"/>
        <v>2646</v>
      </c>
      <c r="B2750" s="226"/>
      <c r="C2750" s="226"/>
      <c r="D2750" s="136">
        <v>42954</v>
      </c>
      <c r="E2750" s="136">
        <v>43003</v>
      </c>
      <c r="F2750" s="136">
        <v>43003</v>
      </c>
      <c r="G2750" s="25">
        <f t="shared" si="132"/>
        <v>49</v>
      </c>
      <c r="H2750" s="373">
        <v>15.875701400000001</v>
      </c>
      <c r="I2750" s="121">
        <f t="shared" si="133"/>
        <v>777.91</v>
      </c>
    </row>
    <row r="2751" spans="1:9">
      <c r="A2751" s="23">
        <f t="shared" si="134"/>
        <v>2647</v>
      </c>
      <c r="B2751" s="226"/>
      <c r="C2751" s="226"/>
      <c r="D2751" s="136">
        <v>42954</v>
      </c>
      <c r="E2751" s="136">
        <v>43003</v>
      </c>
      <c r="F2751" s="136">
        <v>43003</v>
      </c>
      <c r="G2751" s="25">
        <f t="shared" si="132"/>
        <v>49</v>
      </c>
      <c r="H2751" s="373">
        <v>16.0733371</v>
      </c>
      <c r="I2751" s="121">
        <f t="shared" si="133"/>
        <v>787.59</v>
      </c>
    </row>
    <row r="2752" spans="1:9">
      <c r="A2752" s="23">
        <f t="shared" si="134"/>
        <v>2648</v>
      </c>
      <c r="B2752" s="226"/>
      <c r="C2752" s="226"/>
      <c r="D2752" s="136">
        <v>42954</v>
      </c>
      <c r="E2752" s="136">
        <v>43003</v>
      </c>
      <c r="F2752" s="136">
        <v>43003</v>
      </c>
      <c r="G2752" s="25">
        <f t="shared" si="132"/>
        <v>49</v>
      </c>
      <c r="H2752" s="373">
        <v>16.1350981</v>
      </c>
      <c r="I2752" s="121">
        <f t="shared" si="133"/>
        <v>790.62</v>
      </c>
    </row>
    <row r="2753" spans="1:9">
      <c r="A2753" s="23">
        <f t="shared" si="134"/>
        <v>2649</v>
      </c>
      <c r="B2753" s="226"/>
      <c r="C2753" s="226"/>
      <c r="D2753" s="136">
        <v>42956</v>
      </c>
      <c r="E2753" s="136">
        <v>43003</v>
      </c>
      <c r="F2753" s="136">
        <v>43003</v>
      </c>
      <c r="G2753" s="25">
        <f t="shared" si="132"/>
        <v>47</v>
      </c>
      <c r="H2753" s="373">
        <v>15.9673137</v>
      </c>
      <c r="I2753" s="121">
        <f t="shared" si="133"/>
        <v>750.46</v>
      </c>
    </row>
    <row r="2754" spans="1:9">
      <c r="A2754" s="23">
        <f t="shared" si="134"/>
        <v>2650</v>
      </c>
      <c r="B2754" s="226"/>
      <c r="C2754" s="226"/>
      <c r="D2754" s="136">
        <v>42956</v>
      </c>
      <c r="E2754" s="136">
        <v>43003</v>
      </c>
      <c r="F2754" s="136">
        <v>43003</v>
      </c>
      <c r="G2754" s="25">
        <f t="shared" si="132"/>
        <v>47</v>
      </c>
      <c r="H2754" s="373">
        <v>15.9673137</v>
      </c>
      <c r="I2754" s="121">
        <f t="shared" si="133"/>
        <v>750.46</v>
      </c>
    </row>
    <row r="2755" spans="1:9">
      <c r="A2755" s="23">
        <f t="shared" si="134"/>
        <v>2651</v>
      </c>
      <c r="B2755" s="226"/>
      <c r="C2755" s="226"/>
      <c r="D2755" s="136">
        <v>42954</v>
      </c>
      <c r="E2755" s="136">
        <v>43003</v>
      </c>
      <c r="F2755" s="136">
        <v>43003</v>
      </c>
      <c r="G2755" s="25">
        <f t="shared" si="132"/>
        <v>49</v>
      </c>
      <c r="H2755" s="373">
        <v>15.588512099999997</v>
      </c>
      <c r="I2755" s="121">
        <f t="shared" si="133"/>
        <v>763.84</v>
      </c>
    </row>
    <row r="2756" spans="1:9">
      <c r="A2756" s="23">
        <f t="shared" si="134"/>
        <v>2652</v>
      </c>
      <c r="B2756" s="226"/>
      <c r="C2756" s="226"/>
      <c r="D2756" s="136">
        <v>42954</v>
      </c>
      <c r="E2756" s="136">
        <v>43003</v>
      </c>
      <c r="F2756" s="136">
        <v>43003</v>
      </c>
      <c r="G2756" s="25">
        <f t="shared" si="132"/>
        <v>49</v>
      </c>
      <c r="H2756" s="373">
        <v>16.269943399999999</v>
      </c>
      <c r="I2756" s="121">
        <f t="shared" si="133"/>
        <v>797.23</v>
      </c>
    </row>
    <row r="2757" spans="1:9">
      <c r="A2757" s="23">
        <f t="shared" si="134"/>
        <v>2653</v>
      </c>
      <c r="B2757" s="226"/>
      <c r="C2757" s="226"/>
      <c r="D2757" s="136">
        <v>42961</v>
      </c>
      <c r="E2757" s="136">
        <v>43003</v>
      </c>
      <c r="F2757" s="136">
        <v>43003</v>
      </c>
      <c r="G2757" s="25">
        <f t="shared" si="132"/>
        <v>42</v>
      </c>
      <c r="H2757" s="373">
        <v>15.957020199999999</v>
      </c>
      <c r="I2757" s="121">
        <f t="shared" si="133"/>
        <v>670.19</v>
      </c>
    </row>
    <row r="2758" spans="1:9">
      <c r="A2758" s="23">
        <f t="shared" si="134"/>
        <v>2654</v>
      </c>
      <c r="B2758" s="226"/>
      <c r="C2758" s="226"/>
      <c r="D2758" s="136">
        <v>42961</v>
      </c>
      <c r="E2758" s="136">
        <v>43003</v>
      </c>
      <c r="F2758" s="136">
        <v>43003</v>
      </c>
      <c r="G2758" s="25">
        <f t="shared" si="132"/>
        <v>42</v>
      </c>
      <c r="H2758" s="373">
        <v>15.961137600000002</v>
      </c>
      <c r="I2758" s="121">
        <f t="shared" si="133"/>
        <v>670.37</v>
      </c>
    </row>
    <row r="2759" spans="1:9">
      <c r="A2759" s="23">
        <f t="shared" si="134"/>
        <v>2655</v>
      </c>
      <c r="B2759" s="226"/>
      <c r="C2759" s="226"/>
      <c r="D2759" s="136">
        <v>42961</v>
      </c>
      <c r="E2759" s="136">
        <v>43003</v>
      </c>
      <c r="F2759" s="136">
        <v>43003</v>
      </c>
      <c r="G2759" s="25">
        <f t="shared" si="132"/>
        <v>42</v>
      </c>
      <c r="H2759" s="373">
        <v>15.9652551</v>
      </c>
      <c r="I2759" s="121">
        <f t="shared" si="133"/>
        <v>670.54</v>
      </c>
    </row>
    <row r="2760" spans="1:9">
      <c r="A2760" s="23">
        <f t="shared" si="134"/>
        <v>2656</v>
      </c>
      <c r="B2760" s="226"/>
      <c r="C2760" s="226"/>
      <c r="D2760" s="136">
        <v>42954</v>
      </c>
      <c r="E2760" s="136">
        <v>43003</v>
      </c>
      <c r="F2760" s="136">
        <v>43003</v>
      </c>
      <c r="G2760" s="25">
        <f t="shared" si="132"/>
        <v>49</v>
      </c>
      <c r="H2760" s="373">
        <v>15.970401900000002</v>
      </c>
      <c r="I2760" s="121">
        <f t="shared" si="133"/>
        <v>782.55</v>
      </c>
    </row>
    <row r="2761" spans="1:9">
      <c r="A2761" s="23">
        <f t="shared" si="134"/>
        <v>2657</v>
      </c>
      <c r="B2761" s="226"/>
      <c r="C2761" s="226"/>
      <c r="D2761" s="136">
        <v>42961</v>
      </c>
      <c r="E2761" s="136">
        <v>43003</v>
      </c>
      <c r="F2761" s="136">
        <v>43003</v>
      </c>
      <c r="G2761" s="25">
        <f t="shared" si="132"/>
        <v>42</v>
      </c>
      <c r="H2761" s="373">
        <v>15.958049600000002</v>
      </c>
      <c r="I2761" s="121">
        <f t="shared" si="133"/>
        <v>670.24</v>
      </c>
    </row>
    <row r="2762" spans="1:9">
      <c r="A2762" s="23">
        <f t="shared" si="134"/>
        <v>2658</v>
      </c>
      <c r="B2762" s="226"/>
      <c r="C2762" s="226"/>
      <c r="D2762" s="136">
        <v>42963</v>
      </c>
      <c r="E2762" s="136">
        <v>43003</v>
      </c>
      <c r="F2762" s="136">
        <v>43003</v>
      </c>
      <c r="G2762" s="25">
        <f t="shared" si="132"/>
        <v>40</v>
      </c>
      <c r="H2762" s="373">
        <v>15.9662843</v>
      </c>
      <c r="I2762" s="121">
        <f t="shared" si="133"/>
        <v>638.65</v>
      </c>
    </row>
    <row r="2763" spans="1:9">
      <c r="A2763" s="23">
        <f t="shared" si="134"/>
        <v>2659</v>
      </c>
      <c r="B2763" s="226"/>
      <c r="C2763" s="226"/>
      <c r="D2763" s="136">
        <v>42963</v>
      </c>
      <c r="E2763" s="136">
        <v>43003</v>
      </c>
      <c r="F2763" s="136">
        <v>43003</v>
      </c>
      <c r="G2763" s="25">
        <f t="shared" si="132"/>
        <v>40</v>
      </c>
      <c r="H2763" s="373">
        <v>15.984812699999999</v>
      </c>
      <c r="I2763" s="121">
        <f t="shared" si="133"/>
        <v>639.39</v>
      </c>
    </row>
    <row r="2764" spans="1:9">
      <c r="A2764" s="23">
        <f t="shared" si="134"/>
        <v>2660</v>
      </c>
      <c r="B2764" s="226"/>
      <c r="C2764" s="226"/>
      <c r="D2764" s="136">
        <v>42969</v>
      </c>
      <c r="E2764" s="136">
        <v>43003</v>
      </c>
      <c r="F2764" s="136">
        <v>43003</v>
      </c>
      <c r="G2764" s="25">
        <f t="shared" si="132"/>
        <v>34</v>
      </c>
      <c r="H2764" s="373">
        <v>15.973489899999999</v>
      </c>
      <c r="I2764" s="121">
        <f t="shared" si="133"/>
        <v>543.1</v>
      </c>
    </row>
    <row r="2765" spans="1:9">
      <c r="A2765" s="23">
        <f t="shared" si="134"/>
        <v>2661</v>
      </c>
      <c r="B2765" s="226"/>
      <c r="C2765" s="226"/>
      <c r="D2765" s="136">
        <v>42961</v>
      </c>
      <c r="E2765" s="136">
        <v>43003</v>
      </c>
      <c r="F2765" s="136">
        <v>43003</v>
      </c>
      <c r="G2765" s="25">
        <f t="shared" si="132"/>
        <v>42</v>
      </c>
      <c r="H2765" s="373">
        <v>-258.00540219999999</v>
      </c>
      <c r="I2765" s="121">
        <f t="shared" si="133"/>
        <v>-10836.23</v>
      </c>
    </row>
    <row r="2766" spans="1:9">
      <c r="A2766" s="23">
        <f t="shared" si="134"/>
        <v>2662</v>
      </c>
      <c r="B2766" s="226"/>
      <c r="C2766" s="226"/>
      <c r="D2766" s="136">
        <v>42961</v>
      </c>
      <c r="E2766" s="136">
        <v>43003</v>
      </c>
      <c r="F2766" s="136">
        <v>43003</v>
      </c>
      <c r="G2766" s="25">
        <f t="shared" si="132"/>
        <v>42</v>
      </c>
      <c r="H2766" s="373">
        <v>16.175242799999999</v>
      </c>
      <c r="I2766" s="121">
        <f t="shared" si="133"/>
        <v>679.36</v>
      </c>
    </row>
    <row r="2767" spans="1:9">
      <c r="A2767" s="23">
        <f t="shared" si="134"/>
        <v>2663</v>
      </c>
      <c r="B2767" s="226"/>
      <c r="C2767" s="226"/>
      <c r="D2767" s="136">
        <v>42975</v>
      </c>
      <c r="E2767" s="136">
        <v>43003</v>
      </c>
      <c r="F2767" s="136">
        <v>43003</v>
      </c>
      <c r="G2767" s="25">
        <f t="shared" si="132"/>
        <v>28</v>
      </c>
      <c r="H2767" s="373">
        <v>15.9662843</v>
      </c>
      <c r="I2767" s="121">
        <f t="shared" si="133"/>
        <v>447.06</v>
      </c>
    </row>
    <row r="2768" spans="1:9">
      <c r="A2768" s="23">
        <f t="shared" si="134"/>
        <v>2664</v>
      </c>
      <c r="B2768" s="226"/>
      <c r="C2768" s="226"/>
      <c r="D2768" s="136">
        <v>42969</v>
      </c>
      <c r="E2768" s="136">
        <v>43003</v>
      </c>
      <c r="F2768" s="136">
        <v>43003</v>
      </c>
      <c r="G2768" s="25">
        <f t="shared" si="132"/>
        <v>34</v>
      </c>
      <c r="H2768" s="373">
        <v>15.9683431</v>
      </c>
      <c r="I2768" s="121">
        <f t="shared" si="133"/>
        <v>542.91999999999996</v>
      </c>
    </row>
    <row r="2769" spans="1:9">
      <c r="A2769" s="23">
        <f t="shared" si="134"/>
        <v>2665</v>
      </c>
      <c r="B2769" s="226"/>
      <c r="C2769" s="226"/>
      <c r="D2769" s="136">
        <v>42969</v>
      </c>
      <c r="E2769" s="136">
        <v>43003</v>
      </c>
      <c r="F2769" s="136">
        <v>43003</v>
      </c>
      <c r="G2769" s="25">
        <f t="shared" si="132"/>
        <v>34</v>
      </c>
      <c r="H2769" s="373">
        <v>15.9590789</v>
      </c>
      <c r="I2769" s="121">
        <f t="shared" si="133"/>
        <v>542.61</v>
      </c>
    </row>
    <row r="2770" spans="1:9">
      <c r="A2770" s="23">
        <f t="shared" si="134"/>
        <v>2666</v>
      </c>
      <c r="B2770" s="226"/>
      <c r="C2770" s="226"/>
      <c r="D2770" s="136">
        <v>42969</v>
      </c>
      <c r="E2770" s="136">
        <v>43003</v>
      </c>
      <c r="F2770" s="136">
        <v>43003</v>
      </c>
      <c r="G2770" s="25">
        <f t="shared" si="132"/>
        <v>34</v>
      </c>
      <c r="H2770" s="373">
        <v>15.969372399999999</v>
      </c>
      <c r="I2770" s="121">
        <f t="shared" si="133"/>
        <v>542.96</v>
      </c>
    </row>
    <row r="2771" spans="1:9">
      <c r="A2771" s="23">
        <f t="shared" si="134"/>
        <v>2667</v>
      </c>
      <c r="B2771" s="226"/>
      <c r="C2771" s="226"/>
      <c r="D2771" s="136">
        <v>42969</v>
      </c>
      <c r="E2771" s="136">
        <v>43003</v>
      </c>
      <c r="F2771" s="136">
        <v>43003</v>
      </c>
      <c r="G2771" s="25">
        <f t="shared" si="132"/>
        <v>34</v>
      </c>
      <c r="H2771" s="373">
        <v>15.970401900000002</v>
      </c>
      <c r="I2771" s="121">
        <f t="shared" si="133"/>
        <v>542.99</v>
      </c>
    </row>
    <row r="2772" spans="1:9">
      <c r="A2772" s="23">
        <f t="shared" si="134"/>
        <v>2668</v>
      </c>
      <c r="B2772" s="226"/>
      <c r="C2772" s="226"/>
      <c r="D2772" s="136">
        <v>42969</v>
      </c>
      <c r="E2772" s="136">
        <v>43003</v>
      </c>
      <c r="F2772" s="136">
        <v>43003</v>
      </c>
      <c r="G2772" s="25">
        <f t="shared" si="132"/>
        <v>34</v>
      </c>
      <c r="H2772" s="373">
        <v>15.9776071</v>
      </c>
      <c r="I2772" s="121">
        <f t="shared" si="133"/>
        <v>543.24</v>
      </c>
    </row>
    <row r="2773" spans="1:9">
      <c r="A2773" s="23">
        <f t="shared" si="134"/>
        <v>2669</v>
      </c>
      <c r="B2773" s="226" t="s">
        <v>276</v>
      </c>
      <c r="C2773" s="226" t="s">
        <v>632</v>
      </c>
      <c r="D2773" s="136">
        <v>43003</v>
      </c>
      <c r="E2773" s="136">
        <v>43024</v>
      </c>
      <c r="F2773" s="136">
        <v>43024</v>
      </c>
      <c r="G2773" s="25">
        <f t="shared" si="132"/>
        <v>21</v>
      </c>
      <c r="H2773" s="373">
        <v>72914.257431299993</v>
      </c>
      <c r="I2773" s="121">
        <f t="shared" si="133"/>
        <v>1531199.41</v>
      </c>
    </row>
    <row r="2774" spans="1:9">
      <c r="A2774" s="23">
        <f t="shared" si="134"/>
        <v>2670</v>
      </c>
      <c r="B2774" s="226"/>
      <c r="C2774" s="226"/>
      <c r="D2774" s="136">
        <v>43003</v>
      </c>
      <c r="E2774" s="136">
        <v>43024</v>
      </c>
      <c r="F2774" s="136">
        <v>43024</v>
      </c>
      <c r="G2774" s="25">
        <f t="shared" si="132"/>
        <v>21</v>
      </c>
      <c r="H2774" s="373">
        <v>72904.8539934</v>
      </c>
      <c r="I2774" s="121">
        <f t="shared" si="133"/>
        <v>1531001.93</v>
      </c>
    </row>
    <row r="2775" spans="1:9">
      <c r="A2775" s="23">
        <f t="shared" si="134"/>
        <v>2671</v>
      </c>
      <c r="B2775" s="226"/>
      <c r="C2775" s="226"/>
      <c r="D2775" s="136">
        <v>43003</v>
      </c>
      <c r="E2775" s="136">
        <v>43024</v>
      </c>
      <c r="F2775" s="136">
        <v>43024</v>
      </c>
      <c r="G2775" s="25">
        <f t="shared" si="132"/>
        <v>21</v>
      </c>
      <c r="H2775" s="373">
        <v>72951.871182799994</v>
      </c>
      <c r="I2775" s="121">
        <f t="shared" si="133"/>
        <v>1531989.29</v>
      </c>
    </row>
    <row r="2776" spans="1:9">
      <c r="A2776" s="23">
        <f t="shared" si="134"/>
        <v>2672</v>
      </c>
      <c r="B2776" s="226"/>
      <c r="C2776" s="226"/>
      <c r="D2776" s="136">
        <v>43003</v>
      </c>
      <c r="E2776" s="136">
        <v>43024</v>
      </c>
      <c r="F2776" s="136">
        <v>43024</v>
      </c>
      <c r="G2776" s="25">
        <f t="shared" si="132"/>
        <v>21</v>
      </c>
      <c r="H2776" s="373">
        <v>72886.047117599999</v>
      </c>
      <c r="I2776" s="121">
        <f t="shared" si="133"/>
        <v>1530606.99</v>
      </c>
    </row>
    <row r="2777" spans="1:9">
      <c r="A2777" s="23">
        <f t="shared" si="134"/>
        <v>2673</v>
      </c>
      <c r="B2777" s="226"/>
      <c r="C2777" s="226"/>
      <c r="D2777" s="136">
        <v>43003</v>
      </c>
      <c r="E2777" s="136">
        <v>43024</v>
      </c>
      <c r="F2777" s="136">
        <v>43024</v>
      </c>
      <c r="G2777" s="25">
        <f t="shared" si="132"/>
        <v>21</v>
      </c>
      <c r="H2777" s="373">
        <v>72890.748836500003</v>
      </c>
      <c r="I2777" s="121">
        <f t="shared" si="133"/>
        <v>1530705.73</v>
      </c>
    </row>
    <row r="2778" spans="1:9">
      <c r="A2778" s="23">
        <f t="shared" si="134"/>
        <v>2674</v>
      </c>
      <c r="B2778" s="226"/>
      <c r="C2778" s="226"/>
      <c r="D2778" s="136">
        <v>43003</v>
      </c>
      <c r="E2778" s="136">
        <v>43024</v>
      </c>
      <c r="F2778" s="136">
        <v>43024</v>
      </c>
      <c r="G2778" s="25">
        <f t="shared" si="132"/>
        <v>21</v>
      </c>
      <c r="H2778" s="373">
        <v>72881.345398599995</v>
      </c>
      <c r="I2778" s="121">
        <f t="shared" si="133"/>
        <v>1530508.25</v>
      </c>
    </row>
    <row r="2779" spans="1:9">
      <c r="A2779" s="23">
        <f t="shared" si="134"/>
        <v>2675</v>
      </c>
      <c r="B2779" s="226"/>
      <c r="C2779" s="226"/>
      <c r="D2779" s="136">
        <v>43005</v>
      </c>
      <c r="E2779" s="136">
        <v>43024</v>
      </c>
      <c r="F2779" s="136">
        <v>43024</v>
      </c>
      <c r="G2779" s="25">
        <f t="shared" si="132"/>
        <v>19</v>
      </c>
      <c r="H2779" s="373">
        <v>72951.871182799994</v>
      </c>
      <c r="I2779" s="121">
        <f t="shared" si="133"/>
        <v>1386085.55</v>
      </c>
    </row>
    <row r="2780" spans="1:9">
      <c r="A2780" s="23">
        <f t="shared" si="134"/>
        <v>2676</v>
      </c>
      <c r="B2780" s="226"/>
      <c r="C2780" s="226"/>
      <c r="D2780" s="136">
        <v>43005</v>
      </c>
      <c r="E2780" s="136">
        <v>43024</v>
      </c>
      <c r="F2780" s="136">
        <v>43024</v>
      </c>
      <c r="G2780" s="25">
        <f t="shared" si="132"/>
        <v>19</v>
      </c>
      <c r="H2780" s="373">
        <v>72933.064306999993</v>
      </c>
      <c r="I2780" s="121">
        <f t="shared" si="133"/>
        <v>1385728.22</v>
      </c>
    </row>
    <row r="2781" spans="1:9">
      <c r="A2781" s="23">
        <f t="shared" si="134"/>
        <v>2677</v>
      </c>
      <c r="B2781" s="226"/>
      <c r="C2781" s="226"/>
      <c r="D2781" s="136">
        <v>43005</v>
      </c>
      <c r="E2781" s="136">
        <v>43024</v>
      </c>
      <c r="F2781" s="136">
        <v>43024</v>
      </c>
      <c r="G2781" s="25">
        <f t="shared" si="132"/>
        <v>19</v>
      </c>
      <c r="H2781" s="373">
        <v>72947.169463900005</v>
      </c>
      <c r="I2781" s="121">
        <f t="shared" si="133"/>
        <v>1385996.22</v>
      </c>
    </row>
    <row r="2782" spans="1:9">
      <c r="A2782" s="23">
        <f t="shared" si="134"/>
        <v>2678</v>
      </c>
      <c r="B2782" s="226"/>
      <c r="C2782" s="226"/>
      <c r="D2782" s="136">
        <v>43005</v>
      </c>
      <c r="E2782" s="136">
        <v>43024</v>
      </c>
      <c r="F2782" s="136">
        <v>43024</v>
      </c>
      <c r="G2782" s="25">
        <f t="shared" si="132"/>
        <v>19</v>
      </c>
      <c r="H2782" s="373">
        <v>72942.467744900001</v>
      </c>
      <c r="I2782" s="121">
        <f t="shared" si="133"/>
        <v>1385906.89</v>
      </c>
    </row>
    <row r="2783" spans="1:9">
      <c r="A2783" s="23">
        <f t="shared" si="134"/>
        <v>2679</v>
      </c>
      <c r="B2783" s="226"/>
      <c r="C2783" s="226"/>
      <c r="D2783" s="136">
        <v>43005</v>
      </c>
      <c r="E2783" s="136">
        <v>43024</v>
      </c>
      <c r="F2783" s="136">
        <v>43024</v>
      </c>
      <c r="G2783" s="25">
        <f t="shared" si="132"/>
        <v>19</v>
      </c>
      <c r="H2783" s="373">
        <v>72947.169463900005</v>
      </c>
      <c r="I2783" s="121">
        <f t="shared" si="133"/>
        <v>1385996.22</v>
      </c>
    </row>
    <row r="2784" spans="1:9">
      <c r="A2784" s="23">
        <f t="shared" si="134"/>
        <v>2680</v>
      </c>
      <c r="B2784" s="226"/>
      <c r="C2784" s="226"/>
      <c r="D2784" s="136">
        <v>43005</v>
      </c>
      <c r="E2784" s="136">
        <v>43024</v>
      </c>
      <c r="F2784" s="136">
        <v>43024</v>
      </c>
      <c r="G2784" s="25">
        <f t="shared" si="132"/>
        <v>19</v>
      </c>
      <c r="H2784" s="373">
        <v>72928.362588100004</v>
      </c>
      <c r="I2784" s="121">
        <f t="shared" si="133"/>
        <v>1385638.89</v>
      </c>
    </row>
    <row r="2785" spans="1:9">
      <c r="A2785" s="23">
        <f t="shared" si="134"/>
        <v>2681</v>
      </c>
      <c r="B2785" s="226" t="s">
        <v>276</v>
      </c>
      <c r="C2785" s="226" t="s">
        <v>633</v>
      </c>
      <c r="D2785" s="136">
        <v>43040</v>
      </c>
      <c r="E2785" s="136">
        <v>43066</v>
      </c>
      <c r="F2785" s="136">
        <v>43066</v>
      </c>
      <c r="G2785" s="25">
        <f t="shared" si="132"/>
        <v>26</v>
      </c>
      <c r="H2785" s="373">
        <v>73207.199999999997</v>
      </c>
      <c r="I2785" s="121">
        <f t="shared" si="133"/>
        <v>1903387.2</v>
      </c>
    </row>
    <row r="2786" spans="1:9">
      <c r="A2786" s="23">
        <f t="shared" si="134"/>
        <v>2682</v>
      </c>
      <c r="B2786" s="226"/>
      <c r="C2786" s="226"/>
      <c r="D2786" s="136">
        <v>43040</v>
      </c>
      <c r="E2786" s="136">
        <v>43066</v>
      </c>
      <c r="F2786" s="136">
        <v>43066</v>
      </c>
      <c r="G2786" s="25">
        <f t="shared" si="132"/>
        <v>26</v>
      </c>
      <c r="H2786" s="373">
        <v>73136.7</v>
      </c>
      <c r="I2786" s="121">
        <f t="shared" si="133"/>
        <v>1901554.2</v>
      </c>
    </row>
    <row r="2787" spans="1:9">
      <c r="A2787" s="23">
        <f t="shared" si="134"/>
        <v>2683</v>
      </c>
      <c r="B2787" s="226"/>
      <c r="C2787" s="226"/>
      <c r="D2787" s="136">
        <v>43040</v>
      </c>
      <c r="E2787" s="136">
        <v>43066</v>
      </c>
      <c r="F2787" s="136">
        <v>43066</v>
      </c>
      <c r="G2787" s="25">
        <f t="shared" si="132"/>
        <v>26</v>
      </c>
      <c r="H2787" s="373">
        <v>73216.600000000006</v>
      </c>
      <c r="I2787" s="121">
        <f t="shared" si="133"/>
        <v>1903631.6</v>
      </c>
    </row>
    <row r="2788" spans="1:9">
      <c r="A2788" s="23">
        <f t="shared" si="134"/>
        <v>2684</v>
      </c>
      <c r="B2788" s="226"/>
      <c r="C2788" s="226"/>
      <c r="D2788" s="136">
        <v>43040</v>
      </c>
      <c r="E2788" s="136">
        <v>43066</v>
      </c>
      <c r="F2788" s="136">
        <v>43066</v>
      </c>
      <c r="G2788" s="25">
        <f t="shared" si="132"/>
        <v>26</v>
      </c>
      <c r="H2788" s="373">
        <v>73150.8</v>
      </c>
      <c r="I2788" s="121">
        <f t="shared" si="133"/>
        <v>1901920.8</v>
      </c>
    </row>
    <row r="2789" spans="1:9">
      <c r="A2789" s="23">
        <f t="shared" si="134"/>
        <v>2685</v>
      </c>
      <c r="B2789" s="226"/>
      <c r="C2789" s="226"/>
      <c r="D2789" s="136">
        <v>43040</v>
      </c>
      <c r="E2789" s="136">
        <v>43066</v>
      </c>
      <c r="F2789" s="136">
        <v>43066</v>
      </c>
      <c r="G2789" s="25">
        <f t="shared" si="132"/>
        <v>26</v>
      </c>
      <c r="H2789" s="373">
        <v>73080.3</v>
      </c>
      <c r="I2789" s="121">
        <f t="shared" si="133"/>
        <v>1900087.8</v>
      </c>
    </row>
    <row r="2790" spans="1:9">
      <c r="A2790" s="23">
        <f t="shared" si="134"/>
        <v>2686</v>
      </c>
      <c r="B2790" s="226"/>
      <c r="C2790" s="226"/>
      <c r="D2790" s="136">
        <v>43047</v>
      </c>
      <c r="E2790" s="136">
        <v>43066</v>
      </c>
      <c r="F2790" s="136">
        <v>43066</v>
      </c>
      <c r="G2790" s="25">
        <f t="shared" si="132"/>
        <v>19</v>
      </c>
      <c r="H2790" s="373">
        <v>73127.3</v>
      </c>
      <c r="I2790" s="121">
        <f t="shared" si="133"/>
        <v>1389418.7</v>
      </c>
    </row>
    <row r="2791" spans="1:9">
      <c r="A2791" s="23">
        <f t="shared" si="134"/>
        <v>2687</v>
      </c>
      <c r="B2791" s="226"/>
      <c r="C2791" s="226"/>
      <c r="D2791" s="136">
        <v>43047</v>
      </c>
      <c r="E2791" s="136">
        <v>43066</v>
      </c>
      <c r="F2791" s="136">
        <v>43066</v>
      </c>
      <c r="G2791" s="25">
        <f t="shared" si="132"/>
        <v>19</v>
      </c>
      <c r="H2791" s="373">
        <v>73249.5</v>
      </c>
      <c r="I2791" s="121">
        <f t="shared" si="133"/>
        <v>1391740.5</v>
      </c>
    </row>
    <row r="2792" spans="1:9">
      <c r="A2792" s="23">
        <f t="shared" si="134"/>
        <v>2688</v>
      </c>
      <c r="B2792" s="226"/>
      <c r="C2792" s="226"/>
      <c r="D2792" s="136">
        <v>43047</v>
      </c>
      <c r="E2792" s="136">
        <v>43066</v>
      </c>
      <c r="F2792" s="136">
        <v>43066</v>
      </c>
      <c r="G2792" s="25">
        <f t="shared" si="132"/>
        <v>19</v>
      </c>
      <c r="H2792" s="373">
        <v>73432.800000000003</v>
      </c>
      <c r="I2792" s="121">
        <f t="shared" si="133"/>
        <v>1395223.2</v>
      </c>
    </row>
    <row r="2793" spans="1:9">
      <c r="A2793" s="23">
        <f t="shared" si="134"/>
        <v>2689</v>
      </c>
      <c r="B2793" s="226"/>
      <c r="C2793" s="226"/>
      <c r="D2793" s="136">
        <v>43047</v>
      </c>
      <c r="E2793" s="136">
        <v>43066</v>
      </c>
      <c r="F2793" s="136">
        <v>43066</v>
      </c>
      <c r="G2793" s="25">
        <f t="shared" ref="G2793:G2856" si="135">F2793-D2793</f>
        <v>19</v>
      </c>
      <c r="H2793" s="373">
        <v>73202.5</v>
      </c>
      <c r="I2793" s="121">
        <f t="shared" ref="I2793:I2856" si="136">ROUND(G2793*H2793,2)</f>
        <v>1390847.5</v>
      </c>
    </row>
    <row r="2794" spans="1:9">
      <c r="A2794" s="23">
        <f t="shared" si="134"/>
        <v>2690</v>
      </c>
      <c r="B2794" s="226"/>
      <c r="C2794" s="226"/>
      <c r="D2794" s="136">
        <v>43047</v>
      </c>
      <c r="E2794" s="136">
        <v>43066</v>
      </c>
      <c r="F2794" s="136">
        <v>43066</v>
      </c>
      <c r="G2794" s="25">
        <f t="shared" si="135"/>
        <v>19</v>
      </c>
      <c r="H2794" s="373">
        <v>73230.7</v>
      </c>
      <c r="I2794" s="121">
        <f t="shared" si="136"/>
        <v>1391383.3</v>
      </c>
    </row>
    <row r="2795" spans="1:9">
      <c r="A2795" s="23">
        <f t="shared" si="134"/>
        <v>2691</v>
      </c>
      <c r="B2795" s="226"/>
      <c r="C2795" s="226"/>
      <c r="D2795" s="136">
        <v>43054</v>
      </c>
      <c r="E2795" s="136">
        <v>43066</v>
      </c>
      <c r="F2795" s="136">
        <v>43066</v>
      </c>
      <c r="G2795" s="25">
        <f t="shared" si="135"/>
        <v>12</v>
      </c>
      <c r="H2795" s="373">
        <v>72887.600000000006</v>
      </c>
      <c r="I2795" s="121">
        <f t="shared" si="136"/>
        <v>874651.2</v>
      </c>
    </row>
    <row r="2796" spans="1:9">
      <c r="A2796" s="23">
        <f t="shared" si="134"/>
        <v>2692</v>
      </c>
      <c r="B2796" s="226"/>
      <c r="C2796" s="226"/>
      <c r="D2796" s="136">
        <v>43054</v>
      </c>
      <c r="E2796" s="136">
        <v>43066</v>
      </c>
      <c r="F2796" s="136">
        <v>43066</v>
      </c>
      <c r="G2796" s="25">
        <f t="shared" si="135"/>
        <v>12</v>
      </c>
      <c r="H2796" s="373">
        <v>73009.8</v>
      </c>
      <c r="I2796" s="121">
        <f t="shared" si="136"/>
        <v>876117.6</v>
      </c>
    </row>
    <row r="2797" spans="1:9">
      <c r="A2797" s="23">
        <f t="shared" si="134"/>
        <v>2693</v>
      </c>
      <c r="B2797" s="226"/>
      <c r="C2797" s="226"/>
      <c r="D2797" s="136">
        <v>43054</v>
      </c>
      <c r="E2797" s="136">
        <v>43066</v>
      </c>
      <c r="F2797" s="136">
        <v>43066</v>
      </c>
      <c r="G2797" s="25">
        <f t="shared" si="135"/>
        <v>12</v>
      </c>
      <c r="H2797" s="373">
        <v>72920.5</v>
      </c>
      <c r="I2797" s="121">
        <f t="shared" si="136"/>
        <v>875046</v>
      </c>
    </row>
    <row r="2798" spans="1:9">
      <c r="A2798" s="23">
        <f t="shared" si="134"/>
        <v>2694</v>
      </c>
      <c r="B2798" s="226"/>
      <c r="C2798" s="226"/>
      <c r="D2798" s="136">
        <v>43054</v>
      </c>
      <c r="E2798" s="136">
        <v>43066</v>
      </c>
      <c r="F2798" s="136">
        <v>43066</v>
      </c>
      <c r="G2798" s="25">
        <f t="shared" si="135"/>
        <v>12</v>
      </c>
      <c r="H2798" s="373">
        <v>73005.100000000006</v>
      </c>
      <c r="I2798" s="121">
        <f t="shared" si="136"/>
        <v>876061.2</v>
      </c>
    </row>
    <row r="2799" spans="1:9">
      <c r="A2799" s="23">
        <f t="shared" si="134"/>
        <v>2695</v>
      </c>
      <c r="B2799" s="226"/>
      <c r="C2799" s="226"/>
      <c r="D2799" s="136">
        <v>43054</v>
      </c>
      <c r="E2799" s="136">
        <v>43066</v>
      </c>
      <c r="F2799" s="136">
        <v>43066</v>
      </c>
      <c r="G2799" s="25">
        <f t="shared" si="135"/>
        <v>12</v>
      </c>
      <c r="H2799" s="373">
        <v>72911.100000000006</v>
      </c>
      <c r="I2799" s="121">
        <f t="shared" si="136"/>
        <v>874933.2</v>
      </c>
    </row>
    <row r="2800" spans="1:9">
      <c r="A2800" s="23">
        <f t="shared" si="134"/>
        <v>2696</v>
      </c>
      <c r="B2800" s="226" t="s">
        <v>276</v>
      </c>
      <c r="C2800" s="226" t="s">
        <v>634</v>
      </c>
      <c r="D2800" s="136">
        <v>43073</v>
      </c>
      <c r="E2800" s="136">
        <v>43095</v>
      </c>
      <c r="F2800" s="136">
        <v>43095</v>
      </c>
      <c r="G2800" s="25">
        <f t="shared" si="135"/>
        <v>22</v>
      </c>
      <c r="H2800" s="373">
        <v>73188.400000000009</v>
      </c>
      <c r="I2800" s="121">
        <f t="shared" si="136"/>
        <v>1610144.8</v>
      </c>
    </row>
    <row r="2801" spans="1:9">
      <c r="A2801" s="23">
        <f t="shared" si="134"/>
        <v>2697</v>
      </c>
      <c r="B2801" s="226"/>
      <c r="C2801" s="226"/>
      <c r="D2801" s="136">
        <v>43073</v>
      </c>
      <c r="E2801" s="136">
        <v>43095</v>
      </c>
      <c r="F2801" s="136">
        <v>43095</v>
      </c>
      <c r="G2801" s="25">
        <f t="shared" si="135"/>
        <v>22</v>
      </c>
      <c r="H2801" s="373">
        <v>73122.600000000006</v>
      </c>
      <c r="I2801" s="121">
        <f t="shared" si="136"/>
        <v>1608697.2</v>
      </c>
    </row>
    <row r="2802" spans="1:9">
      <c r="A2802" s="23">
        <f t="shared" si="134"/>
        <v>2698</v>
      </c>
      <c r="B2802" s="226"/>
      <c r="C2802" s="226"/>
      <c r="D2802" s="136">
        <v>43073</v>
      </c>
      <c r="E2802" s="136">
        <v>43095</v>
      </c>
      <c r="F2802" s="136">
        <v>43095</v>
      </c>
      <c r="G2802" s="25">
        <f t="shared" si="135"/>
        <v>22</v>
      </c>
      <c r="H2802" s="373">
        <v>73099.100000000006</v>
      </c>
      <c r="I2802" s="121">
        <f t="shared" si="136"/>
        <v>1608180.2</v>
      </c>
    </row>
    <row r="2803" spans="1:9">
      <c r="A2803" s="23">
        <f t="shared" si="134"/>
        <v>2699</v>
      </c>
      <c r="B2803" s="226"/>
      <c r="C2803" s="226"/>
      <c r="D2803" s="136">
        <v>43073</v>
      </c>
      <c r="E2803" s="136">
        <v>43095</v>
      </c>
      <c r="F2803" s="136">
        <v>43095</v>
      </c>
      <c r="G2803" s="25">
        <f t="shared" si="135"/>
        <v>22</v>
      </c>
      <c r="H2803" s="373">
        <v>73099.100000000006</v>
      </c>
      <c r="I2803" s="121">
        <f t="shared" si="136"/>
        <v>1608180.2</v>
      </c>
    </row>
    <row r="2804" spans="1:9">
      <c r="A2804" s="23">
        <f t="shared" si="134"/>
        <v>2700</v>
      </c>
      <c r="B2804" s="226"/>
      <c r="C2804" s="226"/>
      <c r="D2804" s="136">
        <v>43074</v>
      </c>
      <c r="E2804" s="136">
        <v>43095</v>
      </c>
      <c r="F2804" s="136">
        <v>43095</v>
      </c>
      <c r="G2804" s="25">
        <f t="shared" si="135"/>
        <v>21</v>
      </c>
      <c r="H2804" s="373">
        <v>72911.100000000006</v>
      </c>
      <c r="I2804" s="121">
        <f t="shared" si="136"/>
        <v>1531133.1</v>
      </c>
    </row>
    <row r="2805" spans="1:9">
      <c r="A2805" s="23">
        <f t="shared" si="134"/>
        <v>2701</v>
      </c>
      <c r="B2805" s="226"/>
      <c r="C2805" s="226"/>
      <c r="D2805" s="136">
        <v>43074</v>
      </c>
      <c r="E2805" s="136">
        <v>43095</v>
      </c>
      <c r="F2805" s="136">
        <v>43095</v>
      </c>
      <c r="G2805" s="25">
        <f t="shared" si="135"/>
        <v>21</v>
      </c>
      <c r="H2805" s="373">
        <v>72873.5</v>
      </c>
      <c r="I2805" s="121">
        <f t="shared" si="136"/>
        <v>1530343.5</v>
      </c>
    </row>
    <row r="2806" spans="1:9">
      <c r="A2806" s="23">
        <f t="shared" ref="A2806:A2869" si="137">A2805+1</f>
        <v>2702</v>
      </c>
      <c r="B2806" s="226"/>
      <c r="C2806" s="226"/>
      <c r="D2806" s="136">
        <v>43077</v>
      </c>
      <c r="E2806" s="136">
        <v>43095</v>
      </c>
      <c r="F2806" s="136">
        <v>43095</v>
      </c>
      <c r="G2806" s="25">
        <f t="shared" si="135"/>
        <v>18</v>
      </c>
      <c r="H2806" s="373">
        <v>74043.8</v>
      </c>
      <c r="I2806" s="121">
        <f t="shared" si="136"/>
        <v>1332788.3999999999</v>
      </c>
    </row>
    <row r="2807" spans="1:9">
      <c r="A2807" s="23">
        <f t="shared" si="137"/>
        <v>2703</v>
      </c>
      <c r="B2807" s="226"/>
      <c r="C2807" s="226"/>
      <c r="D2807" s="136">
        <v>43081</v>
      </c>
      <c r="E2807" s="136">
        <v>43095</v>
      </c>
      <c r="F2807" s="136">
        <v>43095</v>
      </c>
      <c r="G2807" s="25">
        <f t="shared" si="135"/>
        <v>14</v>
      </c>
      <c r="H2807" s="373">
        <v>74274.100000000006</v>
      </c>
      <c r="I2807" s="121">
        <f t="shared" si="136"/>
        <v>1039837.4</v>
      </c>
    </row>
    <row r="2808" spans="1:9">
      <c r="A2808" s="23">
        <f t="shared" si="137"/>
        <v>2704</v>
      </c>
      <c r="B2808" s="226"/>
      <c r="C2808" s="226"/>
      <c r="D2808" s="136">
        <v>43081</v>
      </c>
      <c r="E2808" s="136">
        <v>43095</v>
      </c>
      <c r="F2808" s="136">
        <v>43095</v>
      </c>
      <c r="G2808" s="25">
        <f t="shared" si="135"/>
        <v>14</v>
      </c>
      <c r="H2808" s="373">
        <v>74048.5</v>
      </c>
      <c r="I2808" s="121">
        <f t="shared" si="136"/>
        <v>1036679</v>
      </c>
    </row>
    <row r="2809" spans="1:9">
      <c r="A2809" s="23">
        <f t="shared" si="137"/>
        <v>2705</v>
      </c>
      <c r="B2809" s="226"/>
      <c r="C2809" s="226"/>
      <c r="D2809" s="136">
        <v>43081</v>
      </c>
      <c r="E2809" s="136">
        <v>43095</v>
      </c>
      <c r="F2809" s="136">
        <v>43095</v>
      </c>
      <c r="G2809" s="25">
        <f t="shared" si="135"/>
        <v>14</v>
      </c>
      <c r="H2809" s="373">
        <v>74067.3</v>
      </c>
      <c r="I2809" s="121">
        <f t="shared" si="136"/>
        <v>1036942.2</v>
      </c>
    </row>
    <row r="2810" spans="1:9">
      <c r="A2810" s="23">
        <f t="shared" si="137"/>
        <v>2706</v>
      </c>
      <c r="B2810" s="226"/>
      <c r="C2810" s="226"/>
      <c r="D2810" s="136">
        <v>43075</v>
      </c>
      <c r="E2810" s="136">
        <v>43095</v>
      </c>
      <c r="F2810" s="136">
        <v>43095</v>
      </c>
      <c r="G2810" s="25">
        <f t="shared" si="135"/>
        <v>20</v>
      </c>
      <c r="H2810" s="373">
        <v>74231.8</v>
      </c>
      <c r="I2810" s="121">
        <f t="shared" si="136"/>
        <v>1484636</v>
      </c>
    </row>
    <row r="2811" spans="1:9">
      <c r="A2811" s="23">
        <f t="shared" si="137"/>
        <v>2707</v>
      </c>
      <c r="B2811" s="226"/>
      <c r="C2811" s="226"/>
      <c r="D2811" s="136">
        <v>43075</v>
      </c>
      <c r="E2811" s="136">
        <v>43095</v>
      </c>
      <c r="F2811" s="136">
        <v>43095</v>
      </c>
      <c r="G2811" s="25">
        <f t="shared" si="135"/>
        <v>20</v>
      </c>
      <c r="H2811" s="373">
        <v>74039.100000000006</v>
      </c>
      <c r="I2811" s="121">
        <f t="shared" si="136"/>
        <v>1480782</v>
      </c>
    </row>
    <row r="2812" spans="1:9">
      <c r="A2812" s="23">
        <f t="shared" si="137"/>
        <v>2708</v>
      </c>
      <c r="B2812" s="226"/>
      <c r="C2812" s="226"/>
      <c r="D2812" s="136">
        <v>43083</v>
      </c>
      <c r="E2812" s="136">
        <v>43095</v>
      </c>
      <c r="F2812" s="136">
        <v>43095</v>
      </c>
      <c r="G2812" s="25">
        <f t="shared" si="135"/>
        <v>12</v>
      </c>
      <c r="H2812" s="373">
        <v>74086.100000000006</v>
      </c>
      <c r="I2812" s="121">
        <f t="shared" si="136"/>
        <v>889033.2</v>
      </c>
    </row>
    <row r="2813" spans="1:9">
      <c r="A2813" s="23">
        <f t="shared" si="137"/>
        <v>2709</v>
      </c>
      <c r="B2813" s="226"/>
      <c r="C2813" s="226"/>
      <c r="D2813" s="136">
        <v>43083</v>
      </c>
      <c r="E2813" s="136">
        <v>43095</v>
      </c>
      <c r="F2813" s="136">
        <v>43095</v>
      </c>
      <c r="G2813" s="25">
        <f t="shared" si="135"/>
        <v>12</v>
      </c>
      <c r="H2813" s="373">
        <v>74128.400000000009</v>
      </c>
      <c r="I2813" s="121">
        <f t="shared" si="136"/>
        <v>889540.8</v>
      </c>
    </row>
    <row r="2814" spans="1:9">
      <c r="A2814" s="23">
        <f t="shared" si="137"/>
        <v>2710</v>
      </c>
      <c r="B2814" s="226"/>
      <c r="C2814" s="226"/>
      <c r="D2814" s="136">
        <v>43083</v>
      </c>
      <c r="E2814" s="136">
        <v>43095</v>
      </c>
      <c r="F2814" s="136">
        <v>43095</v>
      </c>
      <c r="G2814" s="25">
        <f t="shared" si="135"/>
        <v>12</v>
      </c>
      <c r="H2814" s="373">
        <v>74100.2</v>
      </c>
      <c r="I2814" s="121">
        <f t="shared" si="136"/>
        <v>889202.4</v>
      </c>
    </row>
    <row r="2815" spans="1:9">
      <c r="A2815" s="23">
        <f t="shared" si="137"/>
        <v>2711</v>
      </c>
      <c r="B2815" s="226"/>
      <c r="C2815" s="226"/>
      <c r="D2815" s="136">
        <v>43083</v>
      </c>
      <c r="E2815" s="136">
        <v>43095</v>
      </c>
      <c r="F2815" s="136">
        <v>43095</v>
      </c>
      <c r="G2815" s="25">
        <f t="shared" si="135"/>
        <v>12</v>
      </c>
      <c r="H2815" s="373">
        <v>74062.600000000006</v>
      </c>
      <c r="I2815" s="121">
        <f t="shared" si="136"/>
        <v>888751.2</v>
      </c>
    </row>
    <row r="2816" spans="1:9">
      <c r="A2816" s="23">
        <f t="shared" si="137"/>
        <v>2712</v>
      </c>
      <c r="B2816" s="226"/>
      <c r="C2816" s="226"/>
      <c r="D2816" s="136">
        <v>43084</v>
      </c>
      <c r="E2816" s="136">
        <v>43095</v>
      </c>
      <c r="F2816" s="136">
        <v>43095</v>
      </c>
      <c r="G2816" s="25">
        <f t="shared" si="135"/>
        <v>11</v>
      </c>
      <c r="H2816" s="373">
        <v>74236.5</v>
      </c>
      <c r="I2816" s="121">
        <f t="shared" si="136"/>
        <v>816601.5</v>
      </c>
    </row>
    <row r="2817" spans="1:9">
      <c r="A2817" s="23">
        <f t="shared" si="137"/>
        <v>2713</v>
      </c>
      <c r="B2817" s="226"/>
      <c r="C2817" s="226"/>
      <c r="D2817" s="136">
        <v>43084</v>
      </c>
      <c r="E2817" s="136">
        <v>43095</v>
      </c>
      <c r="F2817" s="136">
        <v>43095</v>
      </c>
      <c r="G2817" s="25">
        <f t="shared" si="135"/>
        <v>11</v>
      </c>
      <c r="H2817" s="373">
        <v>74255.3</v>
      </c>
      <c r="I2817" s="121">
        <f t="shared" si="136"/>
        <v>816808.3</v>
      </c>
    </row>
    <row r="2818" spans="1:9">
      <c r="A2818" s="23">
        <f t="shared" si="137"/>
        <v>2714</v>
      </c>
      <c r="B2818" s="226"/>
      <c r="C2818" s="226"/>
      <c r="D2818" s="136">
        <v>43084</v>
      </c>
      <c r="E2818" s="136">
        <v>43095</v>
      </c>
      <c r="F2818" s="136">
        <v>43095</v>
      </c>
      <c r="G2818" s="25">
        <f t="shared" si="135"/>
        <v>11</v>
      </c>
      <c r="H2818" s="373">
        <v>74119</v>
      </c>
      <c r="I2818" s="121">
        <f t="shared" si="136"/>
        <v>815309</v>
      </c>
    </row>
    <row r="2819" spans="1:9">
      <c r="A2819" s="23">
        <f t="shared" si="137"/>
        <v>2715</v>
      </c>
      <c r="B2819" s="226"/>
      <c r="C2819" s="226"/>
      <c r="D2819" s="136">
        <v>43084</v>
      </c>
      <c r="E2819" s="136">
        <v>43095</v>
      </c>
      <c r="F2819" s="136">
        <v>43095</v>
      </c>
      <c r="G2819" s="25">
        <f t="shared" si="135"/>
        <v>11</v>
      </c>
      <c r="H2819" s="373">
        <v>74156.600000000006</v>
      </c>
      <c r="I2819" s="121">
        <f t="shared" si="136"/>
        <v>815722.6</v>
      </c>
    </row>
    <row r="2820" spans="1:9">
      <c r="A2820" s="23">
        <f t="shared" si="137"/>
        <v>2716</v>
      </c>
      <c r="B2820" s="226"/>
      <c r="C2820" s="226"/>
      <c r="D2820" s="136">
        <v>43081</v>
      </c>
      <c r="E2820" s="136">
        <v>43095</v>
      </c>
      <c r="F2820" s="136">
        <v>43095</v>
      </c>
      <c r="G2820" s="25">
        <f t="shared" si="135"/>
        <v>14</v>
      </c>
      <c r="H2820" s="373">
        <v>74104.900000000009</v>
      </c>
      <c r="I2820" s="121">
        <f t="shared" si="136"/>
        <v>1037468.6</v>
      </c>
    </row>
    <row r="2821" spans="1:9">
      <c r="A2821" s="23">
        <f t="shared" si="137"/>
        <v>2717</v>
      </c>
      <c r="B2821" s="226" t="s">
        <v>277</v>
      </c>
      <c r="C2821" s="226" t="s">
        <v>635</v>
      </c>
      <c r="D2821" s="136">
        <v>42717</v>
      </c>
      <c r="E2821" s="136">
        <v>42752</v>
      </c>
      <c r="F2821" s="136">
        <v>42748</v>
      </c>
      <c r="G2821" s="25">
        <f t="shared" si="135"/>
        <v>31</v>
      </c>
      <c r="H2821" s="373">
        <v>414245.36</v>
      </c>
      <c r="I2821" s="121">
        <f t="shared" si="136"/>
        <v>12841606.16</v>
      </c>
    </row>
    <row r="2822" spans="1:9">
      <c r="A2822" s="23">
        <f t="shared" si="137"/>
        <v>2718</v>
      </c>
      <c r="B2822" s="226"/>
      <c r="C2822" s="226"/>
      <c r="D2822" s="136">
        <v>42723</v>
      </c>
      <c r="E2822" s="136">
        <v>42752</v>
      </c>
      <c r="F2822" s="136">
        <v>42748</v>
      </c>
      <c r="G2822" s="25">
        <f t="shared" si="135"/>
        <v>25</v>
      </c>
      <c r="H2822" s="373">
        <v>408663.6</v>
      </c>
      <c r="I2822" s="121">
        <f t="shared" si="136"/>
        <v>10216590</v>
      </c>
    </row>
    <row r="2823" spans="1:9">
      <c r="A2823" s="23">
        <f t="shared" si="137"/>
        <v>2719</v>
      </c>
      <c r="B2823" s="226" t="s">
        <v>277</v>
      </c>
      <c r="C2823" s="226" t="s">
        <v>636</v>
      </c>
      <c r="D2823" s="136">
        <v>42717</v>
      </c>
      <c r="E2823" s="136">
        <v>42752</v>
      </c>
      <c r="F2823" s="136">
        <v>42748</v>
      </c>
      <c r="G2823" s="25">
        <f t="shared" si="135"/>
        <v>31</v>
      </c>
      <c r="H2823" s="373">
        <v>7119.9286216</v>
      </c>
      <c r="I2823" s="121">
        <f t="shared" si="136"/>
        <v>220717.79</v>
      </c>
    </row>
    <row r="2824" spans="1:9">
      <c r="A2824" s="23">
        <f t="shared" si="137"/>
        <v>2720</v>
      </c>
      <c r="B2824" s="226"/>
      <c r="C2824" s="226"/>
      <c r="D2824" s="136">
        <v>42723</v>
      </c>
      <c r="E2824" s="136">
        <v>42752</v>
      </c>
      <c r="F2824" s="136">
        <v>42748</v>
      </c>
      <c r="G2824" s="25">
        <f t="shared" si="135"/>
        <v>25</v>
      </c>
      <c r="H2824" s="373">
        <v>7124.7713783999998</v>
      </c>
      <c r="I2824" s="121">
        <f t="shared" si="136"/>
        <v>178119.28</v>
      </c>
    </row>
    <row r="2825" spans="1:9">
      <c r="A2825" s="23">
        <f t="shared" si="137"/>
        <v>2721</v>
      </c>
      <c r="B2825" s="226"/>
      <c r="C2825" s="226"/>
      <c r="D2825" s="136">
        <v>42727</v>
      </c>
      <c r="E2825" s="136">
        <v>42752</v>
      </c>
      <c r="F2825" s="136">
        <v>42748</v>
      </c>
      <c r="G2825" s="25">
        <f t="shared" si="135"/>
        <v>21</v>
      </c>
      <c r="H2825" s="373">
        <v>408947.91</v>
      </c>
      <c r="I2825" s="121">
        <f t="shared" si="136"/>
        <v>8587906.1099999994</v>
      </c>
    </row>
    <row r="2826" spans="1:9">
      <c r="A2826" s="23">
        <f t="shared" si="137"/>
        <v>2722</v>
      </c>
      <c r="B2826" s="226" t="s">
        <v>277</v>
      </c>
      <c r="C2826" s="226" t="s">
        <v>637</v>
      </c>
      <c r="D2826" s="136">
        <v>42738</v>
      </c>
      <c r="E2826" s="136">
        <v>42760</v>
      </c>
      <c r="F2826" s="136">
        <v>42760</v>
      </c>
      <c r="G2826" s="25">
        <f t="shared" si="135"/>
        <v>22</v>
      </c>
      <c r="H2826" s="373">
        <v>428796.39</v>
      </c>
      <c r="I2826" s="121">
        <f t="shared" si="136"/>
        <v>9433520.5800000001</v>
      </c>
    </row>
    <row r="2827" spans="1:9">
      <c r="A2827" s="23">
        <f t="shared" si="137"/>
        <v>2723</v>
      </c>
      <c r="B2827" s="226"/>
      <c r="C2827" s="226"/>
      <c r="D2827" s="136">
        <v>42740</v>
      </c>
      <c r="E2827" s="136">
        <v>42760</v>
      </c>
      <c r="F2827" s="136">
        <v>42760</v>
      </c>
      <c r="G2827" s="25">
        <f t="shared" si="135"/>
        <v>20</v>
      </c>
      <c r="H2827" s="373">
        <v>431467.11</v>
      </c>
      <c r="I2827" s="121">
        <f t="shared" si="136"/>
        <v>8629342.1999999993</v>
      </c>
    </row>
    <row r="2828" spans="1:9">
      <c r="A2828" s="23">
        <f t="shared" si="137"/>
        <v>2724</v>
      </c>
      <c r="B2828" s="226"/>
      <c r="C2828" s="226"/>
      <c r="D2828" s="136">
        <v>42750</v>
      </c>
      <c r="E2828" s="136">
        <v>42760</v>
      </c>
      <c r="F2828" s="136">
        <v>42760</v>
      </c>
      <c r="G2828" s="25">
        <f t="shared" si="135"/>
        <v>10</v>
      </c>
      <c r="H2828" s="373">
        <v>391096.47</v>
      </c>
      <c r="I2828" s="121">
        <f t="shared" si="136"/>
        <v>3910964.7</v>
      </c>
    </row>
    <row r="2829" spans="1:9">
      <c r="A2829" s="23">
        <f t="shared" si="137"/>
        <v>2725</v>
      </c>
      <c r="B2829" s="226" t="s">
        <v>277</v>
      </c>
      <c r="C2829" s="226" t="s">
        <v>638</v>
      </c>
      <c r="D2829" s="136">
        <v>42771</v>
      </c>
      <c r="E2829" s="136">
        <v>42793</v>
      </c>
      <c r="F2829" s="136">
        <v>42793</v>
      </c>
      <c r="G2829" s="25">
        <f t="shared" si="135"/>
        <v>22</v>
      </c>
      <c r="H2829" s="373">
        <v>404676.4</v>
      </c>
      <c r="I2829" s="121">
        <f t="shared" si="136"/>
        <v>8902880.8000000007</v>
      </c>
    </row>
    <row r="2830" spans="1:9">
      <c r="A2830" s="23">
        <f t="shared" si="137"/>
        <v>2726</v>
      </c>
      <c r="B2830" s="226"/>
      <c r="C2830" s="226"/>
      <c r="D2830" s="136">
        <v>42777</v>
      </c>
      <c r="E2830" s="136">
        <v>42793</v>
      </c>
      <c r="F2830" s="136">
        <v>42793</v>
      </c>
      <c r="G2830" s="25">
        <f t="shared" si="135"/>
        <v>16</v>
      </c>
      <c r="H2830" s="373">
        <v>396640.33</v>
      </c>
      <c r="I2830" s="121">
        <f t="shared" si="136"/>
        <v>6346245.2800000003</v>
      </c>
    </row>
    <row r="2831" spans="1:9">
      <c r="A2831" s="23">
        <f t="shared" si="137"/>
        <v>2727</v>
      </c>
      <c r="B2831" s="226" t="s">
        <v>277</v>
      </c>
      <c r="C2831" s="226" t="s">
        <v>639</v>
      </c>
      <c r="D2831" s="136">
        <v>42834</v>
      </c>
      <c r="E2831" s="136">
        <v>42850</v>
      </c>
      <c r="F2831" s="136">
        <v>42850</v>
      </c>
      <c r="G2831" s="25">
        <f t="shared" si="135"/>
        <v>16</v>
      </c>
      <c r="H2831" s="373">
        <v>387849.03</v>
      </c>
      <c r="I2831" s="121">
        <f t="shared" si="136"/>
        <v>6205584.4800000004</v>
      </c>
    </row>
    <row r="2832" spans="1:9">
      <c r="A2832" s="23">
        <f t="shared" si="137"/>
        <v>2728</v>
      </c>
      <c r="B2832" s="226"/>
      <c r="C2832" s="226"/>
      <c r="D2832" s="136">
        <v>42838</v>
      </c>
      <c r="E2832" s="136">
        <v>42850</v>
      </c>
      <c r="F2832" s="136">
        <v>42850</v>
      </c>
      <c r="G2832" s="25">
        <f t="shared" si="135"/>
        <v>12</v>
      </c>
      <c r="H2832" s="373">
        <v>410081.7</v>
      </c>
      <c r="I2832" s="121">
        <f t="shared" si="136"/>
        <v>4920980.4000000004</v>
      </c>
    </row>
    <row r="2833" spans="1:9">
      <c r="A2833" s="23">
        <f t="shared" si="137"/>
        <v>2729</v>
      </c>
      <c r="B2833" s="226" t="s">
        <v>277</v>
      </c>
      <c r="C2833" s="226" t="s">
        <v>640</v>
      </c>
      <c r="D2833" s="136">
        <v>42834</v>
      </c>
      <c r="E2833" s="136">
        <v>42870</v>
      </c>
      <c r="F2833" s="136">
        <v>42870</v>
      </c>
      <c r="G2833" s="25">
        <f t="shared" si="135"/>
        <v>36</v>
      </c>
      <c r="H2833" s="373">
        <v>4109.4854366999998</v>
      </c>
      <c r="I2833" s="121">
        <f t="shared" si="136"/>
        <v>147941.48000000001</v>
      </c>
    </row>
    <row r="2834" spans="1:9">
      <c r="A2834" s="23">
        <f t="shared" si="137"/>
        <v>2730</v>
      </c>
      <c r="B2834" s="226"/>
      <c r="C2834" s="226"/>
      <c r="D2834" s="136">
        <v>42838</v>
      </c>
      <c r="E2834" s="136">
        <v>42870</v>
      </c>
      <c r="F2834" s="136">
        <v>42870</v>
      </c>
      <c r="G2834" s="25">
        <f t="shared" si="135"/>
        <v>32</v>
      </c>
      <c r="H2834" s="373">
        <v>4345.0534436999997</v>
      </c>
      <c r="I2834" s="121">
        <f t="shared" si="136"/>
        <v>139041.71</v>
      </c>
    </row>
    <row r="2835" spans="1:9">
      <c r="A2835" s="23">
        <f t="shared" si="137"/>
        <v>2731</v>
      </c>
      <c r="B2835" s="226"/>
      <c r="C2835" s="226"/>
      <c r="D2835" s="136">
        <v>42842</v>
      </c>
      <c r="E2835" s="136">
        <v>42870</v>
      </c>
      <c r="F2835" s="136">
        <v>42870</v>
      </c>
      <c r="G2835" s="25">
        <f t="shared" si="135"/>
        <v>28</v>
      </c>
      <c r="H2835" s="373">
        <v>391954.71557609999</v>
      </c>
      <c r="I2835" s="121">
        <f t="shared" si="136"/>
        <v>10974732.039999999</v>
      </c>
    </row>
    <row r="2836" spans="1:9">
      <c r="A2836" s="23">
        <f t="shared" si="137"/>
        <v>2732</v>
      </c>
      <c r="B2836" s="226"/>
      <c r="C2836" s="226"/>
      <c r="D2836" s="136">
        <v>42846</v>
      </c>
      <c r="E2836" s="136">
        <v>42870</v>
      </c>
      <c r="F2836" s="136">
        <v>42870</v>
      </c>
      <c r="G2836" s="25">
        <f t="shared" si="135"/>
        <v>24</v>
      </c>
      <c r="H2836" s="373">
        <v>414478.83953350002</v>
      </c>
      <c r="I2836" s="121">
        <f t="shared" si="136"/>
        <v>9947492.1500000004</v>
      </c>
    </row>
    <row r="2837" spans="1:9">
      <c r="A2837" s="23">
        <f t="shared" si="137"/>
        <v>2733</v>
      </c>
      <c r="B2837" s="226"/>
      <c r="C2837" s="226"/>
      <c r="D2837" s="136">
        <v>42849</v>
      </c>
      <c r="E2837" s="136">
        <v>42870</v>
      </c>
      <c r="F2837" s="136">
        <v>42870</v>
      </c>
      <c r="G2837" s="25">
        <f t="shared" si="135"/>
        <v>21</v>
      </c>
      <c r="H2837" s="373">
        <v>387445.710938</v>
      </c>
      <c r="I2837" s="121">
        <f t="shared" si="136"/>
        <v>8136359.9299999997</v>
      </c>
    </row>
    <row r="2838" spans="1:9">
      <c r="A2838" s="23">
        <f t="shared" si="137"/>
        <v>2734</v>
      </c>
      <c r="B2838" s="226"/>
      <c r="C2838" s="226"/>
      <c r="D2838" s="136">
        <v>42853</v>
      </c>
      <c r="E2838" s="136">
        <v>42870</v>
      </c>
      <c r="F2838" s="136">
        <v>42870</v>
      </c>
      <c r="G2838" s="25">
        <f t="shared" si="135"/>
        <v>17</v>
      </c>
      <c r="H2838" s="373">
        <v>414600.49507180008</v>
      </c>
      <c r="I2838" s="121">
        <f t="shared" si="136"/>
        <v>7048208.4199999999</v>
      </c>
    </row>
    <row r="2839" spans="1:9">
      <c r="A2839" s="23">
        <f t="shared" si="137"/>
        <v>2735</v>
      </c>
      <c r="B2839" s="226" t="s">
        <v>277</v>
      </c>
      <c r="C2839" s="226" t="s">
        <v>641</v>
      </c>
      <c r="D2839" s="136">
        <v>42866</v>
      </c>
      <c r="E2839" s="136">
        <v>42902</v>
      </c>
      <c r="F2839" s="136">
        <v>42901</v>
      </c>
      <c r="G2839" s="25">
        <f t="shared" si="135"/>
        <v>35</v>
      </c>
      <c r="H2839" s="373">
        <v>1196.5728288</v>
      </c>
      <c r="I2839" s="121">
        <f t="shared" si="136"/>
        <v>41880.050000000003</v>
      </c>
    </row>
    <row r="2840" spans="1:9">
      <c r="A2840" s="23">
        <f t="shared" si="137"/>
        <v>2736</v>
      </c>
      <c r="B2840" s="226"/>
      <c r="C2840" s="226"/>
      <c r="D2840" s="136">
        <v>42871</v>
      </c>
      <c r="E2840" s="136">
        <v>42902</v>
      </c>
      <c r="F2840" s="136">
        <v>42901</v>
      </c>
      <c r="G2840" s="25">
        <f t="shared" si="135"/>
        <v>30</v>
      </c>
      <c r="H2840" s="373">
        <v>424759.76127890009</v>
      </c>
      <c r="I2840" s="121">
        <f t="shared" si="136"/>
        <v>12742792.84</v>
      </c>
    </row>
    <row r="2841" spans="1:9">
      <c r="A2841" s="23">
        <f t="shared" si="137"/>
        <v>2737</v>
      </c>
      <c r="B2841" s="226"/>
      <c r="C2841" s="226"/>
      <c r="D2841" s="136">
        <v>42876</v>
      </c>
      <c r="E2841" s="136">
        <v>42902</v>
      </c>
      <c r="F2841" s="136">
        <v>42901</v>
      </c>
      <c r="G2841" s="25">
        <f t="shared" si="135"/>
        <v>25</v>
      </c>
      <c r="H2841" s="373">
        <v>423049.41960899992</v>
      </c>
      <c r="I2841" s="121">
        <f t="shared" si="136"/>
        <v>10576235.49</v>
      </c>
    </row>
    <row r="2842" spans="1:9">
      <c r="A2842" s="23">
        <f t="shared" si="137"/>
        <v>2738</v>
      </c>
      <c r="B2842" s="226"/>
      <c r="C2842" s="226"/>
      <c r="D2842" s="136">
        <v>42880</v>
      </c>
      <c r="E2842" s="136">
        <v>42902</v>
      </c>
      <c r="F2842" s="136">
        <v>42901</v>
      </c>
      <c r="G2842" s="25">
        <f t="shared" si="135"/>
        <v>21</v>
      </c>
      <c r="H2842" s="373">
        <v>424948.41628329997</v>
      </c>
      <c r="I2842" s="121">
        <f t="shared" si="136"/>
        <v>8923916.7400000002</v>
      </c>
    </row>
    <row r="2843" spans="1:9">
      <c r="A2843" s="23">
        <f t="shared" si="137"/>
        <v>2739</v>
      </c>
      <c r="B2843" s="226" t="s">
        <v>277</v>
      </c>
      <c r="C2843" s="226" t="s">
        <v>642</v>
      </c>
      <c r="D2843" s="136">
        <v>42890</v>
      </c>
      <c r="E2843" s="136">
        <v>42909</v>
      </c>
      <c r="F2843" s="136">
        <v>42909</v>
      </c>
      <c r="G2843" s="25">
        <f t="shared" si="135"/>
        <v>19</v>
      </c>
      <c r="H2843" s="373">
        <v>423433.79</v>
      </c>
      <c r="I2843" s="121">
        <f t="shared" si="136"/>
        <v>8045242.0099999998</v>
      </c>
    </row>
    <row r="2844" spans="1:9">
      <c r="A2844" s="23">
        <f t="shared" si="137"/>
        <v>2740</v>
      </c>
      <c r="B2844" s="226"/>
      <c r="C2844" s="226"/>
      <c r="D2844" s="136">
        <v>42897</v>
      </c>
      <c r="E2844" s="136">
        <v>42909</v>
      </c>
      <c r="F2844" s="136">
        <v>42909</v>
      </c>
      <c r="G2844" s="25">
        <f t="shared" si="135"/>
        <v>12</v>
      </c>
      <c r="H2844" s="373">
        <v>419145.11</v>
      </c>
      <c r="I2844" s="121">
        <f t="shared" si="136"/>
        <v>5029741.32</v>
      </c>
    </row>
    <row r="2845" spans="1:9">
      <c r="A2845" s="23">
        <f t="shared" si="137"/>
        <v>2741</v>
      </c>
      <c r="B2845" s="226" t="s">
        <v>277</v>
      </c>
      <c r="C2845" s="226" t="s">
        <v>643</v>
      </c>
      <c r="D2845" s="136">
        <v>42890</v>
      </c>
      <c r="E2845" s="136">
        <v>42934</v>
      </c>
      <c r="F2845" s="136">
        <v>42933</v>
      </c>
      <c r="G2845" s="25">
        <f t="shared" si="135"/>
        <v>43</v>
      </c>
      <c r="H2845" s="373">
        <v>12662.463830500001</v>
      </c>
      <c r="I2845" s="121">
        <f t="shared" si="136"/>
        <v>544485.93999999994</v>
      </c>
    </row>
    <row r="2846" spans="1:9">
      <c r="A2846" s="23">
        <f t="shared" si="137"/>
        <v>2742</v>
      </c>
      <c r="B2846" s="226"/>
      <c r="C2846" s="226"/>
      <c r="D2846" s="136">
        <v>42897</v>
      </c>
      <c r="E2846" s="136">
        <v>42934</v>
      </c>
      <c r="F2846" s="136">
        <v>42933</v>
      </c>
      <c r="G2846" s="25">
        <f t="shared" si="135"/>
        <v>36</v>
      </c>
      <c r="H2846" s="373">
        <v>12534.2141335</v>
      </c>
      <c r="I2846" s="121">
        <f t="shared" si="136"/>
        <v>451231.71</v>
      </c>
    </row>
    <row r="2847" spans="1:9">
      <c r="A2847" s="23">
        <f t="shared" si="137"/>
        <v>2743</v>
      </c>
      <c r="B2847" s="226"/>
      <c r="C2847" s="226"/>
      <c r="D2847" s="136">
        <v>42905</v>
      </c>
      <c r="E2847" s="136">
        <v>42934</v>
      </c>
      <c r="F2847" s="136">
        <v>42933</v>
      </c>
      <c r="G2847" s="25">
        <f t="shared" si="135"/>
        <v>28</v>
      </c>
      <c r="H2847" s="373">
        <v>426929.18945940002</v>
      </c>
      <c r="I2847" s="121">
        <f t="shared" si="136"/>
        <v>11954017.300000001</v>
      </c>
    </row>
    <row r="2848" spans="1:9">
      <c r="A2848" s="23">
        <f t="shared" si="137"/>
        <v>2744</v>
      </c>
      <c r="B2848" s="226"/>
      <c r="C2848" s="226"/>
      <c r="D2848" s="136">
        <v>42916</v>
      </c>
      <c r="E2848" s="136">
        <v>42934</v>
      </c>
      <c r="F2848" s="136">
        <v>42933</v>
      </c>
      <c r="G2848" s="25">
        <f t="shared" si="135"/>
        <v>17</v>
      </c>
      <c r="H2848" s="373">
        <v>436151.66257669998</v>
      </c>
      <c r="I2848" s="121">
        <f t="shared" si="136"/>
        <v>7414578.2599999998</v>
      </c>
    </row>
    <row r="2849" spans="1:9">
      <c r="A2849" s="23">
        <f t="shared" si="137"/>
        <v>2745</v>
      </c>
      <c r="B2849" s="226" t="s">
        <v>277</v>
      </c>
      <c r="C2849" s="226" t="s">
        <v>644</v>
      </c>
      <c r="D2849" s="136">
        <v>42923</v>
      </c>
      <c r="E2849" s="136">
        <v>42962</v>
      </c>
      <c r="F2849" s="136">
        <v>42962</v>
      </c>
      <c r="G2849" s="25">
        <f t="shared" si="135"/>
        <v>39</v>
      </c>
      <c r="H2849" s="373">
        <v>11802.2777738</v>
      </c>
      <c r="I2849" s="121">
        <f t="shared" si="136"/>
        <v>460288.83</v>
      </c>
    </row>
    <row r="2850" spans="1:9">
      <c r="A2850" s="23">
        <f t="shared" si="137"/>
        <v>2746</v>
      </c>
      <c r="B2850" s="226"/>
      <c r="C2850" s="226"/>
      <c r="D2850" s="136">
        <v>42935</v>
      </c>
      <c r="E2850" s="136">
        <v>42962</v>
      </c>
      <c r="F2850" s="136">
        <v>42962</v>
      </c>
      <c r="G2850" s="25">
        <f t="shared" si="135"/>
        <v>27</v>
      </c>
      <c r="H2850" s="373">
        <v>426434.9748579</v>
      </c>
      <c r="I2850" s="121">
        <f t="shared" si="136"/>
        <v>11513744.32</v>
      </c>
    </row>
    <row r="2851" spans="1:9">
      <c r="A2851" s="23">
        <f t="shared" si="137"/>
        <v>2747</v>
      </c>
      <c r="B2851" s="226"/>
      <c r="C2851" s="226"/>
      <c r="D2851" s="136">
        <v>42940</v>
      </c>
      <c r="E2851" s="136">
        <v>42962</v>
      </c>
      <c r="F2851" s="136">
        <v>42962</v>
      </c>
      <c r="G2851" s="25">
        <f t="shared" si="135"/>
        <v>22</v>
      </c>
      <c r="H2851" s="373">
        <v>435691.76364730002</v>
      </c>
      <c r="I2851" s="121">
        <f t="shared" si="136"/>
        <v>9585218.8000000007</v>
      </c>
    </row>
    <row r="2852" spans="1:9">
      <c r="A2852" s="23">
        <f t="shared" si="137"/>
        <v>2748</v>
      </c>
      <c r="B2852" s="226"/>
      <c r="C2852" s="226"/>
      <c r="D2852" s="136">
        <v>42945</v>
      </c>
      <c r="E2852" s="136">
        <v>42962</v>
      </c>
      <c r="F2852" s="136">
        <v>42962</v>
      </c>
      <c r="G2852" s="25">
        <f t="shared" si="135"/>
        <v>17</v>
      </c>
      <c r="H2852" s="373">
        <v>421944.90372100001</v>
      </c>
      <c r="I2852" s="121">
        <f t="shared" si="136"/>
        <v>7173063.3600000003</v>
      </c>
    </row>
    <row r="2853" spans="1:9">
      <c r="A2853" s="23">
        <f t="shared" si="137"/>
        <v>2749</v>
      </c>
      <c r="B2853" s="226" t="s">
        <v>277</v>
      </c>
      <c r="C2853" s="226" t="s">
        <v>645</v>
      </c>
      <c r="D2853" s="136">
        <v>42949</v>
      </c>
      <c r="E2853" s="136">
        <v>42972</v>
      </c>
      <c r="F2853" s="136">
        <v>42972</v>
      </c>
      <c r="G2853" s="25">
        <f t="shared" si="135"/>
        <v>23</v>
      </c>
      <c r="H2853" s="373">
        <v>423624.9</v>
      </c>
      <c r="I2853" s="121">
        <f t="shared" si="136"/>
        <v>9743372.6999999993</v>
      </c>
    </row>
    <row r="2854" spans="1:9">
      <c r="A2854" s="23">
        <f t="shared" si="137"/>
        <v>2750</v>
      </c>
      <c r="B2854" s="226"/>
      <c r="C2854" s="226"/>
      <c r="D2854" s="136">
        <v>42953</v>
      </c>
      <c r="E2854" s="136">
        <v>42972</v>
      </c>
      <c r="F2854" s="136">
        <v>42972</v>
      </c>
      <c r="G2854" s="25">
        <f t="shared" si="135"/>
        <v>19</v>
      </c>
      <c r="H2854" s="373">
        <v>423730.99</v>
      </c>
      <c r="I2854" s="121">
        <f t="shared" si="136"/>
        <v>8050888.8099999996</v>
      </c>
    </row>
    <row r="2855" spans="1:9">
      <c r="A2855" s="23">
        <f t="shared" si="137"/>
        <v>2751</v>
      </c>
      <c r="B2855" s="226"/>
      <c r="C2855" s="226"/>
      <c r="D2855" s="136">
        <v>42956</v>
      </c>
      <c r="E2855" s="136">
        <v>42972</v>
      </c>
      <c r="F2855" s="136">
        <v>42972</v>
      </c>
      <c r="G2855" s="25">
        <f t="shared" si="135"/>
        <v>16</v>
      </c>
      <c r="H2855" s="373">
        <v>423651.99</v>
      </c>
      <c r="I2855" s="121">
        <f t="shared" si="136"/>
        <v>6778431.8399999999</v>
      </c>
    </row>
    <row r="2856" spans="1:9">
      <c r="A2856" s="23">
        <f t="shared" si="137"/>
        <v>2752</v>
      </c>
      <c r="B2856" s="226"/>
      <c r="C2856" s="226"/>
      <c r="D2856" s="136">
        <v>42960</v>
      </c>
      <c r="E2856" s="136">
        <v>42972</v>
      </c>
      <c r="F2856" s="136">
        <v>42972</v>
      </c>
      <c r="G2856" s="25">
        <f t="shared" si="135"/>
        <v>12</v>
      </c>
      <c r="H2856" s="373">
        <v>418834.75</v>
      </c>
      <c r="I2856" s="121">
        <f t="shared" si="136"/>
        <v>5026017</v>
      </c>
    </row>
    <row r="2857" spans="1:9">
      <c r="A2857" s="23">
        <f t="shared" si="137"/>
        <v>2753</v>
      </c>
      <c r="B2857" s="226" t="s">
        <v>277</v>
      </c>
      <c r="C2857" s="226" t="s">
        <v>646</v>
      </c>
      <c r="D2857" s="136">
        <v>42982</v>
      </c>
      <c r="E2857" s="136">
        <v>43003</v>
      </c>
      <c r="F2857" s="136">
        <v>43003</v>
      </c>
      <c r="G2857" s="25">
        <f t="shared" ref="G2857:G2920" si="138">F2857-D2857</f>
        <v>21</v>
      </c>
      <c r="H2857" s="373">
        <v>423653.12</v>
      </c>
      <c r="I2857" s="121">
        <f t="shared" ref="I2857:I2920" si="139">ROUND(G2857*H2857,2)</f>
        <v>8896715.5199999996</v>
      </c>
    </row>
    <row r="2858" spans="1:9">
      <c r="A2858" s="23">
        <f t="shared" si="137"/>
        <v>2754</v>
      </c>
      <c r="B2858" s="226"/>
      <c r="C2858" s="226"/>
      <c r="D2858" s="136">
        <v>42986</v>
      </c>
      <c r="E2858" s="136">
        <v>43003</v>
      </c>
      <c r="F2858" s="136">
        <v>43003</v>
      </c>
      <c r="G2858" s="25">
        <f t="shared" si="138"/>
        <v>17</v>
      </c>
      <c r="H2858" s="373">
        <v>423727.23</v>
      </c>
      <c r="I2858" s="121">
        <f t="shared" si="139"/>
        <v>7203362.9100000001</v>
      </c>
    </row>
    <row r="2859" spans="1:9">
      <c r="A2859" s="23">
        <f t="shared" si="137"/>
        <v>2755</v>
      </c>
      <c r="B2859" s="226"/>
      <c r="C2859" s="226"/>
      <c r="D2859" s="136">
        <v>42993</v>
      </c>
      <c r="E2859" s="136">
        <v>43003</v>
      </c>
      <c r="F2859" s="136">
        <v>43003</v>
      </c>
      <c r="G2859" s="25">
        <f t="shared" si="138"/>
        <v>10</v>
      </c>
      <c r="H2859" s="373">
        <v>419352.02</v>
      </c>
      <c r="I2859" s="121">
        <f t="shared" si="139"/>
        <v>4193520.2</v>
      </c>
    </row>
    <row r="2860" spans="1:9">
      <c r="A2860" s="23">
        <f t="shared" si="137"/>
        <v>2756</v>
      </c>
      <c r="B2860" s="226" t="s">
        <v>277</v>
      </c>
      <c r="C2860" s="226" t="s">
        <v>647</v>
      </c>
      <c r="D2860" s="136">
        <v>43017</v>
      </c>
      <c r="E2860" s="136">
        <v>43033</v>
      </c>
      <c r="F2860" s="136">
        <v>43033</v>
      </c>
      <c r="G2860" s="25">
        <f t="shared" si="138"/>
        <v>16</v>
      </c>
      <c r="H2860" s="373">
        <v>423527.84</v>
      </c>
      <c r="I2860" s="121">
        <f t="shared" si="139"/>
        <v>6776445.4400000004</v>
      </c>
    </row>
    <row r="2861" spans="1:9">
      <c r="A2861" s="23">
        <f t="shared" si="137"/>
        <v>2757</v>
      </c>
      <c r="B2861" s="226" t="s">
        <v>277</v>
      </c>
      <c r="C2861" s="226" t="s">
        <v>648</v>
      </c>
      <c r="D2861" s="136">
        <v>43017</v>
      </c>
      <c r="E2861" s="136">
        <v>43054</v>
      </c>
      <c r="F2861" s="136">
        <v>43054</v>
      </c>
      <c r="G2861" s="25">
        <f t="shared" si="138"/>
        <v>37</v>
      </c>
      <c r="H2861" s="373">
        <v>6495.4037651999997</v>
      </c>
      <c r="I2861" s="121">
        <f t="shared" si="139"/>
        <v>240329.94</v>
      </c>
    </row>
    <row r="2862" spans="1:9">
      <c r="A2862" s="23">
        <f t="shared" si="137"/>
        <v>2758</v>
      </c>
      <c r="B2862" s="226"/>
      <c r="C2862" s="226"/>
      <c r="D2862" s="136">
        <v>43026</v>
      </c>
      <c r="E2862" s="136">
        <v>43054</v>
      </c>
      <c r="F2862" s="136">
        <v>43054</v>
      </c>
      <c r="G2862" s="25">
        <f t="shared" si="138"/>
        <v>28</v>
      </c>
      <c r="H2862" s="373">
        <v>421313.57617160003</v>
      </c>
      <c r="I2862" s="121">
        <f t="shared" si="139"/>
        <v>11796780.130000001</v>
      </c>
    </row>
    <row r="2863" spans="1:9">
      <c r="A2863" s="23">
        <f t="shared" si="137"/>
        <v>2759</v>
      </c>
      <c r="B2863" s="226"/>
      <c r="C2863" s="226"/>
      <c r="D2863" s="136">
        <v>43032</v>
      </c>
      <c r="E2863" s="136">
        <v>43054</v>
      </c>
      <c r="F2863" s="136">
        <v>43054</v>
      </c>
      <c r="G2863" s="25">
        <f t="shared" si="138"/>
        <v>22</v>
      </c>
      <c r="H2863" s="373">
        <v>416721.15870620008</v>
      </c>
      <c r="I2863" s="121">
        <f t="shared" si="139"/>
        <v>9167865.4900000002</v>
      </c>
    </row>
    <row r="2864" spans="1:9">
      <c r="A2864" s="23">
        <f t="shared" si="137"/>
        <v>2760</v>
      </c>
      <c r="B2864" s="226"/>
      <c r="C2864" s="226"/>
      <c r="D2864" s="136">
        <v>43039</v>
      </c>
      <c r="E2864" s="136">
        <v>43054</v>
      </c>
      <c r="F2864" s="136">
        <v>43054</v>
      </c>
      <c r="G2864" s="25">
        <f t="shared" si="138"/>
        <v>15</v>
      </c>
      <c r="H2864" s="373">
        <v>429907.89135700004</v>
      </c>
      <c r="I2864" s="121">
        <f t="shared" si="139"/>
        <v>6448618.3700000001</v>
      </c>
    </row>
    <row r="2865" spans="1:9">
      <c r="A2865" s="23">
        <f t="shared" si="137"/>
        <v>2761</v>
      </c>
      <c r="B2865" s="226" t="s">
        <v>277</v>
      </c>
      <c r="C2865" s="226" t="s">
        <v>649</v>
      </c>
      <c r="D2865" s="136">
        <v>43051</v>
      </c>
      <c r="E2865" s="136">
        <v>43084</v>
      </c>
      <c r="F2865" s="136">
        <v>43084</v>
      </c>
      <c r="G2865" s="25">
        <f t="shared" si="138"/>
        <v>33</v>
      </c>
      <c r="H2865" s="373">
        <v>5856.2244225000004</v>
      </c>
      <c r="I2865" s="121">
        <f t="shared" si="139"/>
        <v>193255.41</v>
      </c>
    </row>
    <row r="2866" spans="1:9">
      <c r="A2866" s="23">
        <f t="shared" si="137"/>
        <v>2762</v>
      </c>
      <c r="B2866" s="226"/>
      <c r="C2866" s="226"/>
      <c r="D2866" s="136">
        <v>43057</v>
      </c>
      <c r="E2866" s="136">
        <v>43084</v>
      </c>
      <c r="F2866" s="136">
        <v>43084</v>
      </c>
      <c r="G2866" s="25">
        <f t="shared" si="138"/>
        <v>27</v>
      </c>
      <c r="H2866" s="373">
        <v>415983.12617549999</v>
      </c>
      <c r="I2866" s="121">
        <f t="shared" si="139"/>
        <v>11231544.41</v>
      </c>
    </row>
    <row r="2867" spans="1:9">
      <c r="A2867" s="23">
        <f t="shared" si="137"/>
        <v>2763</v>
      </c>
      <c r="B2867" s="226"/>
      <c r="C2867" s="226"/>
      <c r="D2867" s="136">
        <v>43062</v>
      </c>
      <c r="E2867" s="136">
        <v>43084</v>
      </c>
      <c r="F2867" s="136">
        <v>43084</v>
      </c>
      <c r="G2867" s="25">
        <f t="shared" si="138"/>
        <v>22</v>
      </c>
      <c r="H2867" s="373">
        <v>416022.42940200004</v>
      </c>
      <c r="I2867" s="121">
        <f t="shared" si="139"/>
        <v>9152493.4499999993</v>
      </c>
    </row>
    <row r="2868" spans="1:9">
      <c r="A2868" s="23">
        <f t="shared" si="137"/>
        <v>2764</v>
      </c>
      <c r="B2868" s="226"/>
      <c r="C2868" s="226"/>
      <c r="D2868" s="136">
        <v>43069</v>
      </c>
      <c r="E2868" s="136">
        <v>43084</v>
      </c>
      <c r="F2868" s="136">
        <v>43084</v>
      </c>
      <c r="G2868" s="25">
        <f t="shared" si="138"/>
        <v>15</v>
      </c>
      <c r="H2868" s="373">
        <v>410129.48</v>
      </c>
      <c r="I2868" s="121">
        <f t="shared" si="139"/>
        <v>6151942.2000000002</v>
      </c>
    </row>
    <row r="2869" spans="1:9">
      <c r="A2869" s="23">
        <f t="shared" si="137"/>
        <v>2765</v>
      </c>
      <c r="B2869" s="226" t="s">
        <v>277</v>
      </c>
      <c r="C2869" s="226" t="s">
        <v>650</v>
      </c>
      <c r="D2869" s="136">
        <v>43073</v>
      </c>
      <c r="E2869" s="136">
        <v>43091</v>
      </c>
      <c r="F2869" s="136">
        <v>43091</v>
      </c>
      <c r="G2869" s="25">
        <f t="shared" si="138"/>
        <v>18</v>
      </c>
      <c r="H2869" s="373">
        <v>396722.84</v>
      </c>
      <c r="I2869" s="121">
        <f t="shared" si="139"/>
        <v>7141011.1200000001</v>
      </c>
    </row>
    <row r="2870" spans="1:9">
      <c r="A2870" s="23">
        <f t="shared" ref="A2870:A2933" si="140">A2869+1</f>
        <v>2766</v>
      </c>
      <c r="B2870" s="226"/>
      <c r="C2870" s="226"/>
      <c r="D2870" s="136">
        <v>43078</v>
      </c>
      <c r="E2870" s="136">
        <v>43091</v>
      </c>
      <c r="F2870" s="136">
        <v>43091</v>
      </c>
      <c r="G2870" s="25">
        <f t="shared" si="138"/>
        <v>13</v>
      </c>
      <c r="H2870" s="373">
        <v>391866.1</v>
      </c>
      <c r="I2870" s="121">
        <f t="shared" si="139"/>
        <v>5094259.3</v>
      </c>
    </row>
    <row r="2871" spans="1:9">
      <c r="A2871" s="23">
        <f t="shared" si="140"/>
        <v>2767</v>
      </c>
      <c r="B2871" s="226" t="s">
        <v>278</v>
      </c>
      <c r="C2871" s="226" t="s">
        <v>651</v>
      </c>
      <c r="D2871" s="136">
        <v>42705</v>
      </c>
      <c r="E2871" s="136">
        <v>42752</v>
      </c>
      <c r="F2871" s="136">
        <v>42752</v>
      </c>
      <c r="G2871" s="25">
        <f t="shared" si="138"/>
        <v>47</v>
      </c>
      <c r="H2871" s="373">
        <v>6907.9051098999998</v>
      </c>
      <c r="I2871" s="121">
        <f t="shared" si="139"/>
        <v>324671.53999999998</v>
      </c>
    </row>
    <row r="2872" spans="1:9">
      <c r="A2872" s="23">
        <f t="shared" si="140"/>
        <v>2768</v>
      </c>
      <c r="B2872" s="226"/>
      <c r="C2872" s="226"/>
      <c r="D2872" s="136">
        <v>42705</v>
      </c>
      <c r="E2872" s="136">
        <v>42752</v>
      </c>
      <c r="F2872" s="136">
        <v>42752</v>
      </c>
      <c r="G2872" s="25">
        <f t="shared" si="138"/>
        <v>47</v>
      </c>
      <c r="H2872" s="373">
        <v>6180.1555920000001</v>
      </c>
      <c r="I2872" s="121">
        <f t="shared" si="139"/>
        <v>290467.31</v>
      </c>
    </row>
    <row r="2873" spans="1:9">
      <c r="A2873" s="23">
        <f t="shared" si="140"/>
        <v>2769</v>
      </c>
      <c r="B2873" s="226"/>
      <c r="C2873" s="226"/>
      <c r="D2873" s="136">
        <v>42705</v>
      </c>
      <c r="E2873" s="136">
        <v>42752</v>
      </c>
      <c r="F2873" s="136">
        <v>42752</v>
      </c>
      <c r="G2873" s="25">
        <f t="shared" si="138"/>
        <v>47</v>
      </c>
      <c r="H2873" s="373">
        <v>6755.4968339000006</v>
      </c>
      <c r="I2873" s="121">
        <f t="shared" si="139"/>
        <v>317508.34999999998</v>
      </c>
    </row>
    <row r="2874" spans="1:9">
      <c r="A2874" s="23">
        <f t="shared" si="140"/>
        <v>2770</v>
      </c>
      <c r="B2874" s="226"/>
      <c r="C2874" s="226"/>
      <c r="D2874" s="136">
        <v>42706</v>
      </c>
      <c r="E2874" s="136">
        <v>42752</v>
      </c>
      <c r="F2874" s="136">
        <v>42752</v>
      </c>
      <c r="G2874" s="25">
        <f t="shared" si="138"/>
        <v>46</v>
      </c>
      <c r="H2874" s="373">
        <v>6949.8173858</v>
      </c>
      <c r="I2874" s="121">
        <f t="shared" si="139"/>
        <v>319691.59999999998</v>
      </c>
    </row>
    <row r="2875" spans="1:9">
      <c r="A2875" s="23">
        <f t="shared" si="140"/>
        <v>2771</v>
      </c>
      <c r="B2875" s="226"/>
      <c r="C2875" s="226"/>
      <c r="D2875" s="136">
        <v>42706</v>
      </c>
      <c r="E2875" s="136">
        <v>42752</v>
      </c>
      <c r="F2875" s="136">
        <v>42752</v>
      </c>
      <c r="G2875" s="25">
        <f t="shared" si="138"/>
        <v>46</v>
      </c>
      <c r="H2875" s="373">
        <v>6770.7376615000003</v>
      </c>
      <c r="I2875" s="121">
        <f t="shared" si="139"/>
        <v>311453.93</v>
      </c>
    </row>
    <row r="2876" spans="1:9">
      <c r="A2876" s="23">
        <f t="shared" si="140"/>
        <v>2772</v>
      </c>
      <c r="B2876" s="226"/>
      <c r="C2876" s="226"/>
      <c r="D2876" s="136">
        <v>42706</v>
      </c>
      <c r="E2876" s="136">
        <v>42752</v>
      </c>
      <c r="F2876" s="136">
        <v>42752</v>
      </c>
      <c r="G2876" s="25">
        <f t="shared" si="138"/>
        <v>46</v>
      </c>
      <c r="H2876" s="373">
        <v>6801.2193166999996</v>
      </c>
      <c r="I2876" s="121">
        <f t="shared" si="139"/>
        <v>312856.09000000003</v>
      </c>
    </row>
    <row r="2877" spans="1:9">
      <c r="A2877" s="23">
        <f t="shared" si="140"/>
        <v>2773</v>
      </c>
      <c r="B2877" s="226"/>
      <c r="C2877" s="226"/>
      <c r="D2877" s="136">
        <v>42705</v>
      </c>
      <c r="E2877" s="136">
        <v>42752</v>
      </c>
      <c r="F2877" s="136">
        <v>42752</v>
      </c>
      <c r="G2877" s="25">
        <f t="shared" si="138"/>
        <v>47</v>
      </c>
      <c r="H2877" s="373">
        <v>5940.1125572999999</v>
      </c>
      <c r="I2877" s="121">
        <f t="shared" si="139"/>
        <v>279185.28999999998</v>
      </c>
    </row>
    <row r="2878" spans="1:9">
      <c r="A2878" s="23">
        <f t="shared" si="140"/>
        <v>2774</v>
      </c>
      <c r="B2878" s="226"/>
      <c r="C2878" s="226"/>
      <c r="D2878" s="136">
        <v>42706</v>
      </c>
      <c r="E2878" s="136">
        <v>42752</v>
      </c>
      <c r="F2878" s="136">
        <v>42752</v>
      </c>
      <c r="G2878" s="25">
        <f t="shared" si="138"/>
        <v>46</v>
      </c>
      <c r="H2878" s="373">
        <v>6911.7153168000004</v>
      </c>
      <c r="I2878" s="121">
        <f t="shared" si="139"/>
        <v>317938.90000000002</v>
      </c>
    </row>
    <row r="2879" spans="1:9">
      <c r="A2879" s="23">
        <f t="shared" si="140"/>
        <v>2775</v>
      </c>
      <c r="B2879" s="226"/>
      <c r="C2879" s="226"/>
      <c r="D2879" s="136">
        <v>42706</v>
      </c>
      <c r="E2879" s="136">
        <v>42752</v>
      </c>
      <c r="F2879" s="136">
        <v>42752</v>
      </c>
      <c r="G2879" s="25">
        <f t="shared" si="138"/>
        <v>46</v>
      </c>
      <c r="H2879" s="373">
        <v>6881.2336615999993</v>
      </c>
      <c r="I2879" s="121">
        <f t="shared" si="139"/>
        <v>316536.75</v>
      </c>
    </row>
    <row r="2880" spans="1:9">
      <c r="A2880" s="23">
        <f t="shared" si="140"/>
        <v>2776</v>
      </c>
      <c r="B2880" s="226"/>
      <c r="C2880" s="226"/>
      <c r="D2880" s="136">
        <v>42706</v>
      </c>
      <c r="E2880" s="136">
        <v>42752</v>
      </c>
      <c r="F2880" s="136">
        <v>42752</v>
      </c>
      <c r="G2880" s="25">
        <f t="shared" si="138"/>
        <v>46</v>
      </c>
      <c r="H2880" s="373">
        <v>6065.8493850000004</v>
      </c>
      <c r="I2880" s="121">
        <f t="shared" si="139"/>
        <v>279029.07</v>
      </c>
    </row>
    <row r="2881" spans="1:9">
      <c r="A2881" s="23">
        <f t="shared" si="140"/>
        <v>2777</v>
      </c>
      <c r="B2881" s="226"/>
      <c r="C2881" s="226"/>
      <c r="D2881" s="136">
        <v>42706</v>
      </c>
      <c r="E2881" s="136">
        <v>42752</v>
      </c>
      <c r="F2881" s="136">
        <v>42752</v>
      </c>
      <c r="G2881" s="25">
        <f t="shared" si="138"/>
        <v>46</v>
      </c>
      <c r="H2881" s="373">
        <v>6919.3357305999998</v>
      </c>
      <c r="I2881" s="121">
        <f t="shared" si="139"/>
        <v>318289.44</v>
      </c>
    </row>
    <row r="2882" spans="1:9">
      <c r="A2882" s="23">
        <f t="shared" si="140"/>
        <v>2778</v>
      </c>
      <c r="B2882" s="226"/>
      <c r="C2882" s="226"/>
      <c r="D2882" s="136">
        <v>42706</v>
      </c>
      <c r="E2882" s="136">
        <v>42752</v>
      </c>
      <c r="F2882" s="136">
        <v>42752</v>
      </c>
      <c r="G2882" s="25">
        <f t="shared" si="138"/>
        <v>46</v>
      </c>
      <c r="H2882" s="373">
        <v>6995.5398685999999</v>
      </c>
      <c r="I2882" s="121">
        <f t="shared" si="139"/>
        <v>321794.83</v>
      </c>
    </row>
    <row r="2883" spans="1:9">
      <c r="A2883" s="23">
        <f t="shared" si="140"/>
        <v>2779</v>
      </c>
      <c r="B2883" s="226"/>
      <c r="C2883" s="226"/>
      <c r="D2883" s="136">
        <v>42711</v>
      </c>
      <c r="E2883" s="136">
        <v>42752</v>
      </c>
      <c r="F2883" s="136">
        <v>42752</v>
      </c>
      <c r="G2883" s="25">
        <f t="shared" si="138"/>
        <v>41</v>
      </c>
      <c r="H2883" s="373">
        <v>6728.8253856000001</v>
      </c>
      <c r="I2883" s="121">
        <f t="shared" si="139"/>
        <v>275881.84000000003</v>
      </c>
    </row>
    <row r="2884" spans="1:9">
      <c r="A2884" s="23">
        <f t="shared" si="140"/>
        <v>2780</v>
      </c>
      <c r="B2884" s="226"/>
      <c r="C2884" s="226"/>
      <c r="D2884" s="136">
        <v>42710</v>
      </c>
      <c r="E2884" s="136">
        <v>42752</v>
      </c>
      <c r="F2884" s="136">
        <v>42752</v>
      </c>
      <c r="G2884" s="25">
        <f t="shared" si="138"/>
        <v>42</v>
      </c>
      <c r="H2884" s="373">
        <v>6172.5351781999998</v>
      </c>
      <c r="I2884" s="121">
        <f t="shared" si="139"/>
        <v>259246.48</v>
      </c>
    </row>
    <row r="2885" spans="1:9">
      <c r="A2885" s="23">
        <f t="shared" si="140"/>
        <v>2781</v>
      </c>
      <c r="B2885" s="226"/>
      <c r="C2885" s="226"/>
      <c r="D2885" s="136">
        <v>42710</v>
      </c>
      <c r="E2885" s="136">
        <v>42752</v>
      </c>
      <c r="F2885" s="136">
        <v>42752</v>
      </c>
      <c r="G2885" s="25">
        <f t="shared" si="138"/>
        <v>42</v>
      </c>
      <c r="H2885" s="373">
        <v>6900.2846960999996</v>
      </c>
      <c r="I2885" s="121">
        <f t="shared" si="139"/>
        <v>289811.96000000002</v>
      </c>
    </row>
    <row r="2886" spans="1:9">
      <c r="A2886" s="23">
        <f t="shared" si="140"/>
        <v>2782</v>
      </c>
      <c r="B2886" s="226"/>
      <c r="C2886" s="226"/>
      <c r="D2886" s="136">
        <v>42710</v>
      </c>
      <c r="E2886" s="136">
        <v>42752</v>
      </c>
      <c r="F2886" s="136">
        <v>42752</v>
      </c>
      <c r="G2886" s="25">
        <f t="shared" si="138"/>
        <v>42</v>
      </c>
      <c r="H2886" s="373">
        <v>6134.4331092000011</v>
      </c>
      <c r="I2886" s="121">
        <f t="shared" si="139"/>
        <v>257646.19</v>
      </c>
    </row>
    <row r="2887" spans="1:9">
      <c r="A2887" s="23">
        <f t="shared" si="140"/>
        <v>2783</v>
      </c>
      <c r="B2887" s="226"/>
      <c r="C2887" s="226"/>
      <c r="D2887" s="136">
        <v>42705</v>
      </c>
      <c r="E2887" s="136">
        <v>42752</v>
      </c>
      <c r="F2887" s="136">
        <v>42752</v>
      </c>
      <c r="G2887" s="25">
        <f t="shared" si="138"/>
        <v>47</v>
      </c>
      <c r="H2887" s="373">
        <v>7003.1602824000001</v>
      </c>
      <c r="I2887" s="121">
        <f t="shared" si="139"/>
        <v>329148.53000000003</v>
      </c>
    </row>
    <row r="2888" spans="1:9">
      <c r="A2888" s="23">
        <f t="shared" si="140"/>
        <v>2784</v>
      </c>
      <c r="B2888" s="226"/>
      <c r="C2888" s="226"/>
      <c r="D2888" s="136">
        <v>42710</v>
      </c>
      <c r="E2888" s="136">
        <v>42752</v>
      </c>
      <c r="F2888" s="136">
        <v>42752</v>
      </c>
      <c r="G2888" s="25">
        <f t="shared" si="138"/>
        <v>42</v>
      </c>
      <c r="H2888" s="373">
        <v>6934.5765581999995</v>
      </c>
      <c r="I2888" s="121">
        <f t="shared" si="139"/>
        <v>291252.21999999997</v>
      </c>
    </row>
    <row r="2889" spans="1:9">
      <c r="A2889" s="23">
        <f t="shared" si="140"/>
        <v>2785</v>
      </c>
      <c r="B2889" s="226"/>
      <c r="C2889" s="226"/>
      <c r="D2889" s="136">
        <v>42710</v>
      </c>
      <c r="E2889" s="136">
        <v>42752</v>
      </c>
      <c r="F2889" s="136">
        <v>42752</v>
      </c>
      <c r="G2889" s="25">
        <f t="shared" si="138"/>
        <v>42</v>
      </c>
      <c r="H2889" s="373">
        <v>6949.8173858</v>
      </c>
      <c r="I2889" s="121">
        <f t="shared" si="139"/>
        <v>291892.33</v>
      </c>
    </row>
    <row r="2890" spans="1:9">
      <c r="A2890" s="23">
        <f t="shared" si="140"/>
        <v>2786</v>
      </c>
      <c r="B2890" s="226"/>
      <c r="C2890" s="226"/>
      <c r="D2890" s="136">
        <v>42710</v>
      </c>
      <c r="E2890" s="136">
        <v>42752</v>
      </c>
      <c r="F2890" s="136">
        <v>42752</v>
      </c>
      <c r="G2890" s="25">
        <f t="shared" si="138"/>
        <v>42</v>
      </c>
      <c r="H2890" s="373">
        <v>6888.8540753999996</v>
      </c>
      <c r="I2890" s="121">
        <f t="shared" si="139"/>
        <v>289331.87</v>
      </c>
    </row>
    <row r="2891" spans="1:9">
      <c r="A2891" s="23">
        <f t="shared" si="140"/>
        <v>2787</v>
      </c>
      <c r="B2891" s="226"/>
      <c r="C2891" s="226"/>
      <c r="D2891" s="136">
        <v>42710</v>
      </c>
      <c r="E2891" s="136">
        <v>42752</v>
      </c>
      <c r="F2891" s="136">
        <v>42752</v>
      </c>
      <c r="G2891" s="25">
        <f t="shared" si="138"/>
        <v>42</v>
      </c>
      <c r="H2891" s="373">
        <v>6942.1969719999997</v>
      </c>
      <c r="I2891" s="121">
        <f t="shared" si="139"/>
        <v>291572.27</v>
      </c>
    </row>
    <row r="2892" spans="1:9">
      <c r="A2892" s="23">
        <f t="shared" si="140"/>
        <v>2788</v>
      </c>
      <c r="B2892" s="226"/>
      <c r="C2892" s="226"/>
      <c r="D2892" s="136">
        <v>42710</v>
      </c>
      <c r="E2892" s="136">
        <v>42752</v>
      </c>
      <c r="F2892" s="136">
        <v>42752</v>
      </c>
      <c r="G2892" s="25">
        <f t="shared" si="138"/>
        <v>42</v>
      </c>
      <c r="H2892" s="373">
        <v>7033.6419376000003</v>
      </c>
      <c r="I2892" s="121">
        <f t="shared" si="139"/>
        <v>295412.96000000002</v>
      </c>
    </row>
    <row r="2893" spans="1:9">
      <c r="A2893" s="23">
        <f t="shared" si="140"/>
        <v>2789</v>
      </c>
      <c r="B2893" s="226"/>
      <c r="C2893" s="226"/>
      <c r="D2893" s="136">
        <v>42710</v>
      </c>
      <c r="E2893" s="136">
        <v>42752</v>
      </c>
      <c r="F2893" s="136">
        <v>42752</v>
      </c>
      <c r="G2893" s="25">
        <f t="shared" si="138"/>
        <v>42</v>
      </c>
      <c r="H2893" s="373">
        <v>6980.2990410000002</v>
      </c>
      <c r="I2893" s="121">
        <f t="shared" si="139"/>
        <v>293172.56</v>
      </c>
    </row>
    <row r="2894" spans="1:9">
      <c r="A2894" s="23">
        <f t="shared" si="140"/>
        <v>2790</v>
      </c>
      <c r="B2894" s="226"/>
      <c r="C2894" s="226"/>
      <c r="D2894" s="136">
        <v>42720</v>
      </c>
      <c r="E2894" s="136">
        <v>42752</v>
      </c>
      <c r="F2894" s="136">
        <v>42752</v>
      </c>
      <c r="G2894" s="25">
        <f t="shared" si="138"/>
        <v>32</v>
      </c>
      <c r="H2894" s="373">
        <v>94249.477178899993</v>
      </c>
      <c r="I2894" s="121">
        <f t="shared" si="139"/>
        <v>3015983.27</v>
      </c>
    </row>
    <row r="2895" spans="1:9">
      <c r="A2895" s="23">
        <f t="shared" si="140"/>
        <v>2791</v>
      </c>
      <c r="B2895" s="226"/>
      <c r="C2895" s="226"/>
      <c r="D2895" s="136">
        <v>42720</v>
      </c>
      <c r="E2895" s="136">
        <v>42752</v>
      </c>
      <c r="F2895" s="136">
        <v>42752</v>
      </c>
      <c r="G2895" s="25">
        <f t="shared" si="138"/>
        <v>32</v>
      </c>
      <c r="H2895" s="373">
        <v>92543.370351200007</v>
      </c>
      <c r="I2895" s="121">
        <f t="shared" si="139"/>
        <v>2961387.85</v>
      </c>
    </row>
    <row r="2896" spans="1:9">
      <c r="A2896" s="23">
        <f t="shared" si="140"/>
        <v>2792</v>
      </c>
      <c r="B2896" s="226"/>
      <c r="C2896" s="226"/>
      <c r="D2896" s="136">
        <v>42720</v>
      </c>
      <c r="E2896" s="136">
        <v>42752</v>
      </c>
      <c r="F2896" s="136">
        <v>42752</v>
      </c>
      <c r="G2896" s="25">
        <f t="shared" si="138"/>
        <v>32</v>
      </c>
      <c r="H2896" s="373">
        <v>92698.470971899995</v>
      </c>
      <c r="I2896" s="121">
        <f t="shared" si="139"/>
        <v>2966351.07</v>
      </c>
    </row>
    <row r="2897" spans="1:9">
      <c r="A2897" s="23">
        <f t="shared" si="140"/>
        <v>2793</v>
      </c>
      <c r="B2897" s="226"/>
      <c r="C2897" s="226"/>
      <c r="D2897" s="136">
        <v>42720</v>
      </c>
      <c r="E2897" s="136">
        <v>42752</v>
      </c>
      <c r="F2897" s="136">
        <v>42752</v>
      </c>
      <c r="G2897" s="25">
        <f t="shared" si="138"/>
        <v>32</v>
      </c>
      <c r="H2897" s="373">
        <v>94507.978213399998</v>
      </c>
      <c r="I2897" s="121">
        <f t="shared" si="139"/>
        <v>3024255.3</v>
      </c>
    </row>
    <row r="2898" spans="1:9">
      <c r="A2898" s="23">
        <f t="shared" si="140"/>
        <v>2794</v>
      </c>
      <c r="B2898" s="226"/>
      <c r="C2898" s="226"/>
      <c r="D2898" s="136">
        <v>42720</v>
      </c>
      <c r="E2898" s="136">
        <v>42752</v>
      </c>
      <c r="F2898" s="136">
        <v>42752</v>
      </c>
      <c r="G2898" s="25">
        <f t="shared" si="138"/>
        <v>32</v>
      </c>
      <c r="H2898" s="373">
        <v>82668.630833300005</v>
      </c>
      <c r="I2898" s="121">
        <f t="shared" si="139"/>
        <v>2645396.19</v>
      </c>
    </row>
    <row r="2899" spans="1:9">
      <c r="A2899" s="23">
        <f t="shared" si="140"/>
        <v>2795</v>
      </c>
      <c r="B2899" s="226"/>
      <c r="C2899" s="226"/>
      <c r="D2899" s="136">
        <v>42720</v>
      </c>
      <c r="E2899" s="136">
        <v>42752</v>
      </c>
      <c r="F2899" s="136">
        <v>42752</v>
      </c>
      <c r="G2899" s="25">
        <f t="shared" si="138"/>
        <v>32</v>
      </c>
      <c r="H2899" s="373">
        <v>84788.339316199999</v>
      </c>
      <c r="I2899" s="121">
        <f t="shared" si="139"/>
        <v>2713226.86</v>
      </c>
    </row>
    <row r="2900" spans="1:9">
      <c r="A2900" s="23">
        <f t="shared" si="140"/>
        <v>2796</v>
      </c>
      <c r="B2900" s="226"/>
      <c r="C2900" s="226"/>
      <c r="D2900" s="136">
        <v>42720</v>
      </c>
      <c r="E2900" s="136">
        <v>42752</v>
      </c>
      <c r="F2900" s="136">
        <v>42752</v>
      </c>
      <c r="G2900" s="25">
        <f t="shared" si="138"/>
        <v>32</v>
      </c>
      <c r="H2900" s="373">
        <v>94507.978213399998</v>
      </c>
      <c r="I2900" s="121">
        <f t="shared" si="139"/>
        <v>3024255.3</v>
      </c>
    </row>
    <row r="2901" spans="1:9">
      <c r="A2901" s="23">
        <f t="shared" si="140"/>
        <v>2797</v>
      </c>
      <c r="B2901" s="226"/>
      <c r="C2901" s="226"/>
      <c r="D2901" s="136">
        <v>42726</v>
      </c>
      <c r="E2901" s="136">
        <v>42752</v>
      </c>
      <c r="F2901" s="136">
        <v>42752</v>
      </c>
      <c r="G2901" s="25">
        <f t="shared" si="138"/>
        <v>26</v>
      </c>
      <c r="H2901" s="373">
        <v>93732.475109899999</v>
      </c>
      <c r="I2901" s="121">
        <f t="shared" si="139"/>
        <v>2437044.35</v>
      </c>
    </row>
    <row r="2902" spans="1:9">
      <c r="A2902" s="23">
        <f t="shared" si="140"/>
        <v>2798</v>
      </c>
      <c r="B2902" s="226"/>
      <c r="C2902" s="226"/>
      <c r="D2902" s="136">
        <v>42720</v>
      </c>
      <c r="E2902" s="136">
        <v>42752</v>
      </c>
      <c r="F2902" s="136">
        <v>42752</v>
      </c>
      <c r="G2902" s="25">
        <f t="shared" si="138"/>
        <v>32</v>
      </c>
      <c r="H2902" s="373">
        <v>92750.171178799996</v>
      </c>
      <c r="I2902" s="121">
        <f t="shared" si="139"/>
        <v>2968005.48</v>
      </c>
    </row>
    <row r="2903" spans="1:9">
      <c r="A2903" s="23">
        <f t="shared" si="140"/>
        <v>2799</v>
      </c>
      <c r="B2903" s="226"/>
      <c r="C2903" s="226"/>
      <c r="D2903" s="136">
        <v>42726</v>
      </c>
      <c r="E2903" s="136">
        <v>42752</v>
      </c>
      <c r="F2903" s="136">
        <v>42752</v>
      </c>
      <c r="G2903" s="25">
        <f t="shared" si="138"/>
        <v>26</v>
      </c>
      <c r="H2903" s="373">
        <v>93008.6722133</v>
      </c>
      <c r="I2903" s="121">
        <f t="shared" si="139"/>
        <v>2418225.48</v>
      </c>
    </row>
    <row r="2904" spans="1:9">
      <c r="A2904" s="23">
        <f t="shared" si="140"/>
        <v>2800</v>
      </c>
      <c r="B2904" s="226"/>
      <c r="C2904" s="226"/>
      <c r="D2904" s="136">
        <v>42726</v>
      </c>
      <c r="E2904" s="136">
        <v>42752</v>
      </c>
      <c r="F2904" s="136">
        <v>42752</v>
      </c>
      <c r="G2904" s="25">
        <f t="shared" si="138"/>
        <v>26</v>
      </c>
      <c r="H2904" s="373">
        <v>94973.280075500006</v>
      </c>
      <c r="I2904" s="121">
        <f t="shared" si="139"/>
        <v>2469305.2799999998</v>
      </c>
    </row>
    <row r="2905" spans="1:9">
      <c r="A2905" s="23">
        <f t="shared" si="140"/>
        <v>2801</v>
      </c>
      <c r="B2905" s="226"/>
      <c r="C2905" s="226"/>
      <c r="D2905" s="136">
        <v>42726</v>
      </c>
      <c r="E2905" s="136">
        <v>42752</v>
      </c>
      <c r="F2905" s="136">
        <v>42752</v>
      </c>
      <c r="G2905" s="25">
        <f t="shared" si="138"/>
        <v>26</v>
      </c>
      <c r="H2905" s="373">
        <v>92905.271799500013</v>
      </c>
      <c r="I2905" s="121">
        <f t="shared" si="139"/>
        <v>2415537.0699999998</v>
      </c>
    </row>
    <row r="2906" spans="1:9">
      <c r="A2906" s="23">
        <f t="shared" si="140"/>
        <v>2802</v>
      </c>
      <c r="B2906" s="226"/>
      <c r="C2906" s="226"/>
      <c r="D2906" s="136">
        <v>42726</v>
      </c>
      <c r="E2906" s="136">
        <v>42752</v>
      </c>
      <c r="F2906" s="136">
        <v>42752</v>
      </c>
      <c r="G2906" s="25">
        <f t="shared" si="138"/>
        <v>26</v>
      </c>
      <c r="H2906" s="373">
        <v>94559.678420299999</v>
      </c>
      <c r="I2906" s="121">
        <f t="shared" si="139"/>
        <v>2458551.64</v>
      </c>
    </row>
    <row r="2907" spans="1:9">
      <c r="A2907" s="23">
        <f t="shared" si="140"/>
        <v>2803</v>
      </c>
      <c r="B2907" s="226"/>
      <c r="C2907" s="226"/>
      <c r="D2907" s="136">
        <v>42726</v>
      </c>
      <c r="E2907" s="136">
        <v>42752</v>
      </c>
      <c r="F2907" s="136">
        <v>42752</v>
      </c>
      <c r="G2907" s="25">
        <f t="shared" si="138"/>
        <v>26</v>
      </c>
      <c r="H2907" s="373">
        <v>86132.544695599994</v>
      </c>
      <c r="I2907" s="121">
        <f t="shared" si="139"/>
        <v>2239446.16</v>
      </c>
    </row>
    <row r="2908" spans="1:9">
      <c r="A2908" s="23">
        <f t="shared" si="140"/>
        <v>2804</v>
      </c>
      <c r="B2908" s="226"/>
      <c r="C2908" s="226"/>
      <c r="D2908" s="136">
        <v>42726</v>
      </c>
      <c r="E2908" s="136">
        <v>42752</v>
      </c>
      <c r="F2908" s="136">
        <v>42752</v>
      </c>
      <c r="G2908" s="25">
        <f t="shared" si="138"/>
        <v>26</v>
      </c>
      <c r="H2908" s="373">
        <v>93629.074696099997</v>
      </c>
      <c r="I2908" s="121">
        <f t="shared" si="139"/>
        <v>2434355.94</v>
      </c>
    </row>
    <row r="2909" spans="1:9">
      <c r="A2909" s="23">
        <f t="shared" si="140"/>
        <v>2805</v>
      </c>
      <c r="B2909" s="226"/>
      <c r="C2909" s="226"/>
      <c r="D2909" s="136">
        <v>42720</v>
      </c>
      <c r="E2909" s="136">
        <v>42752</v>
      </c>
      <c r="F2909" s="136">
        <v>42752</v>
      </c>
      <c r="G2909" s="25">
        <f t="shared" si="138"/>
        <v>32</v>
      </c>
      <c r="H2909" s="373">
        <v>84995.140143800003</v>
      </c>
      <c r="I2909" s="121">
        <f t="shared" si="139"/>
        <v>2719844.48</v>
      </c>
    </row>
    <row r="2910" spans="1:9">
      <c r="A2910" s="23">
        <f t="shared" si="140"/>
        <v>2806</v>
      </c>
      <c r="B2910" s="226"/>
      <c r="C2910" s="226"/>
      <c r="D2910" s="136">
        <v>42725</v>
      </c>
      <c r="E2910" s="136">
        <v>42752</v>
      </c>
      <c r="F2910" s="136">
        <v>42752</v>
      </c>
      <c r="G2910" s="25">
        <f t="shared" si="138"/>
        <v>27</v>
      </c>
      <c r="H2910" s="373">
        <v>85770.643247300002</v>
      </c>
      <c r="I2910" s="121">
        <f t="shared" si="139"/>
        <v>2315807.37</v>
      </c>
    </row>
    <row r="2911" spans="1:9">
      <c r="A2911" s="23">
        <f t="shared" si="140"/>
        <v>2807</v>
      </c>
      <c r="B2911" s="226"/>
      <c r="C2911" s="226"/>
      <c r="D2911" s="136">
        <v>42733</v>
      </c>
      <c r="E2911" s="136">
        <v>42752</v>
      </c>
      <c r="F2911" s="136">
        <v>42752</v>
      </c>
      <c r="G2911" s="25">
        <f t="shared" si="138"/>
        <v>19</v>
      </c>
      <c r="H2911" s="373">
        <v>93577.37448920001</v>
      </c>
      <c r="I2911" s="121">
        <f t="shared" si="139"/>
        <v>1777970.12</v>
      </c>
    </row>
    <row r="2912" spans="1:9">
      <c r="A2912" s="23">
        <f t="shared" si="140"/>
        <v>2808</v>
      </c>
      <c r="B2912" s="226"/>
      <c r="C2912" s="226"/>
      <c r="D2912" s="136">
        <v>42710</v>
      </c>
      <c r="E2912" s="136">
        <v>42752</v>
      </c>
      <c r="F2912" s="136">
        <v>42752</v>
      </c>
      <c r="G2912" s="25">
        <f t="shared" si="138"/>
        <v>42</v>
      </c>
      <c r="H2912" s="373">
        <v>6991.7296617000002</v>
      </c>
      <c r="I2912" s="121">
        <f t="shared" si="139"/>
        <v>293652.65000000002</v>
      </c>
    </row>
    <row r="2913" spans="1:9">
      <c r="A2913" s="23">
        <f t="shared" si="140"/>
        <v>2809</v>
      </c>
      <c r="B2913" s="226"/>
      <c r="C2913" s="226"/>
      <c r="D2913" s="136">
        <v>42720</v>
      </c>
      <c r="E2913" s="136">
        <v>42752</v>
      </c>
      <c r="F2913" s="136">
        <v>42752</v>
      </c>
      <c r="G2913" s="25">
        <f t="shared" si="138"/>
        <v>32</v>
      </c>
      <c r="H2913" s="373">
        <v>84116.236626500002</v>
      </c>
      <c r="I2913" s="121">
        <f t="shared" si="139"/>
        <v>2691719.57</v>
      </c>
    </row>
    <row r="2914" spans="1:9">
      <c r="A2914" s="23">
        <f t="shared" si="140"/>
        <v>2810</v>
      </c>
      <c r="B2914" s="226"/>
      <c r="C2914" s="226"/>
      <c r="D2914" s="136">
        <v>42720</v>
      </c>
      <c r="E2914" s="136">
        <v>42752</v>
      </c>
      <c r="F2914" s="136">
        <v>42752</v>
      </c>
      <c r="G2914" s="25">
        <f t="shared" si="138"/>
        <v>32</v>
      </c>
      <c r="H2914" s="373">
        <v>94456.278006500012</v>
      </c>
      <c r="I2914" s="121">
        <f t="shared" si="139"/>
        <v>3022600.9</v>
      </c>
    </row>
    <row r="2915" spans="1:9">
      <c r="A2915" s="23">
        <f t="shared" si="140"/>
        <v>2811</v>
      </c>
      <c r="B2915" s="226"/>
      <c r="C2915" s="226"/>
      <c r="D2915" s="136">
        <v>42732</v>
      </c>
      <c r="E2915" s="136">
        <v>42752</v>
      </c>
      <c r="F2915" s="136">
        <v>42752</v>
      </c>
      <c r="G2915" s="25">
        <f t="shared" si="138"/>
        <v>20</v>
      </c>
      <c r="H2915" s="373">
        <v>85201.940971400007</v>
      </c>
      <c r="I2915" s="121">
        <f t="shared" si="139"/>
        <v>1704038.82</v>
      </c>
    </row>
    <row r="2916" spans="1:9">
      <c r="A2916" s="23">
        <f t="shared" si="140"/>
        <v>2812</v>
      </c>
      <c r="B2916" s="226"/>
      <c r="C2916" s="226"/>
      <c r="D2916" s="136">
        <v>42733</v>
      </c>
      <c r="E2916" s="136">
        <v>42752</v>
      </c>
      <c r="F2916" s="136">
        <v>42752</v>
      </c>
      <c r="G2916" s="25">
        <f t="shared" si="138"/>
        <v>19</v>
      </c>
      <c r="H2916" s="373">
        <v>92801.871385699997</v>
      </c>
      <c r="I2916" s="121">
        <f t="shared" si="139"/>
        <v>1763235.56</v>
      </c>
    </row>
    <row r="2917" spans="1:9">
      <c r="A2917" s="23">
        <f t="shared" si="140"/>
        <v>2813</v>
      </c>
      <c r="B2917" s="226"/>
      <c r="C2917" s="226"/>
      <c r="D2917" s="136">
        <v>42725</v>
      </c>
      <c r="E2917" s="136">
        <v>42752</v>
      </c>
      <c r="F2917" s="136">
        <v>42752</v>
      </c>
      <c r="G2917" s="25">
        <f t="shared" si="138"/>
        <v>27</v>
      </c>
      <c r="H2917" s="373">
        <v>84271.337247200019</v>
      </c>
      <c r="I2917" s="121">
        <f t="shared" si="139"/>
        <v>2275326.11</v>
      </c>
    </row>
    <row r="2918" spans="1:9">
      <c r="A2918" s="23">
        <f t="shared" si="140"/>
        <v>2814</v>
      </c>
      <c r="B2918" s="226"/>
      <c r="C2918" s="226"/>
      <c r="D2918" s="136">
        <v>42734</v>
      </c>
      <c r="E2918" s="136">
        <v>42752</v>
      </c>
      <c r="F2918" s="136">
        <v>42752</v>
      </c>
      <c r="G2918" s="25">
        <f t="shared" si="138"/>
        <v>18</v>
      </c>
      <c r="H2918" s="373">
        <v>95180.080903099995</v>
      </c>
      <c r="I2918" s="121">
        <f t="shared" si="139"/>
        <v>1713241.46</v>
      </c>
    </row>
    <row r="2919" spans="1:9">
      <c r="A2919" s="23">
        <f t="shared" si="140"/>
        <v>2815</v>
      </c>
      <c r="B2919" s="226"/>
      <c r="C2919" s="226"/>
      <c r="D2919" s="136">
        <v>42726</v>
      </c>
      <c r="E2919" s="136">
        <v>42752</v>
      </c>
      <c r="F2919" s="136">
        <v>42752</v>
      </c>
      <c r="G2919" s="25">
        <f t="shared" si="138"/>
        <v>26</v>
      </c>
      <c r="H2919" s="373">
        <v>95490.282144500001</v>
      </c>
      <c r="I2919" s="121">
        <f t="shared" si="139"/>
        <v>2482747.34</v>
      </c>
    </row>
    <row r="2920" spans="1:9">
      <c r="A2920" s="23">
        <f t="shared" si="140"/>
        <v>2816</v>
      </c>
      <c r="B2920" s="226"/>
      <c r="C2920" s="226"/>
      <c r="D2920" s="136">
        <v>42732</v>
      </c>
      <c r="E2920" s="136">
        <v>42752</v>
      </c>
      <c r="F2920" s="136">
        <v>42752</v>
      </c>
      <c r="G2920" s="25">
        <f t="shared" si="138"/>
        <v>20</v>
      </c>
      <c r="H2920" s="373">
        <v>93370.573661600021</v>
      </c>
      <c r="I2920" s="121">
        <f t="shared" si="139"/>
        <v>1867411.47</v>
      </c>
    </row>
    <row r="2921" spans="1:9">
      <c r="A2921" s="23">
        <f t="shared" si="140"/>
        <v>2817</v>
      </c>
      <c r="B2921" s="226"/>
      <c r="C2921" s="226"/>
      <c r="D2921" s="136">
        <v>42734</v>
      </c>
      <c r="E2921" s="136">
        <v>42752</v>
      </c>
      <c r="F2921" s="136">
        <v>42752</v>
      </c>
      <c r="G2921" s="25">
        <f t="shared" ref="G2921:G2984" si="141">F2921-D2921</f>
        <v>18</v>
      </c>
      <c r="H2921" s="373">
        <v>81582.9264884</v>
      </c>
      <c r="I2921" s="121">
        <f t="shared" ref="I2921:I2984" si="142">ROUND(G2921*H2921,2)</f>
        <v>1468492.68</v>
      </c>
    </row>
    <row r="2922" spans="1:9">
      <c r="A2922" s="23">
        <f t="shared" si="140"/>
        <v>2818</v>
      </c>
      <c r="B2922" s="226"/>
      <c r="C2922" s="226"/>
      <c r="D2922" s="136">
        <v>42734</v>
      </c>
      <c r="E2922" s="136">
        <v>42752</v>
      </c>
      <c r="F2922" s="136">
        <v>42752</v>
      </c>
      <c r="G2922" s="25">
        <f t="shared" si="141"/>
        <v>18</v>
      </c>
      <c r="H2922" s="373">
        <v>94507.978213399998</v>
      </c>
      <c r="I2922" s="121">
        <f t="shared" si="142"/>
        <v>1701143.61</v>
      </c>
    </row>
    <row r="2923" spans="1:9">
      <c r="A2923" s="23">
        <f t="shared" si="140"/>
        <v>2819</v>
      </c>
      <c r="B2923" s="226"/>
      <c r="C2923" s="226"/>
      <c r="D2923" s="136">
        <v>42734</v>
      </c>
      <c r="E2923" s="136">
        <v>42752</v>
      </c>
      <c r="F2923" s="136">
        <v>42752</v>
      </c>
      <c r="G2923" s="25">
        <f t="shared" si="141"/>
        <v>18</v>
      </c>
      <c r="H2923" s="373">
        <v>95128.380696200009</v>
      </c>
      <c r="I2923" s="121">
        <f t="shared" si="142"/>
        <v>1712310.85</v>
      </c>
    </row>
    <row r="2924" spans="1:9">
      <c r="A2924" s="23">
        <f t="shared" si="140"/>
        <v>2820</v>
      </c>
      <c r="B2924" s="226"/>
      <c r="C2924" s="226"/>
      <c r="D2924" s="136">
        <v>42734</v>
      </c>
      <c r="E2924" s="136">
        <v>42752</v>
      </c>
      <c r="F2924" s="136">
        <v>42752</v>
      </c>
      <c r="G2924" s="25">
        <f t="shared" si="141"/>
        <v>18</v>
      </c>
      <c r="H2924" s="373">
        <v>94559.678420299999</v>
      </c>
      <c r="I2924" s="121">
        <f t="shared" si="142"/>
        <v>1702074.21</v>
      </c>
    </row>
    <row r="2925" spans="1:9">
      <c r="A2925" s="23">
        <f t="shared" si="140"/>
        <v>2821</v>
      </c>
      <c r="B2925" s="226"/>
      <c r="C2925" s="226"/>
      <c r="D2925" s="136">
        <v>42726</v>
      </c>
      <c r="E2925" s="136">
        <v>42752</v>
      </c>
      <c r="F2925" s="136">
        <v>42752</v>
      </c>
      <c r="G2925" s="25">
        <f t="shared" si="141"/>
        <v>26</v>
      </c>
      <c r="H2925" s="373">
        <v>93112.072627099988</v>
      </c>
      <c r="I2925" s="121">
        <f t="shared" si="142"/>
        <v>2420913.89</v>
      </c>
    </row>
    <row r="2926" spans="1:9">
      <c r="A2926" s="23">
        <f t="shared" si="140"/>
        <v>2822</v>
      </c>
      <c r="B2926" s="226"/>
      <c r="C2926" s="226"/>
      <c r="D2926" s="136">
        <v>42734</v>
      </c>
      <c r="E2926" s="136">
        <v>42752</v>
      </c>
      <c r="F2926" s="136">
        <v>42752</v>
      </c>
      <c r="G2926" s="25">
        <f t="shared" si="141"/>
        <v>18</v>
      </c>
      <c r="H2926" s="373">
        <v>82927.131867799995</v>
      </c>
      <c r="I2926" s="121">
        <f t="shared" si="142"/>
        <v>1492688.37</v>
      </c>
    </row>
    <row r="2927" spans="1:9">
      <c r="A2927" s="23">
        <f t="shared" si="140"/>
        <v>2823</v>
      </c>
      <c r="B2927" s="226" t="s">
        <v>278</v>
      </c>
      <c r="C2927" s="226" t="s">
        <v>652</v>
      </c>
      <c r="D2927" s="136">
        <v>42738</v>
      </c>
      <c r="E2927" s="136">
        <v>42760</v>
      </c>
      <c r="F2927" s="136">
        <v>42760</v>
      </c>
      <c r="G2927" s="25">
        <f t="shared" si="141"/>
        <v>22</v>
      </c>
      <c r="H2927" s="373">
        <v>75468.800000000003</v>
      </c>
      <c r="I2927" s="121">
        <f t="shared" si="142"/>
        <v>1660313.6000000001</v>
      </c>
    </row>
    <row r="2928" spans="1:9">
      <c r="A2928" s="23">
        <f t="shared" si="140"/>
        <v>2824</v>
      </c>
      <c r="B2928" s="226"/>
      <c r="C2928" s="226"/>
      <c r="D2928" s="136">
        <v>42738</v>
      </c>
      <c r="E2928" s="136">
        <v>42760</v>
      </c>
      <c r="F2928" s="136">
        <v>42760</v>
      </c>
      <c r="G2928" s="25">
        <f t="shared" si="141"/>
        <v>22</v>
      </c>
      <c r="H2928" s="373">
        <v>70451.839999999997</v>
      </c>
      <c r="I2928" s="121">
        <f t="shared" si="142"/>
        <v>1549940.48</v>
      </c>
    </row>
    <row r="2929" spans="1:9">
      <c r="A2929" s="23">
        <f t="shared" si="140"/>
        <v>2825</v>
      </c>
      <c r="B2929" s="226"/>
      <c r="C2929" s="226"/>
      <c r="D2929" s="136">
        <v>42739</v>
      </c>
      <c r="E2929" s="136">
        <v>42760</v>
      </c>
      <c r="F2929" s="136">
        <v>42760</v>
      </c>
      <c r="G2929" s="25">
        <f t="shared" si="141"/>
        <v>21</v>
      </c>
      <c r="H2929" s="373">
        <v>77312.639999999999</v>
      </c>
      <c r="I2929" s="121">
        <f t="shared" si="142"/>
        <v>1623565.44</v>
      </c>
    </row>
    <row r="2930" spans="1:9">
      <c r="A2930" s="23">
        <f t="shared" si="140"/>
        <v>2826</v>
      </c>
      <c r="B2930" s="226"/>
      <c r="C2930" s="226"/>
      <c r="D2930" s="136">
        <v>42739</v>
      </c>
      <c r="E2930" s="136">
        <v>42760</v>
      </c>
      <c r="F2930" s="136">
        <v>42760</v>
      </c>
      <c r="G2930" s="25">
        <f t="shared" si="141"/>
        <v>21</v>
      </c>
      <c r="H2930" s="373">
        <v>69122.559999999998</v>
      </c>
      <c r="I2930" s="121">
        <f t="shared" si="142"/>
        <v>1451573.76</v>
      </c>
    </row>
    <row r="2931" spans="1:9">
      <c r="A2931" s="23">
        <f t="shared" si="140"/>
        <v>2827</v>
      </c>
      <c r="B2931" s="226"/>
      <c r="C2931" s="226"/>
      <c r="D2931" s="136">
        <v>42738</v>
      </c>
      <c r="E2931" s="136">
        <v>42760</v>
      </c>
      <c r="F2931" s="136">
        <v>42760</v>
      </c>
      <c r="G2931" s="25">
        <f t="shared" si="141"/>
        <v>22</v>
      </c>
      <c r="H2931" s="373">
        <v>77870.080000000002</v>
      </c>
      <c r="I2931" s="121">
        <f t="shared" si="142"/>
        <v>1713141.76</v>
      </c>
    </row>
    <row r="2932" spans="1:9">
      <c r="A2932" s="23">
        <f t="shared" si="140"/>
        <v>2828</v>
      </c>
      <c r="B2932" s="226"/>
      <c r="C2932" s="226"/>
      <c r="D2932" s="136">
        <v>42738</v>
      </c>
      <c r="E2932" s="136">
        <v>42760</v>
      </c>
      <c r="F2932" s="136">
        <v>42760</v>
      </c>
      <c r="G2932" s="25">
        <f t="shared" si="141"/>
        <v>22</v>
      </c>
      <c r="H2932" s="373">
        <v>76926.720000000001</v>
      </c>
      <c r="I2932" s="121">
        <f t="shared" si="142"/>
        <v>1692387.84</v>
      </c>
    </row>
    <row r="2933" spans="1:9">
      <c r="A2933" s="23">
        <f t="shared" si="140"/>
        <v>2829</v>
      </c>
      <c r="B2933" s="226"/>
      <c r="C2933" s="226"/>
      <c r="D2933" s="136">
        <v>42738</v>
      </c>
      <c r="E2933" s="136">
        <v>42760</v>
      </c>
      <c r="F2933" s="136">
        <v>42760</v>
      </c>
      <c r="G2933" s="25">
        <f t="shared" si="141"/>
        <v>22</v>
      </c>
      <c r="H2933" s="373">
        <v>71352.320000000007</v>
      </c>
      <c r="I2933" s="121">
        <f t="shared" si="142"/>
        <v>1569751.04</v>
      </c>
    </row>
    <row r="2934" spans="1:9">
      <c r="A2934" s="23">
        <f t="shared" ref="A2934:A2997" si="143">A2933+1</f>
        <v>2830</v>
      </c>
      <c r="B2934" s="226"/>
      <c r="C2934" s="226"/>
      <c r="D2934" s="136">
        <v>42739</v>
      </c>
      <c r="E2934" s="136">
        <v>42760</v>
      </c>
      <c r="F2934" s="136">
        <v>42760</v>
      </c>
      <c r="G2934" s="25">
        <f t="shared" si="141"/>
        <v>21</v>
      </c>
      <c r="H2934" s="373">
        <v>78427.520000000004</v>
      </c>
      <c r="I2934" s="121">
        <f t="shared" si="142"/>
        <v>1646977.92</v>
      </c>
    </row>
    <row r="2935" spans="1:9">
      <c r="A2935" s="23">
        <f t="shared" si="143"/>
        <v>2831</v>
      </c>
      <c r="B2935" s="226"/>
      <c r="C2935" s="226"/>
      <c r="D2935" s="136">
        <v>42739</v>
      </c>
      <c r="E2935" s="136">
        <v>42760</v>
      </c>
      <c r="F2935" s="136">
        <v>42760</v>
      </c>
      <c r="G2935" s="25">
        <f t="shared" si="141"/>
        <v>21</v>
      </c>
      <c r="H2935" s="373">
        <v>77184</v>
      </c>
      <c r="I2935" s="121">
        <f t="shared" si="142"/>
        <v>1620864</v>
      </c>
    </row>
    <row r="2936" spans="1:9">
      <c r="A2936" s="23">
        <f t="shared" si="143"/>
        <v>2832</v>
      </c>
      <c r="B2936" s="226"/>
      <c r="C2936" s="226"/>
      <c r="D2936" s="136">
        <v>42746</v>
      </c>
      <c r="E2936" s="136">
        <v>42760</v>
      </c>
      <c r="F2936" s="136">
        <v>42760</v>
      </c>
      <c r="G2936" s="25">
        <f t="shared" si="141"/>
        <v>14</v>
      </c>
      <c r="H2936" s="373">
        <v>76883.839999999997</v>
      </c>
      <c r="I2936" s="121">
        <f t="shared" si="142"/>
        <v>1076373.76</v>
      </c>
    </row>
    <row r="2937" spans="1:9">
      <c r="A2937" s="23">
        <f t="shared" si="143"/>
        <v>2833</v>
      </c>
      <c r="B2937" s="226"/>
      <c r="C2937" s="226"/>
      <c r="D2937" s="136">
        <v>42746</v>
      </c>
      <c r="E2937" s="136">
        <v>42760</v>
      </c>
      <c r="F2937" s="136">
        <v>42760</v>
      </c>
      <c r="G2937" s="25">
        <f t="shared" si="141"/>
        <v>14</v>
      </c>
      <c r="H2937" s="373">
        <v>67450.240000000005</v>
      </c>
      <c r="I2937" s="121">
        <f t="shared" si="142"/>
        <v>944303.36</v>
      </c>
    </row>
    <row r="2938" spans="1:9">
      <c r="A2938" s="23">
        <f t="shared" si="143"/>
        <v>2834</v>
      </c>
      <c r="B2938" s="226"/>
      <c r="C2938" s="226"/>
      <c r="D2938" s="136">
        <v>42746</v>
      </c>
      <c r="E2938" s="136">
        <v>42760</v>
      </c>
      <c r="F2938" s="136">
        <v>42760</v>
      </c>
      <c r="G2938" s="25">
        <f t="shared" si="141"/>
        <v>14</v>
      </c>
      <c r="H2938" s="373">
        <v>76755.199999999997</v>
      </c>
      <c r="I2938" s="121">
        <f t="shared" si="142"/>
        <v>1074572.8</v>
      </c>
    </row>
    <row r="2939" spans="1:9">
      <c r="A2939" s="23">
        <f t="shared" si="143"/>
        <v>2835</v>
      </c>
      <c r="B2939" s="226" t="s">
        <v>278</v>
      </c>
      <c r="C2939" s="226" t="s">
        <v>653</v>
      </c>
      <c r="D2939" s="136">
        <v>42738</v>
      </c>
      <c r="E2939" s="136">
        <v>42781</v>
      </c>
      <c r="F2939" s="136">
        <v>42781</v>
      </c>
      <c r="G2939" s="25">
        <f t="shared" si="141"/>
        <v>43</v>
      </c>
      <c r="H2939" s="373">
        <v>5890.3888595999997</v>
      </c>
      <c r="I2939" s="121">
        <f t="shared" si="142"/>
        <v>253286.72</v>
      </c>
    </row>
    <row r="2940" spans="1:9">
      <c r="A2940" s="23">
        <f t="shared" si="143"/>
        <v>2836</v>
      </c>
      <c r="B2940" s="226"/>
      <c r="C2940" s="226"/>
      <c r="D2940" s="136">
        <v>42738</v>
      </c>
      <c r="E2940" s="136">
        <v>42781</v>
      </c>
      <c r="F2940" s="136">
        <v>42781</v>
      </c>
      <c r="G2940" s="25">
        <f t="shared" si="141"/>
        <v>43</v>
      </c>
      <c r="H2940" s="373">
        <v>5498.8118729000007</v>
      </c>
      <c r="I2940" s="121">
        <f t="shared" si="142"/>
        <v>236448.91</v>
      </c>
    </row>
    <row r="2941" spans="1:9">
      <c r="A2941" s="23">
        <f t="shared" si="143"/>
        <v>2837</v>
      </c>
      <c r="B2941" s="226"/>
      <c r="C2941" s="226"/>
      <c r="D2941" s="136">
        <v>42739</v>
      </c>
      <c r="E2941" s="136">
        <v>42781</v>
      </c>
      <c r="F2941" s="136">
        <v>42781</v>
      </c>
      <c r="G2941" s="25">
        <f t="shared" si="141"/>
        <v>42</v>
      </c>
      <c r="H2941" s="373">
        <v>6034.3017692000003</v>
      </c>
      <c r="I2941" s="121">
        <f t="shared" si="142"/>
        <v>253440.67</v>
      </c>
    </row>
    <row r="2942" spans="1:9">
      <c r="A2942" s="23">
        <f t="shared" si="143"/>
        <v>2838</v>
      </c>
      <c r="B2942" s="226"/>
      <c r="C2942" s="226"/>
      <c r="D2942" s="136">
        <v>42739</v>
      </c>
      <c r="E2942" s="136">
        <v>42781</v>
      </c>
      <c r="F2942" s="136">
        <v>42781</v>
      </c>
      <c r="G2942" s="25">
        <f t="shared" si="141"/>
        <v>42</v>
      </c>
      <c r="H2942" s="373">
        <v>5395.0607055000009</v>
      </c>
      <c r="I2942" s="121">
        <f t="shared" si="142"/>
        <v>226592.55</v>
      </c>
    </row>
    <row r="2943" spans="1:9">
      <c r="A2943" s="23">
        <f t="shared" si="143"/>
        <v>2839</v>
      </c>
      <c r="B2943" s="226"/>
      <c r="C2943" s="226"/>
      <c r="D2943" s="136">
        <v>42738</v>
      </c>
      <c r="E2943" s="136">
        <v>42781</v>
      </c>
      <c r="F2943" s="136">
        <v>42781</v>
      </c>
      <c r="G2943" s="25">
        <f t="shared" si="141"/>
        <v>43</v>
      </c>
      <c r="H2943" s="373">
        <v>6077.8103233000011</v>
      </c>
      <c r="I2943" s="121">
        <f t="shared" si="142"/>
        <v>261345.84</v>
      </c>
    </row>
    <row r="2944" spans="1:9">
      <c r="A2944" s="23">
        <f t="shared" si="143"/>
        <v>2840</v>
      </c>
      <c r="B2944" s="226"/>
      <c r="C2944" s="226"/>
      <c r="D2944" s="136">
        <v>42738</v>
      </c>
      <c r="E2944" s="136">
        <v>42781</v>
      </c>
      <c r="F2944" s="136">
        <v>42781</v>
      </c>
      <c r="G2944" s="25">
        <f t="shared" si="141"/>
        <v>43</v>
      </c>
      <c r="H2944" s="373">
        <v>6004.1804625999994</v>
      </c>
      <c r="I2944" s="121">
        <f t="shared" si="142"/>
        <v>258179.76</v>
      </c>
    </row>
    <row r="2945" spans="1:9">
      <c r="A2945" s="23">
        <f t="shared" si="143"/>
        <v>2841</v>
      </c>
      <c r="B2945" s="226"/>
      <c r="C2945" s="226"/>
      <c r="D2945" s="136">
        <v>42738</v>
      </c>
      <c r="E2945" s="136">
        <v>42781</v>
      </c>
      <c r="F2945" s="136">
        <v>42781</v>
      </c>
      <c r="G2945" s="25">
        <f t="shared" si="141"/>
        <v>43</v>
      </c>
      <c r="H2945" s="373">
        <v>5569.0949217999996</v>
      </c>
      <c r="I2945" s="121">
        <f t="shared" si="142"/>
        <v>239471.08</v>
      </c>
    </row>
    <row r="2946" spans="1:9">
      <c r="A2946" s="23">
        <f t="shared" si="143"/>
        <v>2842</v>
      </c>
      <c r="B2946" s="226"/>
      <c r="C2946" s="226"/>
      <c r="D2946" s="136">
        <v>42739</v>
      </c>
      <c r="E2946" s="136">
        <v>42781</v>
      </c>
      <c r="F2946" s="136">
        <v>42781</v>
      </c>
      <c r="G2946" s="25">
        <f t="shared" si="141"/>
        <v>42</v>
      </c>
      <c r="H2946" s="373">
        <v>6121.3188774</v>
      </c>
      <c r="I2946" s="121">
        <f t="shared" si="142"/>
        <v>257095.39</v>
      </c>
    </row>
    <row r="2947" spans="1:9">
      <c r="A2947" s="23">
        <f t="shared" si="143"/>
        <v>2843</v>
      </c>
      <c r="B2947" s="226"/>
      <c r="C2947" s="226"/>
      <c r="D2947" s="136">
        <v>42739</v>
      </c>
      <c r="E2947" s="136">
        <v>42781</v>
      </c>
      <c r="F2947" s="136">
        <v>42781</v>
      </c>
      <c r="G2947" s="25">
        <f t="shared" si="141"/>
        <v>42</v>
      </c>
      <c r="H2947" s="373">
        <v>6024.2613337000003</v>
      </c>
      <c r="I2947" s="121">
        <f t="shared" si="142"/>
        <v>253018.98</v>
      </c>
    </row>
    <row r="2948" spans="1:9">
      <c r="A2948" s="23">
        <f t="shared" si="143"/>
        <v>2844</v>
      </c>
      <c r="B2948" s="226"/>
      <c r="C2948" s="226"/>
      <c r="D2948" s="136">
        <v>42746</v>
      </c>
      <c r="E2948" s="136">
        <v>42781</v>
      </c>
      <c r="F2948" s="136">
        <v>42781</v>
      </c>
      <c r="G2948" s="25">
        <f t="shared" si="141"/>
        <v>35</v>
      </c>
      <c r="H2948" s="373">
        <v>6000.8336507000004</v>
      </c>
      <c r="I2948" s="121">
        <f t="shared" si="142"/>
        <v>210029.18</v>
      </c>
    </row>
    <row r="2949" spans="1:9">
      <c r="A2949" s="23">
        <f t="shared" si="143"/>
        <v>2845</v>
      </c>
      <c r="B2949" s="226"/>
      <c r="C2949" s="226"/>
      <c r="D2949" s="136">
        <v>42746</v>
      </c>
      <c r="E2949" s="136">
        <v>42781</v>
      </c>
      <c r="F2949" s="136">
        <v>42781</v>
      </c>
      <c r="G2949" s="25">
        <f t="shared" si="141"/>
        <v>35</v>
      </c>
      <c r="H2949" s="373">
        <v>5264.5350433000003</v>
      </c>
      <c r="I2949" s="121">
        <f t="shared" si="142"/>
        <v>184258.73</v>
      </c>
    </row>
    <row r="2950" spans="1:9">
      <c r="A2950" s="23">
        <f t="shared" si="143"/>
        <v>2846</v>
      </c>
      <c r="B2950" s="226"/>
      <c r="C2950" s="226"/>
      <c r="D2950" s="136">
        <v>42746</v>
      </c>
      <c r="E2950" s="136">
        <v>42781</v>
      </c>
      <c r="F2950" s="136">
        <v>42781</v>
      </c>
      <c r="G2950" s="25">
        <f t="shared" si="141"/>
        <v>35</v>
      </c>
      <c r="H2950" s="373">
        <v>5990.7932152000003</v>
      </c>
      <c r="I2950" s="121">
        <f t="shared" si="142"/>
        <v>209677.76</v>
      </c>
    </row>
    <row r="2951" spans="1:9">
      <c r="A2951" s="23">
        <f t="shared" si="143"/>
        <v>2847</v>
      </c>
      <c r="B2951" s="226"/>
      <c r="C2951" s="226"/>
      <c r="D2951" s="136">
        <v>42755</v>
      </c>
      <c r="E2951" s="136">
        <v>42781</v>
      </c>
      <c r="F2951" s="136">
        <v>42781</v>
      </c>
      <c r="G2951" s="25">
        <f t="shared" si="141"/>
        <v>26</v>
      </c>
      <c r="H2951" s="373">
        <v>75488.383754399998</v>
      </c>
      <c r="I2951" s="121">
        <f t="shared" si="142"/>
        <v>1962697.98</v>
      </c>
    </row>
    <row r="2952" spans="1:9">
      <c r="A2952" s="23">
        <f t="shared" si="143"/>
        <v>2848</v>
      </c>
      <c r="B2952" s="226"/>
      <c r="C2952" s="226"/>
      <c r="D2952" s="136">
        <v>42756</v>
      </c>
      <c r="E2952" s="136">
        <v>42781</v>
      </c>
      <c r="F2952" s="136">
        <v>42781</v>
      </c>
      <c r="G2952" s="25">
        <f t="shared" si="141"/>
        <v>25</v>
      </c>
      <c r="H2952" s="373">
        <v>82329.951908500007</v>
      </c>
      <c r="I2952" s="121">
        <f t="shared" si="142"/>
        <v>2058248.8</v>
      </c>
    </row>
    <row r="2953" spans="1:9">
      <c r="A2953" s="23">
        <f t="shared" si="143"/>
        <v>2849</v>
      </c>
      <c r="B2953" s="226"/>
      <c r="C2953" s="226"/>
      <c r="D2953" s="136">
        <v>42756</v>
      </c>
      <c r="E2953" s="136">
        <v>42781</v>
      </c>
      <c r="F2953" s="136">
        <v>42781</v>
      </c>
      <c r="G2953" s="25">
        <f t="shared" si="141"/>
        <v>25</v>
      </c>
      <c r="H2953" s="373">
        <v>74702.527952899996</v>
      </c>
      <c r="I2953" s="121">
        <f t="shared" si="142"/>
        <v>1867563.2</v>
      </c>
    </row>
    <row r="2954" spans="1:9">
      <c r="A2954" s="23">
        <f t="shared" si="143"/>
        <v>2850</v>
      </c>
      <c r="B2954" s="226"/>
      <c r="C2954" s="226"/>
      <c r="D2954" s="136">
        <v>42755</v>
      </c>
      <c r="E2954" s="136">
        <v>42781</v>
      </c>
      <c r="F2954" s="136">
        <v>42781</v>
      </c>
      <c r="G2954" s="25">
        <f t="shared" si="141"/>
        <v>26</v>
      </c>
      <c r="H2954" s="373">
        <v>83716.756263999996</v>
      </c>
      <c r="I2954" s="121">
        <f t="shared" si="142"/>
        <v>2176635.66</v>
      </c>
    </row>
    <row r="2955" spans="1:9">
      <c r="A2955" s="23">
        <f t="shared" si="143"/>
        <v>2851</v>
      </c>
      <c r="B2955" s="226"/>
      <c r="C2955" s="226"/>
      <c r="D2955" s="136">
        <v>42756</v>
      </c>
      <c r="E2955" s="136">
        <v>42781</v>
      </c>
      <c r="F2955" s="136">
        <v>42781</v>
      </c>
      <c r="G2955" s="25">
        <f t="shared" si="141"/>
        <v>25</v>
      </c>
      <c r="H2955" s="373">
        <v>75442.156942500005</v>
      </c>
      <c r="I2955" s="121">
        <f t="shared" si="142"/>
        <v>1886053.92</v>
      </c>
    </row>
    <row r="2956" spans="1:9">
      <c r="A2956" s="23">
        <f t="shared" si="143"/>
        <v>2852</v>
      </c>
      <c r="B2956" s="226"/>
      <c r="C2956" s="226"/>
      <c r="D2956" s="136">
        <v>42751</v>
      </c>
      <c r="E2956" s="136">
        <v>42781</v>
      </c>
      <c r="F2956" s="136">
        <v>42781</v>
      </c>
      <c r="G2956" s="25">
        <f t="shared" si="141"/>
        <v>30</v>
      </c>
      <c r="H2956" s="373">
        <v>77060.095357400001</v>
      </c>
      <c r="I2956" s="121">
        <f t="shared" si="142"/>
        <v>2311802.86</v>
      </c>
    </row>
    <row r="2957" spans="1:9">
      <c r="A2957" s="23">
        <f t="shared" si="143"/>
        <v>2853</v>
      </c>
      <c r="B2957" s="226"/>
      <c r="C2957" s="226"/>
      <c r="D2957" s="136">
        <v>42751</v>
      </c>
      <c r="E2957" s="136">
        <v>42781</v>
      </c>
      <c r="F2957" s="136">
        <v>42781</v>
      </c>
      <c r="G2957" s="25">
        <f t="shared" si="141"/>
        <v>30</v>
      </c>
      <c r="H2957" s="373">
        <v>83624.302640299997</v>
      </c>
      <c r="I2957" s="121">
        <f t="shared" si="142"/>
        <v>2508729.08</v>
      </c>
    </row>
    <row r="2958" spans="1:9">
      <c r="A2958" s="23">
        <f t="shared" si="143"/>
        <v>2854</v>
      </c>
      <c r="B2958" s="226"/>
      <c r="C2958" s="226"/>
      <c r="D2958" s="136">
        <v>42755</v>
      </c>
      <c r="E2958" s="136">
        <v>42781</v>
      </c>
      <c r="F2958" s="136">
        <v>42781</v>
      </c>
      <c r="G2958" s="25">
        <f t="shared" si="141"/>
        <v>26</v>
      </c>
      <c r="H2958" s="373">
        <v>83624.302640299997</v>
      </c>
      <c r="I2958" s="121">
        <f t="shared" si="142"/>
        <v>2174231.87</v>
      </c>
    </row>
    <row r="2959" spans="1:9">
      <c r="A2959" s="23">
        <f t="shared" si="143"/>
        <v>2855</v>
      </c>
      <c r="B2959" s="226"/>
      <c r="C2959" s="226"/>
      <c r="D2959" s="136">
        <v>42755</v>
      </c>
      <c r="E2959" s="136">
        <v>42781</v>
      </c>
      <c r="F2959" s="136">
        <v>42781</v>
      </c>
      <c r="G2959" s="25">
        <f t="shared" si="141"/>
        <v>26</v>
      </c>
      <c r="H2959" s="373">
        <v>84410.158441799984</v>
      </c>
      <c r="I2959" s="121">
        <f t="shared" si="142"/>
        <v>2194664.12</v>
      </c>
    </row>
    <row r="2960" spans="1:9">
      <c r="A2960" s="23">
        <f t="shared" si="143"/>
        <v>2856</v>
      </c>
      <c r="B2960" s="226"/>
      <c r="C2960" s="226"/>
      <c r="D2960" s="136">
        <v>42755</v>
      </c>
      <c r="E2960" s="136">
        <v>42781</v>
      </c>
      <c r="F2960" s="136">
        <v>42781</v>
      </c>
      <c r="G2960" s="25">
        <f t="shared" si="141"/>
        <v>26</v>
      </c>
      <c r="H2960" s="373">
        <v>84132.797570700001</v>
      </c>
      <c r="I2960" s="121">
        <f t="shared" si="142"/>
        <v>2187452.7400000002</v>
      </c>
    </row>
    <row r="2961" spans="1:9">
      <c r="A2961" s="23">
        <f t="shared" si="143"/>
        <v>2857</v>
      </c>
      <c r="B2961" s="226"/>
      <c r="C2961" s="226"/>
      <c r="D2961" s="136">
        <v>42751</v>
      </c>
      <c r="E2961" s="136">
        <v>42781</v>
      </c>
      <c r="F2961" s="136">
        <v>42781</v>
      </c>
      <c r="G2961" s="25">
        <f t="shared" si="141"/>
        <v>30</v>
      </c>
      <c r="H2961" s="373">
        <v>74517.620705499998</v>
      </c>
      <c r="I2961" s="121">
        <f t="shared" si="142"/>
        <v>2235528.62</v>
      </c>
    </row>
    <row r="2962" spans="1:9">
      <c r="A2962" s="23">
        <f t="shared" si="143"/>
        <v>2858</v>
      </c>
      <c r="B2962" s="226"/>
      <c r="C2962" s="226"/>
      <c r="D2962" s="136">
        <v>42751</v>
      </c>
      <c r="E2962" s="136">
        <v>42781</v>
      </c>
      <c r="F2962" s="136">
        <v>42781</v>
      </c>
      <c r="G2962" s="25">
        <f t="shared" si="141"/>
        <v>30</v>
      </c>
      <c r="H2962" s="373">
        <v>83346.941769199999</v>
      </c>
      <c r="I2962" s="121">
        <f t="shared" si="142"/>
        <v>2500408.25</v>
      </c>
    </row>
    <row r="2963" spans="1:9">
      <c r="A2963" s="23">
        <f t="shared" si="143"/>
        <v>2859</v>
      </c>
      <c r="B2963" s="226"/>
      <c r="C2963" s="226"/>
      <c r="D2963" s="136">
        <v>42758</v>
      </c>
      <c r="E2963" s="136">
        <v>42781</v>
      </c>
      <c r="F2963" s="136">
        <v>42781</v>
      </c>
      <c r="G2963" s="25">
        <f t="shared" si="141"/>
        <v>23</v>
      </c>
      <c r="H2963" s="373">
        <v>74194.033022500007</v>
      </c>
      <c r="I2963" s="121">
        <f t="shared" si="142"/>
        <v>1706462.76</v>
      </c>
    </row>
    <row r="2964" spans="1:9">
      <c r="A2964" s="23">
        <f t="shared" si="143"/>
        <v>2860</v>
      </c>
      <c r="B2964" s="226"/>
      <c r="C2964" s="226"/>
      <c r="D2964" s="136">
        <v>42758</v>
      </c>
      <c r="E2964" s="136">
        <v>42781</v>
      </c>
      <c r="F2964" s="136">
        <v>42781</v>
      </c>
      <c r="G2964" s="25">
        <f t="shared" si="141"/>
        <v>23</v>
      </c>
      <c r="H2964" s="373">
        <v>76043.105496599994</v>
      </c>
      <c r="I2964" s="121">
        <f t="shared" si="142"/>
        <v>1748991.43</v>
      </c>
    </row>
    <row r="2965" spans="1:9">
      <c r="A2965" s="23">
        <f t="shared" si="143"/>
        <v>2861</v>
      </c>
      <c r="B2965" s="226"/>
      <c r="C2965" s="226"/>
      <c r="D2965" s="136">
        <v>42758</v>
      </c>
      <c r="E2965" s="136">
        <v>42781</v>
      </c>
      <c r="F2965" s="136">
        <v>42781</v>
      </c>
      <c r="G2965" s="25">
        <f t="shared" si="141"/>
        <v>23</v>
      </c>
      <c r="H2965" s="373">
        <v>84132.797570700001</v>
      </c>
      <c r="I2965" s="121">
        <f t="shared" si="142"/>
        <v>1935054.34</v>
      </c>
    </row>
    <row r="2966" spans="1:9">
      <c r="A2966" s="23">
        <f t="shared" si="143"/>
        <v>2862</v>
      </c>
      <c r="B2966" s="226"/>
      <c r="C2966" s="226"/>
      <c r="D2966" s="136">
        <v>42758</v>
      </c>
      <c r="E2966" s="136">
        <v>42781</v>
      </c>
      <c r="F2966" s="136">
        <v>42781</v>
      </c>
      <c r="G2966" s="25">
        <f t="shared" si="141"/>
        <v>23</v>
      </c>
      <c r="H2966" s="373">
        <v>81913.910601800002</v>
      </c>
      <c r="I2966" s="121">
        <f t="shared" si="142"/>
        <v>1884019.94</v>
      </c>
    </row>
    <row r="2967" spans="1:9">
      <c r="A2967" s="23">
        <f t="shared" si="143"/>
        <v>2863</v>
      </c>
      <c r="B2967" s="226"/>
      <c r="C2967" s="226"/>
      <c r="D2967" s="136">
        <v>42758</v>
      </c>
      <c r="E2967" s="136">
        <v>42781</v>
      </c>
      <c r="F2967" s="136">
        <v>42781</v>
      </c>
      <c r="G2967" s="25">
        <f t="shared" si="141"/>
        <v>23</v>
      </c>
      <c r="H2967" s="373">
        <v>73870.445339600003</v>
      </c>
      <c r="I2967" s="121">
        <f t="shared" si="142"/>
        <v>1699020.24</v>
      </c>
    </row>
    <row r="2968" spans="1:9">
      <c r="A2968" s="23">
        <f t="shared" si="143"/>
        <v>2864</v>
      </c>
      <c r="B2968" s="226"/>
      <c r="C2968" s="226"/>
      <c r="D2968" s="136">
        <v>42758</v>
      </c>
      <c r="E2968" s="136">
        <v>42781</v>
      </c>
      <c r="F2968" s="136">
        <v>42781</v>
      </c>
      <c r="G2968" s="25">
        <f t="shared" si="141"/>
        <v>23</v>
      </c>
      <c r="H2968" s="373">
        <v>81729.003354400003</v>
      </c>
      <c r="I2968" s="121">
        <f t="shared" si="142"/>
        <v>1879767.08</v>
      </c>
    </row>
    <row r="2969" spans="1:9">
      <c r="A2969" s="23">
        <f t="shared" si="143"/>
        <v>2865</v>
      </c>
      <c r="B2969" s="226"/>
      <c r="C2969" s="226"/>
      <c r="D2969" s="136">
        <v>42751</v>
      </c>
      <c r="E2969" s="136">
        <v>42781</v>
      </c>
      <c r="F2969" s="136">
        <v>42781</v>
      </c>
      <c r="G2969" s="25">
        <f t="shared" si="141"/>
        <v>30</v>
      </c>
      <c r="H2969" s="373">
        <v>83578.075828500005</v>
      </c>
      <c r="I2969" s="121">
        <f t="shared" si="142"/>
        <v>2507342.27</v>
      </c>
    </row>
    <row r="2970" spans="1:9">
      <c r="A2970" s="23">
        <f t="shared" si="143"/>
        <v>2866</v>
      </c>
      <c r="B2970" s="226"/>
      <c r="C2970" s="226"/>
      <c r="D2970" s="136">
        <v>42758</v>
      </c>
      <c r="E2970" s="136">
        <v>42781</v>
      </c>
      <c r="F2970" s="136">
        <v>42781</v>
      </c>
      <c r="G2970" s="25">
        <f t="shared" si="141"/>
        <v>23</v>
      </c>
      <c r="H2970" s="373">
        <v>82098.817849200001</v>
      </c>
      <c r="I2970" s="121">
        <f t="shared" si="142"/>
        <v>1888272.81</v>
      </c>
    </row>
    <row r="2971" spans="1:9">
      <c r="A2971" s="23">
        <f t="shared" si="143"/>
        <v>2867</v>
      </c>
      <c r="B2971" s="226"/>
      <c r="C2971" s="226"/>
      <c r="D2971" s="136">
        <v>42758</v>
      </c>
      <c r="E2971" s="136">
        <v>42781</v>
      </c>
      <c r="F2971" s="136">
        <v>42781</v>
      </c>
      <c r="G2971" s="25">
        <f t="shared" si="141"/>
        <v>23</v>
      </c>
      <c r="H2971" s="373">
        <v>73315.723597300006</v>
      </c>
      <c r="I2971" s="121">
        <f t="shared" si="142"/>
        <v>1686261.64</v>
      </c>
    </row>
    <row r="2972" spans="1:9">
      <c r="A2972" s="23">
        <f t="shared" si="143"/>
        <v>2868</v>
      </c>
      <c r="B2972" s="226"/>
      <c r="C2972" s="226"/>
      <c r="D2972" s="136">
        <v>42758</v>
      </c>
      <c r="E2972" s="136">
        <v>42781</v>
      </c>
      <c r="F2972" s="136">
        <v>42781</v>
      </c>
      <c r="G2972" s="25">
        <f t="shared" si="141"/>
        <v>23</v>
      </c>
      <c r="H2972" s="373">
        <v>81775.230166299996</v>
      </c>
      <c r="I2972" s="121">
        <f t="shared" si="142"/>
        <v>1880830.29</v>
      </c>
    </row>
    <row r="2973" spans="1:9">
      <c r="A2973" s="23">
        <f t="shared" si="143"/>
        <v>2869</v>
      </c>
      <c r="B2973" s="226"/>
      <c r="C2973" s="226"/>
      <c r="D2973" s="136">
        <v>42755</v>
      </c>
      <c r="E2973" s="136">
        <v>42781</v>
      </c>
      <c r="F2973" s="136">
        <v>42781</v>
      </c>
      <c r="G2973" s="25">
        <f t="shared" si="141"/>
        <v>26</v>
      </c>
      <c r="H2973" s="373">
        <v>83624.302640299997</v>
      </c>
      <c r="I2973" s="121">
        <f t="shared" si="142"/>
        <v>2174231.87</v>
      </c>
    </row>
    <row r="2974" spans="1:9">
      <c r="A2974" s="23">
        <f t="shared" si="143"/>
        <v>2870</v>
      </c>
      <c r="B2974" s="226"/>
      <c r="C2974" s="226"/>
      <c r="D2974" s="136">
        <v>42765</v>
      </c>
      <c r="E2974" s="136">
        <v>42781</v>
      </c>
      <c r="F2974" s="136">
        <v>42781</v>
      </c>
      <c r="G2974" s="25">
        <f t="shared" si="141"/>
        <v>16</v>
      </c>
      <c r="H2974" s="373">
        <v>83115.807709999994</v>
      </c>
      <c r="I2974" s="121">
        <f t="shared" si="142"/>
        <v>1329852.92</v>
      </c>
    </row>
    <row r="2975" spans="1:9">
      <c r="A2975" s="23">
        <f t="shared" si="143"/>
        <v>2871</v>
      </c>
      <c r="B2975" s="226"/>
      <c r="C2975" s="226"/>
      <c r="D2975" s="136">
        <v>42765</v>
      </c>
      <c r="E2975" s="136">
        <v>42781</v>
      </c>
      <c r="F2975" s="136">
        <v>42781</v>
      </c>
      <c r="G2975" s="25">
        <f t="shared" si="141"/>
        <v>16</v>
      </c>
      <c r="H2975" s="373">
        <v>75950.651872899994</v>
      </c>
      <c r="I2975" s="121">
        <f t="shared" si="142"/>
        <v>1215210.43</v>
      </c>
    </row>
    <row r="2976" spans="1:9">
      <c r="A2976" s="23">
        <f t="shared" si="143"/>
        <v>2872</v>
      </c>
      <c r="B2976" s="226"/>
      <c r="C2976" s="226"/>
      <c r="D2976" s="136">
        <v>42765</v>
      </c>
      <c r="E2976" s="136">
        <v>42781</v>
      </c>
      <c r="F2976" s="136">
        <v>42781</v>
      </c>
      <c r="G2976" s="25">
        <f t="shared" si="141"/>
        <v>16</v>
      </c>
      <c r="H2976" s="373">
        <v>76274.2395559</v>
      </c>
      <c r="I2976" s="121">
        <f t="shared" si="142"/>
        <v>1220387.83</v>
      </c>
    </row>
    <row r="2977" spans="1:9">
      <c r="A2977" s="23">
        <f t="shared" si="143"/>
        <v>2873</v>
      </c>
      <c r="B2977" s="226"/>
      <c r="C2977" s="226"/>
      <c r="D2977" s="136">
        <v>42765</v>
      </c>
      <c r="E2977" s="136">
        <v>42781</v>
      </c>
      <c r="F2977" s="136">
        <v>42781</v>
      </c>
      <c r="G2977" s="25">
        <f t="shared" si="141"/>
        <v>16</v>
      </c>
      <c r="H2977" s="373">
        <v>84271.478006300007</v>
      </c>
      <c r="I2977" s="121">
        <f t="shared" si="142"/>
        <v>1348343.65</v>
      </c>
    </row>
    <row r="2978" spans="1:9">
      <c r="A2978" s="23">
        <f t="shared" si="143"/>
        <v>2874</v>
      </c>
      <c r="B2978" s="226"/>
      <c r="C2978" s="226"/>
      <c r="D2978" s="136">
        <v>42766</v>
      </c>
      <c r="E2978" s="136">
        <v>42781</v>
      </c>
      <c r="F2978" s="136">
        <v>42781</v>
      </c>
      <c r="G2978" s="25">
        <f t="shared" si="141"/>
        <v>15</v>
      </c>
      <c r="H2978" s="373">
        <v>84225.2511944</v>
      </c>
      <c r="I2978" s="121">
        <f t="shared" si="142"/>
        <v>1263378.77</v>
      </c>
    </row>
    <row r="2979" spans="1:9">
      <c r="A2979" s="23">
        <f t="shared" si="143"/>
        <v>2875</v>
      </c>
      <c r="B2979" s="226"/>
      <c r="C2979" s="226"/>
      <c r="D2979" s="136">
        <v>42765</v>
      </c>
      <c r="E2979" s="136">
        <v>42781</v>
      </c>
      <c r="F2979" s="136">
        <v>42781</v>
      </c>
      <c r="G2979" s="25">
        <f t="shared" si="141"/>
        <v>16</v>
      </c>
      <c r="H2979" s="373">
        <v>83624.302640299997</v>
      </c>
      <c r="I2979" s="121">
        <f t="shared" si="142"/>
        <v>1337988.8400000001</v>
      </c>
    </row>
    <row r="2980" spans="1:9">
      <c r="A2980" s="23">
        <f t="shared" si="143"/>
        <v>2876</v>
      </c>
      <c r="B2980" s="226"/>
      <c r="C2980" s="226"/>
      <c r="D2980" s="136">
        <v>42765</v>
      </c>
      <c r="E2980" s="136">
        <v>42781</v>
      </c>
      <c r="F2980" s="136">
        <v>42781</v>
      </c>
      <c r="G2980" s="25">
        <f t="shared" si="141"/>
        <v>16</v>
      </c>
      <c r="H2980" s="373">
        <v>84410.158441799984</v>
      </c>
      <c r="I2980" s="121">
        <f t="shared" si="142"/>
        <v>1350562.54</v>
      </c>
    </row>
    <row r="2981" spans="1:9">
      <c r="A2981" s="23">
        <f t="shared" si="143"/>
        <v>2877</v>
      </c>
      <c r="B2981" s="226"/>
      <c r="C2981" s="226"/>
      <c r="D2981" s="136">
        <v>42766</v>
      </c>
      <c r="E2981" s="136">
        <v>42781</v>
      </c>
      <c r="F2981" s="136">
        <v>42781</v>
      </c>
      <c r="G2981" s="25">
        <f t="shared" si="141"/>
        <v>15</v>
      </c>
      <c r="H2981" s="373">
        <v>75164.796071399993</v>
      </c>
      <c r="I2981" s="121">
        <f t="shared" si="142"/>
        <v>1127471.94</v>
      </c>
    </row>
    <row r="2982" spans="1:9">
      <c r="A2982" s="23">
        <f t="shared" si="143"/>
        <v>2878</v>
      </c>
      <c r="B2982" s="226"/>
      <c r="C2982" s="226"/>
      <c r="D2982" s="136">
        <v>42766</v>
      </c>
      <c r="E2982" s="136">
        <v>42781</v>
      </c>
      <c r="F2982" s="136">
        <v>42781</v>
      </c>
      <c r="G2982" s="25">
        <f t="shared" si="141"/>
        <v>15</v>
      </c>
      <c r="H2982" s="373">
        <v>85242.241055199993</v>
      </c>
      <c r="I2982" s="121">
        <f t="shared" si="142"/>
        <v>1278633.6200000001</v>
      </c>
    </row>
    <row r="2983" spans="1:9">
      <c r="A2983" s="23">
        <f t="shared" si="143"/>
        <v>2879</v>
      </c>
      <c r="B2983" s="226"/>
      <c r="C2983" s="226"/>
      <c r="D2983" s="136">
        <v>42765</v>
      </c>
      <c r="E2983" s="136">
        <v>42781</v>
      </c>
      <c r="F2983" s="136">
        <v>42781</v>
      </c>
      <c r="G2983" s="25">
        <f t="shared" si="141"/>
        <v>16</v>
      </c>
      <c r="H2983" s="373">
        <v>75673.291001799997</v>
      </c>
      <c r="I2983" s="121">
        <f t="shared" si="142"/>
        <v>1210772.6599999999</v>
      </c>
    </row>
    <row r="2984" spans="1:9">
      <c r="A2984" s="23">
        <f t="shared" si="143"/>
        <v>2880</v>
      </c>
      <c r="B2984" s="226"/>
      <c r="C2984" s="226"/>
      <c r="D2984" s="136">
        <v>42766</v>
      </c>
      <c r="E2984" s="136">
        <v>42781</v>
      </c>
      <c r="F2984" s="136">
        <v>42781</v>
      </c>
      <c r="G2984" s="25">
        <f t="shared" si="141"/>
        <v>15</v>
      </c>
      <c r="H2984" s="373">
        <v>71352.320000000007</v>
      </c>
      <c r="I2984" s="121">
        <f t="shared" si="142"/>
        <v>1070284.8</v>
      </c>
    </row>
    <row r="2985" spans="1:9">
      <c r="A2985" s="23">
        <f t="shared" si="143"/>
        <v>2881</v>
      </c>
      <c r="B2985" s="226" t="s">
        <v>278</v>
      </c>
      <c r="C2985" s="226" t="s">
        <v>654</v>
      </c>
      <c r="D2985" s="136">
        <v>42774</v>
      </c>
      <c r="E2985" s="136">
        <v>42793</v>
      </c>
      <c r="F2985" s="136">
        <v>42793</v>
      </c>
      <c r="G2985" s="25">
        <f t="shared" ref="G2985:G3048" si="144">F2985-D2985</f>
        <v>19</v>
      </c>
      <c r="H2985" s="373">
        <v>77384.759999999995</v>
      </c>
      <c r="I2985" s="121">
        <f t="shared" ref="I2985:I3048" si="145">ROUND(G2985*H2985,2)</f>
        <v>1470310.44</v>
      </c>
    </row>
    <row r="2986" spans="1:9">
      <c r="A2986" s="23">
        <f t="shared" si="143"/>
        <v>2882</v>
      </c>
      <c r="B2986" s="226"/>
      <c r="C2986" s="226"/>
      <c r="D2986" s="136">
        <v>42774</v>
      </c>
      <c r="E2986" s="136">
        <v>42793</v>
      </c>
      <c r="F2986" s="136">
        <v>42793</v>
      </c>
      <c r="G2986" s="25">
        <f t="shared" si="144"/>
        <v>19</v>
      </c>
      <c r="H2986" s="373">
        <v>76982.820000000007</v>
      </c>
      <c r="I2986" s="121">
        <f t="shared" si="145"/>
        <v>1462673.58</v>
      </c>
    </row>
    <row r="2987" spans="1:9">
      <c r="A2987" s="23">
        <f t="shared" si="143"/>
        <v>2883</v>
      </c>
      <c r="B2987" s="226"/>
      <c r="C2987" s="226"/>
      <c r="D2987" s="136">
        <v>42774</v>
      </c>
      <c r="E2987" s="136">
        <v>42793</v>
      </c>
      <c r="F2987" s="136">
        <v>42793</v>
      </c>
      <c r="G2987" s="25">
        <f t="shared" si="144"/>
        <v>19</v>
      </c>
      <c r="H2987" s="373">
        <v>77384.33</v>
      </c>
      <c r="I2987" s="121">
        <f t="shared" si="145"/>
        <v>1470302.27</v>
      </c>
    </row>
    <row r="2988" spans="1:9">
      <c r="A2988" s="23">
        <f t="shared" si="143"/>
        <v>2884</v>
      </c>
      <c r="B2988" s="226"/>
      <c r="C2988" s="226"/>
      <c r="D2988" s="136">
        <v>42774</v>
      </c>
      <c r="E2988" s="136">
        <v>42793</v>
      </c>
      <c r="F2988" s="136">
        <v>42793</v>
      </c>
      <c r="G2988" s="25">
        <f t="shared" si="144"/>
        <v>19</v>
      </c>
      <c r="H2988" s="373">
        <v>76982.820000000007</v>
      </c>
      <c r="I2988" s="121">
        <f t="shared" si="145"/>
        <v>1462673.58</v>
      </c>
    </row>
    <row r="2989" spans="1:9">
      <c r="A2989" s="23">
        <f t="shared" si="143"/>
        <v>2885</v>
      </c>
      <c r="B2989" s="226"/>
      <c r="C2989" s="226"/>
      <c r="D2989" s="136">
        <v>42774</v>
      </c>
      <c r="E2989" s="136">
        <v>42793</v>
      </c>
      <c r="F2989" s="136">
        <v>42793</v>
      </c>
      <c r="G2989" s="25">
        <f t="shared" si="144"/>
        <v>19</v>
      </c>
      <c r="H2989" s="373">
        <v>77384.33</v>
      </c>
      <c r="I2989" s="121">
        <f t="shared" si="145"/>
        <v>1470302.27</v>
      </c>
    </row>
    <row r="2990" spans="1:9">
      <c r="A2990" s="23">
        <f t="shared" si="143"/>
        <v>2886</v>
      </c>
      <c r="B2990" s="226"/>
      <c r="C2990" s="226"/>
      <c r="D2990" s="136">
        <v>42774</v>
      </c>
      <c r="E2990" s="136">
        <v>42793</v>
      </c>
      <c r="F2990" s="136">
        <v>42793</v>
      </c>
      <c r="G2990" s="25">
        <f t="shared" si="144"/>
        <v>19</v>
      </c>
      <c r="H2990" s="373">
        <v>77384.33</v>
      </c>
      <c r="I2990" s="121">
        <f t="shared" si="145"/>
        <v>1470302.27</v>
      </c>
    </row>
    <row r="2991" spans="1:9">
      <c r="A2991" s="23">
        <f t="shared" si="143"/>
        <v>2887</v>
      </c>
      <c r="B2991" s="226"/>
      <c r="C2991" s="226"/>
      <c r="D2991" s="136">
        <v>42774</v>
      </c>
      <c r="E2991" s="136">
        <v>42793</v>
      </c>
      <c r="F2991" s="136">
        <v>42793</v>
      </c>
      <c r="G2991" s="25">
        <f t="shared" si="144"/>
        <v>19</v>
      </c>
      <c r="H2991" s="373">
        <v>77384.33</v>
      </c>
      <c r="I2991" s="121">
        <f t="shared" si="145"/>
        <v>1470302.27</v>
      </c>
    </row>
    <row r="2992" spans="1:9">
      <c r="A2992" s="23">
        <f t="shared" si="143"/>
        <v>2888</v>
      </c>
      <c r="B2992" s="226"/>
      <c r="C2992" s="226"/>
      <c r="D2992" s="136">
        <v>42774</v>
      </c>
      <c r="E2992" s="136">
        <v>42793</v>
      </c>
      <c r="F2992" s="136">
        <v>42793</v>
      </c>
      <c r="G2992" s="25">
        <f t="shared" si="144"/>
        <v>19</v>
      </c>
      <c r="H2992" s="373">
        <v>76982.820000000007</v>
      </c>
      <c r="I2992" s="121">
        <f t="shared" si="145"/>
        <v>1462673.58</v>
      </c>
    </row>
    <row r="2993" spans="1:9">
      <c r="A2993" s="23">
        <f t="shared" si="143"/>
        <v>2889</v>
      </c>
      <c r="B2993" s="226"/>
      <c r="C2993" s="226"/>
      <c r="D2993" s="136">
        <v>42774</v>
      </c>
      <c r="E2993" s="136">
        <v>42793</v>
      </c>
      <c r="F2993" s="136">
        <v>42793</v>
      </c>
      <c r="G2993" s="25">
        <f t="shared" si="144"/>
        <v>19</v>
      </c>
      <c r="H2993" s="373">
        <v>76982.820000000007</v>
      </c>
      <c r="I2993" s="121">
        <f t="shared" si="145"/>
        <v>1462673.58</v>
      </c>
    </row>
    <row r="2994" spans="1:9">
      <c r="A2994" s="23">
        <f t="shared" si="143"/>
        <v>2890</v>
      </c>
      <c r="B2994" s="226"/>
      <c r="C2994" s="226"/>
      <c r="D2994" s="136">
        <v>42774</v>
      </c>
      <c r="E2994" s="136">
        <v>42793</v>
      </c>
      <c r="F2994" s="136">
        <v>42793</v>
      </c>
      <c r="G2994" s="25">
        <f t="shared" si="144"/>
        <v>19</v>
      </c>
      <c r="H2994" s="373">
        <v>77384.33</v>
      </c>
      <c r="I2994" s="121">
        <f t="shared" si="145"/>
        <v>1470302.27</v>
      </c>
    </row>
    <row r="2995" spans="1:9">
      <c r="A2995" s="23">
        <f t="shared" si="143"/>
        <v>2891</v>
      </c>
      <c r="B2995" s="226"/>
      <c r="C2995" s="226"/>
      <c r="D2995" s="136">
        <v>42774</v>
      </c>
      <c r="E2995" s="136">
        <v>42793</v>
      </c>
      <c r="F2995" s="136">
        <v>42793</v>
      </c>
      <c r="G2995" s="25">
        <f t="shared" si="144"/>
        <v>19</v>
      </c>
      <c r="H2995" s="373">
        <v>77384.33</v>
      </c>
      <c r="I2995" s="121">
        <f t="shared" si="145"/>
        <v>1470302.27</v>
      </c>
    </row>
    <row r="2996" spans="1:9">
      <c r="A2996" s="23">
        <f t="shared" si="143"/>
        <v>2892</v>
      </c>
      <c r="B2996" s="226"/>
      <c r="C2996" s="226"/>
      <c r="D2996" s="136">
        <v>42781</v>
      </c>
      <c r="E2996" s="136">
        <v>42793</v>
      </c>
      <c r="F2996" s="136">
        <v>42793</v>
      </c>
      <c r="G2996" s="25">
        <f t="shared" si="144"/>
        <v>12</v>
      </c>
      <c r="H2996" s="373">
        <v>74529.86</v>
      </c>
      <c r="I2996" s="121">
        <f t="shared" si="145"/>
        <v>894358.32</v>
      </c>
    </row>
    <row r="2997" spans="1:9">
      <c r="A2997" s="23">
        <f t="shared" si="143"/>
        <v>2893</v>
      </c>
      <c r="B2997" s="226"/>
      <c r="C2997" s="226"/>
      <c r="D2997" s="136">
        <v>42781</v>
      </c>
      <c r="E2997" s="136">
        <v>42793</v>
      </c>
      <c r="F2997" s="136">
        <v>42793</v>
      </c>
      <c r="G2997" s="25">
        <f t="shared" si="144"/>
        <v>12</v>
      </c>
      <c r="H2997" s="373">
        <v>74529.86</v>
      </c>
      <c r="I2997" s="121">
        <f t="shared" si="145"/>
        <v>894358.32</v>
      </c>
    </row>
    <row r="2998" spans="1:9">
      <c r="A2998" s="23">
        <f t="shared" ref="A2998:A3061" si="146">A2997+1</f>
        <v>2894</v>
      </c>
      <c r="B2998" s="226"/>
      <c r="C2998" s="226"/>
      <c r="D2998" s="136">
        <v>42781</v>
      </c>
      <c r="E2998" s="136">
        <v>42793</v>
      </c>
      <c r="F2998" s="136">
        <v>42793</v>
      </c>
      <c r="G2998" s="25">
        <f t="shared" si="144"/>
        <v>12</v>
      </c>
      <c r="H2998" s="373">
        <v>74529.86</v>
      </c>
      <c r="I2998" s="121">
        <f t="shared" si="145"/>
        <v>894358.32</v>
      </c>
    </row>
    <row r="2999" spans="1:9">
      <c r="A2999" s="23">
        <f t="shared" si="146"/>
        <v>2895</v>
      </c>
      <c r="B2999" s="226"/>
      <c r="C2999" s="226"/>
      <c r="D2999" s="136">
        <v>42781</v>
      </c>
      <c r="E2999" s="136">
        <v>42793</v>
      </c>
      <c r="F2999" s="136">
        <v>42793</v>
      </c>
      <c r="G2999" s="25">
        <f t="shared" si="144"/>
        <v>12</v>
      </c>
      <c r="H2999" s="373">
        <v>74529.86</v>
      </c>
      <c r="I2999" s="121">
        <f t="shared" si="145"/>
        <v>894358.32</v>
      </c>
    </row>
    <row r="3000" spans="1:9">
      <c r="A3000" s="23">
        <f t="shared" si="146"/>
        <v>2896</v>
      </c>
      <c r="B3000" s="226"/>
      <c r="C3000" s="226"/>
      <c r="D3000" s="136">
        <v>42781</v>
      </c>
      <c r="E3000" s="136">
        <v>42793</v>
      </c>
      <c r="F3000" s="136">
        <v>42793</v>
      </c>
      <c r="G3000" s="25">
        <f t="shared" si="144"/>
        <v>12</v>
      </c>
      <c r="H3000" s="373">
        <v>74918.75</v>
      </c>
      <c r="I3000" s="121">
        <f t="shared" si="145"/>
        <v>899025</v>
      </c>
    </row>
    <row r="3001" spans="1:9">
      <c r="A3001" s="23">
        <f t="shared" si="146"/>
        <v>2897</v>
      </c>
      <c r="B3001" s="226"/>
      <c r="C3001" s="226"/>
      <c r="D3001" s="136">
        <v>42781</v>
      </c>
      <c r="E3001" s="136">
        <v>42793</v>
      </c>
      <c r="F3001" s="136">
        <v>42793</v>
      </c>
      <c r="G3001" s="25">
        <f t="shared" si="144"/>
        <v>12</v>
      </c>
      <c r="H3001" s="373">
        <v>74918.75</v>
      </c>
      <c r="I3001" s="121">
        <f t="shared" si="145"/>
        <v>899025</v>
      </c>
    </row>
    <row r="3002" spans="1:9">
      <c r="A3002" s="23">
        <f t="shared" si="146"/>
        <v>2898</v>
      </c>
      <c r="B3002" s="226"/>
      <c r="C3002" s="226"/>
      <c r="D3002" s="136">
        <v>42781</v>
      </c>
      <c r="E3002" s="136">
        <v>42793</v>
      </c>
      <c r="F3002" s="136">
        <v>42793</v>
      </c>
      <c r="G3002" s="25">
        <f t="shared" si="144"/>
        <v>12</v>
      </c>
      <c r="H3002" s="373">
        <v>74918.75</v>
      </c>
      <c r="I3002" s="121">
        <f t="shared" si="145"/>
        <v>899025</v>
      </c>
    </row>
    <row r="3003" spans="1:9">
      <c r="A3003" s="23">
        <f t="shared" si="146"/>
        <v>2899</v>
      </c>
      <c r="B3003" s="226"/>
      <c r="C3003" s="226"/>
      <c r="D3003" s="136">
        <v>42781</v>
      </c>
      <c r="E3003" s="136">
        <v>42793</v>
      </c>
      <c r="F3003" s="136">
        <v>42793</v>
      </c>
      <c r="G3003" s="25">
        <f t="shared" si="144"/>
        <v>12</v>
      </c>
      <c r="H3003" s="373">
        <v>74918.75</v>
      </c>
      <c r="I3003" s="121">
        <f t="shared" si="145"/>
        <v>899025</v>
      </c>
    </row>
    <row r="3004" spans="1:9">
      <c r="A3004" s="23">
        <f t="shared" si="146"/>
        <v>2900</v>
      </c>
      <c r="B3004" s="226"/>
      <c r="C3004" s="226"/>
      <c r="D3004" s="136">
        <v>42781</v>
      </c>
      <c r="E3004" s="136">
        <v>42793</v>
      </c>
      <c r="F3004" s="136">
        <v>42793</v>
      </c>
      <c r="G3004" s="25">
        <f t="shared" si="144"/>
        <v>12</v>
      </c>
      <c r="H3004" s="373">
        <v>74529.86</v>
      </c>
      <c r="I3004" s="121">
        <f t="shared" si="145"/>
        <v>894358.32</v>
      </c>
    </row>
    <row r="3005" spans="1:9">
      <c r="A3005" s="23">
        <f t="shared" si="146"/>
        <v>2901</v>
      </c>
      <c r="B3005" s="226"/>
      <c r="C3005" s="226"/>
      <c r="D3005" s="136">
        <v>42781</v>
      </c>
      <c r="E3005" s="136">
        <v>42793</v>
      </c>
      <c r="F3005" s="136">
        <v>42793</v>
      </c>
      <c r="G3005" s="25">
        <f t="shared" si="144"/>
        <v>12</v>
      </c>
      <c r="H3005" s="373">
        <v>74918.75</v>
      </c>
      <c r="I3005" s="121">
        <f t="shared" si="145"/>
        <v>899025</v>
      </c>
    </row>
    <row r="3006" spans="1:9">
      <c r="A3006" s="23">
        <f t="shared" si="146"/>
        <v>2902</v>
      </c>
      <c r="B3006" s="226"/>
      <c r="C3006" s="226"/>
      <c r="D3006" s="136">
        <v>42781</v>
      </c>
      <c r="E3006" s="136">
        <v>42793</v>
      </c>
      <c r="F3006" s="136">
        <v>42793</v>
      </c>
      <c r="G3006" s="25">
        <f t="shared" si="144"/>
        <v>12</v>
      </c>
      <c r="H3006" s="373">
        <v>74918.75</v>
      </c>
      <c r="I3006" s="121">
        <f t="shared" si="145"/>
        <v>899025</v>
      </c>
    </row>
    <row r="3007" spans="1:9">
      <c r="A3007" s="23">
        <f t="shared" si="146"/>
        <v>2903</v>
      </c>
      <c r="B3007" s="226" t="s">
        <v>278</v>
      </c>
      <c r="C3007" s="226" t="s">
        <v>655</v>
      </c>
      <c r="D3007" s="136">
        <v>42774</v>
      </c>
      <c r="E3007" s="136">
        <v>42809</v>
      </c>
      <c r="F3007" s="136">
        <v>42809</v>
      </c>
      <c r="G3007" s="25">
        <f t="shared" si="144"/>
        <v>35</v>
      </c>
      <c r="H3007" s="373">
        <v>-0.44023999999999996</v>
      </c>
      <c r="I3007" s="121">
        <f t="shared" si="145"/>
        <v>-15.41</v>
      </c>
    </row>
    <row r="3008" spans="1:9">
      <c r="A3008" s="23">
        <f t="shared" si="146"/>
        <v>2904</v>
      </c>
      <c r="B3008" s="226" t="s">
        <v>278</v>
      </c>
      <c r="C3008" s="226" t="s">
        <v>656</v>
      </c>
      <c r="D3008" s="136">
        <v>42807</v>
      </c>
      <c r="E3008" s="136">
        <v>42821</v>
      </c>
      <c r="F3008" s="136">
        <v>42821</v>
      </c>
      <c r="G3008" s="25">
        <f t="shared" si="144"/>
        <v>14</v>
      </c>
      <c r="H3008" s="373">
        <v>68951.040000000008</v>
      </c>
      <c r="I3008" s="121">
        <f t="shared" si="145"/>
        <v>965314.56000000006</v>
      </c>
    </row>
    <row r="3009" spans="1:9">
      <c r="A3009" s="23">
        <f t="shared" si="146"/>
        <v>2905</v>
      </c>
      <c r="B3009" s="226"/>
      <c r="C3009" s="226"/>
      <c r="D3009" s="136">
        <v>42797</v>
      </c>
      <c r="E3009" s="136">
        <v>42821</v>
      </c>
      <c r="F3009" s="136">
        <v>42821</v>
      </c>
      <c r="G3009" s="25">
        <f t="shared" si="144"/>
        <v>24</v>
      </c>
      <c r="H3009" s="373">
        <v>77527.040000000008</v>
      </c>
      <c r="I3009" s="121">
        <f t="shared" si="145"/>
        <v>1860648.96</v>
      </c>
    </row>
    <row r="3010" spans="1:9">
      <c r="A3010" s="23">
        <f t="shared" si="146"/>
        <v>2906</v>
      </c>
      <c r="B3010" s="226"/>
      <c r="C3010" s="226"/>
      <c r="D3010" s="136">
        <v>42800</v>
      </c>
      <c r="E3010" s="136">
        <v>42821</v>
      </c>
      <c r="F3010" s="136">
        <v>42821</v>
      </c>
      <c r="G3010" s="25">
        <f t="shared" si="144"/>
        <v>21</v>
      </c>
      <c r="H3010" s="373">
        <v>78127.360000000001</v>
      </c>
      <c r="I3010" s="121">
        <f t="shared" si="145"/>
        <v>1640674.56</v>
      </c>
    </row>
    <row r="3011" spans="1:9">
      <c r="A3011" s="23">
        <f t="shared" si="146"/>
        <v>2907</v>
      </c>
      <c r="B3011" s="226"/>
      <c r="C3011" s="226"/>
      <c r="D3011" s="136">
        <v>42800</v>
      </c>
      <c r="E3011" s="136">
        <v>42821</v>
      </c>
      <c r="F3011" s="136">
        <v>42821</v>
      </c>
      <c r="G3011" s="25">
        <f t="shared" si="144"/>
        <v>21</v>
      </c>
      <c r="H3011" s="373">
        <v>77398.400000000009</v>
      </c>
      <c r="I3011" s="121">
        <f t="shared" si="145"/>
        <v>1625366.4</v>
      </c>
    </row>
    <row r="3012" spans="1:9">
      <c r="A3012" s="23">
        <f t="shared" si="146"/>
        <v>2908</v>
      </c>
      <c r="B3012" s="226"/>
      <c r="C3012" s="226"/>
      <c r="D3012" s="136">
        <v>42803</v>
      </c>
      <c r="E3012" s="136">
        <v>42821</v>
      </c>
      <c r="F3012" s="136">
        <v>42821</v>
      </c>
      <c r="G3012" s="25">
        <f t="shared" si="144"/>
        <v>18</v>
      </c>
      <c r="H3012" s="373">
        <v>79070.720000000001</v>
      </c>
      <c r="I3012" s="121">
        <f t="shared" si="145"/>
        <v>1423272.96</v>
      </c>
    </row>
    <row r="3013" spans="1:9">
      <c r="A3013" s="23">
        <f t="shared" si="146"/>
        <v>2909</v>
      </c>
      <c r="B3013" s="226"/>
      <c r="C3013" s="226"/>
      <c r="D3013" s="136">
        <v>42803</v>
      </c>
      <c r="E3013" s="136">
        <v>42821</v>
      </c>
      <c r="F3013" s="136">
        <v>42821</v>
      </c>
      <c r="G3013" s="25">
        <f t="shared" si="144"/>
        <v>18</v>
      </c>
      <c r="H3013" s="373">
        <v>78084.479999999996</v>
      </c>
      <c r="I3013" s="121">
        <f t="shared" si="145"/>
        <v>1405520.64</v>
      </c>
    </row>
    <row r="3014" spans="1:9">
      <c r="A3014" s="23">
        <f t="shared" si="146"/>
        <v>2910</v>
      </c>
      <c r="B3014" s="226"/>
      <c r="C3014" s="226"/>
      <c r="D3014" s="136">
        <v>42800</v>
      </c>
      <c r="E3014" s="136">
        <v>42821</v>
      </c>
      <c r="F3014" s="136">
        <v>42821</v>
      </c>
      <c r="G3014" s="25">
        <f t="shared" si="144"/>
        <v>21</v>
      </c>
      <c r="H3014" s="373">
        <v>78599.040000000008</v>
      </c>
      <c r="I3014" s="121">
        <f t="shared" si="145"/>
        <v>1650579.84</v>
      </c>
    </row>
    <row r="3015" spans="1:9">
      <c r="A3015" s="23">
        <f t="shared" si="146"/>
        <v>2911</v>
      </c>
      <c r="B3015" s="226"/>
      <c r="C3015" s="226"/>
      <c r="D3015" s="136">
        <v>42802</v>
      </c>
      <c r="E3015" s="136">
        <v>42821</v>
      </c>
      <c r="F3015" s="136">
        <v>42821</v>
      </c>
      <c r="G3015" s="25">
        <f t="shared" si="144"/>
        <v>19</v>
      </c>
      <c r="H3015" s="373">
        <v>71052.160000000003</v>
      </c>
      <c r="I3015" s="121">
        <f t="shared" si="145"/>
        <v>1349991.04</v>
      </c>
    </row>
    <row r="3016" spans="1:9">
      <c r="A3016" s="23">
        <f t="shared" si="146"/>
        <v>2912</v>
      </c>
      <c r="B3016" s="226"/>
      <c r="C3016" s="226"/>
      <c r="D3016" s="136">
        <v>42803</v>
      </c>
      <c r="E3016" s="136">
        <v>42821</v>
      </c>
      <c r="F3016" s="136">
        <v>42821</v>
      </c>
      <c r="G3016" s="25">
        <f t="shared" si="144"/>
        <v>18</v>
      </c>
      <c r="H3016" s="373">
        <v>77955.839999999997</v>
      </c>
      <c r="I3016" s="121">
        <f t="shared" si="145"/>
        <v>1403205.12</v>
      </c>
    </row>
    <row r="3017" spans="1:9">
      <c r="A3017" s="23">
        <f t="shared" si="146"/>
        <v>2913</v>
      </c>
      <c r="B3017" s="226"/>
      <c r="C3017" s="226"/>
      <c r="D3017" s="136">
        <v>42803</v>
      </c>
      <c r="E3017" s="136">
        <v>42821</v>
      </c>
      <c r="F3017" s="136">
        <v>42821</v>
      </c>
      <c r="G3017" s="25">
        <f t="shared" si="144"/>
        <v>18</v>
      </c>
      <c r="H3017" s="373">
        <v>78127.360000000001</v>
      </c>
      <c r="I3017" s="121">
        <f t="shared" si="145"/>
        <v>1406292.48</v>
      </c>
    </row>
    <row r="3018" spans="1:9">
      <c r="A3018" s="23">
        <f t="shared" si="146"/>
        <v>2914</v>
      </c>
      <c r="B3018" s="226"/>
      <c r="C3018" s="226"/>
      <c r="D3018" s="136">
        <v>42803</v>
      </c>
      <c r="E3018" s="136">
        <v>42821</v>
      </c>
      <c r="F3018" s="136">
        <v>42821</v>
      </c>
      <c r="G3018" s="25">
        <f t="shared" si="144"/>
        <v>18</v>
      </c>
      <c r="H3018" s="373">
        <v>69165.440000000002</v>
      </c>
      <c r="I3018" s="121">
        <f t="shared" si="145"/>
        <v>1244977.92</v>
      </c>
    </row>
    <row r="3019" spans="1:9">
      <c r="A3019" s="23">
        <f t="shared" si="146"/>
        <v>2915</v>
      </c>
      <c r="B3019" s="226"/>
      <c r="C3019" s="226"/>
      <c r="D3019" s="136">
        <v>42807</v>
      </c>
      <c r="E3019" s="136">
        <v>42821</v>
      </c>
      <c r="F3019" s="136">
        <v>42821</v>
      </c>
      <c r="G3019" s="25">
        <f t="shared" si="144"/>
        <v>14</v>
      </c>
      <c r="H3019" s="373">
        <v>77698.559999999998</v>
      </c>
      <c r="I3019" s="121">
        <f t="shared" si="145"/>
        <v>1087779.8400000001</v>
      </c>
    </row>
    <row r="3020" spans="1:9">
      <c r="A3020" s="23">
        <f t="shared" si="146"/>
        <v>2916</v>
      </c>
      <c r="B3020" s="226"/>
      <c r="C3020" s="226"/>
      <c r="D3020" s="136">
        <v>42802</v>
      </c>
      <c r="E3020" s="136">
        <v>42821</v>
      </c>
      <c r="F3020" s="136">
        <v>42821</v>
      </c>
      <c r="G3020" s="25">
        <f t="shared" si="144"/>
        <v>19</v>
      </c>
      <c r="H3020" s="373">
        <v>70709.119999999995</v>
      </c>
      <c r="I3020" s="121">
        <f t="shared" si="145"/>
        <v>1343473.28</v>
      </c>
    </row>
    <row r="3021" spans="1:9">
      <c r="A3021" s="23">
        <f t="shared" si="146"/>
        <v>2917</v>
      </c>
      <c r="B3021" s="226"/>
      <c r="C3021" s="226"/>
      <c r="D3021" s="136">
        <v>42808</v>
      </c>
      <c r="E3021" s="136">
        <v>42821</v>
      </c>
      <c r="F3021" s="136">
        <v>42821</v>
      </c>
      <c r="G3021" s="25">
        <f t="shared" si="144"/>
        <v>13</v>
      </c>
      <c r="H3021" s="373">
        <v>79199.360000000001</v>
      </c>
      <c r="I3021" s="121">
        <f t="shared" si="145"/>
        <v>1029591.68</v>
      </c>
    </row>
    <row r="3022" spans="1:9">
      <c r="A3022" s="23">
        <f t="shared" si="146"/>
        <v>2918</v>
      </c>
      <c r="B3022" s="226"/>
      <c r="C3022" s="226"/>
      <c r="D3022" s="136">
        <v>42802</v>
      </c>
      <c r="E3022" s="136">
        <v>42821</v>
      </c>
      <c r="F3022" s="136">
        <v>42821</v>
      </c>
      <c r="G3022" s="25">
        <f t="shared" si="144"/>
        <v>19</v>
      </c>
      <c r="H3022" s="373">
        <v>77184</v>
      </c>
      <c r="I3022" s="121">
        <f t="shared" si="145"/>
        <v>1466496</v>
      </c>
    </row>
    <row r="3023" spans="1:9">
      <c r="A3023" s="23">
        <f t="shared" si="146"/>
        <v>2919</v>
      </c>
      <c r="B3023" s="226"/>
      <c r="C3023" s="226"/>
      <c r="D3023" s="136">
        <v>42807</v>
      </c>
      <c r="E3023" s="136">
        <v>42821</v>
      </c>
      <c r="F3023" s="136">
        <v>42821</v>
      </c>
      <c r="G3023" s="25">
        <f t="shared" si="144"/>
        <v>14</v>
      </c>
      <c r="H3023" s="373">
        <v>77012.479999999996</v>
      </c>
      <c r="I3023" s="121">
        <f t="shared" si="145"/>
        <v>1078174.72</v>
      </c>
    </row>
    <row r="3024" spans="1:9">
      <c r="A3024" s="23">
        <f t="shared" si="146"/>
        <v>2920</v>
      </c>
      <c r="B3024" s="226"/>
      <c r="C3024" s="226"/>
      <c r="D3024" s="136">
        <v>42807</v>
      </c>
      <c r="E3024" s="136">
        <v>42821</v>
      </c>
      <c r="F3024" s="136">
        <v>42821</v>
      </c>
      <c r="G3024" s="25">
        <f t="shared" si="144"/>
        <v>14</v>
      </c>
      <c r="H3024" s="373">
        <v>77527.040000000008</v>
      </c>
      <c r="I3024" s="121">
        <f t="shared" si="145"/>
        <v>1085378.5600000001</v>
      </c>
    </row>
    <row r="3025" spans="1:9">
      <c r="A3025" s="23">
        <f t="shared" si="146"/>
        <v>2921</v>
      </c>
      <c r="B3025" s="226"/>
      <c r="C3025" s="226"/>
      <c r="D3025" s="136">
        <v>42807</v>
      </c>
      <c r="E3025" s="136">
        <v>42821</v>
      </c>
      <c r="F3025" s="136">
        <v>42821</v>
      </c>
      <c r="G3025" s="25">
        <f t="shared" si="144"/>
        <v>14</v>
      </c>
      <c r="H3025" s="373">
        <v>78641.919999999998</v>
      </c>
      <c r="I3025" s="121">
        <f t="shared" si="145"/>
        <v>1100986.8799999999</v>
      </c>
    </row>
    <row r="3026" spans="1:9">
      <c r="A3026" s="23">
        <f t="shared" si="146"/>
        <v>2922</v>
      </c>
      <c r="B3026" s="226"/>
      <c r="C3026" s="226"/>
      <c r="D3026" s="136">
        <v>42800</v>
      </c>
      <c r="E3026" s="136">
        <v>42821</v>
      </c>
      <c r="F3026" s="136">
        <v>42821</v>
      </c>
      <c r="G3026" s="25">
        <f t="shared" si="144"/>
        <v>21</v>
      </c>
      <c r="H3026" s="373">
        <v>78427.520000000004</v>
      </c>
      <c r="I3026" s="121">
        <f t="shared" si="145"/>
        <v>1646977.92</v>
      </c>
    </row>
    <row r="3027" spans="1:9">
      <c r="A3027" s="23">
        <f t="shared" si="146"/>
        <v>2923</v>
      </c>
      <c r="B3027" s="226"/>
      <c r="C3027" s="226"/>
      <c r="D3027" s="136">
        <v>42807</v>
      </c>
      <c r="E3027" s="136">
        <v>42821</v>
      </c>
      <c r="F3027" s="136">
        <v>42821</v>
      </c>
      <c r="G3027" s="25">
        <f t="shared" si="144"/>
        <v>14</v>
      </c>
      <c r="H3027" s="373">
        <v>69894.399999999994</v>
      </c>
      <c r="I3027" s="121">
        <f t="shared" si="145"/>
        <v>978521.59999999998</v>
      </c>
    </row>
    <row r="3028" spans="1:9">
      <c r="A3028" s="23">
        <f t="shared" si="146"/>
        <v>2924</v>
      </c>
      <c r="B3028" s="226"/>
      <c r="C3028" s="226"/>
      <c r="D3028" s="136">
        <v>42808</v>
      </c>
      <c r="E3028" s="136">
        <v>42821</v>
      </c>
      <c r="F3028" s="136">
        <v>42821</v>
      </c>
      <c r="G3028" s="25">
        <f t="shared" si="144"/>
        <v>13</v>
      </c>
      <c r="H3028" s="373">
        <v>71223.680000000008</v>
      </c>
      <c r="I3028" s="121">
        <f t="shared" si="145"/>
        <v>925907.84</v>
      </c>
    </row>
    <row r="3029" spans="1:9">
      <c r="A3029" s="23">
        <f t="shared" si="146"/>
        <v>2925</v>
      </c>
      <c r="B3029" s="226"/>
      <c r="C3029" s="226"/>
      <c r="D3029" s="136">
        <v>42797</v>
      </c>
      <c r="E3029" s="136">
        <v>42821</v>
      </c>
      <c r="F3029" s="136">
        <v>42821</v>
      </c>
      <c r="G3029" s="25">
        <f t="shared" si="144"/>
        <v>24</v>
      </c>
      <c r="H3029" s="373">
        <v>78041.600000000006</v>
      </c>
      <c r="I3029" s="121">
        <f t="shared" si="145"/>
        <v>1872998.3999999999</v>
      </c>
    </row>
    <row r="3030" spans="1:9">
      <c r="A3030" s="23">
        <f t="shared" si="146"/>
        <v>2926</v>
      </c>
      <c r="B3030" s="226"/>
      <c r="C3030" s="226"/>
      <c r="D3030" s="136">
        <v>42800</v>
      </c>
      <c r="E3030" s="136">
        <v>42821</v>
      </c>
      <c r="F3030" s="136">
        <v>42821</v>
      </c>
      <c r="G3030" s="25">
        <f t="shared" si="144"/>
        <v>21</v>
      </c>
      <c r="H3030" s="373">
        <v>69808.639999999999</v>
      </c>
      <c r="I3030" s="121">
        <f t="shared" si="145"/>
        <v>1465981.44</v>
      </c>
    </row>
    <row r="3031" spans="1:9">
      <c r="A3031" s="23">
        <f t="shared" si="146"/>
        <v>2927</v>
      </c>
      <c r="B3031" s="226"/>
      <c r="C3031" s="226"/>
      <c r="D3031" s="136">
        <v>42807</v>
      </c>
      <c r="E3031" s="136">
        <v>42821</v>
      </c>
      <c r="F3031" s="136">
        <v>42821</v>
      </c>
      <c r="G3031" s="25">
        <f t="shared" si="144"/>
        <v>14</v>
      </c>
      <c r="H3031" s="373">
        <v>70752</v>
      </c>
      <c r="I3031" s="121">
        <f t="shared" si="145"/>
        <v>990528</v>
      </c>
    </row>
    <row r="3032" spans="1:9">
      <c r="A3032" s="23">
        <f t="shared" si="146"/>
        <v>2928</v>
      </c>
      <c r="B3032" s="226"/>
      <c r="C3032" s="226"/>
      <c r="D3032" s="136">
        <v>42800</v>
      </c>
      <c r="E3032" s="136">
        <v>42821</v>
      </c>
      <c r="F3032" s="136">
        <v>42821</v>
      </c>
      <c r="G3032" s="25">
        <f t="shared" si="144"/>
        <v>21</v>
      </c>
      <c r="H3032" s="373">
        <v>78470.400000000009</v>
      </c>
      <c r="I3032" s="121">
        <f t="shared" si="145"/>
        <v>1647878.4</v>
      </c>
    </row>
    <row r="3033" spans="1:9">
      <c r="A3033" s="23">
        <f t="shared" si="146"/>
        <v>2929</v>
      </c>
      <c r="B3033" s="226"/>
      <c r="C3033" s="226"/>
      <c r="D3033" s="136">
        <v>42800</v>
      </c>
      <c r="E3033" s="136">
        <v>42821</v>
      </c>
      <c r="F3033" s="136">
        <v>42821</v>
      </c>
      <c r="G3033" s="25">
        <f t="shared" si="144"/>
        <v>21</v>
      </c>
      <c r="H3033" s="373">
        <v>77655.680000000008</v>
      </c>
      <c r="I3033" s="121">
        <f t="shared" si="145"/>
        <v>1630769.28</v>
      </c>
    </row>
    <row r="3034" spans="1:9">
      <c r="A3034" s="23">
        <f t="shared" si="146"/>
        <v>2930</v>
      </c>
      <c r="B3034" s="226"/>
      <c r="C3034" s="226"/>
      <c r="D3034" s="136">
        <v>42800</v>
      </c>
      <c r="E3034" s="136">
        <v>42821</v>
      </c>
      <c r="F3034" s="136">
        <v>42821</v>
      </c>
      <c r="G3034" s="25">
        <f t="shared" si="144"/>
        <v>21</v>
      </c>
      <c r="H3034" s="373">
        <v>70451.839999999997</v>
      </c>
      <c r="I3034" s="121">
        <f t="shared" si="145"/>
        <v>1479488.64</v>
      </c>
    </row>
    <row r="3035" spans="1:9">
      <c r="A3035" s="23">
        <f t="shared" si="146"/>
        <v>2931</v>
      </c>
      <c r="B3035" s="226" t="s">
        <v>278</v>
      </c>
      <c r="C3035" s="226" t="s">
        <v>657</v>
      </c>
      <c r="D3035" s="136">
        <v>42807</v>
      </c>
      <c r="E3035" s="136">
        <v>42842</v>
      </c>
      <c r="F3035" s="136">
        <v>42842</v>
      </c>
      <c r="G3035" s="25">
        <f t="shared" si="144"/>
        <v>35</v>
      </c>
      <c r="H3035" s="373">
        <v>-68951.040000000008</v>
      </c>
      <c r="I3035" s="121">
        <f t="shared" si="145"/>
        <v>-2413286.3999999999</v>
      </c>
    </row>
    <row r="3036" spans="1:9">
      <c r="A3036" s="23">
        <f t="shared" si="146"/>
        <v>2932</v>
      </c>
      <c r="B3036" s="226"/>
      <c r="C3036" s="226"/>
      <c r="D3036" s="136">
        <v>42797</v>
      </c>
      <c r="E3036" s="136">
        <v>42842</v>
      </c>
      <c r="F3036" s="136">
        <v>42842</v>
      </c>
      <c r="G3036" s="25">
        <f t="shared" si="144"/>
        <v>45</v>
      </c>
      <c r="H3036" s="373">
        <v>6205.5335760999997</v>
      </c>
      <c r="I3036" s="121">
        <f t="shared" si="145"/>
        <v>279249.01</v>
      </c>
    </row>
    <row r="3037" spans="1:9">
      <c r="A3037" s="23">
        <f t="shared" si="146"/>
        <v>2933</v>
      </c>
      <c r="B3037" s="226"/>
      <c r="C3037" s="226"/>
      <c r="D3037" s="136">
        <v>42800</v>
      </c>
      <c r="E3037" s="136">
        <v>42842</v>
      </c>
      <c r="F3037" s="136">
        <v>42842</v>
      </c>
      <c r="G3037" s="25">
        <f t="shared" si="144"/>
        <v>42</v>
      </c>
      <c r="H3037" s="373">
        <v>6253.5852741999997</v>
      </c>
      <c r="I3037" s="121">
        <f t="shared" si="145"/>
        <v>262650.58</v>
      </c>
    </row>
    <row r="3038" spans="1:9">
      <c r="A3038" s="23">
        <f t="shared" si="146"/>
        <v>2934</v>
      </c>
      <c r="B3038" s="226"/>
      <c r="C3038" s="226"/>
      <c r="D3038" s="136">
        <v>42800</v>
      </c>
      <c r="E3038" s="136">
        <v>42842</v>
      </c>
      <c r="F3038" s="136">
        <v>42842</v>
      </c>
      <c r="G3038" s="25">
        <f t="shared" si="144"/>
        <v>42</v>
      </c>
      <c r="H3038" s="373">
        <v>6195.2367837000002</v>
      </c>
      <c r="I3038" s="121">
        <f t="shared" si="145"/>
        <v>260199.94</v>
      </c>
    </row>
    <row r="3039" spans="1:9">
      <c r="A3039" s="23">
        <f t="shared" si="146"/>
        <v>2935</v>
      </c>
      <c r="B3039" s="226"/>
      <c r="C3039" s="226"/>
      <c r="D3039" s="136">
        <v>42803</v>
      </c>
      <c r="E3039" s="136">
        <v>42842</v>
      </c>
      <c r="F3039" s="136">
        <v>42842</v>
      </c>
      <c r="G3039" s="25">
        <f t="shared" si="144"/>
        <v>39</v>
      </c>
      <c r="H3039" s="373">
        <v>6329.0950854000002</v>
      </c>
      <c r="I3039" s="121">
        <f t="shared" si="145"/>
        <v>246834.71</v>
      </c>
    </row>
    <row r="3040" spans="1:9">
      <c r="A3040" s="23">
        <f t="shared" si="146"/>
        <v>2936</v>
      </c>
      <c r="B3040" s="226"/>
      <c r="C3040" s="226"/>
      <c r="D3040" s="136">
        <v>42803</v>
      </c>
      <c r="E3040" s="136">
        <v>42842</v>
      </c>
      <c r="F3040" s="136">
        <v>42842</v>
      </c>
      <c r="G3040" s="25">
        <f t="shared" si="144"/>
        <v>39</v>
      </c>
      <c r="H3040" s="373">
        <v>6250.15301</v>
      </c>
      <c r="I3040" s="121">
        <f t="shared" si="145"/>
        <v>243755.97</v>
      </c>
    </row>
    <row r="3041" spans="1:9">
      <c r="A3041" s="23">
        <f t="shared" si="146"/>
        <v>2937</v>
      </c>
      <c r="B3041" s="226"/>
      <c r="C3041" s="226"/>
      <c r="D3041" s="136">
        <v>42800</v>
      </c>
      <c r="E3041" s="136">
        <v>42842</v>
      </c>
      <c r="F3041" s="136">
        <v>42842</v>
      </c>
      <c r="G3041" s="25">
        <f t="shared" si="144"/>
        <v>42</v>
      </c>
      <c r="H3041" s="373">
        <v>6291.3401798000004</v>
      </c>
      <c r="I3041" s="121">
        <f t="shared" si="145"/>
        <v>264236.28999999998</v>
      </c>
    </row>
    <row r="3042" spans="1:9">
      <c r="A3042" s="23">
        <f t="shared" si="146"/>
        <v>2938</v>
      </c>
      <c r="B3042" s="226"/>
      <c r="C3042" s="226"/>
      <c r="D3042" s="136">
        <v>42802</v>
      </c>
      <c r="E3042" s="136">
        <v>42842</v>
      </c>
      <c r="F3042" s="136">
        <v>42842</v>
      </c>
      <c r="G3042" s="25">
        <f t="shared" si="144"/>
        <v>40</v>
      </c>
      <c r="H3042" s="373">
        <v>5687.261690100001</v>
      </c>
      <c r="I3042" s="121">
        <f t="shared" si="145"/>
        <v>227490.47</v>
      </c>
    </row>
    <row r="3043" spans="1:9">
      <c r="A3043" s="23">
        <f t="shared" si="146"/>
        <v>2939</v>
      </c>
      <c r="B3043" s="226"/>
      <c r="C3043" s="226"/>
      <c r="D3043" s="136">
        <v>42803</v>
      </c>
      <c r="E3043" s="136">
        <v>42842</v>
      </c>
      <c r="F3043" s="136">
        <v>42842</v>
      </c>
      <c r="G3043" s="25">
        <f t="shared" si="144"/>
        <v>39</v>
      </c>
      <c r="H3043" s="373">
        <v>6239.8562176000005</v>
      </c>
      <c r="I3043" s="121">
        <f t="shared" si="145"/>
        <v>243354.39</v>
      </c>
    </row>
    <row r="3044" spans="1:9">
      <c r="A3044" s="23">
        <f t="shared" si="146"/>
        <v>2940</v>
      </c>
      <c r="B3044" s="226"/>
      <c r="C3044" s="226"/>
      <c r="D3044" s="136">
        <v>42803</v>
      </c>
      <c r="E3044" s="136">
        <v>42842</v>
      </c>
      <c r="F3044" s="136">
        <v>42842</v>
      </c>
      <c r="G3044" s="25">
        <f t="shared" si="144"/>
        <v>39</v>
      </c>
      <c r="H3044" s="373">
        <v>6253.5852741999997</v>
      </c>
      <c r="I3044" s="121">
        <f t="shared" si="145"/>
        <v>243889.83</v>
      </c>
    </row>
    <row r="3045" spans="1:9">
      <c r="A3045" s="23">
        <f t="shared" si="146"/>
        <v>2941</v>
      </c>
      <c r="B3045" s="226"/>
      <c r="C3045" s="226"/>
      <c r="D3045" s="136">
        <v>42803</v>
      </c>
      <c r="E3045" s="136">
        <v>42842</v>
      </c>
      <c r="F3045" s="136">
        <v>42842</v>
      </c>
      <c r="G3045" s="25">
        <f t="shared" si="144"/>
        <v>39</v>
      </c>
      <c r="H3045" s="373">
        <v>5536.2420676000002</v>
      </c>
      <c r="I3045" s="121">
        <f t="shared" si="145"/>
        <v>215913.44</v>
      </c>
    </row>
    <row r="3046" spans="1:9">
      <c r="A3046" s="23">
        <f t="shared" si="146"/>
        <v>2942</v>
      </c>
      <c r="B3046" s="226"/>
      <c r="C3046" s="226"/>
      <c r="D3046" s="136">
        <v>42807</v>
      </c>
      <c r="E3046" s="136">
        <v>42842</v>
      </c>
      <c r="F3046" s="136">
        <v>42842</v>
      </c>
      <c r="G3046" s="25">
        <f t="shared" si="144"/>
        <v>35</v>
      </c>
      <c r="H3046" s="373">
        <v>6219.2626326999998</v>
      </c>
      <c r="I3046" s="121">
        <f t="shared" si="145"/>
        <v>217674.19</v>
      </c>
    </row>
    <row r="3047" spans="1:9">
      <c r="A3047" s="23">
        <f t="shared" si="146"/>
        <v>2943</v>
      </c>
      <c r="B3047" s="226"/>
      <c r="C3047" s="226"/>
      <c r="D3047" s="136">
        <v>42802</v>
      </c>
      <c r="E3047" s="136">
        <v>42842</v>
      </c>
      <c r="F3047" s="136">
        <v>42842</v>
      </c>
      <c r="G3047" s="25">
        <f t="shared" si="144"/>
        <v>40</v>
      </c>
      <c r="H3047" s="373">
        <v>5659.8035768999998</v>
      </c>
      <c r="I3047" s="121">
        <f t="shared" si="145"/>
        <v>226392.14</v>
      </c>
    </row>
    <row r="3048" spans="1:9">
      <c r="A3048" s="23">
        <f t="shared" si="146"/>
        <v>2944</v>
      </c>
      <c r="B3048" s="226"/>
      <c r="C3048" s="226"/>
      <c r="D3048" s="136">
        <v>42808</v>
      </c>
      <c r="E3048" s="136">
        <v>42842</v>
      </c>
      <c r="F3048" s="136">
        <v>42842</v>
      </c>
      <c r="G3048" s="25">
        <f t="shared" si="144"/>
        <v>34</v>
      </c>
      <c r="H3048" s="373">
        <v>6339.3918777999988</v>
      </c>
      <c r="I3048" s="121">
        <f t="shared" si="145"/>
        <v>215539.32</v>
      </c>
    </row>
    <row r="3049" spans="1:9">
      <c r="A3049" s="23">
        <f t="shared" si="146"/>
        <v>2945</v>
      </c>
      <c r="B3049" s="226"/>
      <c r="C3049" s="226"/>
      <c r="D3049" s="136">
        <v>42802</v>
      </c>
      <c r="E3049" s="136">
        <v>42842</v>
      </c>
      <c r="F3049" s="136">
        <v>42842</v>
      </c>
      <c r="G3049" s="25">
        <f t="shared" ref="G3049:G3112" si="147">F3049-D3049</f>
        <v>40</v>
      </c>
      <c r="H3049" s="373">
        <v>6178.0754630000001</v>
      </c>
      <c r="I3049" s="121">
        <f t="shared" ref="I3049:I3112" si="148">ROUND(G3049*H3049,2)</f>
        <v>247123.02</v>
      </c>
    </row>
    <row r="3050" spans="1:9">
      <c r="A3050" s="23">
        <f t="shared" si="146"/>
        <v>2946</v>
      </c>
      <c r="B3050" s="226"/>
      <c r="C3050" s="226"/>
      <c r="D3050" s="136">
        <v>42807</v>
      </c>
      <c r="E3050" s="136">
        <v>42842</v>
      </c>
      <c r="F3050" s="136">
        <v>42842</v>
      </c>
      <c r="G3050" s="25">
        <f t="shared" si="147"/>
        <v>35</v>
      </c>
      <c r="H3050" s="373">
        <v>6164.3464064</v>
      </c>
      <c r="I3050" s="121">
        <f t="shared" si="148"/>
        <v>215752.12</v>
      </c>
    </row>
    <row r="3051" spans="1:9">
      <c r="A3051" s="23">
        <f t="shared" si="146"/>
        <v>2947</v>
      </c>
      <c r="B3051" s="226"/>
      <c r="C3051" s="226"/>
      <c r="D3051" s="136">
        <v>42807</v>
      </c>
      <c r="E3051" s="136">
        <v>42842</v>
      </c>
      <c r="F3051" s="136">
        <v>42842</v>
      </c>
      <c r="G3051" s="25">
        <f t="shared" si="147"/>
        <v>35</v>
      </c>
      <c r="H3051" s="373">
        <v>6205.5335760999997</v>
      </c>
      <c r="I3051" s="121">
        <f t="shared" si="148"/>
        <v>217193.68</v>
      </c>
    </row>
    <row r="3052" spans="1:9">
      <c r="A3052" s="23">
        <f t="shared" si="146"/>
        <v>2948</v>
      </c>
      <c r="B3052" s="226"/>
      <c r="C3052" s="226"/>
      <c r="D3052" s="136">
        <v>42807</v>
      </c>
      <c r="E3052" s="136">
        <v>42842</v>
      </c>
      <c r="F3052" s="136">
        <v>42842</v>
      </c>
      <c r="G3052" s="25">
        <f t="shared" si="147"/>
        <v>35</v>
      </c>
      <c r="H3052" s="373">
        <v>6294.7724439000003</v>
      </c>
      <c r="I3052" s="121">
        <f t="shared" si="148"/>
        <v>220317.04</v>
      </c>
    </row>
    <row r="3053" spans="1:9">
      <c r="A3053" s="23">
        <f t="shared" si="146"/>
        <v>2949</v>
      </c>
      <c r="B3053" s="226"/>
      <c r="C3053" s="226"/>
      <c r="D3053" s="136">
        <v>42800</v>
      </c>
      <c r="E3053" s="136">
        <v>42842</v>
      </c>
      <c r="F3053" s="136">
        <v>42842</v>
      </c>
      <c r="G3053" s="25">
        <f t="shared" si="147"/>
        <v>42</v>
      </c>
      <c r="H3053" s="373">
        <v>6277.6111232000003</v>
      </c>
      <c r="I3053" s="121">
        <f t="shared" si="148"/>
        <v>263659.67</v>
      </c>
    </row>
    <row r="3054" spans="1:9">
      <c r="A3054" s="23">
        <f t="shared" si="146"/>
        <v>2950</v>
      </c>
      <c r="B3054" s="226"/>
      <c r="C3054" s="226"/>
      <c r="D3054" s="136">
        <v>42807</v>
      </c>
      <c r="E3054" s="136">
        <v>42842</v>
      </c>
      <c r="F3054" s="136">
        <v>42842</v>
      </c>
      <c r="G3054" s="25">
        <f t="shared" si="147"/>
        <v>35</v>
      </c>
      <c r="H3054" s="373">
        <v>5594.5905580999997</v>
      </c>
      <c r="I3054" s="121">
        <f t="shared" si="148"/>
        <v>195810.67</v>
      </c>
    </row>
    <row r="3055" spans="1:9">
      <c r="A3055" s="23">
        <f t="shared" si="146"/>
        <v>2951</v>
      </c>
      <c r="B3055" s="226"/>
      <c r="C3055" s="226"/>
      <c r="D3055" s="136">
        <v>42808</v>
      </c>
      <c r="E3055" s="136">
        <v>42842</v>
      </c>
      <c r="F3055" s="136">
        <v>42842</v>
      </c>
      <c r="G3055" s="25">
        <f t="shared" si="147"/>
        <v>34</v>
      </c>
      <c r="H3055" s="373">
        <v>5700.9907466000004</v>
      </c>
      <c r="I3055" s="121">
        <f t="shared" si="148"/>
        <v>193833.69</v>
      </c>
    </row>
    <row r="3056" spans="1:9">
      <c r="A3056" s="23">
        <f t="shared" si="146"/>
        <v>2952</v>
      </c>
      <c r="B3056" s="226"/>
      <c r="C3056" s="226"/>
      <c r="D3056" s="136">
        <v>42797</v>
      </c>
      <c r="E3056" s="136">
        <v>42842</v>
      </c>
      <c r="F3056" s="136">
        <v>42842</v>
      </c>
      <c r="G3056" s="25">
        <f t="shared" si="147"/>
        <v>45</v>
      </c>
      <c r="H3056" s="373">
        <v>6246.7207459000001</v>
      </c>
      <c r="I3056" s="121">
        <f t="shared" si="148"/>
        <v>281102.43</v>
      </c>
    </row>
    <row r="3057" spans="1:9">
      <c r="A3057" s="23">
        <f t="shared" si="146"/>
        <v>2953</v>
      </c>
      <c r="B3057" s="226"/>
      <c r="C3057" s="226"/>
      <c r="D3057" s="136">
        <v>42800</v>
      </c>
      <c r="E3057" s="136">
        <v>42842</v>
      </c>
      <c r="F3057" s="136">
        <v>42842</v>
      </c>
      <c r="G3057" s="25">
        <f t="shared" si="147"/>
        <v>42</v>
      </c>
      <c r="H3057" s="373">
        <v>5587.7260298000001</v>
      </c>
      <c r="I3057" s="121">
        <f t="shared" si="148"/>
        <v>234684.49</v>
      </c>
    </row>
    <row r="3058" spans="1:9">
      <c r="A3058" s="23">
        <f t="shared" si="146"/>
        <v>2954</v>
      </c>
      <c r="B3058" s="226"/>
      <c r="C3058" s="226"/>
      <c r="D3058" s="136">
        <v>42807</v>
      </c>
      <c r="E3058" s="136">
        <v>42842</v>
      </c>
      <c r="F3058" s="136">
        <v>42842</v>
      </c>
      <c r="G3058" s="25">
        <f t="shared" si="147"/>
        <v>35</v>
      </c>
      <c r="H3058" s="373">
        <v>5663.2358409999997</v>
      </c>
      <c r="I3058" s="121">
        <f t="shared" si="148"/>
        <v>198213.25</v>
      </c>
    </row>
    <row r="3059" spans="1:9">
      <c r="A3059" s="23">
        <f t="shared" si="146"/>
        <v>2955</v>
      </c>
      <c r="B3059" s="226"/>
      <c r="C3059" s="226"/>
      <c r="D3059" s="136">
        <v>42800</v>
      </c>
      <c r="E3059" s="136">
        <v>42842</v>
      </c>
      <c r="F3059" s="136">
        <v>42842</v>
      </c>
      <c r="G3059" s="25">
        <f t="shared" si="147"/>
        <v>42</v>
      </c>
      <c r="H3059" s="373">
        <v>6281.0433872999993</v>
      </c>
      <c r="I3059" s="121">
        <f t="shared" si="148"/>
        <v>263803.82</v>
      </c>
    </row>
    <row r="3060" spans="1:9">
      <c r="A3060" s="23">
        <f t="shared" si="146"/>
        <v>2956</v>
      </c>
      <c r="B3060" s="226"/>
      <c r="C3060" s="226"/>
      <c r="D3060" s="136">
        <v>42800</v>
      </c>
      <c r="E3060" s="136">
        <v>42842</v>
      </c>
      <c r="F3060" s="136">
        <v>42842</v>
      </c>
      <c r="G3060" s="25">
        <f t="shared" si="147"/>
        <v>42</v>
      </c>
      <c r="H3060" s="373">
        <v>6215.8303685999999</v>
      </c>
      <c r="I3060" s="121">
        <f t="shared" si="148"/>
        <v>261064.88</v>
      </c>
    </row>
    <row r="3061" spans="1:9">
      <c r="A3061" s="23">
        <f t="shared" si="146"/>
        <v>2957</v>
      </c>
      <c r="B3061" s="226"/>
      <c r="C3061" s="226"/>
      <c r="D3061" s="136">
        <v>42800</v>
      </c>
      <c r="E3061" s="136">
        <v>42842</v>
      </c>
      <c r="F3061" s="136">
        <v>42842</v>
      </c>
      <c r="G3061" s="25">
        <f t="shared" si="147"/>
        <v>42</v>
      </c>
      <c r="H3061" s="373">
        <v>5639.2099920000001</v>
      </c>
      <c r="I3061" s="121">
        <f t="shared" si="148"/>
        <v>236846.82</v>
      </c>
    </row>
    <row r="3062" spans="1:9">
      <c r="A3062" s="23">
        <f t="shared" ref="A3062:A3125" si="149">A3061+1</f>
        <v>2958</v>
      </c>
      <c r="B3062" s="226"/>
      <c r="C3062" s="226"/>
      <c r="D3062" s="136">
        <v>42822</v>
      </c>
      <c r="E3062" s="136">
        <v>42842</v>
      </c>
      <c r="F3062" s="136">
        <v>42842</v>
      </c>
      <c r="G3062" s="25">
        <f t="shared" si="147"/>
        <v>20</v>
      </c>
      <c r="H3062" s="373">
        <v>84380.945274199999</v>
      </c>
      <c r="I3062" s="121">
        <f t="shared" si="148"/>
        <v>1687618.91</v>
      </c>
    </row>
    <row r="3063" spans="1:9">
      <c r="A3063" s="23">
        <f t="shared" si="149"/>
        <v>2959</v>
      </c>
      <c r="B3063" s="226"/>
      <c r="C3063" s="226"/>
      <c r="D3063" s="136">
        <v>42822</v>
      </c>
      <c r="E3063" s="136">
        <v>42842</v>
      </c>
      <c r="F3063" s="136">
        <v>42842</v>
      </c>
      <c r="G3063" s="25">
        <f t="shared" si="147"/>
        <v>20</v>
      </c>
      <c r="H3063" s="373">
        <v>83084.201878099993</v>
      </c>
      <c r="I3063" s="121">
        <f t="shared" si="148"/>
        <v>1661684.04</v>
      </c>
    </row>
    <row r="3064" spans="1:9">
      <c r="A3064" s="23">
        <f t="shared" si="149"/>
        <v>2960</v>
      </c>
      <c r="B3064" s="226"/>
      <c r="C3064" s="226"/>
      <c r="D3064" s="136">
        <v>42821</v>
      </c>
      <c r="E3064" s="136">
        <v>42842</v>
      </c>
      <c r="F3064" s="136">
        <v>42842</v>
      </c>
      <c r="G3064" s="25">
        <f t="shared" si="147"/>
        <v>21</v>
      </c>
      <c r="H3064" s="373">
        <v>84983.004708099994</v>
      </c>
      <c r="I3064" s="121">
        <f t="shared" si="148"/>
        <v>1784643.1</v>
      </c>
    </row>
    <row r="3065" spans="1:9">
      <c r="A3065" s="23">
        <f t="shared" si="149"/>
        <v>2961</v>
      </c>
      <c r="B3065" s="226"/>
      <c r="C3065" s="226"/>
      <c r="D3065" s="136">
        <v>42822</v>
      </c>
      <c r="E3065" s="136">
        <v>42842</v>
      </c>
      <c r="F3065" s="136">
        <v>42842</v>
      </c>
      <c r="G3065" s="25">
        <f t="shared" si="147"/>
        <v>20</v>
      </c>
      <c r="H3065" s="373">
        <v>85955.562255099998</v>
      </c>
      <c r="I3065" s="121">
        <f t="shared" si="148"/>
        <v>1719111.25</v>
      </c>
    </row>
    <row r="3066" spans="1:9">
      <c r="A3066" s="23">
        <f t="shared" si="149"/>
        <v>2962</v>
      </c>
      <c r="B3066" s="226"/>
      <c r="C3066" s="226"/>
      <c r="D3066" s="136">
        <v>42822</v>
      </c>
      <c r="E3066" s="136">
        <v>42842</v>
      </c>
      <c r="F3066" s="136">
        <v>42842</v>
      </c>
      <c r="G3066" s="25">
        <f t="shared" si="147"/>
        <v>20</v>
      </c>
      <c r="H3066" s="373">
        <v>75535.3028223</v>
      </c>
      <c r="I3066" s="121">
        <f t="shared" si="148"/>
        <v>1510706.06</v>
      </c>
    </row>
    <row r="3067" spans="1:9">
      <c r="A3067" s="23">
        <f t="shared" si="149"/>
        <v>2963</v>
      </c>
      <c r="B3067" s="226"/>
      <c r="C3067" s="226"/>
      <c r="D3067" s="136">
        <v>42821</v>
      </c>
      <c r="E3067" s="136">
        <v>42842</v>
      </c>
      <c r="F3067" s="136">
        <v>42842</v>
      </c>
      <c r="G3067" s="25">
        <f t="shared" si="147"/>
        <v>21</v>
      </c>
      <c r="H3067" s="373">
        <v>74192.247162</v>
      </c>
      <c r="I3067" s="121">
        <f t="shared" si="148"/>
        <v>1558037.19</v>
      </c>
    </row>
    <row r="3068" spans="1:9">
      <c r="A3068" s="23">
        <f t="shared" si="149"/>
        <v>2964</v>
      </c>
      <c r="B3068" s="226"/>
      <c r="C3068" s="226"/>
      <c r="D3068" s="136">
        <v>42821</v>
      </c>
      <c r="E3068" s="136">
        <v>42842</v>
      </c>
      <c r="F3068" s="136">
        <v>42842</v>
      </c>
      <c r="G3068" s="25">
        <f t="shared" si="147"/>
        <v>21</v>
      </c>
      <c r="H3068" s="373">
        <v>84334.633010000005</v>
      </c>
      <c r="I3068" s="121">
        <f t="shared" si="148"/>
        <v>1771027.29</v>
      </c>
    </row>
    <row r="3069" spans="1:9">
      <c r="A3069" s="23">
        <f t="shared" si="149"/>
        <v>2965</v>
      </c>
      <c r="B3069" s="226"/>
      <c r="C3069" s="226"/>
      <c r="D3069" s="136">
        <v>42821</v>
      </c>
      <c r="E3069" s="136">
        <v>42842</v>
      </c>
      <c r="F3069" s="136">
        <v>42842</v>
      </c>
      <c r="G3069" s="25">
        <f t="shared" si="147"/>
        <v>21</v>
      </c>
      <c r="H3069" s="373">
        <v>82528.454708300007</v>
      </c>
      <c r="I3069" s="121">
        <f t="shared" si="148"/>
        <v>1733097.55</v>
      </c>
    </row>
    <row r="3070" spans="1:9">
      <c r="A3070" s="23">
        <f t="shared" si="149"/>
        <v>2966</v>
      </c>
      <c r="B3070" s="226"/>
      <c r="C3070" s="226"/>
      <c r="D3070" s="136">
        <v>42821</v>
      </c>
      <c r="E3070" s="136">
        <v>42842</v>
      </c>
      <c r="F3070" s="136">
        <v>42842</v>
      </c>
      <c r="G3070" s="25">
        <f t="shared" si="147"/>
        <v>21</v>
      </c>
      <c r="H3070" s="373">
        <v>84751.443387299994</v>
      </c>
      <c r="I3070" s="121">
        <f t="shared" si="148"/>
        <v>1779780.31</v>
      </c>
    </row>
    <row r="3071" spans="1:9">
      <c r="A3071" s="23">
        <f t="shared" si="149"/>
        <v>2967</v>
      </c>
      <c r="B3071" s="226" t="s">
        <v>278</v>
      </c>
      <c r="C3071" s="226" t="s">
        <v>658</v>
      </c>
      <c r="D3071" s="136">
        <v>42836</v>
      </c>
      <c r="E3071" s="136">
        <v>42850</v>
      </c>
      <c r="F3071" s="136">
        <v>42850</v>
      </c>
      <c r="G3071" s="25">
        <f t="shared" si="147"/>
        <v>14</v>
      </c>
      <c r="H3071" s="373">
        <v>69807.960000000006</v>
      </c>
      <c r="I3071" s="121">
        <f t="shared" si="148"/>
        <v>977311.44</v>
      </c>
    </row>
    <row r="3072" spans="1:9">
      <c r="A3072" s="23">
        <f t="shared" si="149"/>
        <v>2968</v>
      </c>
      <c r="B3072" s="226"/>
      <c r="C3072" s="226"/>
      <c r="D3072" s="136">
        <v>42836</v>
      </c>
      <c r="E3072" s="136">
        <v>42850</v>
      </c>
      <c r="F3072" s="136">
        <v>42850</v>
      </c>
      <c r="G3072" s="25">
        <f t="shared" si="147"/>
        <v>14</v>
      </c>
      <c r="H3072" s="373">
        <v>66889.180000000008</v>
      </c>
      <c r="I3072" s="121">
        <f t="shared" si="148"/>
        <v>936448.52</v>
      </c>
    </row>
    <row r="3073" spans="1:9">
      <c r="A3073" s="23">
        <f t="shared" si="149"/>
        <v>2969</v>
      </c>
      <c r="B3073" s="226"/>
      <c r="C3073" s="226"/>
      <c r="D3073" s="136">
        <v>42836</v>
      </c>
      <c r="E3073" s="136">
        <v>42850</v>
      </c>
      <c r="F3073" s="136">
        <v>42850</v>
      </c>
      <c r="G3073" s="25">
        <f t="shared" si="147"/>
        <v>14</v>
      </c>
      <c r="H3073" s="373">
        <v>72850.320000000007</v>
      </c>
      <c r="I3073" s="121">
        <f t="shared" si="148"/>
        <v>1019904.48</v>
      </c>
    </row>
    <row r="3074" spans="1:9">
      <c r="A3074" s="23">
        <f t="shared" si="149"/>
        <v>2970</v>
      </c>
      <c r="B3074" s="226"/>
      <c r="C3074" s="226"/>
      <c r="D3074" s="136">
        <v>42830</v>
      </c>
      <c r="E3074" s="136">
        <v>42850</v>
      </c>
      <c r="F3074" s="136">
        <v>42850</v>
      </c>
      <c r="G3074" s="25">
        <f t="shared" si="147"/>
        <v>20</v>
      </c>
      <c r="H3074" s="373">
        <v>66318.2</v>
      </c>
      <c r="I3074" s="121">
        <f t="shared" si="148"/>
        <v>1326364</v>
      </c>
    </row>
    <row r="3075" spans="1:9">
      <c r="A3075" s="23">
        <f t="shared" si="149"/>
        <v>2971</v>
      </c>
      <c r="B3075" s="226"/>
      <c r="C3075" s="226"/>
      <c r="D3075" s="136">
        <v>42830</v>
      </c>
      <c r="E3075" s="136">
        <v>42850</v>
      </c>
      <c r="F3075" s="136">
        <v>42850</v>
      </c>
      <c r="G3075" s="25">
        <f t="shared" si="147"/>
        <v>20</v>
      </c>
      <c r="H3075" s="373">
        <v>66156.290000000008</v>
      </c>
      <c r="I3075" s="121">
        <f t="shared" si="148"/>
        <v>1323125.8</v>
      </c>
    </row>
    <row r="3076" spans="1:9">
      <c r="A3076" s="23">
        <f t="shared" si="149"/>
        <v>2972</v>
      </c>
      <c r="B3076" s="226"/>
      <c r="C3076" s="226"/>
      <c r="D3076" s="136">
        <v>42830</v>
      </c>
      <c r="E3076" s="136">
        <v>42850</v>
      </c>
      <c r="F3076" s="136">
        <v>42850</v>
      </c>
      <c r="G3076" s="25">
        <f t="shared" si="147"/>
        <v>20</v>
      </c>
      <c r="H3076" s="373">
        <v>68823.67</v>
      </c>
      <c r="I3076" s="121">
        <f t="shared" si="148"/>
        <v>1376473.4</v>
      </c>
    </row>
    <row r="3077" spans="1:9">
      <c r="A3077" s="23">
        <f t="shared" si="149"/>
        <v>2973</v>
      </c>
      <c r="B3077" s="226"/>
      <c r="C3077" s="226"/>
      <c r="D3077" s="136">
        <v>42831</v>
      </c>
      <c r="E3077" s="136">
        <v>42850</v>
      </c>
      <c r="F3077" s="136">
        <v>42850</v>
      </c>
      <c r="G3077" s="25">
        <f t="shared" si="147"/>
        <v>19</v>
      </c>
      <c r="H3077" s="373">
        <v>76419.38</v>
      </c>
      <c r="I3077" s="121">
        <f t="shared" si="148"/>
        <v>1451968.22</v>
      </c>
    </row>
    <row r="3078" spans="1:9">
      <c r="A3078" s="23">
        <f t="shared" si="149"/>
        <v>2974</v>
      </c>
      <c r="B3078" s="226"/>
      <c r="C3078" s="226"/>
      <c r="D3078" s="136">
        <v>42831</v>
      </c>
      <c r="E3078" s="136">
        <v>42850</v>
      </c>
      <c r="F3078" s="136">
        <v>42850</v>
      </c>
      <c r="G3078" s="25">
        <f t="shared" si="147"/>
        <v>19</v>
      </c>
      <c r="H3078" s="373">
        <v>76290.8</v>
      </c>
      <c r="I3078" s="121">
        <f t="shared" si="148"/>
        <v>1449525.2</v>
      </c>
    </row>
    <row r="3079" spans="1:9">
      <c r="A3079" s="23">
        <f t="shared" si="149"/>
        <v>2975</v>
      </c>
      <c r="B3079" s="226"/>
      <c r="C3079" s="226"/>
      <c r="D3079" s="136">
        <v>42831</v>
      </c>
      <c r="E3079" s="136">
        <v>42850</v>
      </c>
      <c r="F3079" s="136">
        <v>42850</v>
      </c>
      <c r="G3079" s="25">
        <f t="shared" si="147"/>
        <v>19</v>
      </c>
      <c r="H3079" s="373">
        <v>68738.87</v>
      </c>
      <c r="I3079" s="121">
        <f t="shared" si="148"/>
        <v>1306038.53</v>
      </c>
    </row>
    <row r="3080" spans="1:9">
      <c r="A3080" s="23">
        <f t="shared" si="149"/>
        <v>2976</v>
      </c>
      <c r="B3080" s="226"/>
      <c r="C3080" s="226"/>
      <c r="D3080" s="136">
        <v>42831</v>
      </c>
      <c r="E3080" s="136">
        <v>42850</v>
      </c>
      <c r="F3080" s="136">
        <v>42850</v>
      </c>
      <c r="G3080" s="25">
        <f t="shared" si="147"/>
        <v>19</v>
      </c>
      <c r="H3080" s="373">
        <v>70033.240000000005</v>
      </c>
      <c r="I3080" s="121">
        <f t="shared" si="148"/>
        <v>1330631.56</v>
      </c>
    </row>
    <row r="3081" spans="1:9">
      <c r="A3081" s="23">
        <f t="shared" si="149"/>
        <v>2977</v>
      </c>
      <c r="B3081" s="226"/>
      <c r="C3081" s="226"/>
      <c r="D3081" s="136">
        <v>42831</v>
      </c>
      <c r="E3081" s="136">
        <v>42850</v>
      </c>
      <c r="F3081" s="136">
        <v>42850</v>
      </c>
      <c r="G3081" s="25">
        <f t="shared" si="147"/>
        <v>19</v>
      </c>
      <c r="H3081" s="373">
        <v>77576.600000000006</v>
      </c>
      <c r="I3081" s="121">
        <f t="shared" si="148"/>
        <v>1473955.4</v>
      </c>
    </row>
    <row r="3082" spans="1:9">
      <c r="A3082" s="23">
        <f t="shared" si="149"/>
        <v>2978</v>
      </c>
      <c r="B3082" s="226"/>
      <c r="C3082" s="226"/>
      <c r="D3082" s="136">
        <v>42831</v>
      </c>
      <c r="E3082" s="136">
        <v>42850</v>
      </c>
      <c r="F3082" s="136">
        <v>42850</v>
      </c>
      <c r="G3082" s="25">
        <f t="shared" si="147"/>
        <v>19</v>
      </c>
      <c r="H3082" s="373">
        <v>76376.52</v>
      </c>
      <c r="I3082" s="121">
        <f t="shared" si="148"/>
        <v>1451153.88</v>
      </c>
    </row>
    <row r="3083" spans="1:9">
      <c r="A3083" s="23">
        <f t="shared" si="149"/>
        <v>2979</v>
      </c>
      <c r="B3083" s="226"/>
      <c r="C3083" s="226"/>
      <c r="D3083" s="136">
        <v>42831</v>
      </c>
      <c r="E3083" s="136">
        <v>42850</v>
      </c>
      <c r="F3083" s="136">
        <v>42850</v>
      </c>
      <c r="G3083" s="25">
        <f t="shared" si="147"/>
        <v>19</v>
      </c>
      <c r="H3083" s="373">
        <v>69047.460000000006</v>
      </c>
      <c r="I3083" s="121">
        <f t="shared" si="148"/>
        <v>1311901.74</v>
      </c>
    </row>
    <row r="3084" spans="1:9">
      <c r="A3084" s="23">
        <f t="shared" si="149"/>
        <v>2980</v>
      </c>
      <c r="B3084" s="226"/>
      <c r="C3084" s="226"/>
      <c r="D3084" s="136">
        <v>42831</v>
      </c>
      <c r="E3084" s="136">
        <v>42850</v>
      </c>
      <c r="F3084" s="136">
        <v>42850</v>
      </c>
      <c r="G3084" s="25">
        <f t="shared" si="147"/>
        <v>19</v>
      </c>
      <c r="H3084" s="373">
        <v>69476.06</v>
      </c>
      <c r="I3084" s="121">
        <f t="shared" si="148"/>
        <v>1320045.1399999999</v>
      </c>
    </row>
    <row r="3085" spans="1:9">
      <c r="A3085" s="23">
        <f t="shared" si="149"/>
        <v>2981</v>
      </c>
      <c r="B3085" s="226"/>
      <c r="C3085" s="226"/>
      <c r="D3085" s="136">
        <v>42831</v>
      </c>
      <c r="E3085" s="136">
        <v>42850</v>
      </c>
      <c r="F3085" s="136">
        <v>42850</v>
      </c>
      <c r="G3085" s="25">
        <f t="shared" si="147"/>
        <v>19</v>
      </c>
      <c r="H3085" s="373">
        <v>67675.94</v>
      </c>
      <c r="I3085" s="121">
        <f t="shared" si="148"/>
        <v>1285842.8600000001</v>
      </c>
    </row>
    <row r="3086" spans="1:9">
      <c r="A3086" s="23">
        <f t="shared" si="149"/>
        <v>2982</v>
      </c>
      <c r="B3086" s="226"/>
      <c r="C3086" s="226"/>
      <c r="D3086" s="136">
        <v>42837</v>
      </c>
      <c r="E3086" s="136">
        <v>42850</v>
      </c>
      <c r="F3086" s="136">
        <v>42850</v>
      </c>
      <c r="G3086" s="25">
        <f t="shared" si="147"/>
        <v>13</v>
      </c>
      <c r="H3086" s="373">
        <v>70267.73</v>
      </c>
      <c r="I3086" s="121">
        <f t="shared" si="148"/>
        <v>913480.49</v>
      </c>
    </row>
    <row r="3087" spans="1:9">
      <c r="A3087" s="23">
        <f t="shared" si="149"/>
        <v>2983</v>
      </c>
      <c r="B3087" s="226"/>
      <c r="C3087" s="226"/>
      <c r="D3087" s="136">
        <v>42837</v>
      </c>
      <c r="E3087" s="136">
        <v>42850</v>
      </c>
      <c r="F3087" s="136">
        <v>42850</v>
      </c>
      <c r="G3087" s="25">
        <f t="shared" si="147"/>
        <v>13</v>
      </c>
      <c r="H3087" s="373">
        <v>78368.73</v>
      </c>
      <c r="I3087" s="121">
        <f t="shared" si="148"/>
        <v>1018793.49</v>
      </c>
    </row>
    <row r="3088" spans="1:9">
      <c r="A3088" s="23">
        <f t="shared" si="149"/>
        <v>2984</v>
      </c>
      <c r="B3088" s="226"/>
      <c r="C3088" s="226"/>
      <c r="D3088" s="136">
        <v>42837</v>
      </c>
      <c r="E3088" s="136">
        <v>42850</v>
      </c>
      <c r="F3088" s="136">
        <v>42850</v>
      </c>
      <c r="G3088" s="25">
        <f t="shared" si="147"/>
        <v>13</v>
      </c>
      <c r="H3088" s="373">
        <v>78368.73</v>
      </c>
      <c r="I3088" s="121">
        <f t="shared" si="148"/>
        <v>1018793.49</v>
      </c>
    </row>
    <row r="3089" spans="1:9">
      <c r="A3089" s="23">
        <f t="shared" si="149"/>
        <v>2985</v>
      </c>
      <c r="B3089" s="226"/>
      <c r="C3089" s="226"/>
      <c r="D3089" s="136">
        <v>42837</v>
      </c>
      <c r="E3089" s="136">
        <v>42850</v>
      </c>
      <c r="F3089" s="136">
        <v>42850</v>
      </c>
      <c r="G3089" s="25">
        <f t="shared" si="147"/>
        <v>13</v>
      </c>
      <c r="H3089" s="373">
        <v>78368.73</v>
      </c>
      <c r="I3089" s="121">
        <f t="shared" si="148"/>
        <v>1018793.49</v>
      </c>
    </row>
    <row r="3090" spans="1:9">
      <c r="A3090" s="23">
        <f t="shared" si="149"/>
        <v>2986</v>
      </c>
      <c r="B3090" s="226"/>
      <c r="C3090" s="226"/>
      <c r="D3090" s="136">
        <v>42837</v>
      </c>
      <c r="E3090" s="136">
        <v>42850</v>
      </c>
      <c r="F3090" s="136">
        <v>42850</v>
      </c>
      <c r="G3090" s="25">
        <f t="shared" si="147"/>
        <v>13</v>
      </c>
      <c r="H3090" s="373">
        <v>78368.73</v>
      </c>
      <c r="I3090" s="121">
        <f t="shared" si="148"/>
        <v>1018793.49</v>
      </c>
    </row>
    <row r="3091" spans="1:9">
      <c r="A3091" s="23">
        <f t="shared" si="149"/>
        <v>2987</v>
      </c>
      <c r="B3091" s="226"/>
      <c r="C3091" s="226"/>
      <c r="D3091" s="136">
        <v>42837</v>
      </c>
      <c r="E3091" s="136">
        <v>42850</v>
      </c>
      <c r="F3091" s="136">
        <v>42850</v>
      </c>
      <c r="G3091" s="25">
        <f t="shared" si="147"/>
        <v>13</v>
      </c>
      <c r="H3091" s="373">
        <v>78368.73</v>
      </c>
      <c r="I3091" s="121">
        <f t="shared" si="148"/>
        <v>1018793.49</v>
      </c>
    </row>
    <row r="3092" spans="1:9">
      <c r="A3092" s="23">
        <f t="shared" si="149"/>
        <v>2988</v>
      </c>
      <c r="B3092" s="226"/>
      <c r="C3092" s="226"/>
      <c r="D3092" s="136">
        <v>42837</v>
      </c>
      <c r="E3092" s="136">
        <v>42850</v>
      </c>
      <c r="F3092" s="136">
        <v>42850</v>
      </c>
      <c r="G3092" s="25">
        <f t="shared" si="147"/>
        <v>13</v>
      </c>
      <c r="H3092" s="373">
        <v>70267.73</v>
      </c>
      <c r="I3092" s="121">
        <f t="shared" si="148"/>
        <v>913480.49</v>
      </c>
    </row>
    <row r="3093" spans="1:9">
      <c r="A3093" s="23">
        <f t="shared" si="149"/>
        <v>2989</v>
      </c>
      <c r="B3093" s="226"/>
      <c r="C3093" s="226"/>
      <c r="D3093" s="136">
        <v>42837</v>
      </c>
      <c r="E3093" s="136">
        <v>42850</v>
      </c>
      <c r="F3093" s="136">
        <v>42850</v>
      </c>
      <c r="G3093" s="25">
        <f t="shared" si="147"/>
        <v>13</v>
      </c>
      <c r="H3093" s="373">
        <v>70267.73</v>
      </c>
      <c r="I3093" s="121">
        <f t="shared" si="148"/>
        <v>913480.49</v>
      </c>
    </row>
    <row r="3094" spans="1:9">
      <c r="A3094" s="23">
        <f t="shared" si="149"/>
        <v>2990</v>
      </c>
      <c r="B3094" s="226"/>
      <c r="C3094" s="226"/>
      <c r="D3094" s="136">
        <v>42837</v>
      </c>
      <c r="E3094" s="136">
        <v>42850</v>
      </c>
      <c r="F3094" s="136">
        <v>42850</v>
      </c>
      <c r="G3094" s="25">
        <f t="shared" si="147"/>
        <v>13</v>
      </c>
      <c r="H3094" s="373">
        <v>70267.73</v>
      </c>
      <c r="I3094" s="121">
        <f t="shared" si="148"/>
        <v>913480.49</v>
      </c>
    </row>
    <row r="3095" spans="1:9">
      <c r="A3095" s="23">
        <f t="shared" si="149"/>
        <v>2991</v>
      </c>
      <c r="B3095" s="226" t="s">
        <v>278</v>
      </c>
      <c r="C3095" s="226" t="s">
        <v>659</v>
      </c>
      <c r="D3095" s="136">
        <v>42836</v>
      </c>
      <c r="E3095" s="136">
        <v>42870</v>
      </c>
      <c r="F3095" s="136">
        <v>42870</v>
      </c>
      <c r="G3095" s="25">
        <f t="shared" si="147"/>
        <v>34</v>
      </c>
      <c r="H3095" s="373">
        <v>154.8882304</v>
      </c>
      <c r="I3095" s="121">
        <f t="shared" si="148"/>
        <v>5266.2</v>
      </c>
    </row>
    <row r="3096" spans="1:9">
      <c r="A3096" s="23">
        <f t="shared" si="149"/>
        <v>2992</v>
      </c>
      <c r="B3096" s="226"/>
      <c r="C3096" s="226"/>
      <c r="D3096" s="136">
        <v>42836</v>
      </c>
      <c r="E3096" s="136">
        <v>42870</v>
      </c>
      <c r="F3096" s="136">
        <v>42870</v>
      </c>
      <c r="G3096" s="25">
        <f t="shared" si="147"/>
        <v>34</v>
      </c>
      <c r="H3096" s="373">
        <v>148.40722579999999</v>
      </c>
      <c r="I3096" s="121">
        <f t="shared" si="148"/>
        <v>5045.8500000000004</v>
      </c>
    </row>
    <row r="3097" spans="1:9">
      <c r="A3097" s="23">
        <f t="shared" si="149"/>
        <v>2993</v>
      </c>
      <c r="B3097" s="226"/>
      <c r="C3097" s="226"/>
      <c r="D3097" s="136">
        <v>42836</v>
      </c>
      <c r="E3097" s="136">
        <v>42870</v>
      </c>
      <c r="F3097" s="136">
        <v>42870</v>
      </c>
      <c r="G3097" s="25">
        <f t="shared" si="147"/>
        <v>34</v>
      </c>
      <c r="H3097" s="373">
        <v>161.63240160000001</v>
      </c>
      <c r="I3097" s="121">
        <f t="shared" si="148"/>
        <v>5495.5</v>
      </c>
    </row>
    <row r="3098" spans="1:9">
      <c r="A3098" s="23">
        <f t="shared" si="149"/>
        <v>2994</v>
      </c>
      <c r="B3098" s="226"/>
      <c r="C3098" s="226"/>
      <c r="D3098" s="136">
        <v>42830</v>
      </c>
      <c r="E3098" s="136">
        <v>42870</v>
      </c>
      <c r="F3098" s="136">
        <v>42870</v>
      </c>
      <c r="G3098" s="25">
        <f t="shared" si="147"/>
        <v>40</v>
      </c>
      <c r="H3098" s="373">
        <v>147.146387</v>
      </c>
      <c r="I3098" s="121">
        <f t="shared" si="148"/>
        <v>5885.86</v>
      </c>
    </row>
    <row r="3099" spans="1:9">
      <c r="A3099" s="23">
        <f t="shared" si="149"/>
        <v>2995</v>
      </c>
      <c r="B3099" s="226"/>
      <c r="C3099" s="226"/>
      <c r="D3099" s="136">
        <v>42830</v>
      </c>
      <c r="E3099" s="136">
        <v>42870</v>
      </c>
      <c r="F3099" s="136">
        <v>42870</v>
      </c>
      <c r="G3099" s="25">
        <f t="shared" si="147"/>
        <v>40</v>
      </c>
      <c r="H3099" s="373">
        <v>146.77913419999999</v>
      </c>
      <c r="I3099" s="121">
        <f t="shared" si="148"/>
        <v>5871.17</v>
      </c>
    </row>
    <row r="3100" spans="1:9">
      <c r="A3100" s="23">
        <f t="shared" si="149"/>
        <v>2996</v>
      </c>
      <c r="B3100" s="226"/>
      <c r="C3100" s="226"/>
      <c r="D3100" s="136">
        <v>42830</v>
      </c>
      <c r="E3100" s="136">
        <v>42870</v>
      </c>
      <c r="F3100" s="136">
        <v>42870</v>
      </c>
      <c r="G3100" s="25">
        <f t="shared" si="147"/>
        <v>40</v>
      </c>
      <c r="H3100" s="373">
        <v>152.7033515</v>
      </c>
      <c r="I3100" s="121">
        <f t="shared" si="148"/>
        <v>6108.13</v>
      </c>
    </row>
    <row r="3101" spans="1:9">
      <c r="A3101" s="23">
        <f t="shared" si="149"/>
        <v>2997</v>
      </c>
      <c r="B3101" s="226"/>
      <c r="C3101" s="226"/>
      <c r="D3101" s="136">
        <v>42845</v>
      </c>
      <c r="E3101" s="136">
        <v>42870</v>
      </c>
      <c r="F3101" s="136">
        <v>42870</v>
      </c>
      <c r="G3101" s="25">
        <f t="shared" si="147"/>
        <v>25</v>
      </c>
      <c r="H3101" s="373">
        <v>67473.173536000002</v>
      </c>
      <c r="I3101" s="121">
        <f t="shared" si="148"/>
        <v>1686829.34</v>
      </c>
    </row>
    <row r="3102" spans="1:9">
      <c r="A3102" s="23">
        <f t="shared" si="149"/>
        <v>2998</v>
      </c>
      <c r="B3102" s="226"/>
      <c r="C3102" s="226"/>
      <c r="D3102" s="136">
        <v>42845</v>
      </c>
      <c r="E3102" s="136">
        <v>42870</v>
      </c>
      <c r="F3102" s="136">
        <v>42870</v>
      </c>
      <c r="G3102" s="25">
        <f t="shared" si="147"/>
        <v>25</v>
      </c>
      <c r="H3102" s="373">
        <v>72059.641154800003</v>
      </c>
      <c r="I3102" s="121">
        <f t="shared" si="148"/>
        <v>1801491.03</v>
      </c>
    </row>
    <row r="3103" spans="1:9">
      <c r="A3103" s="23">
        <f t="shared" si="149"/>
        <v>2999</v>
      </c>
      <c r="B3103" s="226"/>
      <c r="C3103" s="226"/>
      <c r="D3103" s="136">
        <v>42845</v>
      </c>
      <c r="E3103" s="136">
        <v>42870</v>
      </c>
      <c r="F3103" s="136">
        <v>42870</v>
      </c>
      <c r="G3103" s="25">
        <f t="shared" si="147"/>
        <v>25</v>
      </c>
      <c r="H3103" s="373">
        <v>69147.191512300007</v>
      </c>
      <c r="I3103" s="121">
        <f t="shared" si="148"/>
        <v>1728679.79</v>
      </c>
    </row>
    <row r="3104" spans="1:9">
      <c r="A3104" s="23">
        <f t="shared" si="149"/>
        <v>3000</v>
      </c>
      <c r="B3104" s="226"/>
      <c r="C3104" s="226"/>
      <c r="D3104" s="136">
        <v>42853</v>
      </c>
      <c r="E3104" s="136">
        <v>42870</v>
      </c>
      <c r="F3104" s="136">
        <v>42870</v>
      </c>
      <c r="G3104" s="25">
        <f t="shared" si="147"/>
        <v>17</v>
      </c>
      <c r="H3104" s="373">
        <v>66869.22</v>
      </c>
      <c r="I3104" s="121">
        <f t="shared" si="148"/>
        <v>1136776.74</v>
      </c>
    </row>
    <row r="3105" spans="1:9">
      <c r="A3105" s="23">
        <f t="shared" si="149"/>
        <v>3001</v>
      </c>
      <c r="B3105" s="226"/>
      <c r="C3105" s="226"/>
      <c r="D3105" s="136">
        <v>42853</v>
      </c>
      <c r="E3105" s="136">
        <v>42870</v>
      </c>
      <c r="F3105" s="136">
        <v>42870</v>
      </c>
      <c r="G3105" s="25">
        <f t="shared" si="147"/>
        <v>17</v>
      </c>
      <c r="H3105" s="373">
        <v>74247.540000000008</v>
      </c>
      <c r="I3105" s="121">
        <f t="shared" si="148"/>
        <v>1262208.18</v>
      </c>
    </row>
    <row r="3106" spans="1:9">
      <c r="A3106" s="23">
        <f t="shared" si="149"/>
        <v>3002</v>
      </c>
      <c r="B3106" s="226"/>
      <c r="C3106" s="226"/>
      <c r="D3106" s="136">
        <v>42853</v>
      </c>
      <c r="E3106" s="136">
        <v>42870</v>
      </c>
      <c r="F3106" s="136">
        <v>42870</v>
      </c>
      <c r="G3106" s="25">
        <f t="shared" si="147"/>
        <v>17</v>
      </c>
      <c r="H3106" s="373">
        <v>70656.36</v>
      </c>
      <c r="I3106" s="121">
        <f t="shared" si="148"/>
        <v>1201158.1200000001</v>
      </c>
    </row>
    <row r="3107" spans="1:9">
      <c r="A3107" s="23">
        <f t="shared" si="149"/>
        <v>3003</v>
      </c>
      <c r="B3107" s="226"/>
      <c r="C3107" s="226"/>
      <c r="D3107" s="136">
        <v>42831</v>
      </c>
      <c r="E3107" s="136">
        <v>42870</v>
      </c>
      <c r="F3107" s="136">
        <v>42870</v>
      </c>
      <c r="G3107" s="25">
        <f t="shared" si="147"/>
        <v>39</v>
      </c>
      <c r="H3107" s="373">
        <v>5508.5632427</v>
      </c>
      <c r="I3107" s="121">
        <f t="shared" si="148"/>
        <v>214833.97</v>
      </c>
    </row>
    <row r="3108" spans="1:9">
      <c r="A3108" s="23">
        <f t="shared" si="149"/>
        <v>3004</v>
      </c>
      <c r="B3108" s="226"/>
      <c r="C3108" s="226"/>
      <c r="D3108" s="136">
        <v>42831</v>
      </c>
      <c r="E3108" s="136">
        <v>42870</v>
      </c>
      <c r="F3108" s="136">
        <v>42870</v>
      </c>
      <c r="G3108" s="25">
        <f t="shared" si="147"/>
        <v>39</v>
      </c>
      <c r="H3108" s="373">
        <v>5499.2947684000001</v>
      </c>
      <c r="I3108" s="121">
        <f t="shared" si="148"/>
        <v>214472.5</v>
      </c>
    </row>
    <row r="3109" spans="1:9">
      <c r="A3109" s="23">
        <f t="shared" si="149"/>
        <v>3005</v>
      </c>
      <c r="B3109" s="226"/>
      <c r="C3109" s="226"/>
      <c r="D3109" s="136">
        <v>42831</v>
      </c>
      <c r="E3109" s="136">
        <v>42870</v>
      </c>
      <c r="F3109" s="136">
        <v>42870</v>
      </c>
      <c r="G3109" s="25">
        <f t="shared" si="147"/>
        <v>39</v>
      </c>
      <c r="H3109" s="373">
        <v>4954.9263762</v>
      </c>
      <c r="I3109" s="121">
        <f t="shared" si="148"/>
        <v>193242.13</v>
      </c>
    </row>
    <row r="3110" spans="1:9">
      <c r="A3110" s="23">
        <f t="shared" si="149"/>
        <v>3006</v>
      </c>
      <c r="B3110" s="226"/>
      <c r="C3110" s="226"/>
      <c r="D3110" s="136">
        <v>42831</v>
      </c>
      <c r="E3110" s="136">
        <v>42870</v>
      </c>
      <c r="F3110" s="136">
        <v>42870</v>
      </c>
      <c r="G3110" s="25">
        <f t="shared" si="147"/>
        <v>39</v>
      </c>
      <c r="H3110" s="373">
        <v>5048.2290177000004</v>
      </c>
      <c r="I3110" s="121">
        <f t="shared" si="148"/>
        <v>196880.93</v>
      </c>
    </row>
    <row r="3111" spans="1:9">
      <c r="A3111" s="23">
        <f t="shared" si="149"/>
        <v>3007</v>
      </c>
      <c r="B3111" s="226"/>
      <c r="C3111" s="226"/>
      <c r="D3111" s="136">
        <v>42831</v>
      </c>
      <c r="E3111" s="136">
        <v>42870</v>
      </c>
      <c r="F3111" s="136">
        <v>42870</v>
      </c>
      <c r="G3111" s="25">
        <f t="shared" si="147"/>
        <v>39</v>
      </c>
      <c r="H3111" s="373">
        <v>5591.9795117000003</v>
      </c>
      <c r="I3111" s="121">
        <f t="shared" si="148"/>
        <v>218087.2</v>
      </c>
    </row>
    <row r="3112" spans="1:9">
      <c r="A3112" s="23">
        <f t="shared" si="149"/>
        <v>3008</v>
      </c>
      <c r="B3112" s="226"/>
      <c r="C3112" s="226"/>
      <c r="D3112" s="136">
        <v>42831</v>
      </c>
      <c r="E3112" s="136">
        <v>42870</v>
      </c>
      <c r="F3112" s="136">
        <v>42870</v>
      </c>
      <c r="G3112" s="25">
        <f t="shared" si="147"/>
        <v>39</v>
      </c>
      <c r="H3112" s="373">
        <v>5505.4737513000009</v>
      </c>
      <c r="I3112" s="121">
        <f t="shared" si="148"/>
        <v>214713.48</v>
      </c>
    </row>
    <row r="3113" spans="1:9">
      <c r="A3113" s="23">
        <f t="shared" si="149"/>
        <v>3009</v>
      </c>
      <c r="B3113" s="226"/>
      <c r="C3113" s="226"/>
      <c r="D3113" s="136">
        <v>42831</v>
      </c>
      <c r="E3113" s="136">
        <v>42870</v>
      </c>
      <c r="F3113" s="136">
        <v>42870</v>
      </c>
      <c r="G3113" s="25">
        <f t="shared" ref="G3113:G3176" si="150">F3113-D3113</f>
        <v>39</v>
      </c>
      <c r="H3113" s="373">
        <v>4977.1707145999999</v>
      </c>
      <c r="I3113" s="121">
        <f t="shared" ref="I3113:I3176" si="151">ROUND(G3113*H3113,2)</f>
        <v>194109.66</v>
      </c>
    </row>
    <row r="3114" spans="1:9">
      <c r="A3114" s="23">
        <f t="shared" si="149"/>
        <v>3010</v>
      </c>
      <c r="B3114" s="226"/>
      <c r="C3114" s="226"/>
      <c r="D3114" s="136">
        <v>42831</v>
      </c>
      <c r="E3114" s="136">
        <v>42870</v>
      </c>
      <c r="F3114" s="136">
        <v>42870</v>
      </c>
      <c r="G3114" s="25">
        <f t="shared" si="150"/>
        <v>39</v>
      </c>
      <c r="H3114" s="373">
        <v>5008.0656289999997</v>
      </c>
      <c r="I3114" s="121">
        <f t="shared" si="151"/>
        <v>195314.56</v>
      </c>
    </row>
    <row r="3115" spans="1:9">
      <c r="A3115" s="23">
        <f t="shared" si="149"/>
        <v>3011</v>
      </c>
      <c r="B3115" s="226"/>
      <c r="C3115" s="226"/>
      <c r="D3115" s="136">
        <v>42831</v>
      </c>
      <c r="E3115" s="136">
        <v>42870</v>
      </c>
      <c r="F3115" s="136">
        <v>42870</v>
      </c>
      <c r="G3115" s="25">
        <f t="shared" si="150"/>
        <v>39</v>
      </c>
      <c r="H3115" s="373">
        <v>4878.3069883999997</v>
      </c>
      <c r="I3115" s="121">
        <f t="shared" si="151"/>
        <v>190253.97</v>
      </c>
    </row>
    <row r="3116" spans="1:9">
      <c r="A3116" s="23">
        <f t="shared" si="149"/>
        <v>3012</v>
      </c>
      <c r="B3116" s="226"/>
      <c r="C3116" s="226"/>
      <c r="D3116" s="136">
        <v>42837</v>
      </c>
      <c r="E3116" s="136">
        <v>42870</v>
      </c>
      <c r="F3116" s="136">
        <v>42870</v>
      </c>
      <c r="G3116" s="25">
        <f t="shared" si="150"/>
        <v>33</v>
      </c>
      <c r="H3116" s="373">
        <v>168.8690325</v>
      </c>
      <c r="I3116" s="121">
        <f t="shared" si="151"/>
        <v>5572.68</v>
      </c>
    </row>
    <row r="3117" spans="1:9">
      <c r="A3117" s="23">
        <f t="shared" si="149"/>
        <v>3013</v>
      </c>
      <c r="B3117" s="226"/>
      <c r="C3117" s="226"/>
      <c r="D3117" s="136">
        <v>42837</v>
      </c>
      <c r="E3117" s="136">
        <v>42870</v>
      </c>
      <c r="F3117" s="136">
        <v>42870</v>
      </c>
      <c r="G3117" s="25">
        <f t="shared" si="150"/>
        <v>33</v>
      </c>
      <c r="H3117" s="373">
        <v>188.33755629999999</v>
      </c>
      <c r="I3117" s="121">
        <f t="shared" si="151"/>
        <v>6215.14</v>
      </c>
    </row>
    <row r="3118" spans="1:9">
      <c r="A3118" s="23">
        <f t="shared" si="149"/>
        <v>3014</v>
      </c>
      <c r="B3118" s="226"/>
      <c r="C3118" s="226"/>
      <c r="D3118" s="136">
        <v>42837</v>
      </c>
      <c r="E3118" s="136">
        <v>42870</v>
      </c>
      <c r="F3118" s="136">
        <v>42870</v>
      </c>
      <c r="G3118" s="25">
        <f t="shared" si="150"/>
        <v>33</v>
      </c>
      <c r="H3118" s="373">
        <v>188.33755629999999</v>
      </c>
      <c r="I3118" s="121">
        <f t="shared" si="151"/>
        <v>6215.14</v>
      </c>
    </row>
    <row r="3119" spans="1:9">
      <c r="A3119" s="23">
        <f t="shared" si="149"/>
        <v>3015</v>
      </c>
      <c r="B3119" s="226"/>
      <c r="C3119" s="226"/>
      <c r="D3119" s="136">
        <v>42837</v>
      </c>
      <c r="E3119" s="136">
        <v>42870</v>
      </c>
      <c r="F3119" s="136">
        <v>42870</v>
      </c>
      <c r="G3119" s="25">
        <f t="shared" si="150"/>
        <v>33</v>
      </c>
      <c r="H3119" s="373">
        <v>188.33755629999999</v>
      </c>
      <c r="I3119" s="121">
        <f t="shared" si="151"/>
        <v>6215.14</v>
      </c>
    </row>
    <row r="3120" spans="1:9">
      <c r="A3120" s="23">
        <f t="shared" si="149"/>
        <v>3016</v>
      </c>
      <c r="B3120" s="226"/>
      <c r="C3120" s="226"/>
      <c r="D3120" s="136">
        <v>42837</v>
      </c>
      <c r="E3120" s="136">
        <v>42870</v>
      </c>
      <c r="F3120" s="136">
        <v>42870</v>
      </c>
      <c r="G3120" s="25">
        <f t="shared" si="150"/>
        <v>33</v>
      </c>
      <c r="H3120" s="373">
        <v>188.33755629999999</v>
      </c>
      <c r="I3120" s="121">
        <f t="shared" si="151"/>
        <v>6215.14</v>
      </c>
    </row>
    <row r="3121" spans="1:9">
      <c r="A3121" s="23">
        <f t="shared" si="149"/>
        <v>3017</v>
      </c>
      <c r="B3121" s="226"/>
      <c r="C3121" s="226"/>
      <c r="D3121" s="136">
        <v>42837</v>
      </c>
      <c r="E3121" s="136">
        <v>42870</v>
      </c>
      <c r="F3121" s="136">
        <v>42870</v>
      </c>
      <c r="G3121" s="25">
        <f t="shared" si="150"/>
        <v>33</v>
      </c>
      <c r="H3121" s="373">
        <v>188.33755629999999</v>
      </c>
      <c r="I3121" s="121">
        <f t="shared" si="151"/>
        <v>6215.14</v>
      </c>
    </row>
    <row r="3122" spans="1:9">
      <c r="A3122" s="23">
        <f t="shared" si="149"/>
        <v>3018</v>
      </c>
      <c r="B3122" s="226"/>
      <c r="C3122" s="226"/>
      <c r="D3122" s="136">
        <v>42837</v>
      </c>
      <c r="E3122" s="136">
        <v>42870</v>
      </c>
      <c r="F3122" s="136">
        <v>42870</v>
      </c>
      <c r="G3122" s="25">
        <f t="shared" si="150"/>
        <v>33</v>
      </c>
      <c r="H3122" s="373">
        <v>168.8690325</v>
      </c>
      <c r="I3122" s="121">
        <f t="shared" si="151"/>
        <v>5572.68</v>
      </c>
    </row>
    <row r="3123" spans="1:9">
      <c r="A3123" s="23">
        <f t="shared" si="149"/>
        <v>3019</v>
      </c>
      <c r="B3123" s="226"/>
      <c r="C3123" s="226"/>
      <c r="D3123" s="136">
        <v>42837</v>
      </c>
      <c r="E3123" s="136">
        <v>42870</v>
      </c>
      <c r="F3123" s="136">
        <v>42870</v>
      </c>
      <c r="G3123" s="25">
        <f t="shared" si="150"/>
        <v>33</v>
      </c>
      <c r="H3123" s="373">
        <v>168.8690325</v>
      </c>
      <c r="I3123" s="121">
        <f t="shared" si="151"/>
        <v>5572.68</v>
      </c>
    </row>
    <row r="3124" spans="1:9">
      <c r="A3124" s="23">
        <f t="shared" si="149"/>
        <v>3020</v>
      </c>
      <c r="B3124" s="226"/>
      <c r="C3124" s="226"/>
      <c r="D3124" s="136">
        <v>42837</v>
      </c>
      <c r="E3124" s="136">
        <v>42870</v>
      </c>
      <c r="F3124" s="136">
        <v>42870</v>
      </c>
      <c r="G3124" s="25">
        <f t="shared" si="150"/>
        <v>33</v>
      </c>
      <c r="H3124" s="373">
        <v>168.8690325</v>
      </c>
      <c r="I3124" s="121">
        <f t="shared" si="151"/>
        <v>5572.68</v>
      </c>
    </row>
    <row r="3125" spans="1:9">
      <c r="A3125" s="23">
        <f t="shared" si="149"/>
        <v>3021</v>
      </c>
      <c r="B3125" s="226"/>
      <c r="C3125" s="226"/>
      <c r="D3125" s="136">
        <v>42843</v>
      </c>
      <c r="E3125" s="136">
        <v>42870</v>
      </c>
      <c r="F3125" s="136">
        <v>42870</v>
      </c>
      <c r="G3125" s="25">
        <f t="shared" si="150"/>
        <v>27</v>
      </c>
      <c r="H3125" s="373">
        <v>77923.929632400002</v>
      </c>
      <c r="I3125" s="121">
        <f t="shared" si="151"/>
        <v>2103946.1</v>
      </c>
    </row>
    <row r="3126" spans="1:9">
      <c r="A3126" s="23">
        <f t="shared" ref="A3126:A3189" si="152">A3125+1</f>
        <v>3022</v>
      </c>
      <c r="B3126" s="226"/>
      <c r="C3126" s="226"/>
      <c r="D3126" s="136">
        <v>42843</v>
      </c>
      <c r="E3126" s="136">
        <v>42870</v>
      </c>
      <c r="F3126" s="136">
        <v>42870</v>
      </c>
      <c r="G3126" s="25">
        <f t="shared" si="150"/>
        <v>27</v>
      </c>
      <c r="H3126" s="373">
        <v>77923.929632400002</v>
      </c>
      <c r="I3126" s="121">
        <f t="shared" si="151"/>
        <v>2103946.1</v>
      </c>
    </row>
    <row r="3127" spans="1:9">
      <c r="A3127" s="23">
        <f t="shared" si="152"/>
        <v>3023</v>
      </c>
      <c r="B3127" s="226"/>
      <c r="C3127" s="226"/>
      <c r="D3127" s="136">
        <v>42843</v>
      </c>
      <c r="E3127" s="136">
        <v>42870</v>
      </c>
      <c r="F3127" s="136">
        <v>42870</v>
      </c>
      <c r="G3127" s="25">
        <f t="shared" si="150"/>
        <v>27</v>
      </c>
      <c r="H3127" s="373">
        <v>69869.298964300004</v>
      </c>
      <c r="I3127" s="121">
        <f t="shared" si="151"/>
        <v>1886471.07</v>
      </c>
    </row>
    <row r="3128" spans="1:9">
      <c r="A3128" s="23">
        <f t="shared" si="152"/>
        <v>3024</v>
      </c>
      <c r="B3128" s="226"/>
      <c r="C3128" s="226"/>
      <c r="D3128" s="136">
        <v>42843</v>
      </c>
      <c r="E3128" s="136">
        <v>42870</v>
      </c>
      <c r="F3128" s="136">
        <v>42870</v>
      </c>
      <c r="G3128" s="25">
        <f t="shared" si="150"/>
        <v>27</v>
      </c>
      <c r="H3128" s="373">
        <v>77923.929632400002</v>
      </c>
      <c r="I3128" s="121">
        <f t="shared" si="151"/>
        <v>2103946.1</v>
      </c>
    </row>
    <row r="3129" spans="1:9">
      <c r="A3129" s="23">
        <f t="shared" si="152"/>
        <v>3025</v>
      </c>
      <c r="B3129" s="226"/>
      <c r="C3129" s="226"/>
      <c r="D3129" s="136">
        <v>42843</v>
      </c>
      <c r="E3129" s="136">
        <v>42870</v>
      </c>
      <c r="F3129" s="136">
        <v>42870</v>
      </c>
      <c r="G3129" s="25">
        <f t="shared" si="150"/>
        <v>27</v>
      </c>
      <c r="H3129" s="373">
        <v>69869.298964300004</v>
      </c>
      <c r="I3129" s="121">
        <f t="shared" si="151"/>
        <v>1886471.07</v>
      </c>
    </row>
    <row r="3130" spans="1:9">
      <c r="A3130" s="23">
        <f t="shared" si="152"/>
        <v>3026</v>
      </c>
      <c r="B3130" s="226"/>
      <c r="C3130" s="226"/>
      <c r="D3130" s="136">
        <v>42843</v>
      </c>
      <c r="E3130" s="136">
        <v>42870</v>
      </c>
      <c r="F3130" s="136">
        <v>42870</v>
      </c>
      <c r="G3130" s="25">
        <f t="shared" si="150"/>
        <v>27</v>
      </c>
      <c r="H3130" s="373">
        <v>77923.929632400002</v>
      </c>
      <c r="I3130" s="121">
        <f t="shared" si="151"/>
        <v>2103946.1</v>
      </c>
    </row>
    <row r="3131" spans="1:9">
      <c r="A3131" s="23">
        <f t="shared" si="152"/>
        <v>3027</v>
      </c>
      <c r="B3131" s="226"/>
      <c r="C3131" s="226"/>
      <c r="D3131" s="136">
        <v>42843</v>
      </c>
      <c r="E3131" s="136">
        <v>42870</v>
      </c>
      <c r="F3131" s="136">
        <v>42870</v>
      </c>
      <c r="G3131" s="25">
        <f t="shared" si="150"/>
        <v>27</v>
      </c>
      <c r="H3131" s="373">
        <v>77923.929632400002</v>
      </c>
      <c r="I3131" s="121">
        <f t="shared" si="151"/>
        <v>2103946.1</v>
      </c>
    </row>
    <row r="3132" spans="1:9">
      <c r="A3132" s="23">
        <f t="shared" si="152"/>
        <v>3028</v>
      </c>
      <c r="B3132" s="226"/>
      <c r="C3132" s="226"/>
      <c r="D3132" s="136">
        <v>42843</v>
      </c>
      <c r="E3132" s="136">
        <v>42870</v>
      </c>
      <c r="F3132" s="136">
        <v>42870</v>
      </c>
      <c r="G3132" s="25">
        <f t="shared" si="150"/>
        <v>27</v>
      </c>
      <c r="H3132" s="373">
        <v>69869.298964300004</v>
      </c>
      <c r="I3132" s="121">
        <f t="shared" si="151"/>
        <v>1886471.07</v>
      </c>
    </row>
    <row r="3133" spans="1:9">
      <c r="A3133" s="23">
        <f t="shared" si="152"/>
        <v>3029</v>
      </c>
      <c r="B3133" s="226"/>
      <c r="C3133" s="226"/>
      <c r="D3133" s="136">
        <v>42843</v>
      </c>
      <c r="E3133" s="136">
        <v>42870</v>
      </c>
      <c r="F3133" s="136">
        <v>42870</v>
      </c>
      <c r="G3133" s="25">
        <f t="shared" si="150"/>
        <v>27</v>
      </c>
      <c r="H3133" s="373">
        <v>77923.929632400002</v>
      </c>
      <c r="I3133" s="121">
        <f t="shared" si="151"/>
        <v>2103946.1</v>
      </c>
    </row>
    <row r="3134" spans="1:9">
      <c r="A3134" s="23">
        <f t="shared" si="152"/>
        <v>3030</v>
      </c>
      <c r="B3134" s="226"/>
      <c r="C3134" s="226"/>
      <c r="D3134" s="136">
        <v>42850</v>
      </c>
      <c r="E3134" s="136">
        <v>42870</v>
      </c>
      <c r="F3134" s="136">
        <v>42870</v>
      </c>
      <c r="G3134" s="25">
        <f t="shared" si="150"/>
        <v>20</v>
      </c>
      <c r="H3134" s="373">
        <v>71205.783121800006</v>
      </c>
      <c r="I3134" s="121">
        <f t="shared" si="151"/>
        <v>1424115.66</v>
      </c>
    </row>
    <row r="3135" spans="1:9">
      <c r="A3135" s="23">
        <f t="shared" si="152"/>
        <v>3031</v>
      </c>
      <c r="B3135" s="226"/>
      <c r="C3135" s="226"/>
      <c r="D3135" s="136">
        <v>42850</v>
      </c>
      <c r="E3135" s="136">
        <v>42870</v>
      </c>
      <c r="F3135" s="136">
        <v>42870</v>
      </c>
      <c r="G3135" s="25">
        <f t="shared" si="150"/>
        <v>20</v>
      </c>
      <c r="H3135" s="373">
        <v>79414.773862300004</v>
      </c>
      <c r="I3135" s="121">
        <f t="shared" si="151"/>
        <v>1588295.48</v>
      </c>
    </row>
    <row r="3136" spans="1:9">
      <c r="A3136" s="23">
        <f t="shared" si="152"/>
        <v>3032</v>
      </c>
      <c r="B3136" s="226"/>
      <c r="C3136" s="226"/>
      <c r="D3136" s="136">
        <v>42850</v>
      </c>
      <c r="E3136" s="136">
        <v>42870</v>
      </c>
      <c r="F3136" s="136">
        <v>42870</v>
      </c>
      <c r="G3136" s="25">
        <f t="shared" si="150"/>
        <v>20</v>
      </c>
      <c r="H3136" s="373">
        <v>79414.773862300004</v>
      </c>
      <c r="I3136" s="121">
        <f t="shared" si="151"/>
        <v>1588295.48</v>
      </c>
    </row>
    <row r="3137" spans="1:9">
      <c r="A3137" s="23">
        <f t="shared" si="152"/>
        <v>3033</v>
      </c>
      <c r="B3137" s="226"/>
      <c r="C3137" s="226"/>
      <c r="D3137" s="136">
        <v>42850</v>
      </c>
      <c r="E3137" s="136">
        <v>42870</v>
      </c>
      <c r="F3137" s="136">
        <v>42870</v>
      </c>
      <c r="G3137" s="25">
        <f t="shared" si="150"/>
        <v>20</v>
      </c>
      <c r="H3137" s="373">
        <v>71205.783121800006</v>
      </c>
      <c r="I3137" s="121">
        <f t="shared" si="151"/>
        <v>1424115.66</v>
      </c>
    </row>
    <row r="3138" spans="1:9">
      <c r="A3138" s="23">
        <f t="shared" si="152"/>
        <v>3034</v>
      </c>
      <c r="B3138" s="226"/>
      <c r="C3138" s="226"/>
      <c r="D3138" s="136">
        <v>42850</v>
      </c>
      <c r="E3138" s="136">
        <v>42870</v>
      </c>
      <c r="F3138" s="136">
        <v>42870</v>
      </c>
      <c r="G3138" s="25">
        <f t="shared" si="150"/>
        <v>20</v>
      </c>
      <c r="H3138" s="373">
        <v>71205.783121800006</v>
      </c>
      <c r="I3138" s="121">
        <f t="shared" si="151"/>
        <v>1424115.66</v>
      </c>
    </row>
    <row r="3139" spans="1:9">
      <c r="A3139" s="23">
        <f t="shared" si="152"/>
        <v>3035</v>
      </c>
      <c r="B3139" s="226"/>
      <c r="C3139" s="226"/>
      <c r="D3139" s="136">
        <v>42850</v>
      </c>
      <c r="E3139" s="136">
        <v>42870</v>
      </c>
      <c r="F3139" s="136">
        <v>42870</v>
      </c>
      <c r="G3139" s="25">
        <f t="shared" si="150"/>
        <v>20</v>
      </c>
      <c r="H3139" s="373">
        <v>79414.773862300004</v>
      </c>
      <c r="I3139" s="121">
        <f t="shared" si="151"/>
        <v>1588295.48</v>
      </c>
    </row>
    <row r="3140" spans="1:9">
      <c r="A3140" s="23">
        <f t="shared" si="152"/>
        <v>3036</v>
      </c>
      <c r="B3140" s="226"/>
      <c r="C3140" s="226"/>
      <c r="D3140" s="136">
        <v>42850</v>
      </c>
      <c r="E3140" s="136">
        <v>42870</v>
      </c>
      <c r="F3140" s="136">
        <v>42870</v>
      </c>
      <c r="G3140" s="25">
        <f t="shared" si="150"/>
        <v>20</v>
      </c>
      <c r="H3140" s="373">
        <v>79414.773862300004</v>
      </c>
      <c r="I3140" s="121">
        <f t="shared" si="151"/>
        <v>1588295.48</v>
      </c>
    </row>
    <row r="3141" spans="1:9">
      <c r="A3141" s="23">
        <f t="shared" si="152"/>
        <v>3037</v>
      </c>
      <c r="B3141" s="226"/>
      <c r="C3141" s="226"/>
      <c r="D3141" s="136">
        <v>42850</v>
      </c>
      <c r="E3141" s="136">
        <v>42870</v>
      </c>
      <c r="F3141" s="136">
        <v>42870</v>
      </c>
      <c r="G3141" s="25">
        <f t="shared" si="150"/>
        <v>20</v>
      </c>
      <c r="H3141" s="373">
        <v>71205.783121800006</v>
      </c>
      <c r="I3141" s="121">
        <f t="shared" si="151"/>
        <v>1424115.66</v>
      </c>
    </row>
    <row r="3142" spans="1:9">
      <c r="A3142" s="23">
        <f t="shared" si="152"/>
        <v>3038</v>
      </c>
      <c r="B3142" s="226" t="s">
        <v>278</v>
      </c>
      <c r="C3142" s="226" t="s">
        <v>660</v>
      </c>
      <c r="D3142" s="136">
        <v>42859</v>
      </c>
      <c r="E3142" s="136">
        <v>42880</v>
      </c>
      <c r="F3142" s="136">
        <v>42880</v>
      </c>
      <c r="G3142" s="25">
        <f t="shared" si="150"/>
        <v>21</v>
      </c>
      <c r="H3142" s="373">
        <v>77576.600000000006</v>
      </c>
      <c r="I3142" s="121">
        <f t="shared" si="151"/>
        <v>1629108.6</v>
      </c>
    </row>
    <row r="3143" spans="1:9">
      <c r="A3143" s="23">
        <f t="shared" si="152"/>
        <v>3039</v>
      </c>
      <c r="B3143" s="226"/>
      <c r="C3143" s="226"/>
      <c r="D3143" s="136">
        <v>42859</v>
      </c>
      <c r="E3143" s="136">
        <v>42880</v>
      </c>
      <c r="F3143" s="136">
        <v>42880</v>
      </c>
      <c r="G3143" s="25">
        <f t="shared" si="150"/>
        <v>21</v>
      </c>
      <c r="H3143" s="373">
        <v>78305.22</v>
      </c>
      <c r="I3143" s="121">
        <f t="shared" si="151"/>
        <v>1644409.62</v>
      </c>
    </row>
    <row r="3144" spans="1:9">
      <c r="A3144" s="23">
        <f t="shared" si="152"/>
        <v>3040</v>
      </c>
      <c r="B3144" s="226"/>
      <c r="C3144" s="226"/>
      <c r="D3144" s="136">
        <v>42858</v>
      </c>
      <c r="E3144" s="136">
        <v>42880</v>
      </c>
      <c r="F3144" s="136">
        <v>42880</v>
      </c>
      <c r="G3144" s="25">
        <f t="shared" si="150"/>
        <v>22</v>
      </c>
      <c r="H3144" s="373">
        <v>78219.5</v>
      </c>
      <c r="I3144" s="121">
        <f t="shared" si="151"/>
        <v>1720829</v>
      </c>
    </row>
    <row r="3145" spans="1:9">
      <c r="A3145" s="23">
        <f t="shared" si="152"/>
        <v>3041</v>
      </c>
      <c r="B3145" s="226"/>
      <c r="C3145" s="226"/>
      <c r="D3145" s="136">
        <v>42858</v>
      </c>
      <c r="E3145" s="136">
        <v>42880</v>
      </c>
      <c r="F3145" s="136">
        <v>42880</v>
      </c>
      <c r="G3145" s="25">
        <f t="shared" si="150"/>
        <v>22</v>
      </c>
      <c r="H3145" s="373">
        <v>78776.680000000008</v>
      </c>
      <c r="I3145" s="121">
        <f t="shared" si="151"/>
        <v>1733086.96</v>
      </c>
    </row>
    <row r="3146" spans="1:9">
      <c r="A3146" s="23">
        <f t="shared" si="152"/>
        <v>3042</v>
      </c>
      <c r="B3146" s="226"/>
      <c r="C3146" s="226"/>
      <c r="D3146" s="136">
        <v>42864</v>
      </c>
      <c r="E3146" s="136">
        <v>42880</v>
      </c>
      <c r="F3146" s="136">
        <v>42880</v>
      </c>
      <c r="G3146" s="25">
        <f t="shared" si="150"/>
        <v>16</v>
      </c>
      <c r="H3146" s="373">
        <v>77362.3</v>
      </c>
      <c r="I3146" s="121">
        <f t="shared" si="151"/>
        <v>1237796.8</v>
      </c>
    </row>
    <row r="3147" spans="1:9">
      <c r="A3147" s="23">
        <f t="shared" si="152"/>
        <v>3043</v>
      </c>
      <c r="B3147" s="226"/>
      <c r="C3147" s="226"/>
      <c r="D3147" s="136">
        <v>42864</v>
      </c>
      <c r="E3147" s="136">
        <v>42880</v>
      </c>
      <c r="F3147" s="136">
        <v>42880</v>
      </c>
      <c r="G3147" s="25">
        <f t="shared" si="150"/>
        <v>16</v>
      </c>
      <c r="H3147" s="373">
        <v>77276.58</v>
      </c>
      <c r="I3147" s="121">
        <f t="shared" si="151"/>
        <v>1236425.28</v>
      </c>
    </row>
    <row r="3148" spans="1:9">
      <c r="A3148" s="23">
        <f t="shared" si="152"/>
        <v>3044</v>
      </c>
      <c r="B3148" s="226"/>
      <c r="C3148" s="226"/>
      <c r="D3148" s="136">
        <v>42864</v>
      </c>
      <c r="E3148" s="136">
        <v>42880</v>
      </c>
      <c r="F3148" s="136">
        <v>42880</v>
      </c>
      <c r="G3148" s="25">
        <f t="shared" si="150"/>
        <v>16</v>
      </c>
      <c r="H3148" s="373">
        <v>68404.56</v>
      </c>
      <c r="I3148" s="121">
        <f t="shared" si="151"/>
        <v>1094472.96</v>
      </c>
    </row>
    <row r="3149" spans="1:9">
      <c r="A3149" s="23">
        <f t="shared" si="152"/>
        <v>3045</v>
      </c>
      <c r="B3149" s="226"/>
      <c r="C3149" s="226"/>
      <c r="D3149" s="136">
        <v>42865</v>
      </c>
      <c r="E3149" s="136">
        <v>42880</v>
      </c>
      <c r="F3149" s="136">
        <v>42880</v>
      </c>
      <c r="G3149" s="25">
        <f t="shared" si="150"/>
        <v>15</v>
      </c>
      <c r="H3149" s="373">
        <v>78433.8</v>
      </c>
      <c r="I3149" s="121">
        <f t="shared" si="151"/>
        <v>1176507</v>
      </c>
    </row>
    <row r="3150" spans="1:9">
      <c r="A3150" s="23">
        <f t="shared" si="152"/>
        <v>3046</v>
      </c>
      <c r="B3150" s="226"/>
      <c r="C3150" s="226"/>
      <c r="D3150" s="136">
        <v>42865</v>
      </c>
      <c r="E3150" s="136">
        <v>42880</v>
      </c>
      <c r="F3150" s="136">
        <v>42880</v>
      </c>
      <c r="G3150" s="25">
        <f t="shared" si="150"/>
        <v>15</v>
      </c>
      <c r="H3150" s="373">
        <v>70847.58</v>
      </c>
      <c r="I3150" s="121">
        <f t="shared" si="151"/>
        <v>1062713.7</v>
      </c>
    </row>
    <row r="3151" spans="1:9">
      <c r="A3151" s="23">
        <f t="shared" si="152"/>
        <v>3047</v>
      </c>
      <c r="B3151" s="226"/>
      <c r="C3151" s="226"/>
      <c r="D3151" s="136">
        <v>42858</v>
      </c>
      <c r="E3151" s="136">
        <v>42880</v>
      </c>
      <c r="F3151" s="136">
        <v>42880</v>
      </c>
      <c r="G3151" s="25">
        <f t="shared" si="150"/>
        <v>22</v>
      </c>
      <c r="H3151" s="373">
        <v>78398.75</v>
      </c>
      <c r="I3151" s="121">
        <f t="shared" si="151"/>
        <v>1724772.5</v>
      </c>
    </row>
    <row r="3152" spans="1:9">
      <c r="A3152" s="23">
        <f t="shared" si="152"/>
        <v>3048</v>
      </c>
      <c r="B3152" s="226"/>
      <c r="C3152" s="226"/>
      <c r="D3152" s="136">
        <v>42858</v>
      </c>
      <c r="E3152" s="136">
        <v>42880</v>
      </c>
      <c r="F3152" s="136">
        <v>42880</v>
      </c>
      <c r="G3152" s="25">
        <f t="shared" si="150"/>
        <v>22</v>
      </c>
      <c r="H3152" s="373">
        <v>78398.75</v>
      </c>
      <c r="I3152" s="121">
        <f t="shared" si="151"/>
        <v>1724772.5</v>
      </c>
    </row>
    <row r="3153" spans="1:9">
      <c r="A3153" s="23">
        <f t="shared" si="152"/>
        <v>3049</v>
      </c>
      <c r="B3153" s="226"/>
      <c r="C3153" s="226"/>
      <c r="D3153" s="136">
        <v>42858</v>
      </c>
      <c r="E3153" s="136">
        <v>42880</v>
      </c>
      <c r="F3153" s="136">
        <v>42880</v>
      </c>
      <c r="G3153" s="25">
        <f t="shared" si="150"/>
        <v>22</v>
      </c>
      <c r="H3153" s="373">
        <v>78398.75</v>
      </c>
      <c r="I3153" s="121">
        <f t="shared" si="151"/>
        <v>1724772.5</v>
      </c>
    </row>
    <row r="3154" spans="1:9">
      <c r="A3154" s="23">
        <f t="shared" si="152"/>
        <v>3050</v>
      </c>
      <c r="B3154" s="226"/>
      <c r="C3154" s="226"/>
      <c r="D3154" s="136">
        <v>42866</v>
      </c>
      <c r="E3154" s="136">
        <v>42880</v>
      </c>
      <c r="F3154" s="136">
        <v>42880</v>
      </c>
      <c r="G3154" s="25">
        <f t="shared" si="150"/>
        <v>14</v>
      </c>
      <c r="H3154" s="373">
        <v>71352.62</v>
      </c>
      <c r="I3154" s="121">
        <f t="shared" si="151"/>
        <v>998936.68</v>
      </c>
    </row>
    <row r="3155" spans="1:9">
      <c r="A3155" s="23">
        <f t="shared" si="152"/>
        <v>3051</v>
      </c>
      <c r="B3155" s="226"/>
      <c r="C3155" s="226"/>
      <c r="D3155" s="136">
        <v>42866</v>
      </c>
      <c r="E3155" s="136">
        <v>42880</v>
      </c>
      <c r="F3155" s="136">
        <v>42880</v>
      </c>
      <c r="G3155" s="25">
        <f t="shared" si="150"/>
        <v>14</v>
      </c>
      <c r="H3155" s="373">
        <v>79578.47</v>
      </c>
      <c r="I3155" s="121">
        <f t="shared" si="151"/>
        <v>1114098.58</v>
      </c>
    </row>
    <row r="3156" spans="1:9">
      <c r="A3156" s="23">
        <f t="shared" si="152"/>
        <v>3052</v>
      </c>
      <c r="B3156" s="226"/>
      <c r="C3156" s="226"/>
      <c r="D3156" s="136">
        <v>42858</v>
      </c>
      <c r="E3156" s="136">
        <v>42880</v>
      </c>
      <c r="F3156" s="136">
        <v>42880</v>
      </c>
      <c r="G3156" s="25">
        <f t="shared" si="150"/>
        <v>22</v>
      </c>
      <c r="H3156" s="373">
        <v>78398.75</v>
      </c>
      <c r="I3156" s="121">
        <f t="shared" si="151"/>
        <v>1724772.5</v>
      </c>
    </row>
    <row r="3157" spans="1:9">
      <c r="A3157" s="23">
        <f t="shared" si="152"/>
        <v>3053</v>
      </c>
      <c r="B3157" s="226"/>
      <c r="C3157" s="226"/>
      <c r="D3157" s="136">
        <v>42866</v>
      </c>
      <c r="E3157" s="136">
        <v>42880</v>
      </c>
      <c r="F3157" s="136">
        <v>42880</v>
      </c>
      <c r="G3157" s="25">
        <f t="shared" si="150"/>
        <v>14</v>
      </c>
      <c r="H3157" s="373">
        <v>79578.47</v>
      </c>
      <c r="I3157" s="121">
        <f t="shared" si="151"/>
        <v>1114098.58</v>
      </c>
    </row>
    <row r="3158" spans="1:9">
      <c r="A3158" s="23">
        <f t="shared" si="152"/>
        <v>3054</v>
      </c>
      <c r="B3158" s="226"/>
      <c r="C3158" s="226"/>
      <c r="D3158" s="136">
        <v>42866</v>
      </c>
      <c r="E3158" s="136">
        <v>42880</v>
      </c>
      <c r="F3158" s="136">
        <v>42880</v>
      </c>
      <c r="G3158" s="25">
        <f t="shared" si="150"/>
        <v>14</v>
      </c>
      <c r="H3158" s="373">
        <v>71352.62</v>
      </c>
      <c r="I3158" s="121">
        <f t="shared" si="151"/>
        <v>998936.68</v>
      </c>
    </row>
    <row r="3159" spans="1:9">
      <c r="A3159" s="23">
        <f t="shared" si="152"/>
        <v>3055</v>
      </c>
      <c r="B3159" s="226"/>
      <c r="C3159" s="226"/>
      <c r="D3159" s="136">
        <v>42866</v>
      </c>
      <c r="E3159" s="136">
        <v>42880</v>
      </c>
      <c r="F3159" s="136">
        <v>42880</v>
      </c>
      <c r="G3159" s="25">
        <f t="shared" si="150"/>
        <v>14</v>
      </c>
      <c r="H3159" s="373">
        <v>79578.47</v>
      </c>
      <c r="I3159" s="121">
        <f t="shared" si="151"/>
        <v>1114098.58</v>
      </c>
    </row>
    <row r="3160" spans="1:9">
      <c r="A3160" s="23">
        <f t="shared" si="152"/>
        <v>3056</v>
      </c>
      <c r="B3160" s="226"/>
      <c r="C3160" s="226"/>
      <c r="D3160" s="136">
        <v>42858</v>
      </c>
      <c r="E3160" s="136">
        <v>42880</v>
      </c>
      <c r="F3160" s="136">
        <v>42880</v>
      </c>
      <c r="G3160" s="25">
        <f t="shared" si="150"/>
        <v>22</v>
      </c>
      <c r="H3160" s="373">
        <v>70294.7</v>
      </c>
      <c r="I3160" s="121">
        <f t="shared" si="151"/>
        <v>1546483.4</v>
      </c>
    </row>
    <row r="3161" spans="1:9">
      <c r="A3161" s="23">
        <f t="shared" si="152"/>
        <v>3057</v>
      </c>
      <c r="B3161" s="226" t="s">
        <v>278</v>
      </c>
      <c r="C3161" s="226" t="s">
        <v>661</v>
      </c>
      <c r="D3161" s="136">
        <v>42859</v>
      </c>
      <c r="E3161" s="136">
        <v>42901</v>
      </c>
      <c r="F3161" s="136">
        <v>42901</v>
      </c>
      <c r="G3161" s="25">
        <f t="shared" si="150"/>
        <v>42</v>
      </c>
      <c r="H3161" s="373">
        <v>6072.6090369000003</v>
      </c>
      <c r="I3161" s="121">
        <f t="shared" si="151"/>
        <v>255049.58</v>
      </c>
    </row>
    <row r="3162" spans="1:9">
      <c r="A3162" s="23">
        <f t="shared" si="152"/>
        <v>3058</v>
      </c>
      <c r="B3162" s="226"/>
      <c r="C3162" s="226"/>
      <c r="D3162" s="136">
        <v>42859</v>
      </c>
      <c r="E3162" s="136">
        <v>42901</v>
      </c>
      <c r="F3162" s="136">
        <v>42901</v>
      </c>
      <c r="G3162" s="25">
        <f t="shared" si="150"/>
        <v>42</v>
      </c>
      <c r="H3162" s="373">
        <v>6129.6445913999996</v>
      </c>
      <c r="I3162" s="121">
        <f t="shared" si="151"/>
        <v>257445.07</v>
      </c>
    </row>
    <row r="3163" spans="1:9">
      <c r="A3163" s="23">
        <f t="shared" si="152"/>
        <v>3059</v>
      </c>
      <c r="B3163" s="226"/>
      <c r="C3163" s="226"/>
      <c r="D3163" s="136">
        <v>42858</v>
      </c>
      <c r="E3163" s="136">
        <v>42901</v>
      </c>
      <c r="F3163" s="136">
        <v>42901</v>
      </c>
      <c r="G3163" s="25">
        <f t="shared" si="150"/>
        <v>43</v>
      </c>
      <c r="H3163" s="373">
        <v>6122.9345261999997</v>
      </c>
      <c r="I3163" s="121">
        <f t="shared" si="151"/>
        <v>263286.18</v>
      </c>
    </row>
    <row r="3164" spans="1:9">
      <c r="A3164" s="23">
        <f t="shared" si="152"/>
        <v>3060</v>
      </c>
      <c r="B3164" s="226"/>
      <c r="C3164" s="226"/>
      <c r="D3164" s="136">
        <v>42858</v>
      </c>
      <c r="E3164" s="136">
        <v>42901</v>
      </c>
      <c r="F3164" s="136">
        <v>42901</v>
      </c>
      <c r="G3164" s="25">
        <f t="shared" si="150"/>
        <v>43</v>
      </c>
      <c r="H3164" s="373">
        <v>6166.5499502000002</v>
      </c>
      <c r="I3164" s="121">
        <f t="shared" si="151"/>
        <v>265161.65000000002</v>
      </c>
    </row>
    <row r="3165" spans="1:9">
      <c r="A3165" s="23">
        <f t="shared" si="152"/>
        <v>3061</v>
      </c>
      <c r="B3165" s="226"/>
      <c r="C3165" s="226"/>
      <c r="D3165" s="136">
        <v>42864</v>
      </c>
      <c r="E3165" s="136">
        <v>42901</v>
      </c>
      <c r="F3165" s="136">
        <v>42901</v>
      </c>
      <c r="G3165" s="25">
        <f t="shared" si="150"/>
        <v>37</v>
      </c>
      <c r="H3165" s="373">
        <v>6055.8338739000001</v>
      </c>
      <c r="I3165" s="121">
        <f t="shared" si="151"/>
        <v>224065.85</v>
      </c>
    </row>
    <row r="3166" spans="1:9">
      <c r="A3166" s="23">
        <f t="shared" si="152"/>
        <v>3062</v>
      </c>
      <c r="B3166" s="226"/>
      <c r="C3166" s="226"/>
      <c r="D3166" s="136">
        <v>42864</v>
      </c>
      <c r="E3166" s="136">
        <v>42901</v>
      </c>
      <c r="F3166" s="136">
        <v>42901</v>
      </c>
      <c r="G3166" s="25">
        <f t="shared" si="150"/>
        <v>37</v>
      </c>
      <c r="H3166" s="373">
        <v>6049.1238086000003</v>
      </c>
      <c r="I3166" s="121">
        <f t="shared" si="151"/>
        <v>223817.58</v>
      </c>
    </row>
    <row r="3167" spans="1:9">
      <c r="A3167" s="23">
        <f t="shared" si="152"/>
        <v>3063</v>
      </c>
      <c r="B3167" s="226"/>
      <c r="C3167" s="226"/>
      <c r="D3167" s="136">
        <v>42864</v>
      </c>
      <c r="E3167" s="136">
        <v>42901</v>
      </c>
      <c r="F3167" s="136">
        <v>42901</v>
      </c>
      <c r="G3167" s="25">
        <f t="shared" si="150"/>
        <v>37</v>
      </c>
      <c r="H3167" s="373">
        <v>5354.6320569</v>
      </c>
      <c r="I3167" s="121">
        <f t="shared" si="151"/>
        <v>198121.39</v>
      </c>
    </row>
    <row r="3168" spans="1:9">
      <c r="A3168" s="23">
        <f t="shared" si="152"/>
        <v>3064</v>
      </c>
      <c r="B3168" s="226"/>
      <c r="C3168" s="226"/>
      <c r="D3168" s="136">
        <v>42865</v>
      </c>
      <c r="E3168" s="136">
        <v>42901</v>
      </c>
      <c r="F3168" s="136">
        <v>42901</v>
      </c>
      <c r="G3168" s="25">
        <f t="shared" si="150"/>
        <v>36</v>
      </c>
      <c r="H3168" s="373">
        <v>6139.7096892999998</v>
      </c>
      <c r="I3168" s="121">
        <f t="shared" si="151"/>
        <v>221029.55</v>
      </c>
    </row>
    <row r="3169" spans="1:9">
      <c r="A3169" s="23">
        <f t="shared" si="152"/>
        <v>3065</v>
      </c>
      <c r="B3169" s="226"/>
      <c r="C3169" s="226"/>
      <c r="D3169" s="136">
        <v>42865</v>
      </c>
      <c r="E3169" s="136">
        <v>42901</v>
      </c>
      <c r="F3169" s="136">
        <v>42901</v>
      </c>
      <c r="G3169" s="25">
        <f t="shared" si="150"/>
        <v>36</v>
      </c>
      <c r="H3169" s="373">
        <v>5545.8689161000002</v>
      </c>
      <c r="I3169" s="121">
        <f t="shared" si="151"/>
        <v>199651.28</v>
      </c>
    </row>
    <row r="3170" spans="1:9">
      <c r="A3170" s="23">
        <f t="shared" si="152"/>
        <v>3066</v>
      </c>
      <c r="B3170" s="226"/>
      <c r="C3170" s="226"/>
      <c r="D3170" s="136">
        <v>42871</v>
      </c>
      <c r="E3170" s="136">
        <v>42901</v>
      </c>
      <c r="F3170" s="136">
        <v>42901</v>
      </c>
      <c r="G3170" s="25">
        <f t="shared" si="150"/>
        <v>30</v>
      </c>
      <c r="H3170" s="373">
        <v>83602.994004299995</v>
      </c>
      <c r="I3170" s="121">
        <f t="shared" si="151"/>
        <v>2508089.8199999998</v>
      </c>
    </row>
    <row r="3171" spans="1:9">
      <c r="A3171" s="23">
        <f t="shared" si="152"/>
        <v>3067</v>
      </c>
      <c r="B3171" s="226"/>
      <c r="C3171" s="226"/>
      <c r="D3171" s="136">
        <v>42871</v>
      </c>
      <c r="E3171" s="136">
        <v>42901</v>
      </c>
      <c r="F3171" s="136">
        <v>42901</v>
      </c>
      <c r="G3171" s="25">
        <f t="shared" si="150"/>
        <v>30</v>
      </c>
      <c r="H3171" s="373">
        <v>83325.703808599996</v>
      </c>
      <c r="I3171" s="121">
        <f t="shared" si="151"/>
        <v>2499771.11</v>
      </c>
    </row>
    <row r="3172" spans="1:9">
      <c r="A3172" s="23">
        <f t="shared" si="152"/>
        <v>3068</v>
      </c>
      <c r="B3172" s="226"/>
      <c r="C3172" s="226"/>
      <c r="D3172" s="136">
        <v>42871</v>
      </c>
      <c r="E3172" s="136">
        <v>42901</v>
      </c>
      <c r="F3172" s="136">
        <v>42901</v>
      </c>
      <c r="G3172" s="25">
        <f t="shared" si="150"/>
        <v>30</v>
      </c>
      <c r="H3172" s="373">
        <v>83741.639102200003</v>
      </c>
      <c r="I3172" s="121">
        <f t="shared" si="151"/>
        <v>2512249.17</v>
      </c>
    </row>
    <row r="3173" spans="1:9">
      <c r="A3173" s="23">
        <f t="shared" si="152"/>
        <v>3069</v>
      </c>
      <c r="B3173" s="226"/>
      <c r="C3173" s="226"/>
      <c r="D3173" s="136">
        <v>42871</v>
      </c>
      <c r="E3173" s="136">
        <v>42901</v>
      </c>
      <c r="F3173" s="136">
        <v>42901</v>
      </c>
      <c r="G3173" s="25">
        <f t="shared" si="150"/>
        <v>30</v>
      </c>
      <c r="H3173" s="373">
        <v>83371.918841199993</v>
      </c>
      <c r="I3173" s="121">
        <f t="shared" si="151"/>
        <v>2501157.5699999998</v>
      </c>
    </row>
    <row r="3174" spans="1:9">
      <c r="A3174" s="23">
        <f t="shared" si="152"/>
        <v>3070</v>
      </c>
      <c r="B3174" s="226"/>
      <c r="C3174" s="226"/>
      <c r="D3174" s="136">
        <v>42880</v>
      </c>
      <c r="E3174" s="136">
        <v>42901</v>
      </c>
      <c r="F3174" s="136">
        <v>42901</v>
      </c>
      <c r="G3174" s="25">
        <f t="shared" si="150"/>
        <v>21</v>
      </c>
      <c r="H3174" s="373">
        <v>83834.069167399997</v>
      </c>
      <c r="I3174" s="121">
        <f t="shared" si="151"/>
        <v>1760515.45</v>
      </c>
    </row>
    <row r="3175" spans="1:9">
      <c r="A3175" s="23">
        <f t="shared" si="152"/>
        <v>3071</v>
      </c>
      <c r="B3175" s="226"/>
      <c r="C3175" s="226"/>
      <c r="D3175" s="136">
        <v>42880</v>
      </c>
      <c r="E3175" s="136">
        <v>42901</v>
      </c>
      <c r="F3175" s="136">
        <v>42901</v>
      </c>
      <c r="G3175" s="25">
        <f t="shared" si="150"/>
        <v>21</v>
      </c>
      <c r="H3175" s="373">
        <v>84018.929297900002</v>
      </c>
      <c r="I3175" s="121">
        <f t="shared" si="151"/>
        <v>1764397.52</v>
      </c>
    </row>
    <row r="3176" spans="1:9">
      <c r="A3176" s="23">
        <f t="shared" si="152"/>
        <v>3072</v>
      </c>
      <c r="B3176" s="226"/>
      <c r="C3176" s="226"/>
      <c r="D3176" s="136">
        <v>42880</v>
      </c>
      <c r="E3176" s="136">
        <v>42901</v>
      </c>
      <c r="F3176" s="136">
        <v>42901</v>
      </c>
      <c r="G3176" s="25">
        <f t="shared" si="150"/>
        <v>21</v>
      </c>
      <c r="H3176" s="373">
        <v>84250.004461000004</v>
      </c>
      <c r="I3176" s="121">
        <f t="shared" si="151"/>
        <v>1769250.09</v>
      </c>
    </row>
    <row r="3177" spans="1:9">
      <c r="A3177" s="23">
        <f t="shared" si="152"/>
        <v>3073</v>
      </c>
      <c r="B3177" s="226"/>
      <c r="C3177" s="226"/>
      <c r="D3177" s="136">
        <v>42880</v>
      </c>
      <c r="E3177" s="136">
        <v>42901</v>
      </c>
      <c r="F3177" s="136">
        <v>42901</v>
      </c>
      <c r="G3177" s="25">
        <f t="shared" ref="G3177:G3240" si="153">F3177-D3177</f>
        <v>21</v>
      </c>
      <c r="H3177" s="373">
        <v>83510.5639391</v>
      </c>
      <c r="I3177" s="121">
        <f t="shared" ref="I3177:I3240" si="154">ROUND(G3177*H3177,2)</f>
        <v>1753721.84</v>
      </c>
    </row>
    <row r="3178" spans="1:9">
      <c r="A3178" s="23">
        <f t="shared" si="152"/>
        <v>3074</v>
      </c>
      <c r="B3178" s="226"/>
      <c r="C3178" s="226"/>
      <c r="D3178" s="136">
        <v>42880</v>
      </c>
      <c r="E3178" s="136">
        <v>42901</v>
      </c>
      <c r="F3178" s="136">
        <v>42901</v>
      </c>
      <c r="G3178" s="25">
        <f t="shared" si="153"/>
        <v>21</v>
      </c>
      <c r="H3178" s="373">
        <v>86329.680928700007</v>
      </c>
      <c r="I3178" s="121">
        <f t="shared" si="154"/>
        <v>1812923.3</v>
      </c>
    </row>
    <row r="3179" spans="1:9">
      <c r="A3179" s="23">
        <f t="shared" si="152"/>
        <v>3075</v>
      </c>
      <c r="B3179" s="226"/>
      <c r="C3179" s="226"/>
      <c r="D3179" s="136">
        <v>42858</v>
      </c>
      <c r="E3179" s="136">
        <v>42901</v>
      </c>
      <c r="F3179" s="136">
        <v>42901</v>
      </c>
      <c r="G3179" s="25">
        <f t="shared" si="153"/>
        <v>43</v>
      </c>
      <c r="H3179" s="373">
        <v>437.45942940000003</v>
      </c>
      <c r="I3179" s="121">
        <f t="shared" si="154"/>
        <v>18810.759999999998</v>
      </c>
    </row>
    <row r="3180" spans="1:9">
      <c r="A3180" s="23">
        <f t="shared" si="152"/>
        <v>3076</v>
      </c>
      <c r="B3180" s="226"/>
      <c r="C3180" s="226"/>
      <c r="D3180" s="136">
        <v>42858</v>
      </c>
      <c r="E3180" s="136">
        <v>42901</v>
      </c>
      <c r="F3180" s="136">
        <v>42901</v>
      </c>
      <c r="G3180" s="25">
        <f t="shared" si="153"/>
        <v>43</v>
      </c>
      <c r="H3180" s="373">
        <v>437.45942940000003</v>
      </c>
      <c r="I3180" s="121">
        <f t="shared" si="154"/>
        <v>18810.759999999998</v>
      </c>
    </row>
    <row r="3181" spans="1:9">
      <c r="A3181" s="23">
        <f t="shared" si="152"/>
        <v>3077</v>
      </c>
      <c r="B3181" s="226"/>
      <c r="C3181" s="226"/>
      <c r="D3181" s="136">
        <v>42858</v>
      </c>
      <c r="E3181" s="136">
        <v>42901</v>
      </c>
      <c r="F3181" s="136">
        <v>42901</v>
      </c>
      <c r="G3181" s="25">
        <f t="shared" si="153"/>
        <v>43</v>
      </c>
      <c r="H3181" s="373">
        <v>437.45942940000003</v>
      </c>
      <c r="I3181" s="121">
        <f t="shared" si="154"/>
        <v>18810.759999999998</v>
      </c>
    </row>
    <row r="3182" spans="1:9">
      <c r="A3182" s="23">
        <f t="shared" si="152"/>
        <v>3078</v>
      </c>
      <c r="B3182" s="226"/>
      <c r="C3182" s="226"/>
      <c r="D3182" s="136">
        <v>42866</v>
      </c>
      <c r="E3182" s="136">
        <v>42901</v>
      </c>
      <c r="F3182" s="136">
        <v>42901</v>
      </c>
      <c r="G3182" s="25">
        <f t="shared" si="153"/>
        <v>35</v>
      </c>
      <c r="H3182" s="373">
        <v>398.14252440000001</v>
      </c>
      <c r="I3182" s="121">
        <f t="shared" si="154"/>
        <v>13934.99</v>
      </c>
    </row>
    <row r="3183" spans="1:9">
      <c r="A3183" s="23">
        <f t="shared" si="152"/>
        <v>3079</v>
      </c>
      <c r="B3183" s="226"/>
      <c r="C3183" s="226"/>
      <c r="D3183" s="136">
        <v>42866</v>
      </c>
      <c r="E3183" s="136">
        <v>42901</v>
      </c>
      <c r="F3183" s="136">
        <v>42901</v>
      </c>
      <c r="G3183" s="25">
        <f t="shared" si="153"/>
        <v>35</v>
      </c>
      <c r="H3183" s="373">
        <v>444.04218320000001</v>
      </c>
      <c r="I3183" s="121">
        <f t="shared" si="154"/>
        <v>15541.48</v>
      </c>
    </row>
    <row r="3184" spans="1:9">
      <c r="A3184" s="23">
        <f t="shared" si="152"/>
        <v>3080</v>
      </c>
      <c r="B3184" s="226"/>
      <c r="C3184" s="226"/>
      <c r="D3184" s="136">
        <v>42858</v>
      </c>
      <c r="E3184" s="136">
        <v>42901</v>
      </c>
      <c r="F3184" s="136">
        <v>42901</v>
      </c>
      <c r="G3184" s="25">
        <f t="shared" si="153"/>
        <v>43</v>
      </c>
      <c r="H3184" s="373">
        <v>437.45942940000003</v>
      </c>
      <c r="I3184" s="121">
        <f t="shared" si="154"/>
        <v>18810.759999999998</v>
      </c>
    </row>
    <row r="3185" spans="1:9">
      <c r="A3185" s="23">
        <f t="shared" si="152"/>
        <v>3081</v>
      </c>
      <c r="B3185" s="226"/>
      <c r="C3185" s="226"/>
      <c r="D3185" s="136">
        <v>42866</v>
      </c>
      <c r="E3185" s="136">
        <v>42901</v>
      </c>
      <c r="F3185" s="136">
        <v>42901</v>
      </c>
      <c r="G3185" s="25">
        <f t="shared" si="153"/>
        <v>35</v>
      </c>
      <c r="H3185" s="373">
        <v>444.04218320000001</v>
      </c>
      <c r="I3185" s="121">
        <f t="shared" si="154"/>
        <v>15541.48</v>
      </c>
    </row>
    <row r="3186" spans="1:9">
      <c r="A3186" s="23">
        <f t="shared" si="152"/>
        <v>3082</v>
      </c>
      <c r="B3186" s="226"/>
      <c r="C3186" s="226"/>
      <c r="D3186" s="136">
        <v>42866</v>
      </c>
      <c r="E3186" s="136">
        <v>42901</v>
      </c>
      <c r="F3186" s="136">
        <v>42901</v>
      </c>
      <c r="G3186" s="25">
        <f t="shared" si="153"/>
        <v>35</v>
      </c>
      <c r="H3186" s="373">
        <v>398.14252440000001</v>
      </c>
      <c r="I3186" s="121">
        <f t="shared" si="154"/>
        <v>13934.99</v>
      </c>
    </row>
    <row r="3187" spans="1:9">
      <c r="A3187" s="23">
        <f t="shared" si="152"/>
        <v>3083</v>
      </c>
      <c r="B3187" s="226"/>
      <c r="C3187" s="226"/>
      <c r="D3187" s="136">
        <v>42866</v>
      </c>
      <c r="E3187" s="136">
        <v>42901</v>
      </c>
      <c r="F3187" s="136">
        <v>42901</v>
      </c>
      <c r="G3187" s="25">
        <f t="shared" si="153"/>
        <v>35</v>
      </c>
      <c r="H3187" s="373">
        <v>444.04218320000001</v>
      </c>
      <c r="I3187" s="121">
        <f t="shared" si="154"/>
        <v>15541.48</v>
      </c>
    </row>
    <row r="3188" spans="1:9">
      <c r="A3188" s="23">
        <f t="shared" si="152"/>
        <v>3084</v>
      </c>
      <c r="B3188" s="226"/>
      <c r="C3188" s="226"/>
      <c r="D3188" s="136">
        <v>42873</v>
      </c>
      <c r="E3188" s="136">
        <v>42901</v>
      </c>
      <c r="F3188" s="136">
        <v>42901</v>
      </c>
      <c r="G3188" s="25">
        <f t="shared" si="153"/>
        <v>28</v>
      </c>
      <c r="H3188" s="373">
        <v>80769.637958899999</v>
      </c>
      <c r="I3188" s="121">
        <f t="shared" si="154"/>
        <v>2261549.86</v>
      </c>
    </row>
    <row r="3189" spans="1:9">
      <c r="A3189" s="23">
        <f t="shared" si="152"/>
        <v>3085</v>
      </c>
      <c r="B3189" s="226"/>
      <c r="C3189" s="226"/>
      <c r="D3189" s="136">
        <v>42873</v>
      </c>
      <c r="E3189" s="136">
        <v>42901</v>
      </c>
      <c r="F3189" s="136">
        <v>42901</v>
      </c>
      <c r="G3189" s="25">
        <f t="shared" si="153"/>
        <v>28</v>
      </c>
      <c r="H3189" s="373">
        <v>72420.458673400004</v>
      </c>
      <c r="I3189" s="121">
        <f t="shared" si="154"/>
        <v>2027772.84</v>
      </c>
    </row>
    <row r="3190" spans="1:9">
      <c r="A3190" s="23">
        <f t="shared" ref="A3190:A3253" si="155">A3189+1</f>
        <v>3086</v>
      </c>
      <c r="B3190" s="226"/>
      <c r="C3190" s="226"/>
      <c r="D3190" s="136">
        <v>42873</v>
      </c>
      <c r="E3190" s="136">
        <v>42901</v>
      </c>
      <c r="F3190" s="136">
        <v>42901</v>
      </c>
      <c r="G3190" s="25">
        <f t="shared" si="153"/>
        <v>28</v>
      </c>
      <c r="H3190" s="373">
        <v>80769.637958899999</v>
      </c>
      <c r="I3190" s="121">
        <f t="shared" si="154"/>
        <v>2261549.86</v>
      </c>
    </row>
    <row r="3191" spans="1:9">
      <c r="A3191" s="23">
        <f t="shared" si="155"/>
        <v>3087</v>
      </c>
      <c r="B3191" s="226"/>
      <c r="C3191" s="226"/>
      <c r="D3191" s="136">
        <v>42858</v>
      </c>
      <c r="E3191" s="136">
        <v>42901</v>
      </c>
      <c r="F3191" s="136">
        <v>42901</v>
      </c>
      <c r="G3191" s="25">
        <f t="shared" si="153"/>
        <v>43</v>
      </c>
      <c r="H3191" s="373">
        <v>392.23940590000001</v>
      </c>
      <c r="I3191" s="121">
        <f t="shared" si="154"/>
        <v>16866.29</v>
      </c>
    </row>
    <row r="3192" spans="1:9">
      <c r="A3192" s="23">
        <f t="shared" si="155"/>
        <v>3088</v>
      </c>
      <c r="B3192" s="226"/>
      <c r="C3192" s="226"/>
      <c r="D3192" s="136">
        <v>42873</v>
      </c>
      <c r="E3192" s="136">
        <v>42901</v>
      </c>
      <c r="F3192" s="136">
        <v>42901</v>
      </c>
      <c r="G3192" s="25">
        <f t="shared" si="153"/>
        <v>28</v>
      </c>
      <c r="H3192" s="373">
        <v>80769.637958899999</v>
      </c>
      <c r="I3192" s="121">
        <f t="shared" si="154"/>
        <v>2261549.86</v>
      </c>
    </row>
    <row r="3193" spans="1:9">
      <c r="A3193" s="23">
        <f t="shared" si="155"/>
        <v>3089</v>
      </c>
      <c r="B3193" s="226"/>
      <c r="C3193" s="226"/>
      <c r="D3193" s="136">
        <v>42873</v>
      </c>
      <c r="E3193" s="136">
        <v>42901</v>
      </c>
      <c r="F3193" s="136">
        <v>42901</v>
      </c>
      <c r="G3193" s="25">
        <f t="shared" si="153"/>
        <v>28</v>
      </c>
      <c r="H3193" s="373">
        <v>72420.458673400004</v>
      </c>
      <c r="I3193" s="121">
        <f t="shared" si="154"/>
        <v>2027772.84</v>
      </c>
    </row>
    <row r="3194" spans="1:9">
      <c r="A3194" s="23">
        <f t="shared" si="155"/>
        <v>3090</v>
      </c>
      <c r="B3194" s="226"/>
      <c r="C3194" s="226"/>
      <c r="D3194" s="136">
        <v>42878</v>
      </c>
      <c r="E3194" s="136">
        <v>42901</v>
      </c>
      <c r="F3194" s="136">
        <v>42901</v>
      </c>
      <c r="G3194" s="25">
        <f t="shared" si="153"/>
        <v>23</v>
      </c>
      <c r="H3194" s="373">
        <v>69179.565036600005</v>
      </c>
      <c r="I3194" s="121">
        <f t="shared" si="154"/>
        <v>1591130</v>
      </c>
    </row>
    <row r="3195" spans="1:9">
      <c r="A3195" s="23">
        <f t="shared" si="155"/>
        <v>3091</v>
      </c>
      <c r="B3195" s="226"/>
      <c r="C3195" s="226"/>
      <c r="D3195" s="136">
        <v>42878</v>
      </c>
      <c r="E3195" s="136">
        <v>42901</v>
      </c>
      <c r="F3195" s="136">
        <v>42901</v>
      </c>
      <c r="G3195" s="25">
        <f t="shared" si="153"/>
        <v>23</v>
      </c>
      <c r="H3195" s="373">
        <v>69179.565036600005</v>
      </c>
      <c r="I3195" s="121">
        <f t="shared" si="154"/>
        <v>1591130</v>
      </c>
    </row>
    <row r="3196" spans="1:9">
      <c r="A3196" s="23">
        <f t="shared" si="155"/>
        <v>3092</v>
      </c>
      <c r="B3196" s="226"/>
      <c r="C3196" s="226"/>
      <c r="D3196" s="136">
        <v>42878</v>
      </c>
      <c r="E3196" s="136">
        <v>42901</v>
      </c>
      <c r="F3196" s="136">
        <v>42901</v>
      </c>
      <c r="G3196" s="25">
        <f t="shared" si="153"/>
        <v>23</v>
      </c>
      <c r="H3196" s="373">
        <v>77155.171434200005</v>
      </c>
      <c r="I3196" s="121">
        <f t="shared" si="154"/>
        <v>1774568.94</v>
      </c>
    </row>
    <row r="3197" spans="1:9">
      <c r="A3197" s="23">
        <f t="shared" si="155"/>
        <v>3093</v>
      </c>
      <c r="B3197" s="226"/>
      <c r="C3197" s="226"/>
      <c r="D3197" s="136">
        <v>42878</v>
      </c>
      <c r="E3197" s="136">
        <v>42901</v>
      </c>
      <c r="F3197" s="136">
        <v>42901</v>
      </c>
      <c r="G3197" s="25">
        <f t="shared" si="153"/>
        <v>23</v>
      </c>
      <c r="H3197" s="373">
        <v>77155.171434200005</v>
      </c>
      <c r="I3197" s="121">
        <f t="shared" si="154"/>
        <v>1774568.94</v>
      </c>
    </row>
    <row r="3198" spans="1:9">
      <c r="A3198" s="23">
        <f t="shared" si="155"/>
        <v>3094</v>
      </c>
      <c r="B3198" s="226"/>
      <c r="C3198" s="226"/>
      <c r="D3198" s="136">
        <v>42878</v>
      </c>
      <c r="E3198" s="136">
        <v>42901</v>
      </c>
      <c r="F3198" s="136">
        <v>42901</v>
      </c>
      <c r="G3198" s="25">
        <f t="shared" si="153"/>
        <v>23</v>
      </c>
      <c r="H3198" s="373">
        <v>77155.171434200005</v>
      </c>
      <c r="I3198" s="121">
        <f t="shared" si="154"/>
        <v>1774568.94</v>
      </c>
    </row>
    <row r="3199" spans="1:9">
      <c r="A3199" s="23">
        <f t="shared" si="155"/>
        <v>3095</v>
      </c>
      <c r="B3199" s="226"/>
      <c r="C3199" s="226"/>
      <c r="D3199" s="136">
        <v>42886</v>
      </c>
      <c r="E3199" s="136">
        <v>42901</v>
      </c>
      <c r="F3199" s="136">
        <v>42901</v>
      </c>
      <c r="G3199" s="25">
        <f t="shared" si="153"/>
        <v>15</v>
      </c>
      <c r="H3199" s="373">
        <v>77738.42</v>
      </c>
      <c r="I3199" s="121">
        <f t="shared" si="154"/>
        <v>1166076.3</v>
      </c>
    </row>
    <row r="3200" spans="1:9">
      <c r="A3200" s="23">
        <f t="shared" si="155"/>
        <v>3096</v>
      </c>
      <c r="B3200" s="226"/>
      <c r="C3200" s="226"/>
      <c r="D3200" s="136">
        <v>42886</v>
      </c>
      <c r="E3200" s="136">
        <v>42901</v>
      </c>
      <c r="F3200" s="136">
        <v>42901</v>
      </c>
      <c r="G3200" s="25">
        <f t="shared" si="153"/>
        <v>15</v>
      </c>
      <c r="H3200" s="373">
        <v>77738.42</v>
      </c>
      <c r="I3200" s="121">
        <f t="shared" si="154"/>
        <v>1166076.3</v>
      </c>
    </row>
    <row r="3201" spans="1:9">
      <c r="A3201" s="23">
        <f t="shared" si="155"/>
        <v>3097</v>
      </c>
      <c r="B3201" s="226"/>
      <c r="C3201" s="226"/>
      <c r="D3201" s="136">
        <v>42886</v>
      </c>
      <c r="E3201" s="136">
        <v>42901</v>
      </c>
      <c r="F3201" s="136">
        <v>42901</v>
      </c>
      <c r="G3201" s="25">
        <f t="shared" si="153"/>
        <v>15</v>
      </c>
      <c r="H3201" s="373">
        <v>69702.66</v>
      </c>
      <c r="I3201" s="121">
        <f t="shared" si="154"/>
        <v>1045539.9</v>
      </c>
    </row>
    <row r="3202" spans="1:9">
      <c r="A3202" s="23">
        <f t="shared" si="155"/>
        <v>3098</v>
      </c>
      <c r="B3202" s="226"/>
      <c r="C3202" s="226"/>
      <c r="D3202" s="136">
        <v>42886</v>
      </c>
      <c r="E3202" s="136">
        <v>42901</v>
      </c>
      <c r="F3202" s="136">
        <v>42901</v>
      </c>
      <c r="G3202" s="25">
        <f t="shared" si="153"/>
        <v>15</v>
      </c>
      <c r="H3202" s="373">
        <v>77738.42</v>
      </c>
      <c r="I3202" s="121">
        <f t="shared" si="154"/>
        <v>1166076.3</v>
      </c>
    </row>
    <row r="3203" spans="1:9">
      <c r="A3203" s="23">
        <f t="shared" si="155"/>
        <v>3099</v>
      </c>
      <c r="B3203" s="226"/>
      <c r="C3203" s="226"/>
      <c r="D3203" s="136">
        <v>42886</v>
      </c>
      <c r="E3203" s="136">
        <v>42901</v>
      </c>
      <c r="F3203" s="136">
        <v>42901</v>
      </c>
      <c r="G3203" s="25">
        <f t="shared" si="153"/>
        <v>15</v>
      </c>
      <c r="H3203" s="373">
        <v>77738.42</v>
      </c>
      <c r="I3203" s="121">
        <f t="shared" si="154"/>
        <v>1166076.3</v>
      </c>
    </row>
    <row r="3204" spans="1:9">
      <c r="A3204" s="23">
        <f t="shared" si="155"/>
        <v>3100</v>
      </c>
      <c r="B3204" s="226" t="s">
        <v>278</v>
      </c>
      <c r="C3204" s="226" t="s">
        <v>662</v>
      </c>
      <c r="D3204" s="136">
        <v>42888</v>
      </c>
      <c r="E3204" s="136">
        <v>42912</v>
      </c>
      <c r="F3204" s="136">
        <v>42912</v>
      </c>
      <c r="G3204" s="25">
        <f t="shared" si="153"/>
        <v>24</v>
      </c>
      <c r="H3204" s="373">
        <v>77148</v>
      </c>
      <c r="I3204" s="121">
        <f t="shared" si="154"/>
        <v>1851552</v>
      </c>
    </row>
    <row r="3205" spans="1:9">
      <c r="A3205" s="23">
        <f t="shared" si="155"/>
        <v>3101</v>
      </c>
      <c r="B3205" s="226"/>
      <c r="C3205" s="226"/>
      <c r="D3205" s="136">
        <v>42888</v>
      </c>
      <c r="E3205" s="136">
        <v>42912</v>
      </c>
      <c r="F3205" s="136">
        <v>42912</v>
      </c>
      <c r="G3205" s="25">
        <f t="shared" si="153"/>
        <v>24</v>
      </c>
      <c r="H3205" s="373">
        <v>78605.240000000005</v>
      </c>
      <c r="I3205" s="121">
        <f t="shared" si="154"/>
        <v>1886525.76</v>
      </c>
    </row>
    <row r="3206" spans="1:9">
      <c r="A3206" s="23">
        <f t="shared" si="155"/>
        <v>3102</v>
      </c>
      <c r="B3206" s="226"/>
      <c r="C3206" s="226"/>
      <c r="D3206" s="136">
        <v>42888</v>
      </c>
      <c r="E3206" s="136">
        <v>42912</v>
      </c>
      <c r="F3206" s="136">
        <v>42912</v>
      </c>
      <c r="G3206" s="25">
        <f t="shared" si="153"/>
        <v>24</v>
      </c>
      <c r="H3206" s="373">
        <v>77576.600000000006</v>
      </c>
      <c r="I3206" s="121">
        <f t="shared" si="154"/>
        <v>1861838.4</v>
      </c>
    </row>
    <row r="3207" spans="1:9">
      <c r="A3207" s="23">
        <f t="shared" si="155"/>
        <v>3103</v>
      </c>
      <c r="B3207" s="226"/>
      <c r="C3207" s="226"/>
      <c r="D3207" s="136">
        <v>42888</v>
      </c>
      <c r="E3207" s="136">
        <v>42912</v>
      </c>
      <c r="F3207" s="136">
        <v>42912</v>
      </c>
      <c r="G3207" s="25">
        <f t="shared" si="153"/>
        <v>24</v>
      </c>
      <c r="H3207" s="373">
        <v>78476.66</v>
      </c>
      <c r="I3207" s="121">
        <f t="shared" si="154"/>
        <v>1883439.84</v>
      </c>
    </row>
    <row r="3208" spans="1:9">
      <c r="A3208" s="23">
        <f t="shared" si="155"/>
        <v>3104</v>
      </c>
      <c r="B3208" s="226"/>
      <c r="C3208" s="226"/>
      <c r="D3208" s="136">
        <v>42892</v>
      </c>
      <c r="E3208" s="136">
        <v>42912</v>
      </c>
      <c r="F3208" s="136">
        <v>42912</v>
      </c>
      <c r="G3208" s="25">
        <f t="shared" si="153"/>
        <v>20</v>
      </c>
      <c r="H3208" s="373">
        <v>70552.650000000009</v>
      </c>
      <c r="I3208" s="121">
        <f t="shared" si="154"/>
        <v>1411053</v>
      </c>
    </row>
    <row r="3209" spans="1:9">
      <c r="A3209" s="23">
        <f t="shared" si="155"/>
        <v>3105</v>
      </c>
      <c r="B3209" s="226"/>
      <c r="C3209" s="226"/>
      <c r="D3209" s="136">
        <v>42892</v>
      </c>
      <c r="E3209" s="136">
        <v>42912</v>
      </c>
      <c r="F3209" s="136">
        <v>42912</v>
      </c>
      <c r="G3209" s="25">
        <f t="shared" si="153"/>
        <v>20</v>
      </c>
      <c r="H3209" s="373">
        <v>78686.28</v>
      </c>
      <c r="I3209" s="121">
        <f t="shared" si="154"/>
        <v>1573725.6</v>
      </c>
    </row>
    <row r="3210" spans="1:9">
      <c r="A3210" s="23">
        <f t="shared" si="155"/>
        <v>3106</v>
      </c>
      <c r="B3210" s="226"/>
      <c r="C3210" s="226"/>
      <c r="D3210" s="136">
        <v>42892</v>
      </c>
      <c r="E3210" s="136">
        <v>42912</v>
      </c>
      <c r="F3210" s="136">
        <v>42912</v>
      </c>
      <c r="G3210" s="25">
        <f t="shared" si="153"/>
        <v>20</v>
      </c>
      <c r="H3210" s="373">
        <v>70552.650000000009</v>
      </c>
      <c r="I3210" s="121">
        <f t="shared" si="154"/>
        <v>1411053</v>
      </c>
    </row>
    <row r="3211" spans="1:9">
      <c r="A3211" s="23">
        <f t="shared" si="155"/>
        <v>3107</v>
      </c>
      <c r="B3211" s="226"/>
      <c r="C3211" s="226"/>
      <c r="D3211" s="136">
        <v>42892</v>
      </c>
      <c r="E3211" s="136">
        <v>42912</v>
      </c>
      <c r="F3211" s="136">
        <v>42912</v>
      </c>
      <c r="G3211" s="25">
        <f t="shared" si="153"/>
        <v>20</v>
      </c>
      <c r="H3211" s="373">
        <v>78686.28</v>
      </c>
      <c r="I3211" s="121">
        <f t="shared" si="154"/>
        <v>1573725.6</v>
      </c>
    </row>
    <row r="3212" spans="1:9">
      <c r="A3212" s="23">
        <f t="shared" si="155"/>
        <v>3108</v>
      </c>
      <c r="B3212" s="226"/>
      <c r="C3212" s="226"/>
      <c r="D3212" s="136">
        <v>42892</v>
      </c>
      <c r="E3212" s="136">
        <v>42912</v>
      </c>
      <c r="F3212" s="136">
        <v>42912</v>
      </c>
      <c r="G3212" s="25">
        <f t="shared" si="153"/>
        <v>20</v>
      </c>
      <c r="H3212" s="373">
        <v>70552.650000000009</v>
      </c>
      <c r="I3212" s="121">
        <f t="shared" si="154"/>
        <v>1411053</v>
      </c>
    </row>
    <row r="3213" spans="1:9">
      <c r="A3213" s="23">
        <f t="shared" si="155"/>
        <v>3109</v>
      </c>
      <c r="B3213" s="226"/>
      <c r="C3213" s="226"/>
      <c r="D3213" s="136">
        <v>42892</v>
      </c>
      <c r="E3213" s="136">
        <v>42912</v>
      </c>
      <c r="F3213" s="136">
        <v>42912</v>
      </c>
      <c r="G3213" s="25">
        <f t="shared" si="153"/>
        <v>20</v>
      </c>
      <c r="H3213" s="373">
        <v>78686.28</v>
      </c>
      <c r="I3213" s="121">
        <f t="shared" si="154"/>
        <v>1573725.6</v>
      </c>
    </row>
    <row r="3214" spans="1:9">
      <c r="A3214" s="23">
        <f t="shared" si="155"/>
        <v>3110</v>
      </c>
      <c r="B3214" s="226"/>
      <c r="C3214" s="226"/>
      <c r="D3214" s="136">
        <v>42892</v>
      </c>
      <c r="E3214" s="136">
        <v>42912</v>
      </c>
      <c r="F3214" s="136">
        <v>42912</v>
      </c>
      <c r="G3214" s="25">
        <f t="shared" si="153"/>
        <v>20</v>
      </c>
      <c r="H3214" s="373">
        <v>79590.720000000001</v>
      </c>
      <c r="I3214" s="121">
        <f t="shared" si="154"/>
        <v>1591814.4</v>
      </c>
    </row>
    <row r="3215" spans="1:9">
      <c r="A3215" s="23">
        <f t="shared" si="155"/>
        <v>3111</v>
      </c>
      <c r="B3215" s="226"/>
      <c r="C3215" s="226"/>
      <c r="D3215" s="136">
        <v>42892</v>
      </c>
      <c r="E3215" s="136">
        <v>42912</v>
      </c>
      <c r="F3215" s="136">
        <v>42912</v>
      </c>
      <c r="G3215" s="25">
        <f t="shared" si="153"/>
        <v>20</v>
      </c>
      <c r="H3215" s="373">
        <v>71363.600000000006</v>
      </c>
      <c r="I3215" s="121">
        <f t="shared" si="154"/>
        <v>1427272</v>
      </c>
    </row>
    <row r="3216" spans="1:9">
      <c r="A3216" s="23">
        <f t="shared" si="155"/>
        <v>3112</v>
      </c>
      <c r="B3216" s="226"/>
      <c r="C3216" s="226"/>
      <c r="D3216" s="136">
        <v>42899</v>
      </c>
      <c r="E3216" s="136">
        <v>42912</v>
      </c>
      <c r="F3216" s="136">
        <v>42912</v>
      </c>
      <c r="G3216" s="25">
        <f t="shared" si="153"/>
        <v>13</v>
      </c>
      <c r="H3216" s="373">
        <v>80586</v>
      </c>
      <c r="I3216" s="121">
        <f t="shared" si="154"/>
        <v>1047618</v>
      </c>
    </row>
    <row r="3217" spans="1:9">
      <c r="A3217" s="23">
        <f t="shared" si="155"/>
        <v>3113</v>
      </c>
      <c r="B3217" s="226"/>
      <c r="C3217" s="226"/>
      <c r="D3217" s="136">
        <v>42899</v>
      </c>
      <c r="E3217" s="136">
        <v>42912</v>
      </c>
      <c r="F3217" s="136">
        <v>42912</v>
      </c>
      <c r="G3217" s="25">
        <f t="shared" si="153"/>
        <v>13</v>
      </c>
      <c r="H3217" s="373">
        <v>80586</v>
      </c>
      <c r="I3217" s="121">
        <f t="shared" si="154"/>
        <v>1047618</v>
      </c>
    </row>
    <row r="3218" spans="1:9">
      <c r="A3218" s="23">
        <f t="shared" si="155"/>
        <v>3114</v>
      </c>
      <c r="B3218" s="226"/>
      <c r="C3218" s="226"/>
      <c r="D3218" s="136">
        <v>42899</v>
      </c>
      <c r="E3218" s="136">
        <v>42912</v>
      </c>
      <c r="F3218" s="136">
        <v>42912</v>
      </c>
      <c r="G3218" s="25">
        <f t="shared" si="153"/>
        <v>13</v>
      </c>
      <c r="H3218" s="373">
        <v>72256.36</v>
      </c>
      <c r="I3218" s="121">
        <f t="shared" si="154"/>
        <v>939332.68</v>
      </c>
    </row>
    <row r="3219" spans="1:9">
      <c r="A3219" s="23">
        <f t="shared" si="155"/>
        <v>3115</v>
      </c>
      <c r="B3219" s="226"/>
      <c r="C3219" s="226"/>
      <c r="D3219" s="136">
        <v>42892</v>
      </c>
      <c r="E3219" s="136">
        <v>42912</v>
      </c>
      <c r="F3219" s="136">
        <v>42912</v>
      </c>
      <c r="G3219" s="25">
        <f t="shared" si="153"/>
        <v>20</v>
      </c>
      <c r="H3219" s="373">
        <v>71363.600000000006</v>
      </c>
      <c r="I3219" s="121">
        <f t="shared" si="154"/>
        <v>1427272</v>
      </c>
    </row>
    <row r="3220" spans="1:9">
      <c r="A3220" s="23">
        <f t="shared" si="155"/>
        <v>3116</v>
      </c>
      <c r="B3220" s="226"/>
      <c r="C3220" s="226"/>
      <c r="D3220" s="136">
        <v>42899</v>
      </c>
      <c r="E3220" s="136">
        <v>42912</v>
      </c>
      <c r="F3220" s="136">
        <v>42912</v>
      </c>
      <c r="G3220" s="25">
        <f t="shared" si="153"/>
        <v>13</v>
      </c>
      <c r="H3220" s="373">
        <v>72256.36</v>
      </c>
      <c r="I3220" s="121">
        <f t="shared" si="154"/>
        <v>939332.68</v>
      </c>
    </row>
    <row r="3221" spans="1:9">
      <c r="A3221" s="23">
        <f t="shared" si="155"/>
        <v>3117</v>
      </c>
      <c r="B3221" s="226"/>
      <c r="C3221" s="226"/>
      <c r="D3221" s="136">
        <v>42899</v>
      </c>
      <c r="E3221" s="136">
        <v>42912</v>
      </c>
      <c r="F3221" s="136">
        <v>42912</v>
      </c>
      <c r="G3221" s="25">
        <f t="shared" si="153"/>
        <v>13</v>
      </c>
      <c r="H3221" s="373">
        <v>80586</v>
      </c>
      <c r="I3221" s="121">
        <f t="shared" si="154"/>
        <v>1047618</v>
      </c>
    </row>
    <row r="3222" spans="1:9">
      <c r="A3222" s="23">
        <f t="shared" si="155"/>
        <v>3118</v>
      </c>
      <c r="B3222" s="226"/>
      <c r="C3222" s="226"/>
      <c r="D3222" s="136">
        <v>42899</v>
      </c>
      <c r="E3222" s="136">
        <v>42912</v>
      </c>
      <c r="F3222" s="136">
        <v>42912</v>
      </c>
      <c r="G3222" s="25">
        <f t="shared" si="153"/>
        <v>13</v>
      </c>
      <c r="H3222" s="373">
        <v>80586</v>
      </c>
      <c r="I3222" s="121">
        <f t="shared" si="154"/>
        <v>1047618</v>
      </c>
    </row>
    <row r="3223" spans="1:9">
      <c r="A3223" s="23">
        <f t="shared" si="155"/>
        <v>3119</v>
      </c>
      <c r="B3223" s="226"/>
      <c r="C3223" s="226"/>
      <c r="D3223" s="136">
        <v>42899</v>
      </c>
      <c r="E3223" s="136">
        <v>42912</v>
      </c>
      <c r="F3223" s="136">
        <v>42912</v>
      </c>
      <c r="G3223" s="25">
        <f t="shared" si="153"/>
        <v>13</v>
      </c>
      <c r="H3223" s="373">
        <v>80586</v>
      </c>
      <c r="I3223" s="121">
        <f t="shared" si="154"/>
        <v>1047618</v>
      </c>
    </row>
    <row r="3224" spans="1:9">
      <c r="A3224" s="23">
        <f t="shared" si="155"/>
        <v>3120</v>
      </c>
      <c r="B3224" s="226"/>
      <c r="C3224" s="226"/>
      <c r="D3224" s="136">
        <v>42899</v>
      </c>
      <c r="E3224" s="136">
        <v>42912</v>
      </c>
      <c r="F3224" s="136">
        <v>42912</v>
      </c>
      <c r="G3224" s="25">
        <f t="shared" si="153"/>
        <v>13</v>
      </c>
      <c r="H3224" s="373">
        <v>80586</v>
      </c>
      <c r="I3224" s="121">
        <f t="shared" si="154"/>
        <v>1047618</v>
      </c>
    </row>
    <row r="3225" spans="1:9">
      <c r="A3225" s="23">
        <f t="shared" si="155"/>
        <v>3121</v>
      </c>
      <c r="B3225" s="226"/>
      <c r="C3225" s="226"/>
      <c r="D3225" s="136">
        <v>42899</v>
      </c>
      <c r="E3225" s="136">
        <v>42912</v>
      </c>
      <c r="F3225" s="136">
        <v>42912</v>
      </c>
      <c r="G3225" s="25">
        <f t="shared" si="153"/>
        <v>13</v>
      </c>
      <c r="H3225" s="373">
        <v>80586</v>
      </c>
      <c r="I3225" s="121">
        <f t="shared" si="154"/>
        <v>1047618</v>
      </c>
    </row>
    <row r="3226" spans="1:9">
      <c r="A3226" s="23">
        <f t="shared" si="155"/>
        <v>3122</v>
      </c>
      <c r="B3226" s="226" t="s">
        <v>278</v>
      </c>
      <c r="C3226" s="226" t="s">
        <v>663</v>
      </c>
      <c r="D3226" s="136">
        <v>42888</v>
      </c>
      <c r="E3226" s="136">
        <v>42933</v>
      </c>
      <c r="F3226" s="136">
        <v>42933</v>
      </c>
      <c r="G3226" s="25">
        <f t="shared" si="153"/>
        <v>45</v>
      </c>
      <c r="H3226" s="373">
        <v>5648.6721649000001</v>
      </c>
      <c r="I3226" s="121">
        <f t="shared" si="154"/>
        <v>254190.25</v>
      </c>
    </row>
    <row r="3227" spans="1:9">
      <c r="A3227" s="23">
        <f t="shared" si="155"/>
        <v>3123</v>
      </c>
      <c r="B3227" s="226"/>
      <c r="C3227" s="226"/>
      <c r="D3227" s="136">
        <v>42888</v>
      </c>
      <c r="E3227" s="136">
        <v>42933</v>
      </c>
      <c r="F3227" s="136">
        <v>42933</v>
      </c>
      <c r="G3227" s="25">
        <f t="shared" si="153"/>
        <v>45</v>
      </c>
      <c r="H3227" s="373">
        <v>5755.3693058000008</v>
      </c>
      <c r="I3227" s="121">
        <f t="shared" si="154"/>
        <v>258991.62</v>
      </c>
    </row>
    <row r="3228" spans="1:9">
      <c r="A3228" s="23">
        <f t="shared" si="155"/>
        <v>3124</v>
      </c>
      <c r="B3228" s="226"/>
      <c r="C3228" s="226"/>
      <c r="D3228" s="136">
        <v>42888</v>
      </c>
      <c r="E3228" s="136">
        <v>42933</v>
      </c>
      <c r="F3228" s="136">
        <v>42933</v>
      </c>
      <c r="G3228" s="25">
        <f t="shared" si="153"/>
        <v>45</v>
      </c>
      <c r="H3228" s="373">
        <v>5680.0536769999999</v>
      </c>
      <c r="I3228" s="121">
        <f t="shared" si="154"/>
        <v>255602.42</v>
      </c>
    </row>
    <row r="3229" spans="1:9">
      <c r="A3229" s="23">
        <f t="shared" si="155"/>
        <v>3125</v>
      </c>
      <c r="B3229" s="226"/>
      <c r="C3229" s="226"/>
      <c r="D3229" s="136">
        <v>42888</v>
      </c>
      <c r="E3229" s="136">
        <v>42933</v>
      </c>
      <c r="F3229" s="136">
        <v>42933</v>
      </c>
      <c r="G3229" s="25">
        <f t="shared" si="153"/>
        <v>45</v>
      </c>
      <c r="H3229" s="373">
        <v>5745.9548521999996</v>
      </c>
      <c r="I3229" s="121">
        <f t="shared" si="154"/>
        <v>258567.97</v>
      </c>
    </row>
    <row r="3230" spans="1:9">
      <c r="A3230" s="23">
        <f t="shared" si="155"/>
        <v>3126</v>
      </c>
      <c r="B3230" s="226"/>
      <c r="C3230" s="226"/>
      <c r="D3230" s="136">
        <v>42892</v>
      </c>
      <c r="E3230" s="136">
        <v>42933</v>
      </c>
      <c r="F3230" s="136">
        <v>42933</v>
      </c>
      <c r="G3230" s="25">
        <f t="shared" si="153"/>
        <v>41</v>
      </c>
      <c r="H3230" s="373">
        <v>78.117587900000004</v>
      </c>
      <c r="I3230" s="121">
        <f t="shared" si="154"/>
        <v>3202.82</v>
      </c>
    </row>
    <row r="3231" spans="1:9">
      <c r="A3231" s="23">
        <f t="shared" si="155"/>
        <v>3127</v>
      </c>
      <c r="B3231" s="226"/>
      <c r="C3231" s="226"/>
      <c r="D3231" s="136">
        <v>42892</v>
      </c>
      <c r="E3231" s="136">
        <v>42933</v>
      </c>
      <c r="F3231" s="136">
        <v>42933</v>
      </c>
      <c r="G3231" s="25">
        <f t="shared" si="153"/>
        <v>41</v>
      </c>
      <c r="H3231" s="373">
        <v>87.1233383</v>
      </c>
      <c r="I3231" s="121">
        <f t="shared" si="154"/>
        <v>3572.06</v>
      </c>
    </row>
    <row r="3232" spans="1:9">
      <c r="A3232" s="23">
        <f t="shared" si="155"/>
        <v>3128</v>
      </c>
      <c r="B3232" s="226"/>
      <c r="C3232" s="226"/>
      <c r="D3232" s="136">
        <v>42892</v>
      </c>
      <c r="E3232" s="136">
        <v>42933</v>
      </c>
      <c r="F3232" s="136">
        <v>42933</v>
      </c>
      <c r="G3232" s="25">
        <f t="shared" si="153"/>
        <v>41</v>
      </c>
      <c r="H3232" s="373">
        <v>78.117587900000004</v>
      </c>
      <c r="I3232" s="121">
        <f t="shared" si="154"/>
        <v>3202.82</v>
      </c>
    </row>
    <row r="3233" spans="1:9">
      <c r="A3233" s="23">
        <f t="shared" si="155"/>
        <v>3129</v>
      </c>
      <c r="B3233" s="226"/>
      <c r="C3233" s="226"/>
      <c r="D3233" s="136">
        <v>42892</v>
      </c>
      <c r="E3233" s="136">
        <v>42933</v>
      </c>
      <c r="F3233" s="136">
        <v>42933</v>
      </c>
      <c r="G3233" s="25">
        <f t="shared" si="153"/>
        <v>41</v>
      </c>
      <c r="H3233" s="373">
        <v>87.1233383</v>
      </c>
      <c r="I3233" s="121">
        <f t="shared" si="154"/>
        <v>3572.06</v>
      </c>
    </row>
    <row r="3234" spans="1:9">
      <c r="A3234" s="23">
        <f t="shared" si="155"/>
        <v>3130</v>
      </c>
      <c r="B3234" s="226"/>
      <c r="C3234" s="226"/>
      <c r="D3234" s="136">
        <v>42892</v>
      </c>
      <c r="E3234" s="136">
        <v>42933</v>
      </c>
      <c r="F3234" s="136">
        <v>42933</v>
      </c>
      <c r="G3234" s="25">
        <f t="shared" si="153"/>
        <v>41</v>
      </c>
      <c r="H3234" s="373">
        <v>78.117587900000004</v>
      </c>
      <c r="I3234" s="121">
        <f t="shared" si="154"/>
        <v>3202.82</v>
      </c>
    </row>
    <row r="3235" spans="1:9">
      <c r="A3235" s="23">
        <f t="shared" si="155"/>
        <v>3131</v>
      </c>
      <c r="B3235" s="226"/>
      <c r="C3235" s="226"/>
      <c r="D3235" s="136">
        <v>42892</v>
      </c>
      <c r="E3235" s="136">
        <v>42933</v>
      </c>
      <c r="F3235" s="136">
        <v>42933</v>
      </c>
      <c r="G3235" s="25">
        <f t="shared" si="153"/>
        <v>41</v>
      </c>
      <c r="H3235" s="373">
        <v>87.1233383</v>
      </c>
      <c r="I3235" s="121">
        <f t="shared" si="154"/>
        <v>3572.06</v>
      </c>
    </row>
    <row r="3236" spans="1:9">
      <c r="A3236" s="23">
        <f t="shared" si="155"/>
        <v>3132</v>
      </c>
      <c r="B3236" s="226"/>
      <c r="C3236" s="226"/>
      <c r="D3236" s="136">
        <v>42892</v>
      </c>
      <c r="E3236" s="136">
        <v>42933</v>
      </c>
      <c r="F3236" s="136">
        <v>42933</v>
      </c>
      <c r="G3236" s="25">
        <f t="shared" si="153"/>
        <v>41</v>
      </c>
      <c r="H3236" s="373">
        <v>87.1233383</v>
      </c>
      <c r="I3236" s="121">
        <f t="shared" si="154"/>
        <v>3572.06</v>
      </c>
    </row>
    <row r="3237" spans="1:9">
      <c r="A3237" s="23">
        <f t="shared" si="155"/>
        <v>3133</v>
      </c>
      <c r="B3237" s="226"/>
      <c r="C3237" s="226"/>
      <c r="D3237" s="136">
        <v>42892</v>
      </c>
      <c r="E3237" s="136">
        <v>42933</v>
      </c>
      <c r="F3237" s="136">
        <v>42933</v>
      </c>
      <c r="G3237" s="25">
        <f t="shared" si="153"/>
        <v>41</v>
      </c>
      <c r="H3237" s="373">
        <v>78.117587900000004</v>
      </c>
      <c r="I3237" s="121">
        <f t="shared" si="154"/>
        <v>3202.82</v>
      </c>
    </row>
    <row r="3238" spans="1:9">
      <c r="A3238" s="23">
        <f t="shared" si="155"/>
        <v>3134</v>
      </c>
      <c r="B3238" s="226"/>
      <c r="C3238" s="226"/>
      <c r="D3238" s="136">
        <v>42899</v>
      </c>
      <c r="E3238" s="136">
        <v>42933</v>
      </c>
      <c r="F3238" s="136">
        <v>42933</v>
      </c>
      <c r="G3238" s="25">
        <f t="shared" si="153"/>
        <v>34</v>
      </c>
      <c r="H3238" s="373">
        <v>88.212813499999996</v>
      </c>
      <c r="I3238" s="121">
        <f t="shared" si="154"/>
        <v>2999.24</v>
      </c>
    </row>
    <row r="3239" spans="1:9">
      <c r="A3239" s="23">
        <f t="shared" si="155"/>
        <v>3135</v>
      </c>
      <c r="B3239" s="226"/>
      <c r="C3239" s="226"/>
      <c r="D3239" s="136">
        <v>42899</v>
      </c>
      <c r="E3239" s="136">
        <v>42933</v>
      </c>
      <c r="F3239" s="136">
        <v>42933</v>
      </c>
      <c r="G3239" s="25">
        <f t="shared" si="153"/>
        <v>34</v>
      </c>
      <c r="H3239" s="373">
        <v>88.212813499999996</v>
      </c>
      <c r="I3239" s="121">
        <f t="shared" si="154"/>
        <v>2999.24</v>
      </c>
    </row>
    <row r="3240" spans="1:9">
      <c r="A3240" s="23">
        <f t="shared" si="155"/>
        <v>3136</v>
      </c>
      <c r="B3240" s="226"/>
      <c r="C3240" s="226"/>
      <c r="D3240" s="136">
        <v>42899</v>
      </c>
      <c r="E3240" s="136">
        <v>42933</v>
      </c>
      <c r="F3240" s="136">
        <v>42933</v>
      </c>
      <c r="G3240" s="25">
        <f t="shared" si="153"/>
        <v>34</v>
      </c>
      <c r="H3240" s="373">
        <v>79.094840399999995</v>
      </c>
      <c r="I3240" s="121">
        <f t="shared" si="154"/>
        <v>2689.22</v>
      </c>
    </row>
    <row r="3241" spans="1:9">
      <c r="A3241" s="23">
        <f t="shared" si="155"/>
        <v>3137</v>
      </c>
      <c r="B3241" s="226"/>
      <c r="C3241" s="226"/>
      <c r="D3241" s="136">
        <v>42892</v>
      </c>
      <c r="E3241" s="136">
        <v>42933</v>
      </c>
      <c r="F3241" s="136">
        <v>42933</v>
      </c>
      <c r="G3241" s="25">
        <f t="shared" ref="G3241:G3304" si="156">F3241-D3241</f>
        <v>41</v>
      </c>
      <c r="H3241" s="373">
        <v>78.117587900000004</v>
      </c>
      <c r="I3241" s="121">
        <f t="shared" ref="I3241:I3304" si="157">ROUND(G3241*H3241,2)</f>
        <v>3202.82</v>
      </c>
    </row>
    <row r="3242" spans="1:9">
      <c r="A3242" s="23">
        <f t="shared" si="155"/>
        <v>3138</v>
      </c>
      <c r="B3242" s="226"/>
      <c r="C3242" s="226"/>
      <c r="D3242" s="136">
        <v>42899</v>
      </c>
      <c r="E3242" s="136">
        <v>42933</v>
      </c>
      <c r="F3242" s="136">
        <v>42933</v>
      </c>
      <c r="G3242" s="25">
        <f t="shared" si="156"/>
        <v>34</v>
      </c>
      <c r="H3242" s="373">
        <v>79.094840399999995</v>
      </c>
      <c r="I3242" s="121">
        <f t="shared" si="157"/>
        <v>2689.22</v>
      </c>
    </row>
    <row r="3243" spans="1:9">
      <c r="A3243" s="23">
        <f t="shared" si="155"/>
        <v>3139</v>
      </c>
      <c r="B3243" s="226"/>
      <c r="C3243" s="226"/>
      <c r="D3243" s="136">
        <v>42899</v>
      </c>
      <c r="E3243" s="136">
        <v>42933</v>
      </c>
      <c r="F3243" s="136">
        <v>42933</v>
      </c>
      <c r="G3243" s="25">
        <f t="shared" si="156"/>
        <v>34</v>
      </c>
      <c r="H3243" s="373">
        <v>88.212813499999996</v>
      </c>
      <c r="I3243" s="121">
        <f t="shared" si="157"/>
        <v>2999.24</v>
      </c>
    </row>
    <row r="3244" spans="1:9">
      <c r="A3244" s="23">
        <f t="shared" si="155"/>
        <v>3140</v>
      </c>
      <c r="B3244" s="226"/>
      <c r="C3244" s="226"/>
      <c r="D3244" s="136">
        <v>42899</v>
      </c>
      <c r="E3244" s="136">
        <v>42933</v>
      </c>
      <c r="F3244" s="136">
        <v>42933</v>
      </c>
      <c r="G3244" s="25">
        <f t="shared" si="156"/>
        <v>34</v>
      </c>
      <c r="H3244" s="373">
        <v>88.212813499999996</v>
      </c>
      <c r="I3244" s="121">
        <f t="shared" si="157"/>
        <v>2999.24</v>
      </c>
    </row>
    <row r="3245" spans="1:9">
      <c r="A3245" s="23">
        <f t="shared" si="155"/>
        <v>3141</v>
      </c>
      <c r="B3245" s="226"/>
      <c r="C3245" s="226"/>
      <c r="D3245" s="136">
        <v>42899</v>
      </c>
      <c r="E3245" s="136">
        <v>42933</v>
      </c>
      <c r="F3245" s="136">
        <v>42933</v>
      </c>
      <c r="G3245" s="25">
        <f t="shared" si="156"/>
        <v>34</v>
      </c>
      <c r="H3245" s="373">
        <v>88.212813499999996</v>
      </c>
      <c r="I3245" s="121">
        <f t="shared" si="157"/>
        <v>2999.24</v>
      </c>
    </row>
    <row r="3246" spans="1:9">
      <c r="A3246" s="23">
        <f t="shared" si="155"/>
        <v>3142</v>
      </c>
      <c r="B3246" s="226"/>
      <c r="C3246" s="226"/>
      <c r="D3246" s="136">
        <v>42899</v>
      </c>
      <c r="E3246" s="136">
        <v>42933</v>
      </c>
      <c r="F3246" s="136">
        <v>42933</v>
      </c>
      <c r="G3246" s="25">
        <f t="shared" si="156"/>
        <v>34</v>
      </c>
      <c r="H3246" s="373">
        <v>88.212813499999996</v>
      </c>
      <c r="I3246" s="121">
        <f t="shared" si="157"/>
        <v>2999.24</v>
      </c>
    </row>
    <row r="3247" spans="1:9">
      <c r="A3247" s="23">
        <f t="shared" si="155"/>
        <v>3143</v>
      </c>
      <c r="B3247" s="226"/>
      <c r="C3247" s="226"/>
      <c r="D3247" s="136">
        <v>42899</v>
      </c>
      <c r="E3247" s="136">
        <v>42933</v>
      </c>
      <c r="F3247" s="136">
        <v>42933</v>
      </c>
      <c r="G3247" s="25">
        <f t="shared" si="156"/>
        <v>34</v>
      </c>
      <c r="H3247" s="373">
        <v>88.212813499999996</v>
      </c>
      <c r="I3247" s="121">
        <f t="shared" si="157"/>
        <v>2999.24</v>
      </c>
    </row>
    <row r="3248" spans="1:9">
      <c r="A3248" s="23">
        <f t="shared" si="155"/>
        <v>3144</v>
      </c>
      <c r="B3248" s="226"/>
      <c r="C3248" s="226"/>
      <c r="D3248" s="136">
        <v>42908</v>
      </c>
      <c r="E3248" s="136">
        <v>42933</v>
      </c>
      <c r="F3248" s="136">
        <v>42933</v>
      </c>
      <c r="G3248" s="25">
        <f t="shared" si="156"/>
        <v>25</v>
      </c>
      <c r="H3248" s="373">
        <v>79874.738632499997</v>
      </c>
      <c r="I3248" s="121">
        <f t="shared" si="157"/>
        <v>1996868.47</v>
      </c>
    </row>
    <row r="3249" spans="1:9">
      <c r="A3249" s="23">
        <f t="shared" si="155"/>
        <v>3145</v>
      </c>
      <c r="B3249" s="226"/>
      <c r="C3249" s="226"/>
      <c r="D3249" s="136">
        <v>42908</v>
      </c>
      <c r="E3249" s="136">
        <v>42933</v>
      </c>
      <c r="F3249" s="136">
        <v>42933</v>
      </c>
      <c r="G3249" s="25">
        <f t="shared" si="156"/>
        <v>25</v>
      </c>
      <c r="H3249" s="373">
        <v>71617.910244900006</v>
      </c>
      <c r="I3249" s="121">
        <f t="shared" si="157"/>
        <v>1790447.76</v>
      </c>
    </row>
    <row r="3250" spans="1:9">
      <c r="A3250" s="23">
        <f t="shared" si="155"/>
        <v>3146</v>
      </c>
      <c r="B3250" s="226"/>
      <c r="C3250" s="226"/>
      <c r="D3250" s="136">
        <v>42908</v>
      </c>
      <c r="E3250" s="136">
        <v>42933</v>
      </c>
      <c r="F3250" s="136">
        <v>42933</v>
      </c>
      <c r="G3250" s="25">
        <f t="shared" si="156"/>
        <v>25</v>
      </c>
      <c r="H3250" s="373">
        <v>71617.910244900006</v>
      </c>
      <c r="I3250" s="121">
        <f t="shared" si="157"/>
        <v>1790447.76</v>
      </c>
    </row>
    <row r="3251" spans="1:9">
      <c r="A3251" s="23">
        <f t="shared" si="155"/>
        <v>3147</v>
      </c>
      <c r="B3251" s="226"/>
      <c r="C3251" s="226"/>
      <c r="D3251" s="136">
        <v>42908</v>
      </c>
      <c r="E3251" s="136">
        <v>42933</v>
      </c>
      <c r="F3251" s="136">
        <v>42933</v>
      </c>
      <c r="G3251" s="25">
        <f t="shared" si="156"/>
        <v>25</v>
      </c>
      <c r="H3251" s="373">
        <v>71617.910244900006</v>
      </c>
      <c r="I3251" s="121">
        <f t="shared" si="157"/>
        <v>1790447.76</v>
      </c>
    </row>
    <row r="3252" spans="1:9">
      <c r="A3252" s="23">
        <f t="shared" si="155"/>
        <v>3148</v>
      </c>
      <c r="B3252" s="226"/>
      <c r="C3252" s="226"/>
      <c r="D3252" s="136">
        <v>42908</v>
      </c>
      <c r="E3252" s="136">
        <v>42933</v>
      </c>
      <c r="F3252" s="136">
        <v>42933</v>
      </c>
      <c r="G3252" s="25">
        <f t="shared" si="156"/>
        <v>25</v>
      </c>
      <c r="H3252" s="373">
        <v>71617.910244900006</v>
      </c>
      <c r="I3252" s="121">
        <f t="shared" si="157"/>
        <v>1790447.76</v>
      </c>
    </row>
    <row r="3253" spans="1:9">
      <c r="A3253" s="23">
        <f t="shared" si="155"/>
        <v>3149</v>
      </c>
      <c r="B3253" s="226"/>
      <c r="C3253" s="226"/>
      <c r="D3253" s="136">
        <v>42908</v>
      </c>
      <c r="E3253" s="136">
        <v>42933</v>
      </c>
      <c r="F3253" s="136">
        <v>42933</v>
      </c>
      <c r="G3253" s="25">
        <f t="shared" si="156"/>
        <v>25</v>
      </c>
      <c r="H3253" s="373">
        <v>71617.910244900006</v>
      </c>
      <c r="I3253" s="121">
        <f t="shared" si="157"/>
        <v>1790447.76</v>
      </c>
    </row>
    <row r="3254" spans="1:9">
      <c r="A3254" s="23">
        <f t="shared" ref="A3254:A3317" si="158">A3253+1</f>
        <v>3150</v>
      </c>
      <c r="B3254" s="226"/>
      <c r="C3254" s="226"/>
      <c r="D3254" s="136">
        <v>42908</v>
      </c>
      <c r="E3254" s="136">
        <v>42933</v>
      </c>
      <c r="F3254" s="136">
        <v>42933</v>
      </c>
      <c r="G3254" s="25">
        <f t="shared" si="156"/>
        <v>25</v>
      </c>
      <c r="H3254" s="373">
        <v>71617.910244900006</v>
      </c>
      <c r="I3254" s="121">
        <f t="shared" si="157"/>
        <v>1790447.76</v>
      </c>
    </row>
    <row r="3255" spans="1:9">
      <c r="A3255" s="23">
        <f t="shared" si="158"/>
        <v>3151</v>
      </c>
      <c r="B3255" s="226"/>
      <c r="C3255" s="226"/>
      <c r="D3255" s="136">
        <v>42908</v>
      </c>
      <c r="E3255" s="136">
        <v>42933</v>
      </c>
      <c r="F3255" s="136">
        <v>42933</v>
      </c>
      <c r="G3255" s="25">
        <f t="shared" si="156"/>
        <v>25</v>
      </c>
      <c r="H3255" s="373">
        <v>79874.738632499997</v>
      </c>
      <c r="I3255" s="121">
        <f t="shared" si="157"/>
        <v>1996868.47</v>
      </c>
    </row>
    <row r="3256" spans="1:9">
      <c r="A3256" s="23">
        <f t="shared" si="158"/>
        <v>3152</v>
      </c>
      <c r="B3256" s="226"/>
      <c r="C3256" s="226"/>
      <c r="D3256" s="136">
        <v>42908</v>
      </c>
      <c r="E3256" s="136">
        <v>42933</v>
      </c>
      <c r="F3256" s="136">
        <v>42933</v>
      </c>
      <c r="G3256" s="25">
        <f t="shared" si="156"/>
        <v>25</v>
      </c>
      <c r="H3256" s="373">
        <v>71617.910244900006</v>
      </c>
      <c r="I3256" s="121">
        <f t="shared" si="157"/>
        <v>1790447.76</v>
      </c>
    </row>
    <row r="3257" spans="1:9">
      <c r="A3257" s="23">
        <f t="shared" si="158"/>
        <v>3153</v>
      </c>
      <c r="B3257" s="226"/>
      <c r="C3257" s="226"/>
      <c r="D3257" s="136">
        <v>42913</v>
      </c>
      <c r="E3257" s="136">
        <v>42933</v>
      </c>
      <c r="F3257" s="136">
        <v>42933</v>
      </c>
      <c r="G3257" s="25">
        <f t="shared" si="156"/>
        <v>20</v>
      </c>
      <c r="H3257" s="373">
        <v>70656.779301000002</v>
      </c>
      <c r="I3257" s="121">
        <f t="shared" si="157"/>
        <v>1413135.59</v>
      </c>
    </row>
    <row r="3258" spans="1:9">
      <c r="A3258" s="23">
        <f t="shared" si="158"/>
        <v>3154</v>
      </c>
      <c r="B3258" s="226"/>
      <c r="C3258" s="226"/>
      <c r="D3258" s="136">
        <v>42913</v>
      </c>
      <c r="E3258" s="136">
        <v>42933</v>
      </c>
      <c r="F3258" s="136">
        <v>42933</v>
      </c>
      <c r="G3258" s="25">
        <f t="shared" si="156"/>
        <v>20</v>
      </c>
      <c r="H3258" s="373">
        <v>70656.779301000002</v>
      </c>
      <c r="I3258" s="121">
        <f t="shared" si="157"/>
        <v>1413135.59</v>
      </c>
    </row>
    <row r="3259" spans="1:9">
      <c r="A3259" s="23">
        <f t="shared" si="158"/>
        <v>3155</v>
      </c>
      <c r="B3259" s="226"/>
      <c r="C3259" s="226"/>
      <c r="D3259" s="136">
        <v>42913</v>
      </c>
      <c r="E3259" s="136">
        <v>42933</v>
      </c>
      <c r="F3259" s="136">
        <v>42933</v>
      </c>
      <c r="G3259" s="25">
        <f t="shared" si="156"/>
        <v>20</v>
      </c>
      <c r="H3259" s="373">
        <v>70656.779301000002</v>
      </c>
      <c r="I3259" s="121">
        <f t="shared" si="157"/>
        <v>1413135.59</v>
      </c>
    </row>
    <row r="3260" spans="1:9">
      <c r="A3260" s="23">
        <f t="shared" si="158"/>
        <v>3156</v>
      </c>
      <c r="B3260" s="226"/>
      <c r="C3260" s="226"/>
      <c r="D3260" s="136">
        <v>42913</v>
      </c>
      <c r="E3260" s="136">
        <v>42933</v>
      </c>
      <c r="F3260" s="136">
        <v>42933</v>
      </c>
      <c r="G3260" s="25">
        <f t="shared" si="156"/>
        <v>20</v>
      </c>
      <c r="H3260" s="373">
        <v>70656.779301000002</v>
      </c>
      <c r="I3260" s="121">
        <f t="shared" si="157"/>
        <v>1413135.59</v>
      </c>
    </row>
    <row r="3261" spans="1:9">
      <c r="A3261" s="23">
        <f t="shared" si="158"/>
        <v>3157</v>
      </c>
      <c r="B3261" s="226"/>
      <c r="C3261" s="226"/>
      <c r="D3261" s="136">
        <v>42908</v>
      </c>
      <c r="E3261" s="136">
        <v>42933</v>
      </c>
      <c r="F3261" s="136">
        <v>42933</v>
      </c>
      <c r="G3261" s="25">
        <f t="shared" si="156"/>
        <v>25</v>
      </c>
      <c r="H3261" s="373">
        <v>71617.910244900006</v>
      </c>
      <c r="I3261" s="121">
        <f t="shared" si="157"/>
        <v>1790447.76</v>
      </c>
    </row>
    <row r="3262" spans="1:9">
      <c r="A3262" s="23">
        <f t="shared" si="158"/>
        <v>3158</v>
      </c>
      <c r="B3262" s="226"/>
      <c r="C3262" s="226"/>
      <c r="D3262" s="136">
        <v>42913</v>
      </c>
      <c r="E3262" s="136">
        <v>42933</v>
      </c>
      <c r="F3262" s="136">
        <v>42933</v>
      </c>
      <c r="G3262" s="25">
        <f t="shared" si="156"/>
        <v>20</v>
      </c>
      <c r="H3262" s="373">
        <v>70656.779301000002</v>
      </c>
      <c r="I3262" s="121">
        <f t="shared" si="157"/>
        <v>1413135.59</v>
      </c>
    </row>
    <row r="3263" spans="1:9">
      <c r="A3263" s="23">
        <f t="shared" si="158"/>
        <v>3159</v>
      </c>
      <c r="B3263" s="226"/>
      <c r="C3263" s="226"/>
      <c r="D3263" s="136">
        <v>42913</v>
      </c>
      <c r="E3263" s="136">
        <v>42933</v>
      </c>
      <c r="F3263" s="136">
        <v>42933</v>
      </c>
      <c r="G3263" s="25">
        <f t="shared" si="156"/>
        <v>20</v>
      </c>
      <c r="H3263" s="373">
        <v>70656.779301000002</v>
      </c>
      <c r="I3263" s="121">
        <f t="shared" si="157"/>
        <v>1413135.59</v>
      </c>
    </row>
    <row r="3264" spans="1:9">
      <c r="A3264" s="23">
        <f t="shared" si="158"/>
        <v>3160</v>
      </c>
      <c r="B3264" s="226"/>
      <c r="C3264" s="226"/>
      <c r="D3264" s="136">
        <v>42913</v>
      </c>
      <c r="E3264" s="136">
        <v>42933</v>
      </c>
      <c r="F3264" s="136">
        <v>42933</v>
      </c>
      <c r="G3264" s="25">
        <f t="shared" si="156"/>
        <v>20</v>
      </c>
      <c r="H3264" s="373">
        <v>78803.046796399998</v>
      </c>
      <c r="I3264" s="121">
        <f t="shared" si="157"/>
        <v>1576060.94</v>
      </c>
    </row>
    <row r="3265" spans="1:9">
      <c r="A3265" s="23">
        <f t="shared" si="158"/>
        <v>3161</v>
      </c>
      <c r="B3265" s="226" t="s">
        <v>278</v>
      </c>
      <c r="C3265" s="226" t="s">
        <v>664</v>
      </c>
      <c r="D3265" s="136">
        <v>42922</v>
      </c>
      <c r="E3265" s="136">
        <v>42941</v>
      </c>
      <c r="F3265" s="136">
        <v>42941</v>
      </c>
      <c r="G3265" s="25">
        <f t="shared" si="156"/>
        <v>19</v>
      </c>
      <c r="H3265" s="373">
        <v>79124.759999999995</v>
      </c>
      <c r="I3265" s="121">
        <f t="shared" si="157"/>
        <v>1503370.44</v>
      </c>
    </row>
    <row r="3266" spans="1:9">
      <c r="A3266" s="23">
        <f t="shared" si="158"/>
        <v>3162</v>
      </c>
      <c r="B3266" s="226"/>
      <c r="C3266" s="226"/>
      <c r="D3266" s="136">
        <v>42922</v>
      </c>
      <c r="E3266" s="136">
        <v>42941</v>
      </c>
      <c r="F3266" s="136">
        <v>42941</v>
      </c>
      <c r="G3266" s="25">
        <f t="shared" si="156"/>
        <v>19</v>
      </c>
      <c r="H3266" s="373">
        <v>79124.759999999995</v>
      </c>
      <c r="I3266" s="121">
        <f t="shared" si="157"/>
        <v>1503370.44</v>
      </c>
    </row>
    <row r="3267" spans="1:9">
      <c r="A3267" s="23">
        <f t="shared" si="158"/>
        <v>3163</v>
      </c>
      <c r="B3267" s="226"/>
      <c r="C3267" s="226"/>
      <c r="D3267" s="136">
        <v>42922</v>
      </c>
      <c r="E3267" s="136">
        <v>42941</v>
      </c>
      <c r="F3267" s="136">
        <v>42941</v>
      </c>
      <c r="G3267" s="25">
        <f t="shared" si="156"/>
        <v>19</v>
      </c>
      <c r="H3267" s="373">
        <v>79124.759999999995</v>
      </c>
      <c r="I3267" s="121">
        <f t="shared" si="157"/>
        <v>1503370.44</v>
      </c>
    </row>
    <row r="3268" spans="1:9">
      <c r="A3268" s="23">
        <f t="shared" si="158"/>
        <v>3164</v>
      </c>
      <c r="B3268" s="226"/>
      <c r="C3268" s="226"/>
      <c r="D3268" s="136">
        <v>42922</v>
      </c>
      <c r="E3268" s="136">
        <v>42941</v>
      </c>
      <c r="F3268" s="136">
        <v>42941</v>
      </c>
      <c r="G3268" s="25">
        <f t="shared" si="156"/>
        <v>19</v>
      </c>
      <c r="H3268" s="373">
        <v>79124.759999999995</v>
      </c>
      <c r="I3268" s="121">
        <f t="shared" si="157"/>
        <v>1503370.44</v>
      </c>
    </row>
    <row r="3269" spans="1:9">
      <c r="A3269" s="23">
        <f t="shared" si="158"/>
        <v>3165</v>
      </c>
      <c r="B3269" s="226"/>
      <c r="C3269" s="226"/>
      <c r="D3269" s="136">
        <v>42922</v>
      </c>
      <c r="E3269" s="136">
        <v>42941</v>
      </c>
      <c r="F3269" s="136">
        <v>42941</v>
      </c>
      <c r="G3269" s="25">
        <f t="shared" si="156"/>
        <v>19</v>
      </c>
      <c r="H3269" s="373">
        <v>79124.759999999995</v>
      </c>
      <c r="I3269" s="121">
        <f t="shared" si="157"/>
        <v>1503370.44</v>
      </c>
    </row>
    <row r="3270" spans="1:9">
      <c r="A3270" s="23">
        <f t="shared" si="158"/>
        <v>3166</v>
      </c>
      <c r="B3270" s="226"/>
      <c r="C3270" s="226"/>
      <c r="D3270" s="136">
        <v>42922</v>
      </c>
      <c r="E3270" s="136">
        <v>42941</v>
      </c>
      <c r="F3270" s="136">
        <v>42941</v>
      </c>
      <c r="G3270" s="25">
        <f t="shared" si="156"/>
        <v>19</v>
      </c>
      <c r="H3270" s="373">
        <v>79124.759999999995</v>
      </c>
      <c r="I3270" s="121">
        <f t="shared" si="157"/>
        <v>1503370.44</v>
      </c>
    </row>
    <row r="3271" spans="1:9">
      <c r="A3271" s="23">
        <f t="shared" si="158"/>
        <v>3167</v>
      </c>
      <c r="B3271" s="226"/>
      <c r="C3271" s="226"/>
      <c r="D3271" s="136">
        <v>42922</v>
      </c>
      <c r="E3271" s="136">
        <v>42941</v>
      </c>
      <c r="F3271" s="136">
        <v>42941</v>
      </c>
      <c r="G3271" s="25">
        <f t="shared" si="156"/>
        <v>19</v>
      </c>
      <c r="H3271" s="373">
        <v>79124.759999999995</v>
      </c>
      <c r="I3271" s="121">
        <f t="shared" si="157"/>
        <v>1503370.44</v>
      </c>
    </row>
    <row r="3272" spans="1:9">
      <c r="A3272" s="23">
        <f t="shared" si="158"/>
        <v>3168</v>
      </c>
      <c r="B3272" s="226"/>
      <c r="C3272" s="226"/>
      <c r="D3272" s="136">
        <v>42922</v>
      </c>
      <c r="E3272" s="136">
        <v>42941</v>
      </c>
      <c r="F3272" s="136">
        <v>42941</v>
      </c>
      <c r="G3272" s="25">
        <f t="shared" si="156"/>
        <v>19</v>
      </c>
      <c r="H3272" s="373">
        <v>79124.759999999995</v>
      </c>
      <c r="I3272" s="121">
        <f t="shared" si="157"/>
        <v>1503370.44</v>
      </c>
    </row>
    <row r="3273" spans="1:9">
      <c r="A3273" s="23">
        <f t="shared" si="158"/>
        <v>3169</v>
      </c>
      <c r="B3273" s="226"/>
      <c r="C3273" s="226"/>
      <c r="D3273" s="136">
        <v>42926</v>
      </c>
      <c r="E3273" s="136">
        <v>42941</v>
      </c>
      <c r="F3273" s="136">
        <v>42941</v>
      </c>
      <c r="G3273" s="25">
        <f t="shared" si="156"/>
        <v>15</v>
      </c>
      <c r="H3273" s="373">
        <v>71613.960000000006</v>
      </c>
      <c r="I3273" s="121">
        <f t="shared" si="157"/>
        <v>1074209.3999999999</v>
      </c>
    </row>
    <row r="3274" spans="1:9">
      <c r="A3274" s="23">
        <f t="shared" si="158"/>
        <v>3170</v>
      </c>
      <c r="B3274" s="226"/>
      <c r="C3274" s="226"/>
      <c r="D3274" s="136">
        <v>42926</v>
      </c>
      <c r="E3274" s="136">
        <v>42941</v>
      </c>
      <c r="F3274" s="136">
        <v>42941</v>
      </c>
      <c r="G3274" s="25">
        <f t="shared" si="156"/>
        <v>15</v>
      </c>
      <c r="H3274" s="373">
        <v>79870.12</v>
      </c>
      <c r="I3274" s="121">
        <f t="shared" si="157"/>
        <v>1198051.8</v>
      </c>
    </row>
    <row r="3275" spans="1:9">
      <c r="A3275" s="23">
        <f t="shared" si="158"/>
        <v>3171</v>
      </c>
      <c r="B3275" s="226"/>
      <c r="C3275" s="226"/>
      <c r="D3275" s="136">
        <v>42926</v>
      </c>
      <c r="E3275" s="136">
        <v>42941</v>
      </c>
      <c r="F3275" s="136">
        <v>42941</v>
      </c>
      <c r="G3275" s="25">
        <f t="shared" si="156"/>
        <v>15</v>
      </c>
      <c r="H3275" s="373">
        <v>75885.919999999998</v>
      </c>
      <c r="I3275" s="121">
        <f t="shared" si="157"/>
        <v>1138288.8</v>
      </c>
    </row>
    <row r="3276" spans="1:9">
      <c r="A3276" s="23">
        <f t="shared" si="158"/>
        <v>3172</v>
      </c>
      <c r="B3276" s="226"/>
      <c r="C3276" s="226"/>
      <c r="D3276" s="136">
        <v>42926</v>
      </c>
      <c r="E3276" s="136">
        <v>42941</v>
      </c>
      <c r="F3276" s="136">
        <v>42941</v>
      </c>
      <c r="G3276" s="25">
        <f t="shared" si="156"/>
        <v>15</v>
      </c>
      <c r="H3276" s="373">
        <v>79870.12</v>
      </c>
      <c r="I3276" s="121">
        <f t="shared" si="157"/>
        <v>1198051.8</v>
      </c>
    </row>
    <row r="3277" spans="1:9">
      <c r="A3277" s="23">
        <f t="shared" si="158"/>
        <v>3173</v>
      </c>
      <c r="B3277" s="226"/>
      <c r="C3277" s="226"/>
      <c r="D3277" s="136">
        <v>42926</v>
      </c>
      <c r="E3277" s="136">
        <v>42941</v>
      </c>
      <c r="F3277" s="136">
        <v>42941</v>
      </c>
      <c r="G3277" s="25">
        <f t="shared" si="156"/>
        <v>15</v>
      </c>
      <c r="H3277" s="373">
        <v>71613.960000000006</v>
      </c>
      <c r="I3277" s="121">
        <f t="shared" si="157"/>
        <v>1074209.3999999999</v>
      </c>
    </row>
    <row r="3278" spans="1:9">
      <c r="A3278" s="23">
        <f t="shared" si="158"/>
        <v>3174</v>
      </c>
      <c r="B3278" s="226"/>
      <c r="C3278" s="226"/>
      <c r="D3278" s="136">
        <v>42926</v>
      </c>
      <c r="E3278" s="136">
        <v>42941</v>
      </c>
      <c r="F3278" s="136">
        <v>42941</v>
      </c>
      <c r="G3278" s="25">
        <f t="shared" si="156"/>
        <v>15</v>
      </c>
      <c r="H3278" s="373">
        <v>79870.12</v>
      </c>
      <c r="I3278" s="121">
        <f t="shared" si="157"/>
        <v>1198051.8</v>
      </c>
    </row>
    <row r="3279" spans="1:9">
      <c r="A3279" s="23">
        <f t="shared" si="158"/>
        <v>3175</v>
      </c>
      <c r="B3279" s="226"/>
      <c r="C3279" s="226"/>
      <c r="D3279" s="136">
        <v>42926</v>
      </c>
      <c r="E3279" s="136">
        <v>42941</v>
      </c>
      <c r="F3279" s="136">
        <v>42941</v>
      </c>
      <c r="G3279" s="25">
        <f t="shared" si="156"/>
        <v>15</v>
      </c>
      <c r="H3279" s="373">
        <v>79870.12</v>
      </c>
      <c r="I3279" s="121">
        <f t="shared" si="157"/>
        <v>1198051.8</v>
      </c>
    </row>
    <row r="3280" spans="1:9">
      <c r="A3280" s="23">
        <f t="shared" si="158"/>
        <v>3176</v>
      </c>
      <c r="B3280" s="226"/>
      <c r="C3280" s="226"/>
      <c r="D3280" s="136">
        <v>42926</v>
      </c>
      <c r="E3280" s="136">
        <v>42941</v>
      </c>
      <c r="F3280" s="136">
        <v>42941</v>
      </c>
      <c r="G3280" s="25">
        <f t="shared" si="156"/>
        <v>15</v>
      </c>
      <c r="H3280" s="373">
        <v>71613.960000000006</v>
      </c>
      <c r="I3280" s="121">
        <f t="shared" si="157"/>
        <v>1074209.3999999999</v>
      </c>
    </row>
    <row r="3281" spans="1:9">
      <c r="A3281" s="23">
        <f t="shared" si="158"/>
        <v>3177</v>
      </c>
      <c r="B3281" s="226" t="s">
        <v>278</v>
      </c>
      <c r="C3281" s="226" t="s">
        <v>665</v>
      </c>
      <c r="D3281" s="136">
        <v>42922</v>
      </c>
      <c r="E3281" s="136">
        <v>42962</v>
      </c>
      <c r="F3281" s="136">
        <v>42962</v>
      </c>
      <c r="G3281" s="25">
        <f t="shared" si="156"/>
        <v>40</v>
      </c>
      <c r="H3281" s="373">
        <v>-524.19259450000004</v>
      </c>
      <c r="I3281" s="121">
        <f t="shared" si="157"/>
        <v>-20967.7</v>
      </c>
    </row>
    <row r="3282" spans="1:9">
      <c r="A3282" s="23">
        <f t="shared" si="158"/>
        <v>3178</v>
      </c>
      <c r="B3282" s="226"/>
      <c r="C3282" s="226"/>
      <c r="D3282" s="136">
        <v>42922</v>
      </c>
      <c r="E3282" s="136">
        <v>42962</v>
      </c>
      <c r="F3282" s="136">
        <v>42962</v>
      </c>
      <c r="G3282" s="25">
        <f t="shared" si="156"/>
        <v>40</v>
      </c>
      <c r="H3282" s="373">
        <v>-524.19259450000004</v>
      </c>
      <c r="I3282" s="121">
        <f t="shared" si="157"/>
        <v>-20967.7</v>
      </c>
    </row>
    <row r="3283" spans="1:9">
      <c r="A3283" s="23">
        <f t="shared" si="158"/>
        <v>3179</v>
      </c>
      <c r="B3283" s="226"/>
      <c r="C3283" s="226"/>
      <c r="D3283" s="136">
        <v>42922</v>
      </c>
      <c r="E3283" s="136">
        <v>42962</v>
      </c>
      <c r="F3283" s="136">
        <v>42962</v>
      </c>
      <c r="G3283" s="25">
        <f t="shared" si="156"/>
        <v>40</v>
      </c>
      <c r="H3283" s="373">
        <v>-524.19259450000004</v>
      </c>
      <c r="I3283" s="121">
        <f t="shared" si="157"/>
        <v>-20967.7</v>
      </c>
    </row>
    <row r="3284" spans="1:9">
      <c r="A3284" s="23">
        <f t="shared" si="158"/>
        <v>3180</v>
      </c>
      <c r="B3284" s="226"/>
      <c r="C3284" s="226"/>
      <c r="D3284" s="136">
        <v>42922</v>
      </c>
      <c r="E3284" s="136">
        <v>42962</v>
      </c>
      <c r="F3284" s="136">
        <v>42962</v>
      </c>
      <c r="G3284" s="25">
        <f t="shared" si="156"/>
        <v>40</v>
      </c>
      <c r="H3284" s="373">
        <v>-524.19259450000004</v>
      </c>
      <c r="I3284" s="121">
        <f t="shared" si="157"/>
        <v>-20967.7</v>
      </c>
    </row>
    <row r="3285" spans="1:9">
      <c r="A3285" s="23">
        <f t="shared" si="158"/>
        <v>3181</v>
      </c>
      <c r="B3285" s="226"/>
      <c r="C3285" s="226"/>
      <c r="D3285" s="136">
        <v>42922</v>
      </c>
      <c r="E3285" s="136">
        <v>42962</v>
      </c>
      <c r="F3285" s="136">
        <v>42962</v>
      </c>
      <c r="G3285" s="25">
        <f t="shared" si="156"/>
        <v>40</v>
      </c>
      <c r="H3285" s="373">
        <v>-524.19259450000004</v>
      </c>
      <c r="I3285" s="121">
        <f t="shared" si="157"/>
        <v>-20967.7</v>
      </c>
    </row>
    <row r="3286" spans="1:9">
      <c r="A3286" s="23">
        <f t="shared" si="158"/>
        <v>3182</v>
      </c>
      <c r="B3286" s="226"/>
      <c r="C3286" s="226"/>
      <c r="D3286" s="136">
        <v>42922</v>
      </c>
      <c r="E3286" s="136">
        <v>42962</v>
      </c>
      <c r="F3286" s="136">
        <v>42962</v>
      </c>
      <c r="G3286" s="25">
        <f t="shared" si="156"/>
        <v>40</v>
      </c>
      <c r="H3286" s="373">
        <v>-524.19259450000004</v>
      </c>
      <c r="I3286" s="121">
        <f t="shared" si="157"/>
        <v>-20967.7</v>
      </c>
    </row>
    <row r="3287" spans="1:9">
      <c r="A3287" s="23">
        <f t="shared" si="158"/>
        <v>3183</v>
      </c>
      <c r="B3287" s="226"/>
      <c r="C3287" s="226"/>
      <c r="D3287" s="136">
        <v>42922</v>
      </c>
      <c r="E3287" s="136">
        <v>42962</v>
      </c>
      <c r="F3287" s="136">
        <v>42962</v>
      </c>
      <c r="G3287" s="25">
        <f t="shared" si="156"/>
        <v>40</v>
      </c>
      <c r="H3287" s="373">
        <v>-524.19259450000004</v>
      </c>
      <c r="I3287" s="121">
        <f t="shared" si="157"/>
        <v>-20967.7</v>
      </c>
    </row>
    <row r="3288" spans="1:9">
      <c r="A3288" s="23">
        <f t="shared" si="158"/>
        <v>3184</v>
      </c>
      <c r="B3288" s="226"/>
      <c r="C3288" s="226"/>
      <c r="D3288" s="136">
        <v>42922</v>
      </c>
      <c r="E3288" s="136">
        <v>42962</v>
      </c>
      <c r="F3288" s="136">
        <v>42962</v>
      </c>
      <c r="G3288" s="25">
        <f t="shared" si="156"/>
        <v>40</v>
      </c>
      <c r="H3288" s="373">
        <v>-524.19259450000004</v>
      </c>
      <c r="I3288" s="121">
        <f t="shared" si="157"/>
        <v>-20967.7</v>
      </c>
    </row>
    <row r="3289" spans="1:9">
      <c r="A3289" s="23">
        <f t="shared" si="158"/>
        <v>3185</v>
      </c>
      <c r="B3289" s="226"/>
      <c r="C3289" s="226"/>
      <c r="D3289" s="136">
        <v>42926</v>
      </c>
      <c r="E3289" s="136">
        <v>42962</v>
      </c>
      <c r="F3289" s="136">
        <v>42962</v>
      </c>
      <c r="G3289" s="25">
        <f t="shared" si="156"/>
        <v>36</v>
      </c>
      <c r="H3289" s="373">
        <v>-474.43439310000002</v>
      </c>
      <c r="I3289" s="121">
        <f t="shared" si="157"/>
        <v>-17079.64</v>
      </c>
    </row>
    <row r="3290" spans="1:9">
      <c r="A3290" s="23">
        <f t="shared" si="158"/>
        <v>3186</v>
      </c>
      <c r="B3290" s="226"/>
      <c r="C3290" s="226"/>
      <c r="D3290" s="136">
        <v>42926</v>
      </c>
      <c r="E3290" s="136">
        <v>42962</v>
      </c>
      <c r="F3290" s="136">
        <v>42962</v>
      </c>
      <c r="G3290" s="25">
        <f t="shared" si="156"/>
        <v>36</v>
      </c>
      <c r="H3290" s="373">
        <v>-529.13052019999998</v>
      </c>
      <c r="I3290" s="121">
        <f t="shared" si="157"/>
        <v>-19048.7</v>
      </c>
    </row>
    <row r="3291" spans="1:9">
      <c r="A3291" s="23">
        <f t="shared" si="158"/>
        <v>3187</v>
      </c>
      <c r="B3291" s="226"/>
      <c r="C3291" s="226"/>
      <c r="D3291" s="136">
        <v>42926</v>
      </c>
      <c r="E3291" s="136">
        <v>42962</v>
      </c>
      <c r="F3291" s="136">
        <v>42962</v>
      </c>
      <c r="G3291" s="25">
        <f t="shared" si="156"/>
        <v>36</v>
      </c>
      <c r="H3291" s="373">
        <v>-502.73564540000001</v>
      </c>
      <c r="I3291" s="121">
        <f t="shared" si="157"/>
        <v>-18098.48</v>
      </c>
    </row>
    <row r="3292" spans="1:9">
      <c r="A3292" s="23">
        <f t="shared" si="158"/>
        <v>3188</v>
      </c>
      <c r="B3292" s="226"/>
      <c r="C3292" s="226"/>
      <c r="D3292" s="136">
        <v>42926</v>
      </c>
      <c r="E3292" s="136">
        <v>42962</v>
      </c>
      <c r="F3292" s="136">
        <v>42962</v>
      </c>
      <c r="G3292" s="25">
        <f t="shared" si="156"/>
        <v>36</v>
      </c>
      <c r="H3292" s="373">
        <v>-529.13052019999998</v>
      </c>
      <c r="I3292" s="121">
        <f t="shared" si="157"/>
        <v>-19048.7</v>
      </c>
    </row>
    <row r="3293" spans="1:9">
      <c r="A3293" s="23">
        <f t="shared" si="158"/>
        <v>3189</v>
      </c>
      <c r="B3293" s="226"/>
      <c r="C3293" s="226"/>
      <c r="D3293" s="136">
        <v>42926</v>
      </c>
      <c r="E3293" s="136">
        <v>42962</v>
      </c>
      <c r="F3293" s="136">
        <v>42962</v>
      </c>
      <c r="G3293" s="25">
        <f t="shared" si="156"/>
        <v>36</v>
      </c>
      <c r="H3293" s="373">
        <v>-474.43439310000002</v>
      </c>
      <c r="I3293" s="121">
        <f t="shared" si="157"/>
        <v>-17079.64</v>
      </c>
    </row>
    <row r="3294" spans="1:9">
      <c r="A3294" s="23">
        <f t="shared" si="158"/>
        <v>3190</v>
      </c>
      <c r="B3294" s="226"/>
      <c r="C3294" s="226"/>
      <c r="D3294" s="136">
        <v>42926</v>
      </c>
      <c r="E3294" s="136">
        <v>42962</v>
      </c>
      <c r="F3294" s="136">
        <v>42962</v>
      </c>
      <c r="G3294" s="25">
        <f t="shared" si="156"/>
        <v>36</v>
      </c>
      <c r="H3294" s="373">
        <v>-529.13052019999998</v>
      </c>
      <c r="I3294" s="121">
        <f t="shared" si="157"/>
        <v>-19048.7</v>
      </c>
    </row>
    <row r="3295" spans="1:9">
      <c r="A3295" s="23">
        <f t="shared" si="158"/>
        <v>3191</v>
      </c>
      <c r="B3295" s="226"/>
      <c r="C3295" s="226"/>
      <c r="D3295" s="136">
        <v>42926</v>
      </c>
      <c r="E3295" s="136">
        <v>42962</v>
      </c>
      <c r="F3295" s="136">
        <v>42962</v>
      </c>
      <c r="G3295" s="25">
        <f t="shared" si="156"/>
        <v>36</v>
      </c>
      <c r="H3295" s="373">
        <v>-529.13052019999998</v>
      </c>
      <c r="I3295" s="121">
        <f t="shared" si="157"/>
        <v>-19048.7</v>
      </c>
    </row>
    <row r="3296" spans="1:9">
      <c r="A3296" s="23">
        <f t="shared" si="158"/>
        <v>3192</v>
      </c>
      <c r="B3296" s="226"/>
      <c r="C3296" s="226"/>
      <c r="D3296" s="136">
        <v>42926</v>
      </c>
      <c r="E3296" s="136">
        <v>42962</v>
      </c>
      <c r="F3296" s="136">
        <v>42962</v>
      </c>
      <c r="G3296" s="25">
        <f t="shared" si="156"/>
        <v>36</v>
      </c>
      <c r="H3296" s="373">
        <v>-474.43439310000002</v>
      </c>
      <c r="I3296" s="121">
        <f t="shared" si="157"/>
        <v>-17079.64</v>
      </c>
    </row>
    <row r="3297" spans="1:9">
      <c r="A3297" s="23">
        <f t="shared" si="158"/>
        <v>3193</v>
      </c>
      <c r="B3297" s="226"/>
      <c r="C3297" s="226"/>
      <c r="D3297" s="136">
        <v>42940</v>
      </c>
      <c r="E3297" s="136">
        <v>42962</v>
      </c>
      <c r="F3297" s="136">
        <v>42962</v>
      </c>
      <c r="G3297" s="25">
        <f t="shared" si="156"/>
        <v>22</v>
      </c>
      <c r="H3297" s="373">
        <v>71528.094216099998</v>
      </c>
      <c r="I3297" s="121">
        <f t="shared" si="157"/>
        <v>1573618.07</v>
      </c>
    </row>
    <row r="3298" spans="1:9">
      <c r="A3298" s="23">
        <f t="shared" si="158"/>
        <v>3194</v>
      </c>
      <c r="B3298" s="226"/>
      <c r="C3298" s="226"/>
      <c r="D3298" s="136">
        <v>42940</v>
      </c>
      <c r="E3298" s="136">
        <v>42962</v>
      </c>
      <c r="F3298" s="136">
        <v>42962</v>
      </c>
      <c r="G3298" s="25">
        <f t="shared" si="156"/>
        <v>22</v>
      </c>
      <c r="H3298" s="373">
        <v>79774.140763999996</v>
      </c>
      <c r="I3298" s="121">
        <f t="shared" si="157"/>
        <v>1755031.1</v>
      </c>
    </row>
    <row r="3299" spans="1:9">
      <c r="A3299" s="23">
        <f t="shared" si="158"/>
        <v>3195</v>
      </c>
      <c r="B3299" s="226"/>
      <c r="C3299" s="226"/>
      <c r="D3299" s="136">
        <v>42940</v>
      </c>
      <c r="E3299" s="136">
        <v>42962</v>
      </c>
      <c r="F3299" s="136">
        <v>42962</v>
      </c>
      <c r="G3299" s="25">
        <f t="shared" si="156"/>
        <v>22</v>
      </c>
      <c r="H3299" s="373">
        <v>71528.094216099998</v>
      </c>
      <c r="I3299" s="121">
        <f t="shared" si="157"/>
        <v>1573618.07</v>
      </c>
    </row>
    <row r="3300" spans="1:9">
      <c r="A3300" s="23">
        <f t="shared" si="158"/>
        <v>3196</v>
      </c>
      <c r="B3300" s="226"/>
      <c r="C3300" s="226"/>
      <c r="D3300" s="136">
        <v>42940</v>
      </c>
      <c r="E3300" s="136">
        <v>42962</v>
      </c>
      <c r="F3300" s="136">
        <v>42962</v>
      </c>
      <c r="G3300" s="25">
        <f t="shared" si="156"/>
        <v>22</v>
      </c>
      <c r="H3300" s="373">
        <v>71528.094216099998</v>
      </c>
      <c r="I3300" s="121">
        <f t="shared" si="157"/>
        <v>1573618.07</v>
      </c>
    </row>
    <row r="3301" spans="1:9">
      <c r="A3301" s="23">
        <f t="shared" si="158"/>
        <v>3197</v>
      </c>
      <c r="B3301" s="226"/>
      <c r="C3301" s="226"/>
      <c r="D3301" s="136">
        <v>42940</v>
      </c>
      <c r="E3301" s="136">
        <v>42962</v>
      </c>
      <c r="F3301" s="136">
        <v>42962</v>
      </c>
      <c r="G3301" s="25">
        <f t="shared" si="156"/>
        <v>22</v>
      </c>
      <c r="H3301" s="373">
        <v>79774.140763999996</v>
      </c>
      <c r="I3301" s="121">
        <f t="shared" si="157"/>
        <v>1755031.1</v>
      </c>
    </row>
    <row r="3302" spans="1:9">
      <c r="A3302" s="23">
        <f t="shared" si="158"/>
        <v>3198</v>
      </c>
      <c r="B3302" s="226"/>
      <c r="C3302" s="226"/>
      <c r="D3302" s="136">
        <v>42940</v>
      </c>
      <c r="E3302" s="136">
        <v>42962</v>
      </c>
      <c r="F3302" s="136">
        <v>42962</v>
      </c>
      <c r="G3302" s="25">
        <f t="shared" si="156"/>
        <v>22</v>
      </c>
      <c r="H3302" s="373">
        <v>79774.140763999996</v>
      </c>
      <c r="I3302" s="121">
        <f t="shared" si="157"/>
        <v>1755031.1</v>
      </c>
    </row>
    <row r="3303" spans="1:9">
      <c r="A3303" s="23">
        <f t="shared" si="158"/>
        <v>3199</v>
      </c>
      <c r="B3303" s="226"/>
      <c r="C3303" s="226"/>
      <c r="D3303" s="136">
        <v>42940</v>
      </c>
      <c r="E3303" s="136">
        <v>42962</v>
      </c>
      <c r="F3303" s="136">
        <v>42962</v>
      </c>
      <c r="G3303" s="25">
        <f t="shared" si="156"/>
        <v>22</v>
      </c>
      <c r="H3303" s="373">
        <v>71528.094216099998</v>
      </c>
      <c r="I3303" s="121">
        <f t="shared" si="157"/>
        <v>1573618.07</v>
      </c>
    </row>
    <row r="3304" spans="1:9">
      <c r="A3304" s="23">
        <f t="shared" si="158"/>
        <v>3200</v>
      </c>
      <c r="B3304" s="226"/>
      <c r="C3304" s="226"/>
      <c r="D3304" s="136">
        <v>42944</v>
      </c>
      <c r="E3304" s="136">
        <v>42962</v>
      </c>
      <c r="F3304" s="136">
        <v>42962</v>
      </c>
      <c r="G3304" s="25">
        <f t="shared" si="156"/>
        <v>18</v>
      </c>
      <c r="H3304" s="373">
        <v>72478.754199200004</v>
      </c>
      <c r="I3304" s="121">
        <f t="shared" si="157"/>
        <v>1304617.58</v>
      </c>
    </row>
    <row r="3305" spans="1:9">
      <c r="A3305" s="23">
        <f t="shared" si="158"/>
        <v>3201</v>
      </c>
      <c r="B3305" s="226"/>
      <c r="C3305" s="226"/>
      <c r="D3305" s="136">
        <v>42944</v>
      </c>
      <c r="E3305" s="136">
        <v>42962</v>
      </c>
      <c r="F3305" s="136">
        <v>42962</v>
      </c>
      <c r="G3305" s="25">
        <f t="shared" ref="G3305:G3368" si="159">F3305-D3305</f>
        <v>18</v>
      </c>
      <c r="H3305" s="373">
        <v>80834.509094699999</v>
      </c>
      <c r="I3305" s="121">
        <f t="shared" ref="I3305:I3368" si="160">ROUND(G3305*H3305,2)</f>
        <v>1455021.16</v>
      </c>
    </row>
    <row r="3306" spans="1:9">
      <c r="A3306" s="23">
        <f t="shared" si="158"/>
        <v>3202</v>
      </c>
      <c r="B3306" s="226"/>
      <c r="C3306" s="226"/>
      <c r="D3306" s="136">
        <v>42944</v>
      </c>
      <c r="E3306" s="136">
        <v>42962</v>
      </c>
      <c r="F3306" s="136">
        <v>42962</v>
      </c>
      <c r="G3306" s="25">
        <f t="shared" si="159"/>
        <v>18</v>
      </c>
      <c r="H3306" s="373">
        <v>72478.754199200004</v>
      </c>
      <c r="I3306" s="121">
        <f t="shared" si="160"/>
        <v>1304617.58</v>
      </c>
    </row>
    <row r="3307" spans="1:9">
      <c r="A3307" s="23">
        <f t="shared" si="158"/>
        <v>3203</v>
      </c>
      <c r="B3307" s="226"/>
      <c r="C3307" s="226"/>
      <c r="D3307" s="136">
        <v>42944</v>
      </c>
      <c r="E3307" s="136">
        <v>42962</v>
      </c>
      <c r="F3307" s="136">
        <v>42962</v>
      </c>
      <c r="G3307" s="25">
        <f t="shared" si="159"/>
        <v>18</v>
      </c>
      <c r="H3307" s="373">
        <v>72478.754199200004</v>
      </c>
      <c r="I3307" s="121">
        <f t="shared" si="160"/>
        <v>1304617.58</v>
      </c>
    </row>
    <row r="3308" spans="1:9">
      <c r="A3308" s="23">
        <f t="shared" si="158"/>
        <v>3204</v>
      </c>
      <c r="B3308" s="226"/>
      <c r="C3308" s="226"/>
      <c r="D3308" s="136">
        <v>42944</v>
      </c>
      <c r="E3308" s="136">
        <v>42962</v>
      </c>
      <c r="F3308" s="136">
        <v>42962</v>
      </c>
      <c r="G3308" s="25">
        <f t="shared" si="159"/>
        <v>18</v>
      </c>
      <c r="H3308" s="373">
        <v>80834.509094699999</v>
      </c>
      <c r="I3308" s="121">
        <f t="shared" si="160"/>
        <v>1455021.16</v>
      </c>
    </row>
    <row r="3309" spans="1:9">
      <c r="A3309" s="23">
        <f t="shared" si="158"/>
        <v>3205</v>
      </c>
      <c r="B3309" s="226"/>
      <c r="C3309" s="226"/>
      <c r="D3309" s="136">
        <v>42944</v>
      </c>
      <c r="E3309" s="136">
        <v>42962</v>
      </c>
      <c r="F3309" s="136">
        <v>42962</v>
      </c>
      <c r="G3309" s="25">
        <f t="shared" si="159"/>
        <v>18</v>
      </c>
      <c r="H3309" s="373">
        <v>80834.509094699999</v>
      </c>
      <c r="I3309" s="121">
        <f t="shared" si="160"/>
        <v>1455021.16</v>
      </c>
    </row>
    <row r="3310" spans="1:9">
      <c r="A3310" s="23">
        <f t="shared" si="158"/>
        <v>3206</v>
      </c>
      <c r="B3310" s="226"/>
      <c r="C3310" s="226"/>
      <c r="D3310" s="136">
        <v>42944</v>
      </c>
      <c r="E3310" s="136">
        <v>42962</v>
      </c>
      <c r="F3310" s="136">
        <v>42962</v>
      </c>
      <c r="G3310" s="25">
        <f t="shared" si="159"/>
        <v>18</v>
      </c>
      <c r="H3310" s="373">
        <v>80834.509094699999</v>
      </c>
      <c r="I3310" s="121">
        <f t="shared" si="160"/>
        <v>1455021.16</v>
      </c>
    </row>
    <row r="3311" spans="1:9">
      <c r="A3311" s="23">
        <f t="shared" si="158"/>
        <v>3207</v>
      </c>
      <c r="B3311" s="226"/>
      <c r="C3311" s="226"/>
      <c r="D3311" s="136">
        <v>42940</v>
      </c>
      <c r="E3311" s="136">
        <v>42962</v>
      </c>
      <c r="F3311" s="136">
        <v>42962</v>
      </c>
      <c r="G3311" s="25">
        <f t="shared" si="159"/>
        <v>22</v>
      </c>
      <c r="H3311" s="373">
        <v>79774.140763999996</v>
      </c>
      <c r="I3311" s="121">
        <f t="shared" si="160"/>
        <v>1755031.1</v>
      </c>
    </row>
    <row r="3312" spans="1:9">
      <c r="A3312" s="23">
        <f t="shared" si="158"/>
        <v>3208</v>
      </c>
      <c r="B3312" s="226" t="s">
        <v>278</v>
      </c>
      <c r="C3312" s="226" t="s">
        <v>666</v>
      </c>
      <c r="D3312" s="136">
        <v>42951</v>
      </c>
      <c r="E3312" s="136">
        <v>42972</v>
      </c>
      <c r="F3312" s="136">
        <v>42972</v>
      </c>
      <c r="G3312" s="25">
        <f t="shared" si="159"/>
        <v>21</v>
      </c>
      <c r="H3312" s="373">
        <v>76869.759999999995</v>
      </c>
      <c r="I3312" s="121">
        <f t="shared" si="160"/>
        <v>1614264.96</v>
      </c>
    </row>
    <row r="3313" spans="1:9">
      <c r="A3313" s="23">
        <f t="shared" si="158"/>
        <v>3209</v>
      </c>
      <c r="B3313" s="226"/>
      <c r="C3313" s="226"/>
      <c r="D3313" s="136">
        <v>42951</v>
      </c>
      <c r="E3313" s="136">
        <v>42972</v>
      </c>
      <c r="F3313" s="136">
        <v>42972</v>
      </c>
      <c r="G3313" s="25">
        <f t="shared" si="159"/>
        <v>21</v>
      </c>
      <c r="H3313" s="373">
        <v>76869.759999999995</v>
      </c>
      <c r="I3313" s="121">
        <f t="shared" si="160"/>
        <v>1614264.96</v>
      </c>
    </row>
    <row r="3314" spans="1:9">
      <c r="A3314" s="23">
        <f t="shared" si="158"/>
        <v>3210</v>
      </c>
      <c r="B3314" s="226"/>
      <c r="C3314" s="226"/>
      <c r="D3314" s="136">
        <v>42951</v>
      </c>
      <c r="E3314" s="136">
        <v>42972</v>
      </c>
      <c r="F3314" s="136">
        <v>42972</v>
      </c>
      <c r="G3314" s="25">
        <f t="shared" si="159"/>
        <v>21</v>
      </c>
      <c r="H3314" s="373">
        <v>76869.759999999995</v>
      </c>
      <c r="I3314" s="121">
        <f t="shared" si="160"/>
        <v>1614264.96</v>
      </c>
    </row>
    <row r="3315" spans="1:9">
      <c r="A3315" s="23">
        <f t="shared" si="158"/>
        <v>3211</v>
      </c>
      <c r="B3315" s="226"/>
      <c r="C3315" s="226"/>
      <c r="D3315" s="136">
        <v>42951</v>
      </c>
      <c r="E3315" s="136">
        <v>42972</v>
      </c>
      <c r="F3315" s="136">
        <v>42972</v>
      </c>
      <c r="G3315" s="25">
        <f t="shared" si="159"/>
        <v>21</v>
      </c>
      <c r="H3315" s="373">
        <v>76869.759999999995</v>
      </c>
      <c r="I3315" s="121">
        <f t="shared" si="160"/>
        <v>1614264.96</v>
      </c>
    </row>
    <row r="3316" spans="1:9">
      <c r="A3316" s="23">
        <f t="shared" si="158"/>
        <v>3212</v>
      </c>
      <c r="B3316" s="226"/>
      <c r="C3316" s="226"/>
      <c r="D3316" s="136">
        <v>42954</v>
      </c>
      <c r="E3316" s="136">
        <v>42972</v>
      </c>
      <c r="F3316" s="136">
        <v>42972</v>
      </c>
      <c r="G3316" s="25">
        <f t="shared" si="159"/>
        <v>18</v>
      </c>
      <c r="H3316" s="373">
        <v>70150.080000000002</v>
      </c>
      <c r="I3316" s="121">
        <f t="shared" si="160"/>
        <v>1262701.44</v>
      </c>
    </row>
    <row r="3317" spans="1:9">
      <c r="A3317" s="23">
        <f t="shared" si="158"/>
        <v>3213</v>
      </c>
      <c r="B3317" s="226"/>
      <c r="C3317" s="226"/>
      <c r="D3317" s="136">
        <v>42954</v>
      </c>
      <c r="E3317" s="136">
        <v>42972</v>
      </c>
      <c r="F3317" s="136">
        <v>42972</v>
      </c>
      <c r="G3317" s="25">
        <f t="shared" si="159"/>
        <v>18</v>
      </c>
      <c r="H3317" s="373">
        <v>70150.080000000002</v>
      </c>
      <c r="I3317" s="121">
        <f t="shared" si="160"/>
        <v>1262701.44</v>
      </c>
    </row>
    <row r="3318" spans="1:9">
      <c r="A3318" s="23">
        <f t="shared" ref="A3318:A3381" si="161">A3317+1</f>
        <v>3214</v>
      </c>
      <c r="B3318" s="226"/>
      <c r="C3318" s="226"/>
      <c r="D3318" s="136">
        <v>42954</v>
      </c>
      <c r="E3318" s="136">
        <v>42972</v>
      </c>
      <c r="F3318" s="136">
        <v>42972</v>
      </c>
      <c r="G3318" s="25">
        <f t="shared" si="159"/>
        <v>18</v>
      </c>
      <c r="H3318" s="373">
        <v>74534.680000000008</v>
      </c>
      <c r="I3318" s="121">
        <f t="shared" si="160"/>
        <v>1341624.24</v>
      </c>
    </row>
    <row r="3319" spans="1:9">
      <c r="A3319" s="23">
        <f t="shared" si="161"/>
        <v>3215</v>
      </c>
      <c r="B3319" s="226"/>
      <c r="C3319" s="226"/>
      <c r="D3319" s="136">
        <v>42955</v>
      </c>
      <c r="E3319" s="136">
        <v>42972</v>
      </c>
      <c r="F3319" s="136">
        <v>42972</v>
      </c>
      <c r="G3319" s="25">
        <f t="shared" si="159"/>
        <v>17</v>
      </c>
      <c r="H3319" s="373">
        <v>76872.400000000009</v>
      </c>
      <c r="I3319" s="121">
        <f t="shared" si="160"/>
        <v>1306830.8</v>
      </c>
    </row>
    <row r="3320" spans="1:9">
      <c r="A3320" s="23">
        <f t="shared" si="161"/>
        <v>3216</v>
      </c>
      <c r="B3320" s="226"/>
      <c r="C3320" s="226"/>
      <c r="D3320" s="136">
        <v>42951</v>
      </c>
      <c r="E3320" s="136">
        <v>42972</v>
      </c>
      <c r="F3320" s="136">
        <v>42972</v>
      </c>
      <c r="G3320" s="25">
        <f t="shared" si="159"/>
        <v>21</v>
      </c>
      <c r="H3320" s="373">
        <v>68923.8</v>
      </c>
      <c r="I3320" s="121">
        <f t="shared" si="160"/>
        <v>1447399.8</v>
      </c>
    </row>
    <row r="3321" spans="1:9">
      <c r="A3321" s="23">
        <f t="shared" si="161"/>
        <v>3217</v>
      </c>
      <c r="B3321" s="226"/>
      <c r="C3321" s="226"/>
      <c r="D3321" s="136">
        <v>42951</v>
      </c>
      <c r="E3321" s="136">
        <v>42972</v>
      </c>
      <c r="F3321" s="136">
        <v>42972</v>
      </c>
      <c r="G3321" s="25">
        <f t="shared" si="159"/>
        <v>21</v>
      </c>
      <c r="H3321" s="373">
        <v>76869.759999999995</v>
      </c>
      <c r="I3321" s="121">
        <f t="shared" si="160"/>
        <v>1614264.96</v>
      </c>
    </row>
    <row r="3322" spans="1:9">
      <c r="A3322" s="23">
        <f t="shared" si="161"/>
        <v>3218</v>
      </c>
      <c r="B3322" s="226"/>
      <c r="C3322" s="226"/>
      <c r="D3322" s="136">
        <v>42954</v>
      </c>
      <c r="E3322" s="136">
        <v>42972</v>
      </c>
      <c r="F3322" s="136">
        <v>42972</v>
      </c>
      <c r="G3322" s="25">
        <f t="shared" si="159"/>
        <v>18</v>
      </c>
      <c r="H3322" s="373">
        <v>76420.08</v>
      </c>
      <c r="I3322" s="121">
        <f t="shared" si="160"/>
        <v>1375561.44</v>
      </c>
    </row>
    <row r="3323" spans="1:9">
      <c r="A3323" s="23">
        <f t="shared" si="161"/>
        <v>3219</v>
      </c>
      <c r="B3323" s="226"/>
      <c r="C3323" s="226"/>
      <c r="D3323" s="136">
        <v>42954</v>
      </c>
      <c r="E3323" s="136">
        <v>42972</v>
      </c>
      <c r="F3323" s="136">
        <v>42972</v>
      </c>
      <c r="G3323" s="25">
        <f t="shared" si="159"/>
        <v>18</v>
      </c>
      <c r="H3323" s="373">
        <v>74534.680000000008</v>
      </c>
      <c r="I3323" s="121">
        <f t="shared" si="160"/>
        <v>1341624.24</v>
      </c>
    </row>
    <row r="3324" spans="1:9">
      <c r="A3324" s="23">
        <f t="shared" si="161"/>
        <v>3220</v>
      </c>
      <c r="B3324" s="226" t="s">
        <v>278</v>
      </c>
      <c r="C3324" s="226" t="s">
        <v>667</v>
      </c>
      <c r="D3324" s="136">
        <v>42951</v>
      </c>
      <c r="E3324" s="136">
        <v>42993</v>
      </c>
      <c r="F3324" s="136">
        <v>42993</v>
      </c>
      <c r="G3324" s="25">
        <f t="shared" si="159"/>
        <v>42</v>
      </c>
      <c r="H3324" s="373">
        <v>-792.90715230000001</v>
      </c>
      <c r="I3324" s="121">
        <f t="shared" si="160"/>
        <v>-33302.1</v>
      </c>
    </row>
    <row r="3325" spans="1:9">
      <c r="A3325" s="23">
        <f t="shared" si="161"/>
        <v>3221</v>
      </c>
      <c r="B3325" s="226"/>
      <c r="C3325" s="226"/>
      <c r="D3325" s="136">
        <v>42951</v>
      </c>
      <c r="E3325" s="136">
        <v>42993</v>
      </c>
      <c r="F3325" s="136">
        <v>42993</v>
      </c>
      <c r="G3325" s="25">
        <f t="shared" si="159"/>
        <v>42</v>
      </c>
      <c r="H3325" s="373">
        <v>-792.90715230000001</v>
      </c>
      <c r="I3325" s="121">
        <f t="shared" si="160"/>
        <v>-33302.1</v>
      </c>
    </row>
    <row r="3326" spans="1:9">
      <c r="A3326" s="23">
        <f t="shared" si="161"/>
        <v>3222</v>
      </c>
      <c r="B3326" s="226"/>
      <c r="C3326" s="226"/>
      <c r="D3326" s="136">
        <v>42951</v>
      </c>
      <c r="E3326" s="136">
        <v>42993</v>
      </c>
      <c r="F3326" s="136">
        <v>42993</v>
      </c>
      <c r="G3326" s="25">
        <f t="shared" si="159"/>
        <v>42</v>
      </c>
      <c r="H3326" s="373">
        <v>-792.90715230000001</v>
      </c>
      <c r="I3326" s="121">
        <f t="shared" si="160"/>
        <v>-33302.1</v>
      </c>
    </row>
    <row r="3327" spans="1:9">
      <c r="A3327" s="23">
        <f t="shared" si="161"/>
        <v>3223</v>
      </c>
      <c r="B3327" s="226"/>
      <c r="C3327" s="226"/>
      <c r="D3327" s="136">
        <v>42951</v>
      </c>
      <c r="E3327" s="136">
        <v>42993</v>
      </c>
      <c r="F3327" s="136">
        <v>42993</v>
      </c>
      <c r="G3327" s="25">
        <f t="shared" si="159"/>
        <v>42</v>
      </c>
      <c r="H3327" s="373">
        <v>-792.90715230000001</v>
      </c>
      <c r="I3327" s="121">
        <f t="shared" si="160"/>
        <v>-33302.1</v>
      </c>
    </row>
    <row r="3328" spans="1:9">
      <c r="A3328" s="23">
        <f t="shared" si="161"/>
        <v>3224</v>
      </c>
      <c r="B3328" s="226"/>
      <c r="C3328" s="226"/>
      <c r="D3328" s="136">
        <v>42954</v>
      </c>
      <c r="E3328" s="136">
        <v>42993</v>
      </c>
      <c r="F3328" s="136">
        <v>42993</v>
      </c>
      <c r="G3328" s="25">
        <f t="shared" si="159"/>
        <v>39</v>
      </c>
      <c r="H3328" s="373">
        <v>-723.59403969999994</v>
      </c>
      <c r="I3328" s="121">
        <f t="shared" si="160"/>
        <v>-28220.17</v>
      </c>
    </row>
    <row r="3329" spans="1:9">
      <c r="A3329" s="23">
        <f t="shared" si="161"/>
        <v>3225</v>
      </c>
      <c r="B3329" s="226"/>
      <c r="C3329" s="226"/>
      <c r="D3329" s="136">
        <v>42954</v>
      </c>
      <c r="E3329" s="136">
        <v>42993</v>
      </c>
      <c r="F3329" s="136">
        <v>42993</v>
      </c>
      <c r="G3329" s="25">
        <f t="shared" si="159"/>
        <v>39</v>
      </c>
      <c r="H3329" s="373">
        <v>-723.59403969999994</v>
      </c>
      <c r="I3329" s="121">
        <f t="shared" si="160"/>
        <v>-28220.17</v>
      </c>
    </row>
    <row r="3330" spans="1:9">
      <c r="A3330" s="23">
        <f t="shared" si="161"/>
        <v>3226</v>
      </c>
      <c r="B3330" s="226"/>
      <c r="C3330" s="226"/>
      <c r="D3330" s="136">
        <v>42954</v>
      </c>
      <c r="E3330" s="136">
        <v>42993</v>
      </c>
      <c r="F3330" s="136">
        <v>42993</v>
      </c>
      <c r="G3330" s="25">
        <f t="shared" si="159"/>
        <v>39</v>
      </c>
      <c r="H3330" s="373">
        <v>-768.82093640000005</v>
      </c>
      <c r="I3330" s="121">
        <f t="shared" si="160"/>
        <v>-29984.02</v>
      </c>
    </row>
    <row r="3331" spans="1:9">
      <c r="A3331" s="23">
        <f t="shared" si="161"/>
        <v>3227</v>
      </c>
      <c r="B3331" s="226"/>
      <c r="C3331" s="226"/>
      <c r="D3331" s="136">
        <v>42955</v>
      </c>
      <c r="E3331" s="136">
        <v>42993</v>
      </c>
      <c r="F3331" s="136">
        <v>42993</v>
      </c>
      <c r="G3331" s="25">
        <f t="shared" si="159"/>
        <v>38</v>
      </c>
      <c r="H3331" s="373">
        <v>-792.93438370000001</v>
      </c>
      <c r="I3331" s="121">
        <f t="shared" si="160"/>
        <v>-30131.51</v>
      </c>
    </row>
    <row r="3332" spans="1:9">
      <c r="A3332" s="23">
        <f t="shared" si="161"/>
        <v>3228</v>
      </c>
      <c r="B3332" s="226"/>
      <c r="C3332" s="226"/>
      <c r="D3332" s="136">
        <v>42951</v>
      </c>
      <c r="E3332" s="136">
        <v>42993</v>
      </c>
      <c r="F3332" s="136">
        <v>42993</v>
      </c>
      <c r="G3332" s="25">
        <f t="shared" si="159"/>
        <v>42</v>
      </c>
      <c r="H3332" s="373">
        <v>-710.94503199999997</v>
      </c>
      <c r="I3332" s="121">
        <f t="shared" si="160"/>
        <v>-29859.69</v>
      </c>
    </row>
    <row r="3333" spans="1:9">
      <c r="A3333" s="23">
        <f t="shared" si="161"/>
        <v>3229</v>
      </c>
      <c r="B3333" s="226"/>
      <c r="C3333" s="226"/>
      <c r="D3333" s="136">
        <v>42951</v>
      </c>
      <c r="E3333" s="136">
        <v>42993</v>
      </c>
      <c r="F3333" s="136">
        <v>42993</v>
      </c>
      <c r="G3333" s="25">
        <f t="shared" si="159"/>
        <v>42</v>
      </c>
      <c r="H3333" s="373">
        <v>-792.90715230000001</v>
      </c>
      <c r="I3333" s="121">
        <f t="shared" si="160"/>
        <v>-33302.1</v>
      </c>
    </row>
    <row r="3334" spans="1:9">
      <c r="A3334" s="23">
        <f t="shared" si="161"/>
        <v>3230</v>
      </c>
      <c r="B3334" s="226"/>
      <c r="C3334" s="226"/>
      <c r="D3334" s="136">
        <v>42954</v>
      </c>
      <c r="E3334" s="136">
        <v>42993</v>
      </c>
      <c r="F3334" s="136">
        <v>42993</v>
      </c>
      <c r="G3334" s="25">
        <f t="shared" si="159"/>
        <v>39</v>
      </c>
      <c r="H3334" s="373">
        <v>-788.26872900000001</v>
      </c>
      <c r="I3334" s="121">
        <f t="shared" si="160"/>
        <v>-30742.48</v>
      </c>
    </row>
    <row r="3335" spans="1:9">
      <c r="A3335" s="23">
        <f t="shared" si="161"/>
        <v>3231</v>
      </c>
      <c r="B3335" s="226"/>
      <c r="C3335" s="226"/>
      <c r="D3335" s="136">
        <v>42954</v>
      </c>
      <c r="E3335" s="136">
        <v>42993</v>
      </c>
      <c r="F3335" s="136">
        <v>42993</v>
      </c>
      <c r="G3335" s="25">
        <f t="shared" si="159"/>
        <v>39</v>
      </c>
      <c r="H3335" s="373">
        <v>-768.82093640000005</v>
      </c>
      <c r="I3335" s="121">
        <f t="shared" si="160"/>
        <v>-29984.02</v>
      </c>
    </row>
    <row r="3336" spans="1:9">
      <c r="A3336" s="23">
        <f t="shared" si="161"/>
        <v>3232</v>
      </c>
      <c r="B3336" s="226"/>
      <c r="C3336" s="226"/>
      <c r="D3336" s="136">
        <v>42969</v>
      </c>
      <c r="E3336" s="136">
        <v>42993</v>
      </c>
      <c r="F3336" s="136">
        <v>42993</v>
      </c>
      <c r="G3336" s="25">
        <f t="shared" si="159"/>
        <v>24</v>
      </c>
      <c r="H3336" s="373">
        <v>70233.395981399997</v>
      </c>
      <c r="I3336" s="121">
        <f t="shared" si="160"/>
        <v>1685601.5</v>
      </c>
    </row>
    <row r="3337" spans="1:9">
      <c r="A3337" s="23">
        <f t="shared" si="161"/>
        <v>3233</v>
      </c>
      <c r="B3337" s="226"/>
      <c r="C3337" s="226"/>
      <c r="D3337" s="136">
        <v>42969</v>
      </c>
      <c r="E3337" s="136">
        <v>42993</v>
      </c>
      <c r="F3337" s="136">
        <v>42993</v>
      </c>
      <c r="G3337" s="25">
        <f t="shared" si="159"/>
        <v>24</v>
      </c>
      <c r="H3337" s="373">
        <v>70233.395981399997</v>
      </c>
      <c r="I3337" s="121">
        <f t="shared" si="160"/>
        <v>1685601.5</v>
      </c>
    </row>
    <row r="3338" spans="1:9">
      <c r="A3338" s="23">
        <f t="shared" si="161"/>
        <v>3234</v>
      </c>
      <c r="B3338" s="226"/>
      <c r="C3338" s="226"/>
      <c r="D3338" s="136">
        <v>42969</v>
      </c>
      <c r="E3338" s="136">
        <v>42993</v>
      </c>
      <c r="F3338" s="136">
        <v>42993</v>
      </c>
      <c r="G3338" s="25">
        <f t="shared" si="159"/>
        <v>24</v>
      </c>
      <c r="H3338" s="373">
        <v>70233.395981399997</v>
      </c>
      <c r="I3338" s="121">
        <f t="shared" si="160"/>
        <v>1685601.5</v>
      </c>
    </row>
    <row r="3339" spans="1:9">
      <c r="A3339" s="23">
        <f t="shared" si="161"/>
        <v>3235</v>
      </c>
      <c r="B3339" s="226"/>
      <c r="C3339" s="226"/>
      <c r="D3339" s="136">
        <v>42969</v>
      </c>
      <c r="E3339" s="136">
        <v>42993</v>
      </c>
      <c r="F3339" s="136">
        <v>42993</v>
      </c>
      <c r="G3339" s="25">
        <f t="shared" si="159"/>
        <v>24</v>
      </c>
      <c r="H3339" s="373">
        <v>78330.365723700001</v>
      </c>
      <c r="I3339" s="121">
        <f t="shared" si="160"/>
        <v>1879928.78</v>
      </c>
    </row>
    <row r="3340" spans="1:9">
      <c r="A3340" s="23">
        <f t="shared" si="161"/>
        <v>3236</v>
      </c>
      <c r="B3340" s="226"/>
      <c r="C3340" s="226"/>
      <c r="D3340" s="136">
        <v>42969</v>
      </c>
      <c r="E3340" s="136">
        <v>42993</v>
      </c>
      <c r="F3340" s="136">
        <v>42993</v>
      </c>
      <c r="G3340" s="25">
        <f t="shared" si="159"/>
        <v>24</v>
      </c>
      <c r="H3340" s="373">
        <v>70233.395981399997</v>
      </c>
      <c r="I3340" s="121">
        <f t="shared" si="160"/>
        <v>1685601.5</v>
      </c>
    </row>
    <row r="3341" spans="1:9">
      <c r="A3341" s="23">
        <f t="shared" si="161"/>
        <v>3237</v>
      </c>
      <c r="B3341" s="226"/>
      <c r="C3341" s="226"/>
      <c r="D3341" s="136">
        <v>42964</v>
      </c>
      <c r="E3341" s="136">
        <v>42993</v>
      </c>
      <c r="F3341" s="136">
        <v>42993</v>
      </c>
      <c r="G3341" s="25">
        <f t="shared" si="159"/>
        <v>29</v>
      </c>
      <c r="H3341" s="373">
        <v>75700.1787148</v>
      </c>
      <c r="I3341" s="121">
        <f t="shared" si="160"/>
        <v>2195305.1800000002</v>
      </c>
    </row>
    <row r="3342" spans="1:9">
      <c r="A3342" s="23">
        <f t="shared" si="161"/>
        <v>3238</v>
      </c>
      <c r="B3342" s="226"/>
      <c r="C3342" s="226"/>
      <c r="D3342" s="136">
        <v>42964</v>
      </c>
      <c r="E3342" s="136">
        <v>42993</v>
      </c>
      <c r="F3342" s="136">
        <v>42993</v>
      </c>
      <c r="G3342" s="25">
        <f t="shared" si="159"/>
        <v>29</v>
      </c>
      <c r="H3342" s="373">
        <v>75700.1787148</v>
      </c>
      <c r="I3342" s="121">
        <f t="shared" si="160"/>
        <v>2195305.1800000002</v>
      </c>
    </row>
    <row r="3343" spans="1:9">
      <c r="A3343" s="23">
        <f t="shared" si="161"/>
        <v>3239</v>
      </c>
      <c r="B3343" s="226"/>
      <c r="C3343" s="226"/>
      <c r="D3343" s="136">
        <v>42964</v>
      </c>
      <c r="E3343" s="136">
        <v>42993</v>
      </c>
      <c r="F3343" s="136">
        <v>42993</v>
      </c>
      <c r="G3343" s="25">
        <f t="shared" si="159"/>
        <v>29</v>
      </c>
      <c r="H3343" s="373">
        <v>75700.1787148</v>
      </c>
      <c r="I3343" s="121">
        <f t="shared" si="160"/>
        <v>2195305.1800000002</v>
      </c>
    </row>
    <row r="3344" spans="1:9">
      <c r="A3344" s="23">
        <f t="shared" si="161"/>
        <v>3240</v>
      </c>
      <c r="B3344" s="226"/>
      <c r="C3344" s="226"/>
      <c r="D3344" s="136">
        <v>42964</v>
      </c>
      <c r="E3344" s="136">
        <v>42993</v>
      </c>
      <c r="F3344" s="136">
        <v>42993</v>
      </c>
      <c r="G3344" s="25">
        <f t="shared" si="159"/>
        <v>29</v>
      </c>
      <c r="H3344" s="373">
        <v>75700.1787148</v>
      </c>
      <c r="I3344" s="121">
        <f t="shared" si="160"/>
        <v>2195305.1800000002</v>
      </c>
    </row>
    <row r="3345" spans="1:9">
      <c r="A3345" s="23">
        <f t="shared" si="161"/>
        <v>3241</v>
      </c>
      <c r="B3345" s="226"/>
      <c r="C3345" s="226"/>
      <c r="D3345" s="136">
        <v>42964</v>
      </c>
      <c r="E3345" s="136">
        <v>42993</v>
      </c>
      <c r="F3345" s="136">
        <v>42993</v>
      </c>
      <c r="G3345" s="25">
        <f t="shared" si="159"/>
        <v>29</v>
      </c>
      <c r="H3345" s="373">
        <v>67874.936902000001</v>
      </c>
      <c r="I3345" s="121">
        <f t="shared" si="160"/>
        <v>1968373.17</v>
      </c>
    </row>
    <row r="3346" spans="1:9">
      <c r="A3346" s="23">
        <f t="shared" si="161"/>
        <v>3242</v>
      </c>
      <c r="B3346" s="226"/>
      <c r="C3346" s="226"/>
      <c r="D3346" s="136">
        <v>42964</v>
      </c>
      <c r="E3346" s="136">
        <v>42993</v>
      </c>
      <c r="F3346" s="136">
        <v>42993</v>
      </c>
      <c r="G3346" s="25">
        <f t="shared" si="159"/>
        <v>29</v>
      </c>
      <c r="H3346" s="373">
        <v>67874.936902000001</v>
      </c>
      <c r="I3346" s="121">
        <f t="shared" si="160"/>
        <v>1968373.17</v>
      </c>
    </row>
    <row r="3347" spans="1:9">
      <c r="A3347" s="23">
        <f t="shared" si="161"/>
        <v>3243</v>
      </c>
      <c r="B3347" s="226"/>
      <c r="C3347" s="226"/>
      <c r="D3347" s="136">
        <v>42969</v>
      </c>
      <c r="E3347" s="136">
        <v>42993</v>
      </c>
      <c r="F3347" s="136">
        <v>42993</v>
      </c>
      <c r="G3347" s="25">
        <f t="shared" si="159"/>
        <v>24</v>
      </c>
      <c r="H3347" s="373">
        <v>78330.365723700001</v>
      </c>
      <c r="I3347" s="121">
        <f t="shared" si="160"/>
        <v>1879928.78</v>
      </c>
    </row>
    <row r="3348" spans="1:9">
      <c r="A3348" s="23">
        <f t="shared" si="161"/>
        <v>3244</v>
      </c>
      <c r="B3348" s="226"/>
      <c r="C3348" s="226"/>
      <c r="D3348" s="136">
        <v>42978</v>
      </c>
      <c r="E3348" s="136">
        <v>42993</v>
      </c>
      <c r="F3348" s="136">
        <v>42993</v>
      </c>
      <c r="G3348" s="25">
        <f t="shared" si="159"/>
        <v>15</v>
      </c>
      <c r="H3348" s="373">
        <v>77577.888380799996</v>
      </c>
      <c r="I3348" s="121">
        <f t="shared" si="160"/>
        <v>1163668.33</v>
      </c>
    </row>
    <row r="3349" spans="1:9">
      <c r="A3349" s="23">
        <f t="shared" si="161"/>
        <v>3245</v>
      </c>
      <c r="B3349" s="226"/>
      <c r="C3349" s="226"/>
      <c r="D3349" s="136">
        <v>42978</v>
      </c>
      <c r="E3349" s="136">
        <v>42993</v>
      </c>
      <c r="F3349" s="136">
        <v>42993</v>
      </c>
      <c r="G3349" s="25">
        <f t="shared" si="159"/>
        <v>15</v>
      </c>
      <c r="H3349" s="373">
        <v>69558.866233599998</v>
      </c>
      <c r="I3349" s="121">
        <f t="shared" si="160"/>
        <v>1043382.99</v>
      </c>
    </row>
    <row r="3350" spans="1:9">
      <c r="A3350" s="23">
        <f t="shared" si="161"/>
        <v>3246</v>
      </c>
      <c r="B3350" s="226"/>
      <c r="C3350" s="226"/>
      <c r="D3350" s="136">
        <v>42978</v>
      </c>
      <c r="E3350" s="136">
        <v>42993</v>
      </c>
      <c r="F3350" s="136">
        <v>42993</v>
      </c>
      <c r="G3350" s="25">
        <f t="shared" si="159"/>
        <v>15</v>
      </c>
      <c r="H3350" s="373">
        <v>77577.888380799996</v>
      </c>
      <c r="I3350" s="121">
        <f t="shared" si="160"/>
        <v>1163668.33</v>
      </c>
    </row>
    <row r="3351" spans="1:9">
      <c r="A3351" s="23">
        <f t="shared" si="161"/>
        <v>3247</v>
      </c>
      <c r="B3351" s="226"/>
      <c r="C3351" s="226"/>
      <c r="D3351" s="136">
        <v>42978</v>
      </c>
      <c r="E3351" s="136">
        <v>42993</v>
      </c>
      <c r="F3351" s="136">
        <v>42993</v>
      </c>
      <c r="G3351" s="25">
        <f t="shared" si="159"/>
        <v>15</v>
      </c>
      <c r="H3351" s="373">
        <v>77577.888380799996</v>
      </c>
      <c r="I3351" s="121">
        <f t="shared" si="160"/>
        <v>1163668.33</v>
      </c>
    </row>
    <row r="3352" spans="1:9">
      <c r="A3352" s="23">
        <f t="shared" si="161"/>
        <v>3248</v>
      </c>
      <c r="B3352" s="226"/>
      <c r="C3352" s="226"/>
      <c r="D3352" s="136">
        <v>42978</v>
      </c>
      <c r="E3352" s="136">
        <v>42993</v>
      </c>
      <c r="F3352" s="136">
        <v>42993</v>
      </c>
      <c r="G3352" s="25">
        <f t="shared" si="159"/>
        <v>15</v>
      </c>
      <c r="H3352" s="373">
        <v>69558.866233599998</v>
      </c>
      <c r="I3352" s="121">
        <f t="shared" si="160"/>
        <v>1043382.99</v>
      </c>
    </row>
    <row r="3353" spans="1:9">
      <c r="A3353" s="23">
        <f t="shared" si="161"/>
        <v>3249</v>
      </c>
      <c r="B3353" s="226"/>
      <c r="C3353" s="226"/>
      <c r="D3353" s="136">
        <v>42978</v>
      </c>
      <c r="E3353" s="136">
        <v>42993</v>
      </c>
      <c r="F3353" s="136">
        <v>42993</v>
      </c>
      <c r="G3353" s="25">
        <f t="shared" si="159"/>
        <v>15</v>
      </c>
      <c r="H3353" s="373">
        <v>69558.866233599998</v>
      </c>
      <c r="I3353" s="121">
        <f t="shared" si="160"/>
        <v>1043382.99</v>
      </c>
    </row>
    <row r="3354" spans="1:9">
      <c r="A3354" s="23">
        <f t="shared" si="161"/>
        <v>3250</v>
      </c>
      <c r="B3354" s="226" t="s">
        <v>278</v>
      </c>
      <c r="C3354" s="226" t="s">
        <v>668</v>
      </c>
      <c r="D3354" s="136">
        <v>43020</v>
      </c>
      <c r="E3354" s="136">
        <v>43033</v>
      </c>
      <c r="F3354" s="136">
        <v>43033</v>
      </c>
      <c r="G3354" s="25">
        <f t="shared" si="159"/>
        <v>13</v>
      </c>
      <c r="H3354" s="373">
        <v>77900.240000000005</v>
      </c>
      <c r="I3354" s="121">
        <f t="shared" si="160"/>
        <v>1012703.12</v>
      </c>
    </row>
    <row r="3355" spans="1:9">
      <c r="A3355" s="23">
        <f t="shared" si="161"/>
        <v>3251</v>
      </c>
      <c r="B3355" s="226"/>
      <c r="C3355" s="226"/>
      <c r="D3355" s="136">
        <v>43020</v>
      </c>
      <c r="E3355" s="136">
        <v>43033</v>
      </c>
      <c r="F3355" s="136">
        <v>43033</v>
      </c>
      <c r="G3355" s="25">
        <f t="shared" si="159"/>
        <v>13</v>
      </c>
      <c r="H3355" s="373">
        <v>77900.240000000005</v>
      </c>
      <c r="I3355" s="121">
        <f t="shared" si="160"/>
        <v>1012703.12</v>
      </c>
    </row>
    <row r="3356" spans="1:9">
      <c r="A3356" s="23">
        <f t="shared" si="161"/>
        <v>3252</v>
      </c>
      <c r="B3356" s="226"/>
      <c r="C3356" s="226"/>
      <c r="D3356" s="136">
        <v>43020</v>
      </c>
      <c r="E3356" s="136">
        <v>43033</v>
      </c>
      <c r="F3356" s="136">
        <v>43033</v>
      </c>
      <c r="G3356" s="25">
        <f t="shared" si="159"/>
        <v>13</v>
      </c>
      <c r="H3356" s="373">
        <v>77900.240000000005</v>
      </c>
      <c r="I3356" s="121">
        <f t="shared" si="160"/>
        <v>1012703.12</v>
      </c>
    </row>
    <row r="3357" spans="1:9">
      <c r="A3357" s="23">
        <f t="shared" si="161"/>
        <v>3253</v>
      </c>
      <c r="B3357" s="226"/>
      <c r="C3357" s="226"/>
      <c r="D3357" s="136">
        <v>43020</v>
      </c>
      <c r="E3357" s="136">
        <v>43033</v>
      </c>
      <c r="F3357" s="136">
        <v>43033</v>
      </c>
      <c r="G3357" s="25">
        <f t="shared" si="159"/>
        <v>13</v>
      </c>
      <c r="H3357" s="373">
        <v>77900.240000000005</v>
      </c>
      <c r="I3357" s="121">
        <f t="shared" si="160"/>
        <v>1012703.12</v>
      </c>
    </row>
    <row r="3358" spans="1:9">
      <c r="A3358" s="23">
        <f t="shared" si="161"/>
        <v>3254</v>
      </c>
      <c r="B3358" s="226"/>
      <c r="C3358" s="226"/>
      <c r="D3358" s="136">
        <v>43020</v>
      </c>
      <c r="E3358" s="136">
        <v>43033</v>
      </c>
      <c r="F3358" s="136">
        <v>43033</v>
      </c>
      <c r="G3358" s="25">
        <f t="shared" si="159"/>
        <v>13</v>
      </c>
      <c r="H3358" s="373">
        <v>69847.8</v>
      </c>
      <c r="I3358" s="121">
        <f t="shared" si="160"/>
        <v>908021.4</v>
      </c>
    </row>
    <row r="3359" spans="1:9">
      <c r="A3359" s="23">
        <f t="shared" si="161"/>
        <v>3255</v>
      </c>
      <c r="B3359" s="226"/>
      <c r="C3359" s="226"/>
      <c r="D3359" s="136">
        <v>43020</v>
      </c>
      <c r="E3359" s="136">
        <v>43033</v>
      </c>
      <c r="F3359" s="136">
        <v>43033</v>
      </c>
      <c r="G3359" s="25">
        <f t="shared" si="159"/>
        <v>13</v>
      </c>
      <c r="H3359" s="373">
        <v>77900.240000000005</v>
      </c>
      <c r="I3359" s="121">
        <f t="shared" si="160"/>
        <v>1012703.12</v>
      </c>
    </row>
    <row r="3360" spans="1:9">
      <c r="A3360" s="23">
        <f t="shared" si="161"/>
        <v>3256</v>
      </c>
      <c r="B3360" s="226"/>
      <c r="C3360" s="226"/>
      <c r="D3360" s="136">
        <v>43020</v>
      </c>
      <c r="E3360" s="136">
        <v>43033</v>
      </c>
      <c r="F3360" s="136">
        <v>43033</v>
      </c>
      <c r="G3360" s="25">
        <f t="shared" si="159"/>
        <v>13</v>
      </c>
      <c r="H3360" s="373">
        <v>77900.240000000005</v>
      </c>
      <c r="I3360" s="121">
        <f t="shared" si="160"/>
        <v>1012703.12</v>
      </c>
    </row>
    <row r="3361" spans="1:9">
      <c r="A3361" s="23">
        <f t="shared" si="161"/>
        <v>3257</v>
      </c>
      <c r="B3361" s="226"/>
      <c r="C3361" s="226"/>
      <c r="D3361" s="136">
        <v>43020</v>
      </c>
      <c r="E3361" s="136">
        <v>43033</v>
      </c>
      <c r="F3361" s="136">
        <v>43033</v>
      </c>
      <c r="G3361" s="25">
        <f t="shared" si="159"/>
        <v>13</v>
      </c>
      <c r="H3361" s="373">
        <v>69847.8</v>
      </c>
      <c r="I3361" s="121">
        <f t="shared" si="160"/>
        <v>908021.4</v>
      </c>
    </row>
    <row r="3362" spans="1:9">
      <c r="A3362" s="23">
        <f t="shared" si="161"/>
        <v>3258</v>
      </c>
      <c r="B3362" s="226"/>
      <c r="C3362" s="226"/>
      <c r="D3362" s="136">
        <v>43020</v>
      </c>
      <c r="E3362" s="136">
        <v>43033</v>
      </c>
      <c r="F3362" s="136">
        <v>43033</v>
      </c>
      <c r="G3362" s="25">
        <f t="shared" si="159"/>
        <v>13</v>
      </c>
      <c r="H3362" s="373">
        <v>69847.8</v>
      </c>
      <c r="I3362" s="121">
        <f t="shared" si="160"/>
        <v>908021.4</v>
      </c>
    </row>
    <row r="3363" spans="1:9">
      <c r="A3363" s="23">
        <f t="shared" si="161"/>
        <v>3259</v>
      </c>
      <c r="B3363" s="226"/>
      <c r="C3363" s="226"/>
      <c r="D3363" s="136">
        <v>43020</v>
      </c>
      <c r="E3363" s="136">
        <v>43033</v>
      </c>
      <c r="F3363" s="136">
        <v>43033</v>
      </c>
      <c r="G3363" s="25">
        <f t="shared" si="159"/>
        <v>13</v>
      </c>
      <c r="H3363" s="373">
        <v>69847.8</v>
      </c>
      <c r="I3363" s="121">
        <f t="shared" si="160"/>
        <v>908021.4</v>
      </c>
    </row>
    <row r="3364" spans="1:9">
      <c r="A3364" s="23">
        <f t="shared" si="161"/>
        <v>3260</v>
      </c>
      <c r="B3364" s="226"/>
      <c r="C3364" s="226"/>
      <c r="D3364" s="136">
        <v>43020</v>
      </c>
      <c r="E3364" s="136">
        <v>43033</v>
      </c>
      <c r="F3364" s="136">
        <v>43033</v>
      </c>
      <c r="G3364" s="25">
        <f t="shared" si="159"/>
        <v>13</v>
      </c>
      <c r="H3364" s="373">
        <v>69847.8</v>
      </c>
      <c r="I3364" s="121">
        <f t="shared" si="160"/>
        <v>908021.4</v>
      </c>
    </row>
    <row r="3365" spans="1:9">
      <c r="A3365" s="23">
        <f t="shared" si="161"/>
        <v>3261</v>
      </c>
      <c r="B3365" s="226" t="s">
        <v>278</v>
      </c>
      <c r="C3365" s="226" t="s">
        <v>669</v>
      </c>
      <c r="D3365" s="136">
        <v>43020</v>
      </c>
      <c r="E3365" s="136">
        <v>43054</v>
      </c>
      <c r="F3365" s="136">
        <v>43054</v>
      </c>
      <c r="G3365" s="25">
        <f t="shared" si="159"/>
        <v>34</v>
      </c>
      <c r="H3365" s="373">
        <v>-1103.0740439000001</v>
      </c>
      <c r="I3365" s="121">
        <f t="shared" si="160"/>
        <v>-37504.519999999997</v>
      </c>
    </row>
    <row r="3366" spans="1:9">
      <c r="A3366" s="23">
        <f t="shared" si="161"/>
        <v>3262</v>
      </c>
      <c r="B3366" s="226"/>
      <c r="C3366" s="226"/>
      <c r="D3366" s="136">
        <v>43020</v>
      </c>
      <c r="E3366" s="136">
        <v>43054</v>
      </c>
      <c r="F3366" s="136">
        <v>43054</v>
      </c>
      <c r="G3366" s="25">
        <f t="shared" si="159"/>
        <v>34</v>
      </c>
      <c r="H3366" s="373">
        <v>-1103.0740439000001</v>
      </c>
      <c r="I3366" s="121">
        <f t="shared" si="160"/>
        <v>-37504.519999999997</v>
      </c>
    </row>
    <row r="3367" spans="1:9">
      <c r="A3367" s="23">
        <f t="shared" si="161"/>
        <v>3263</v>
      </c>
      <c r="B3367" s="226"/>
      <c r="C3367" s="226"/>
      <c r="D3367" s="136">
        <v>43020</v>
      </c>
      <c r="E3367" s="136">
        <v>43054</v>
      </c>
      <c r="F3367" s="136">
        <v>43054</v>
      </c>
      <c r="G3367" s="25">
        <f t="shared" si="159"/>
        <v>34</v>
      </c>
      <c r="H3367" s="373">
        <v>-1103.0740439000001</v>
      </c>
      <c r="I3367" s="121">
        <f t="shared" si="160"/>
        <v>-37504.519999999997</v>
      </c>
    </row>
    <row r="3368" spans="1:9">
      <c r="A3368" s="23">
        <f t="shared" si="161"/>
        <v>3264</v>
      </c>
      <c r="B3368" s="226"/>
      <c r="C3368" s="226"/>
      <c r="D3368" s="136">
        <v>43020</v>
      </c>
      <c r="E3368" s="136">
        <v>43054</v>
      </c>
      <c r="F3368" s="136">
        <v>43054</v>
      </c>
      <c r="G3368" s="25">
        <f t="shared" si="159"/>
        <v>34</v>
      </c>
      <c r="H3368" s="373">
        <v>-1103.0740439000001</v>
      </c>
      <c r="I3368" s="121">
        <f t="shared" si="160"/>
        <v>-37504.519999999997</v>
      </c>
    </row>
    <row r="3369" spans="1:9">
      <c r="A3369" s="23">
        <f t="shared" si="161"/>
        <v>3265</v>
      </c>
      <c r="B3369" s="226"/>
      <c r="C3369" s="226"/>
      <c r="D3369" s="136">
        <v>43020</v>
      </c>
      <c r="E3369" s="136">
        <v>43054</v>
      </c>
      <c r="F3369" s="136">
        <v>43054</v>
      </c>
      <c r="G3369" s="25">
        <f t="shared" ref="G3369:G3432" si="162">F3369-D3369</f>
        <v>34</v>
      </c>
      <c r="H3369" s="373">
        <v>-989.05080659999987</v>
      </c>
      <c r="I3369" s="121">
        <f t="shared" ref="I3369:I3432" si="163">ROUND(G3369*H3369,2)</f>
        <v>-33627.730000000003</v>
      </c>
    </row>
    <row r="3370" spans="1:9">
      <c r="A3370" s="23">
        <f t="shared" si="161"/>
        <v>3266</v>
      </c>
      <c r="B3370" s="226"/>
      <c r="C3370" s="226"/>
      <c r="D3370" s="136">
        <v>43020</v>
      </c>
      <c r="E3370" s="136">
        <v>43054</v>
      </c>
      <c r="F3370" s="136">
        <v>43054</v>
      </c>
      <c r="G3370" s="25">
        <f t="shared" si="162"/>
        <v>34</v>
      </c>
      <c r="H3370" s="373">
        <v>-1103.0740439000001</v>
      </c>
      <c r="I3370" s="121">
        <f t="shared" si="163"/>
        <v>-37504.519999999997</v>
      </c>
    </row>
    <row r="3371" spans="1:9">
      <c r="A3371" s="23">
        <f t="shared" si="161"/>
        <v>3267</v>
      </c>
      <c r="B3371" s="226"/>
      <c r="C3371" s="226"/>
      <c r="D3371" s="136">
        <v>43020</v>
      </c>
      <c r="E3371" s="136">
        <v>43054</v>
      </c>
      <c r="F3371" s="136">
        <v>43054</v>
      </c>
      <c r="G3371" s="25">
        <f t="shared" si="162"/>
        <v>34</v>
      </c>
      <c r="H3371" s="373">
        <v>-1103.0740439000001</v>
      </c>
      <c r="I3371" s="121">
        <f t="shared" si="163"/>
        <v>-37504.519999999997</v>
      </c>
    </row>
    <row r="3372" spans="1:9">
      <c r="A3372" s="23">
        <f t="shared" si="161"/>
        <v>3268</v>
      </c>
      <c r="B3372" s="226"/>
      <c r="C3372" s="226"/>
      <c r="D3372" s="136">
        <v>43020</v>
      </c>
      <c r="E3372" s="136">
        <v>43054</v>
      </c>
      <c r="F3372" s="136">
        <v>43054</v>
      </c>
      <c r="G3372" s="25">
        <f t="shared" si="162"/>
        <v>34</v>
      </c>
      <c r="H3372" s="373">
        <v>-989.05080659999987</v>
      </c>
      <c r="I3372" s="121">
        <f t="shared" si="163"/>
        <v>-33627.730000000003</v>
      </c>
    </row>
    <row r="3373" spans="1:9">
      <c r="A3373" s="23">
        <f t="shared" si="161"/>
        <v>3269</v>
      </c>
      <c r="B3373" s="226"/>
      <c r="C3373" s="226"/>
      <c r="D3373" s="136">
        <v>43020</v>
      </c>
      <c r="E3373" s="136">
        <v>43054</v>
      </c>
      <c r="F3373" s="136">
        <v>43054</v>
      </c>
      <c r="G3373" s="25">
        <f t="shared" si="162"/>
        <v>34</v>
      </c>
      <c r="H3373" s="373">
        <v>-989.05080659999987</v>
      </c>
      <c r="I3373" s="121">
        <f t="shared" si="163"/>
        <v>-33627.730000000003</v>
      </c>
    </row>
    <row r="3374" spans="1:9">
      <c r="A3374" s="23">
        <f t="shared" si="161"/>
        <v>3270</v>
      </c>
      <c r="B3374" s="226"/>
      <c r="C3374" s="226"/>
      <c r="D3374" s="136">
        <v>43020</v>
      </c>
      <c r="E3374" s="136">
        <v>43054</v>
      </c>
      <c r="F3374" s="136">
        <v>43054</v>
      </c>
      <c r="G3374" s="25">
        <f t="shared" si="162"/>
        <v>34</v>
      </c>
      <c r="H3374" s="373">
        <v>-989.05080659999987</v>
      </c>
      <c r="I3374" s="121">
        <f t="shared" si="163"/>
        <v>-33627.730000000003</v>
      </c>
    </row>
    <row r="3375" spans="1:9">
      <c r="A3375" s="23">
        <f t="shared" si="161"/>
        <v>3271</v>
      </c>
      <c r="B3375" s="226"/>
      <c r="C3375" s="226"/>
      <c r="D3375" s="136">
        <v>43020</v>
      </c>
      <c r="E3375" s="136">
        <v>43054</v>
      </c>
      <c r="F3375" s="136">
        <v>43054</v>
      </c>
      <c r="G3375" s="25">
        <f t="shared" si="162"/>
        <v>34</v>
      </c>
      <c r="H3375" s="373">
        <v>-989.05080659999987</v>
      </c>
      <c r="I3375" s="121">
        <f t="shared" si="163"/>
        <v>-33627.730000000003</v>
      </c>
    </row>
    <row r="3376" spans="1:9">
      <c r="A3376" s="23">
        <f t="shared" si="161"/>
        <v>3272</v>
      </c>
      <c r="B3376" s="226"/>
      <c r="C3376" s="226"/>
      <c r="D3376" s="136">
        <v>43025</v>
      </c>
      <c r="E3376" s="136">
        <v>43054</v>
      </c>
      <c r="F3376" s="136">
        <v>43054</v>
      </c>
      <c r="G3376" s="25">
        <f t="shared" si="162"/>
        <v>29</v>
      </c>
      <c r="H3376" s="373">
        <v>70989.859053799999</v>
      </c>
      <c r="I3376" s="121">
        <f t="shared" si="163"/>
        <v>2058705.91</v>
      </c>
    </row>
    <row r="3377" spans="1:9">
      <c r="A3377" s="23">
        <f t="shared" si="161"/>
        <v>3273</v>
      </c>
      <c r="B3377" s="226"/>
      <c r="C3377" s="226"/>
      <c r="D3377" s="136">
        <v>43025</v>
      </c>
      <c r="E3377" s="136">
        <v>43054</v>
      </c>
      <c r="F3377" s="136">
        <v>43054</v>
      </c>
      <c r="G3377" s="25">
        <f t="shared" si="162"/>
        <v>29</v>
      </c>
      <c r="H3377" s="373">
        <v>75285.479030899995</v>
      </c>
      <c r="I3377" s="121">
        <f t="shared" si="163"/>
        <v>2183278.89</v>
      </c>
    </row>
    <row r="3378" spans="1:9">
      <c r="A3378" s="23">
        <f t="shared" si="161"/>
        <v>3274</v>
      </c>
      <c r="B3378" s="226"/>
      <c r="C3378" s="226"/>
      <c r="D3378" s="136">
        <v>43025</v>
      </c>
      <c r="E3378" s="136">
        <v>43054</v>
      </c>
      <c r="F3378" s="136">
        <v>43054</v>
      </c>
      <c r="G3378" s="25">
        <f t="shared" si="162"/>
        <v>29</v>
      </c>
      <c r="H3378" s="373">
        <v>75285.479030899995</v>
      </c>
      <c r="I3378" s="121">
        <f t="shared" si="163"/>
        <v>2183278.89</v>
      </c>
    </row>
    <row r="3379" spans="1:9">
      <c r="A3379" s="23">
        <f t="shared" si="161"/>
        <v>3275</v>
      </c>
      <c r="B3379" s="226"/>
      <c r="C3379" s="226"/>
      <c r="D3379" s="136">
        <v>43025</v>
      </c>
      <c r="E3379" s="136">
        <v>43054</v>
      </c>
      <c r="F3379" s="136">
        <v>43054</v>
      </c>
      <c r="G3379" s="25">
        <f t="shared" si="162"/>
        <v>29</v>
      </c>
      <c r="H3379" s="373">
        <v>70989.859053799999</v>
      </c>
      <c r="I3379" s="121">
        <f t="shared" si="163"/>
        <v>2058705.91</v>
      </c>
    </row>
    <row r="3380" spans="1:9">
      <c r="A3380" s="23">
        <f t="shared" si="161"/>
        <v>3276</v>
      </c>
      <c r="B3380" s="226"/>
      <c r="C3380" s="226"/>
      <c r="D3380" s="136">
        <v>43028</v>
      </c>
      <c r="E3380" s="136">
        <v>43054</v>
      </c>
      <c r="F3380" s="136">
        <v>43054</v>
      </c>
      <c r="G3380" s="25">
        <f t="shared" si="162"/>
        <v>26</v>
      </c>
      <c r="H3380" s="373">
        <v>84741.221722999995</v>
      </c>
      <c r="I3380" s="121">
        <f t="shared" si="163"/>
        <v>2203271.7599999998</v>
      </c>
    </row>
    <row r="3381" spans="1:9">
      <c r="A3381" s="23">
        <f t="shared" si="161"/>
        <v>3277</v>
      </c>
      <c r="B3381" s="226"/>
      <c r="C3381" s="226"/>
      <c r="D3381" s="136">
        <v>43025</v>
      </c>
      <c r="E3381" s="136">
        <v>43054</v>
      </c>
      <c r="F3381" s="136">
        <v>43054</v>
      </c>
      <c r="G3381" s="25">
        <f t="shared" si="162"/>
        <v>29</v>
      </c>
      <c r="H3381" s="373">
        <v>70989.859053799999</v>
      </c>
      <c r="I3381" s="121">
        <f t="shared" si="163"/>
        <v>2058705.91</v>
      </c>
    </row>
    <row r="3382" spans="1:9">
      <c r="A3382" s="23">
        <f t="shared" ref="A3382:A3445" si="164">A3381+1</f>
        <v>3278</v>
      </c>
      <c r="B3382" s="226"/>
      <c r="C3382" s="226"/>
      <c r="D3382" s="136">
        <v>43033</v>
      </c>
      <c r="E3382" s="136">
        <v>43054</v>
      </c>
      <c r="F3382" s="136">
        <v>43054</v>
      </c>
      <c r="G3382" s="25">
        <f t="shared" si="162"/>
        <v>21</v>
      </c>
      <c r="H3382" s="373">
        <v>76490.490875400006</v>
      </c>
      <c r="I3382" s="121">
        <f t="shared" si="163"/>
        <v>1606300.31</v>
      </c>
    </row>
    <row r="3383" spans="1:9">
      <c r="A3383" s="23">
        <f t="shared" si="164"/>
        <v>3279</v>
      </c>
      <c r="B3383" s="226"/>
      <c r="C3383" s="226"/>
      <c r="D3383" s="136">
        <v>43033</v>
      </c>
      <c r="E3383" s="136">
        <v>43054</v>
      </c>
      <c r="F3383" s="136">
        <v>43054</v>
      </c>
      <c r="G3383" s="25">
        <f t="shared" si="162"/>
        <v>21</v>
      </c>
      <c r="H3383" s="373">
        <v>76490.490875400006</v>
      </c>
      <c r="I3383" s="121">
        <f t="shared" si="163"/>
        <v>1606300.31</v>
      </c>
    </row>
    <row r="3384" spans="1:9">
      <c r="A3384" s="23">
        <f t="shared" si="164"/>
        <v>3280</v>
      </c>
      <c r="B3384" s="226"/>
      <c r="C3384" s="226"/>
      <c r="D3384" s="136">
        <v>43033</v>
      </c>
      <c r="E3384" s="136">
        <v>43054</v>
      </c>
      <c r="F3384" s="136">
        <v>43054</v>
      </c>
      <c r="G3384" s="25">
        <f t="shared" si="162"/>
        <v>21</v>
      </c>
      <c r="H3384" s="373">
        <v>76490.490875400006</v>
      </c>
      <c r="I3384" s="121">
        <f t="shared" si="163"/>
        <v>1606300.31</v>
      </c>
    </row>
    <row r="3385" spans="1:9">
      <c r="A3385" s="23">
        <f t="shared" si="164"/>
        <v>3281</v>
      </c>
      <c r="B3385" s="226"/>
      <c r="C3385" s="226"/>
      <c r="D3385" s="136">
        <v>43033</v>
      </c>
      <c r="E3385" s="136">
        <v>43054</v>
      </c>
      <c r="F3385" s="136">
        <v>43054</v>
      </c>
      <c r="G3385" s="25">
        <f t="shared" si="162"/>
        <v>21</v>
      </c>
      <c r="H3385" s="373">
        <v>72126.335307400004</v>
      </c>
      <c r="I3385" s="121">
        <f t="shared" si="163"/>
        <v>1514653.04</v>
      </c>
    </row>
    <row r="3386" spans="1:9">
      <c r="A3386" s="23">
        <f t="shared" si="164"/>
        <v>3282</v>
      </c>
      <c r="B3386" s="226"/>
      <c r="C3386" s="226"/>
      <c r="D3386" s="136">
        <v>43033</v>
      </c>
      <c r="E3386" s="136">
        <v>43054</v>
      </c>
      <c r="F3386" s="136">
        <v>43054</v>
      </c>
      <c r="G3386" s="25">
        <f t="shared" si="162"/>
        <v>21</v>
      </c>
      <c r="H3386" s="373">
        <v>76490.490875400006</v>
      </c>
      <c r="I3386" s="121">
        <f t="shared" si="163"/>
        <v>1606300.31</v>
      </c>
    </row>
    <row r="3387" spans="1:9">
      <c r="A3387" s="23">
        <f t="shared" si="164"/>
        <v>3283</v>
      </c>
      <c r="B3387" s="226"/>
      <c r="C3387" s="226"/>
      <c r="D3387" s="136">
        <v>43033</v>
      </c>
      <c r="E3387" s="136">
        <v>43054</v>
      </c>
      <c r="F3387" s="136">
        <v>43054</v>
      </c>
      <c r="G3387" s="25">
        <f t="shared" si="162"/>
        <v>21</v>
      </c>
      <c r="H3387" s="373">
        <v>76490.490875400006</v>
      </c>
      <c r="I3387" s="121">
        <f t="shared" si="163"/>
        <v>1606300.31</v>
      </c>
    </row>
    <row r="3388" spans="1:9">
      <c r="A3388" s="23">
        <f t="shared" si="164"/>
        <v>3284</v>
      </c>
      <c r="B3388" s="226"/>
      <c r="C3388" s="226"/>
      <c r="D3388" s="136">
        <v>43033</v>
      </c>
      <c r="E3388" s="136">
        <v>43054</v>
      </c>
      <c r="F3388" s="136">
        <v>43054</v>
      </c>
      <c r="G3388" s="25">
        <f t="shared" si="162"/>
        <v>21</v>
      </c>
      <c r="H3388" s="373">
        <v>76490.490875400006</v>
      </c>
      <c r="I3388" s="121">
        <f t="shared" si="163"/>
        <v>1606300.31</v>
      </c>
    </row>
    <row r="3389" spans="1:9">
      <c r="A3389" s="23">
        <f t="shared" si="164"/>
        <v>3285</v>
      </c>
      <c r="B3389" s="226"/>
      <c r="C3389" s="226"/>
      <c r="D3389" s="136">
        <v>43025</v>
      </c>
      <c r="E3389" s="136">
        <v>43054</v>
      </c>
      <c r="F3389" s="136">
        <v>43054</v>
      </c>
      <c r="G3389" s="25">
        <f t="shared" si="162"/>
        <v>29</v>
      </c>
      <c r="H3389" s="373">
        <v>75285.479030899995</v>
      </c>
      <c r="I3389" s="121">
        <f t="shared" si="163"/>
        <v>2183278.89</v>
      </c>
    </row>
    <row r="3390" spans="1:9">
      <c r="A3390" s="23">
        <f t="shared" si="164"/>
        <v>3286</v>
      </c>
      <c r="B3390" s="226"/>
      <c r="C3390" s="226"/>
      <c r="D3390" s="136">
        <v>43025</v>
      </c>
      <c r="E3390" s="136">
        <v>43054</v>
      </c>
      <c r="F3390" s="136">
        <v>43054</v>
      </c>
      <c r="G3390" s="25">
        <f t="shared" si="162"/>
        <v>29</v>
      </c>
      <c r="H3390" s="373">
        <v>75285.479030899995</v>
      </c>
      <c r="I3390" s="121">
        <f t="shared" si="163"/>
        <v>2183278.89</v>
      </c>
    </row>
    <row r="3391" spans="1:9">
      <c r="A3391" s="23">
        <f t="shared" si="164"/>
        <v>3287</v>
      </c>
      <c r="B3391" s="226"/>
      <c r="C3391" s="226"/>
      <c r="D3391" s="136">
        <v>43025</v>
      </c>
      <c r="E3391" s="136">
        <v>43054</v>
      </c>
      <c r="F3391" s="136">
        <v>43054</v>
      </c>
      <c r="G3391" s="25">
        <f t="shared" si="162"/>
        <v>29</v>
      </c>
      <c r="H3391" s="373">
        <v>75285.479030899995</v>
      </c>
      <c r="I3391" s="121">
        <f t="shared" si="163"/>
        <v>2183278.89</v>
      </c>
    </row>
    <row r="3392" spans="1:9">
      <c r="A3392" s="23">
        <f t="shared" si="164"/>
        <v>3288</v>
      </c>
      <c r="B3392" s="226" t="s">
        <v>278</v>
      </c>
      <c r="C3392" s="226" t="s">
        <v>670</v>
      </c>
      <c r="D3392" s="136">
        <v>43041</v>
      </c>
      <c r="E3392" s="136">
        <v>43066</v>
      </c>
      <c r="F3392" s="136">
        <v>43066</v>
      </c>
      <c r="G3392" s="25">
        <f t="shared" si="162"/>
        <v>25</v>
      </c>
      <c r="H3392" s="373">
        <v>78923.680000000008</v>
      </c>
      <c r="I3392" s="121">
        <f t="shared" si="163"/>
        <v>1973092</v>
      </c>
    </row>
    <row r="3393" spans="1:9">
      <c r="A3393" s="23">
        <f t="shared" si="164"/>
        <v>3289</v>
      </c>
      <c r="B3393" s="226"/>
      <c r="C3393" s="226"/>
      <c r="D3393" s="136">
        <v>43041</v>
      </c>
      <c r="E3393" s="136">
        <v>43066</v>
      </c>
      <c r="F3393" s="136">
        <v>43066</v>
      </c>
      <c r="G3393" s="25">
        <f t="shared" si="162"/>
        <v>25</v>
      </c>
      <c r="H3393" s="373">
        <v>72564.36</v>
      </c>
      <c r="I3393" s="121">
        <f t="shared" si="163"/>
        <v>1814109</v>
      </c>
    </row>
    <row r="3394" spans="1:9">
      <c r="A3394" s="23">
        <f t="shared" si="164"/>
        <v>3290</v>
      </c>
      <c r="B3394" s="226"/>
      <c r="C3394" s="226"/>
      <c r="D3394" s="136">
        <v>43041</v>
      </c>
      <c r="E3394" s="136">
        <v>43066</v>
      </c>
      <c r="F3394" s="136">
        <v>43066</v>
      </c>
      <c r="G3394" s="25">
        <f t="shared" si="162"/>
        <v>25</v>
      </c>
      <c r="H3394" s="373">
        <v>78923.680000000008</v>
      </c>
      <c r="I3394" s="121">
        <f t="shared" si="163"/>
        <v>1973092</v>
      </c>
    </row>
    <row r="3395" spans="1:9">
      <c r="A3395" s="23">
        <f t="shared" si="164"/>
        <v>3291</v>
      </c>
      <c r="B3395" s="226"/>
      <c r="C3395" s="226"/>
      <c r="D3395" s="136">
        <v>43048</v>
      </c>
      <c r="E3395" s="136">
        <v>43066</v>
      </c>
      <c r="F3395" s="136">
        <v>43066</v>
      </c>
      <c r="G3395" s="25">
        <f t="shared" si="162"/>
        <v>18</v>
      </c>
      <c r="H3395" s="373">
        <v>71812.84</v>
      </c>
      <c r="I3395" s="121">
        <f t="shared" si="163"/>
        <v>1292631.1200000001</v>
      </c>
    </row>
    <row r="3396" spans="1:9">
      <c r="A3396" s="23">
        <f t="shared" si="164"/>
        <v>3292</v>
      </c>
      <c r="B3396" s="226"/>
      <c r="C3396" s="226"/>
      <c r="D3396" s="136">
        <v>43041</v>
      </c>
      <c r="E3396" s="136">
        <v>43066</v>
      </c>
      <c r="F3396" s="136">
        <v>43066</v>
      </c>
      <c r="G3396" s="25">
        <f t="shared" si="162"/>
        <v>25</v>
      </c>
      <c r="H3396" s="373">
        <v>78923.680000000008</v>
      </c>
      <c r="I3396" s="121">
        <f t="shared" si="163"/>
        <v>1973092</v>
      </c>
    </row>
    <row r="3397" spans="1:9">
      <c r="A3397" s="23">
        <f t="shared" si="164"/>
        <v>3293</v>
      </c>
      <c r="B3397" s="226"/>
      <c r="C3397" s="226"/>
      <c r="D3397" s="136">
        <v>43041</v>
      </c>
      <c r="E3397" s="136">
        <v>43066</v>
      </c>
      <c r="F3397" s="136">
        <v>43066</v>
      </c>
      <c r="G3397" s="25">
        <f t="shared" si="162"/>
        <v>25</v>
      </c>
      <c r="H3397" s="373">
        <v>78923.680000000008</v>
      </c>
      <c r="I3397" s="121">
        <f t="shared" si="163"/>
        <v>1973092</v>
      </c>
    </row>
    <row r="3398" spans="1:9">
      <c r="A3398" s="23">
        <f t="shared" si="164"/>
        <v>3294</v>
      </c>
      <c r="B3398" s="226"/>
      <c r="C3398" s="226"/>
      <c r="D3398" s="136">
        <v>43041</v>
      </c>
      <c r="E3398" s="136">
        <v>43066</v>
      </c>
      <c r="F3398" s="136">
        <v>43066</v>
      </c>
      <c r="G3398" s="25">
        <f t="shared" si="162"/>
        <v>25</v>
      </c>
      <c r="H3398" s="373">
        <v>78923.680000000008</v>
      </c>
      <c r="I3398" s="121">
        <f t="shared" si="163"/>
        <v>1973092</v>
      </c>
    </row>
    <row r="3399" spans="1:9">
      <c r="A3399" s="23">
        <f t="shared" si="164"/>
        <v>3295</v>
      </c>
      <c r="B3399" s="226"/>
      <c r="C3399" s="226"/>
      <c r="D3399" s="136">
        <v>43048</v>
      </c>
      <c r="E3399" s="136">
        <v>43066</v>
      </c>
      <c r="F3399" s="136">
        <v>43066</v>
      </c>
      <c r="G3399" s="25">
        <f t="shared" si="162"/>
        <v>18</v>
      </c>
      <c r="H3399" s="373">
        <v>78106.16</v>
      </c>
      <c r="I3399" s="121">
        <f t="shared" si="163"/>
        <v>1405910.88</v>
      </c>
    </row>
    <row r="3400" spans="1:9">
      <c r="A3400" s="23">
        <f t="shared" si="164"/>
        <v>3296</v>
      </c>
      <c r="B3400" s="226"/>
      <c r="C3400" s="226"/>
      <c r="D3400" s="136">
        <v>43048</v>
      </c>
      <c r="E3400" s="136">
        <v>43066</v>
      </c>
      <c r="F3400" s="136">
        <v>43066</v>
      </c>
      <c r="G3400" s="25">
        <f t="shared" si="162"/>
        <v>18</v>
      </c>
      <c r="H3400" s="373">
        <v>78106.16</v>
      </c>
      <c r="I3400" s="121">
        <f t="shared" si="163"/>
        <v>1405910.88</v>
      </c>
    </row>
    <row r="3401" spans="1:9">
      <c r="A3401" s="23">
        <f t="shared" si="164"/>
        <v>3297</v>
      </c>
      <c r="B3401" s="226"/>
      <c r="C3401" s="226"/>
      <c r="D3401" s="136">
        <v>43048</v>
      </c>
      <c r="E3401" s="136">
        <v>43066</v>
      </c>
      <c r="F3401" s="136">
        <v>43066</v>
      </c>
      <c r="G3401" s="25">
        <f t="shared" si="162"/>
        <v>18</v>
      </c>
      <c r="H3401" s="373">
        <v>71812.84</v>
      </c>
      <c r="I3401" s="121">
        <f t="shared" si="163"/>
        <v>1292631.1200000001</v>
      </c>
    </row>
    <row r="3402" spans="1:9">
      <c r="A3402" s="23">
        <f t="shared" si="164"/>
        <v>3298</v>
      </c>
      <c r="B3402" s="226"/>
      <c r="C3402" s="226"/>
      <c r="D3402" s="136">
        <v>43048</v>
      </c>
      <c r="E3402" s="136">
        <v>43066</v>
      </c>
      <c r="F3402" s="136">
        <v>43066</v>
      </c>
      <c r="G3402" s="25">
        <f t="shared" si="162"/>
        <v>18</v>
      </c>
      <c r="H3402" s="373">
        <v>78106.16</v>
      </c>
      <c r="I3402" s="121">
        <f t="shared" si="163"/>
        <v>1405910.88</v>
      </c>
    </row>
    <row r="3403" spans="1:9">
      <c r="A3403" s="23">
        <f t="shared" si="164"/>
        <v>3299</v>
      </c>
      <c r="B3403" s="226"/>
      <c r="C3403" s="226"/>
      <c r="D3403" s="136">
        <v>43048</v>
      </c>
      <c r="E3403" s="136">
        <v>43066</v>
      </c>
      <c r="F3403" s="136">
        <v>43066</v>
      </c>
      <c r="G3403" s="25">
        <f t="shared" si="162"/>
        <v>18</v>
      </c>
      <c r="H3403" s="373">
        <v>78106.16</v>
      </c>
      <c r="I3403" s="121">
        <f t="shared" si="163"/>
        <v>1405910.88</v>
      </c>
    </row>
    <row r="3404" spans="1:9">
      <c r="A3404" s="23">
        <f t="shared" si="164"/>
        <v>3300</v>
      </c>
      <c r="B3404" s="226"/>
      <c r="C3404" s="226"/>
      <c r="D3404" s="136">
        <v>43053</v>
      </c>
      <c r="E3404" s="136">
        <v>43066</v>
      </c>
      <c r="F3404" s="136">
        <v>43066</v>
      </c>
      <c r="G3404" s="25">
        <f t="shared" si="162"/>
        <v>13</v>
      </c>
      <c r="H3404" s="373">
        <v>77554.400000000009</v>
      </c>
      <c r="I3404" s="121">
        <f t="shared" si="163"/>
        <v>1008207.2</v>
      </c>
    </row>
    <row r="3405" spans="1:9">
      <c r="A3405" s="23">
        <f t="shared" si="164"/>
        <v>3301</v>
      </c>
      <c r="B3405" s="226"/>
      <c r="C3405" s="226"/>
      <c r="D3405" s="136">
        <v>43053</v>
      </c>
      <c r="E3405" s="136">
        <v>43066</v>
      </c>
      <c r="F3405" s="136">
        <v>43066</v>
      </c>
      <c r="G3405" s="25">
        <f t="shared" si="162"/>
        <v>13</v>
      </c>
      <c r="H3405" s="373">
        <v>77554.400000000009</v>
      </c>
      <c r="I3405" s="121">
        <f t="shared" si="163"/>
        <v>1008207.2</v>
      </c>
    </row>
    <row r="3406" spans="1:9">
      <c r="A3406" s="23">
        <f t="shared" si="164"/>
        <v>3302</v>
      </c>
      <c r="B3406" s="226"/>
      <c r="C3406" s="226"/>
      <c r="D3406" s="136">
        <v>43053</v>
      </c>
      <c r="E3406" s="136">
        <v>43066</v>
      </c>
      <c r="F3406" s="136">
        <v>43066</v>
      </c>
      <c r="G3406" s="25">
        <f t="shared" si="162"/>
        <v>13</v>
      </c>
      <c r="H3406" s="373">
        <v>77554.400000000009</v>
      </c>
      <c r="I3406" s="121">
        <f t="shared" si="163"/>
        <v>1008207.2</v>
      </c>
    </row>
    <row r="3407" spans="1:9">
      <c r="A3407" s="23">
        <f t="shared" si="164"/>
        <v>3303</v>
      </c>
      <c r="B3407" s="226"/>
      <c r="C3407" s="226"/>
      <c r="D3407" s="136">
        <v>43053</v>
      </c>
      <c r="E3407" s="136">
        <v>43066</v>
      </c>
      <c r="F3407" s="136">
        <v>43066</v>
      </c>
      <c r="G3407" s="25">
        <f t="shared" si="162"/>
        <v>13</v>
      </c>
      <c r="H3407" s="373">
        <v>77554.400000000009</v>
      </c>
      <c r="I3407" s="121">
        <f t="shared" si="163"/>
        <v>1008207.2</v>
      </c>
    </row>
    <row r="3408" spans="1:9">
      <c r="A3408" s="23">
        <f t="shared" si="164"/>
        <v>3304</v>
      </c>
      <c r="B3408" s="226"/>
      <c r="C3408" s="226"/>
      <c r="D3408" s="136">
        <v>43053</v>
      </c>
      <c r="E3408" s="136">
        <v>43066</v>
      </c>
      <c r="F3408" s="136">
        <v>43066</v>
      </c>
      <c r="G3408" s="25">
        <f t="shared" si="162"/>
        <v>13</v>
      </c>
      <c r="H3408" s="373">
        <v>73129.320000000007</v>
      </c>
      <c r="I3408" s="121">
        <f t="shared" si="163"/>
        <v>950681.16</v>
      </c>
    </row>
    <row r="3409" spans="1:9">
      <c r="A3409" s="23">
        <f t="shared" si="164"/>
        <v>3305</v>
      </c>
      <c r="B3409" s="226"/>
      <c r="C3409" s="226"/>
      <c r="D3409" s="136">
        <v>43053</v>
      </c>
      <c r="E3409" s="136">
        <v>43066</v>
      </c>
      <c r="F3409" s="136">
        <v>43066</v>
      </c>
      <c r="G3409" s="25">
        <f t="shared" si="162"/>
        <v>13</v>
      </c>
      <c r="H3409" s="373">
        <v>73129.320000000007</v>
      </c>
      <c r="I3409" s="121">
        <f t="shared" si="163"/>
        <v>950681.16</v>
      </c>
    </row>
    <row r="3410" spans="1:9">
      <c r="A3410" s="23">
        <f t="shared" si="164"/>
        <v>3306</v>
      </c>
      <c r="B3410" s="226"/>
      <c r="C3410" s="226"/>
      <c r="D3410" s="136">
        <v>43053</v>
      </c>
      <c r="E3410" s="136">
        <v>43066</v>
      </c>
      <c r="F3410" s="136">
        <v>43066</v>
      </c>
      <c r="G3410" s="25">
        <f t="shared" si="162"/>
        <v>13</v>
      </c>
      <c r="H3410" s="373">
        <v>77554.400000000009</v>
      </c>
      <c r="I3410" s="121">
        <f t="shared" si="163"/>
        <v>1008207.2</v>
      </c>
    </row>
    <row r="3411" spans="1:9">
      <c r="A3411" s="23">
        <f t="shared" si="164"/>
        <v>3307</v>
      </c>
      <c r="B3411" s="226"/>
      <c r="C3411" s="226"/>
      <c r="D3411" s="136">
        <v>43053</v>
      </c>
      <c r="E3411" s="136">
        <v>43066</v>
      </c>
      <c r="F3411" s="136">
        <v>43066</v>
      </c>
      <c r="G3411" s="25">
        <f t="shared" si="162"/>
        <v>13</v>
      </c>
      <c r="H3411" s="373">
        <v>73129.320000000007</v>
      </c>
      <c r="I3411" s="121">
        <f t="shared" si="163"/>
        <v>950681.16</v>
      </c>
    </row>
    <row r="3412" spans="1:9">
      <c r="A3412" s="23">
        <f t="shared" si="164"/>
        <v>3308</v>
      </c>
      <c r="B3412" s="226"/>
      <c r="C3412" s="226"/>
      <c r="D3412" s="136">
        <v>43053</v>
      </c>
      <c r="E3412" s="136">
        <v>43066</v>
      </c>
      <c r="F3412" s="136">
        <v>43066</v>
      </c>
      <c r="G3412" s="25">
        <f t="shared" si="162"/>
        <v>13</v>
      </c>
      <c r="H3412" s="373">
        <v>77554.400000000009</v>
      </c>
      <c r="I3412" s="121">
        <f t="shared" si="163"/>
        <v>1008207.2</v>
      </c>
    </row>
    <row r="3413" spans="1:9">
      <c r="A3413" s="23">
        <f t="shared" si="164"/>
        <v>3309</v>
      </c>
      <c r="B3413" s="226"/>
      <c r="C3413" s="226"/>
      <c r="D3413" s="136">
        <v>43053</v>
      </c>
      <c r="E3413" s="136">
        <v>43066</v>
      </c>
      <c r="F3413" s="136">
        <v>43066</v>
      </c>
      <c r="G3413" s="25">
        <f t="shared" si="162"/>
        <v>13</v>
      </c>
      <c r="H3413" s="373">
        <v>77554.400000000009</v>
      </c>
      <c r="I3413" s="121">
        <f t="shared" si="163"/>
        <v>1008207.2</v>
      </c>
    </row>
    <row r="3414" spans="1:9">
      <c r="A3414" s="23">
        <f t="shared" si="164"/>
        <v>3310</v>
      </c>
      <c r="B3414" s="226"/>
      <c r="C3414" s="226"/>
      <c r="D3414" s="136">
        <v>43053</v>
      </c>
      <c r="E3414" s="136">
        <v>43066</v>
      </c>
      <c r="F3414" s="136">
        <v>43066</v>
      </c>
      <c r="G3414" s="25">
        <f t="shared" si="162"/>
        <v>13</v>
      </c>
      <c r="H3414" s="373">
        <v>77554.400000000009</v>
      </c>
      <c r="I3414" s="121">
        <f t="shared" si="163"/>
        <v>1008207.2</v>
      </c>
    </row>
    <row r="3415" spans="1:9">
      <c r="A3415" s="23">
        <f t="shared" si="164"/>
        <v>3311</v>
      </c>
      <c r="B3415" s="226" t="s">
        <v>278</v>
      </c>
      <c r="C3415" s="226" t="s">
        <v>671</v>
      </c>
      <c r="D3415" s="136">
        <v>43041</v>
      </c>
      <c r="E3415" s="136">
        <v>43084</v>
      </c>
      <c r="F3415" s="136">
        <v>43084</v>
      </c>
      <c r="G3415" s="25">
        <f t="shared" si="162"/>
        <v>43</v>
      </c>
      <c r="H3415" s="373">
        <v>-1097.78</v>
      </c>
      <c r="I3415" s="121">
        <f t="shared" si="163"/>
        <v>-47204.54</v>
      </c>
    </row>
    <row r="3416" spans="1:9">
      <c r="A3416" s="23">
        <f t="shared" si="164"/>
        <v>3312</v>
      </c>
      <c r="B3416" s="226"/>
      <c r="C3416" s="226"/>
      <c r="D3416" s="136">
        <v>43041</v>
      </c>
      <c r="E3416" s="136">
        <v>43084</v>
      </c>
      <c r="F3416" s="136">
        <v>43084</v>
      </c>
      <c r="G3416" s="25">
        <f t="shared" si="162"/>
        <v>43</v>
      </c>
      <c r="H3416" s="373">
        <v>-1009.33</v>
      </c>
      <c r="I3416" s="121">
        <f t="shared" si="163"/>
        <v>-43401.19</v>
      </c>
    </row>
    <row r="3417" spans="1:9">
      <c r="A3417" s="23">
        <f t="shared" si="164"/>
        <v>3313</v>
      </c>
      <c r="B3417" s="226"/>
      <c r="C3417" s="226"/>
      <c r="D3417" s="136">
        <v>43041</v>
      </c>
      <c r="E3417" s="136">
        <v>43084</v>
      </c>
      <c r="F3417" s="136">
        <v>43084</v>
      </c>
      <c r="G3417" s="25">
        <f t="shared" si="162"/>
        <v>43</v>
      </c>
      <c r="H3417" s="373">
        <v>-1097.78</v>
      </c>
      <c r="I3417" s="121">
        <f t="shared" si="163"/>
        <v>-47204.54</v>
      </c>
    </row>
    <row r="3418" spans="1:9">
      <c r="A3418" s="23">
        <f t="shared" si="164"/>
        <v>3314</v>
      </c>
      <c r="B3418" s="226"/>
      <c r="C3418" s="226"/>
      <c r="D3418" s="136">
        <v>43048</v>
      </c>
      <c r="E3418" s="136">
        <v>43084</v>
      </c>
      <c r="F3418" s="136">
        <v>43084</v>
      </c>
      <c r="G3418" s="25">
        <f t="shared" si="162"/>
        <v>36</v>
      </c>
      <c r="H3418" s="373">
        <v>-998.88</v>
      </c>
      <c r="I3418" s="121">
        <f t="shared" si="163"/>
        <v>-35959.68</v>
      </c>
    </row>
    <row r="3419" spans="1:9">
      <c r="A3419" s="23">
        <f t="shared" si="164"/>
        <v>3315</v>
      </c>
      <c r="B3419" s="226"/>
      <c r="C3419" s="226"/>
      <c r="D3419" s="136">
        <v>43041</v>
      </c>
      <c r="E3419" s="136">
        <v>43084</v>
      </c>
      <c r="F3419" s="136">
        <v>43084</v>
      </c>
      <c r="G3419" s="25">
        <f t="shared" si="162"/>
        <v>43</v>
      </c>
      <c r="H3419" s="373">
        <v>-1097.78</v>
      </c>
      <c r="I3419" s="121">
        <f t="shared" si="163"/>
        <v>-47204.54</v>
      </c>
    </row>
    <row r="3420" spans="1:9">
      <c r="A3420" s="23">
        <f t="shared" si="164"/>
        <v>3316</v>
      </c>
      <c r="B3420" s="226"/>
      <c r="C3420" s="226"/>
      <c r="D3420" s="136">
        <v>43041</v>
      </c>
      <c r="E3420" s="136">
        <v>43084</v>
      </c>
      <c r="F3420" s="136">
        <v>43084</v>
      </c>
      <c r="G3420" s="25">
        <f t="shared" si="162"/>
        <v>43</v>
      </c>
      <c r="H3420" s="373">
        <v>-1097.78</v>
      </c>
      <c r="I3420" s="121">
        <f t="shared" si="163"/>
        <v>-47204.54</v>
      </c>
    </row>
    <row r="3421" spans="1:9">
      <c r="A3421" s="23">
        <f t="shared" si="164"/>
        <v>3317</v>
      </c>
      <c r="B3421" s="226"/>
      <c r="C3421" s="226"/>
      <c r="D3421" s="136">
        <v>43041</v>
      </c>
      <c r="E3421" s="136">
        <v>43084</v>
      </c>
      <c r="F3421" s="136">
        <v>43084</v>
      </c>
      <c r="G3421" s="25">
        <f t="shared" si="162"/>
        <v>43</v>
      </c>
      <c r="H3421" s="373">
        <v>-1097.78</v>
      </c>
      <c r="I3421" s="121">
        <f t="shared" si="163"/>
        <v>-47204.54</v>
      </c>
    </row>
    <row r="3422" spans="1:9">
      <c r="A3422" s="23">
        <f t="shared" si="164"/>
        <v>3318</v>
      </c>
      <c r="B3422" s="226"/>
      <c r="C3422" s="226"/>
      <c r="D3422" s="136">
        <v>43048</v>
      </c>
      <c r="E3422" s="136">
        <v>43084</v>
      </c>
      <c r="F3422" s="136">
        <v>43084</v>
      </c>
      <c r="G3422" s="25">
        <f t="shared" si="162"/>
        <v>36</v>
      </c>
      <c r="H3422" s="373">
        <v>-1086.4100000000001</v>
      </c>
      <c r="I3422" s="121">
        <f t="shared" si="163"/>
        <v>-39110.76</v>
      </c>
    </row>
    <row r="3423" spans="1:9">
      <c r="A3423" s="23">
        <f t="shared" si="164"/>
        <v>3319</v>
      </c>
      <c r="B3423" s="226"/>
      <c r="C3423" s="226"/>
      <c r="D3423" s="136">
        <v>43048</v>
      </c>
      <c r="E3423" s="136">
        <v>43084</v>
      </c>
      <c r="F3423" s="136">
        <v>43084</v>
      </c>
      <c r="G3423" s="25">
        <f t="shared" si="162"/>
        <v>36</v>
      </c>
      <c r="H3423" s="373">
        <v>-1086.4100000000001</v>
      </c>
      <c r="I3423" s="121">
        <f t="shared" si="163"/>
        <v>-39110.76</v>
      </c>
    </row>
    <row r="3424" spans="1:9">
      <c r="A3424" s="23">
        <f t="shared" si="164"/>
        <v>3320</v>
      </c>
      <c r="B3424" s="226"/>
      <c r="C3424" s="226"/>
      <c r="D3424" s="136">
        <v>43048</v>
      </c>
      <c r="E3424" s="136">
        <v>43084</v>
      </c>
      <c r="F3424" s="136">
        <v>43084</v>
      </c>
      <c r="G3424" s="25">
        <f t="shared" si="162"/>
        <v>36</v>
      </c>
      <c r="H3424" s="373">
        <v>-998.88</v>
      </c>
      <c r="I3424" s="121">
        <f t="shared" si="163"/>
        <v>-35959.68</v>
      </c>
    </row>
    <row r="3425" spans="1:9">
      <c r="A3425" s="23">
        <f t="shared" si="164"/>
        <v>3321</v>
      </c>
      <c r="B3425" s="226"/>
      <c r="C3425" s="226"/>
      <c r="D3425" s="136">
        <v>43048</v>
      </c>
      <c r="E3425" s="136">
        <v>43084</v>
      </c>
      <c r="F3425" s="136">
        <v>43084</v>
      </c>
      <c r="G3425" s="25">
        <f t="shared" si="162"/>
        <v>36</v>
      </c>
      <c r="H3425" s="373">
        <v>-1086.4100000000001</v>
      </c>
      <c r="I3425" s="121">
        <f t="shared" si="163"/>
        <v>-39110.76</v>
      </c>
    </row>
    <row r="3426" spans="1:9">
      <c r="A3426" s="23">
        <f t="shared" si="164"/>
        <v>3322</v>
      </c>
      <c r="B3426" s="226"/>
      <c r="C3426" s="226"/>
      <c r="D3426" s="136">
        <v>43048</v>
      </c>
      <c r="E3426" s="136">
        <v>43084</v>
      </c>
      <c r="F3426" s="136">
        <v>43084</v>
      </c>
      <c r="G3426" s="25">
        <f t="shared" si="162"/>
        <v>36</v>
      </c>
      <c r="H3426" s="373">
        <v>-1086.4100000000001</v>
      </c>
      <c r="I3426" s="121">
        <f t="shared" si="163"/>
        <v>-39110.76</v>
      </c>
    </row>
    <row r="3427" spans="1:9">
      <c r="A3427" s="23">
        <f t="shared" si="164"/>
        <v>3323</v>
      </c>
      <c r="B3427" s="226"/>
      <c r="C3427" s="226"/>
      <c r="D3427" s="136">
        <v>43053</v>
      </c>
      <c r="E3427" s="136">
        <v>43084</v>
      </c>
      <c r="F3427" s="136">
        <v>43084</v>
      </c>
      <c r="G3427" s="25">
        <f t="shared" si="162"/>
        <v>31</v>
      </c>
      <c r="H3427" s="373">
        <v>-1078.74</v>
      </c>
      <c r="I3427" s="121">
        <f t="shared" si="163"/>
        <v>-33440.94</v>
      </c>
    </row>
    <row r="3428" spans="1:9">
      <c r="A3428" s="23">
        <f t="shared" si="164"/>
        <v>3324</v>
      </c>
      <c r="B3428" s="226"/>
      <c r="C3428" s="226"/>
      <c r="D3428" s="136">
        <v>43053</v>
      </c>
      <c r="E3428" s="136">
        <v>43084</v>
      </c>
      <c r="F3428" s="136">
        <v>43084</v>
      </c>
      <c r="G3428" s="25">
        <f t="shared" si="162"/>
        <v>31</v>
      </c>
      <c r="H3428" s="373">
        <v>-1078.74</v>
      </c>
      <c r="I3428" s="121">
        <f t="shared" si="163"/>
        <v>-33440.94</v>
      </c>
    </row>
    <row r="3429" spans="1:9">
      <c r="A3429" s="23">
        <f t="shared" si="164"/>
        <v>3325</v>
      </c>
      <c r="B3429" s="226"/>
      <c r="C3429" s="226"/>
      <c r="D3429" s="136">
        <v>43053</v>
      </c>
      <c r="E3429" s="136">
        <v>43084</v>
      </c>
      <c r="F3429" s="136">
        <v>43084</v>
      </c>
      <c r="G3429" s="25">
        <f t="shared" si="162"/>
        <v>31</v>
      </c>
      <c r="H3429" s="373">
        <v>-1078.74</v>
      </c>
      <c r="I3429" s="121">
        <f t="shared" si="163"/>
        <v>-33440.94</v>
      </c>
    </row>
    <row r="3430" spans="1:9">
      <c r="A3430" s="23">
        <f t="shared" si="164"/>
        <v>3326</v>
      </c>
      <c r="B3430" s="226"/>
      <c r="C3430" s="226"/>
      <c r="D3430" s="136">
        <v>43053</v>
      </c>
      <c r="E3430" s="136">
        <v>43084</v>
      </c>
      <c r="F3430" s="136">
        <v>43084</v>
      </c>
      <c r="G3430" s="25">
        <f t="shared" si="162"/>
        <v>31</v>
      </c>
      <c r="H3430" s="373">
        <v>-1078.74</v>
      </c>
      <c r="I3430" s="121">
        <f t="shared" si="163"/>
        <v>-33440.94</v>
      </c>
    </row>
    <row r="3431" spans="1:9">
      <c r="A3431" s="23">
        <f t="shared" si="164"/>
        <v>3327</v>
      </c>
      <c r="B3431" s="226"/>
      <c r="C3431" s="226"/>
      <c r="D3431" s="136">
        <v>43053</v>
      </c>
      <c r="E3431" s="136">
        <v>43084</v>
      </c>
      <c r="F3431" s="136">
        <v>43084</v>
      </c>
      <c r="G3431" s="25">
        <f t="shared" si="162"/>
        <v>31</v>
      </c>
      <c r="H3431" s="373">
        <v>-1017.19</v>
      </c>
      <c r="I3431" s="121">
        <f t="shared" si="163"/>
        <v>-31532.89</v>
      </c>
    </row>
    <row r="3432" spans="1:9">
      <c r="A3432" s="23">
        <f t="shared" si="164"/>
        <v>3328</v>
      </c>
      <c r="B3432" s="226"/>
      <c r="C3432" s="226"/>
      <c r="D3432" s="136">
        <v>43053</v>
      </c>
      <c r="E3432" s="136">
        <v>43084</v>
      </c>
      <c r="F3432" s="136">
        <v>43084</v>
      </c>
      <c r="G3432" s="25">
        <f t="shared" si="162"/>
        <v>31</v>
      </c>
      <c r="H3432" s="373">
        <v>-1017.19</v>
      </c>
      <c r="I3432" s="121">
        <f t="shared" si="163"/>
        <v>-31532.89</v>
      </c>
    </row>
    <row r="3433" spans="1:9">
      <c r="A3433" s="23">
        <f t="shared" si="164"/>
        <v>3329</v>
      </c>
      <c r="B3433" s="226"/>
      <c r="C3433" s="226"/>
      <c r="D3433" s="136">
        <v>43053</v>
      </c>
      <c r="E3433" s="136">
        <v>43084</v>
      </c>
      <c r="F3433" s="136">
        <v>43084</v>
      </c>
      <c r="G3433" s="25">
        <f t="shared" ref="G3433:G3484" si="165">F3433-D3433</f>
        <v>31</v>
      </c>
      <c r="H3433" s="373">
        <v>-1078.74</v>
      </c>
      <c r="I3433" s="121">
        <f t="shared" ref="I3433:I3484" si="166">ROUND(G3433*H3433,2)</f>
        <v>-33440.94</v>
      </c>
    </row>
    <row r="3434" spans="1:9">
      <c r="A3434" s="23">
        <f t="shared" si="164"/>
        <v>3330</v>
      </c>
      <c r="B3434" s="226"/>
      <c r="C3434" s="226"/>
      <c r="D3434" s="136">
        <v>43053</v>
      </c>
      <c r="E3434" s="136">
        <v>43084</v>
      </c>
      <c r="F3434" s="136">
        <v>43084</v>
      </c>
      <c r="G3434" s="25">
        <f t="shared" si="165"/>
        <v>31</v>
      </c>
      <c r="H3434" s="373">
        <v>-1017.19</v>
      </c>
      <c r="I3434" s="121">
        <f t="shared" si="166"/>
        <v>-31532.89</v>
      </c>
    </row>
    <row r="3435" spans="1:9">
      <c r="A3435" s="23">
        <f t="shared" si="164"/>
        <v>3331</v>
      </c>
      <c r="B3435" s="226"/>
      <c r="C3435" s="226"/>
      <c r="D3435" s="136">
        <v>43053</v>
      </c>
      <c r="E3435" s="136">
        <v>43084</v>
      </c>
      <c r="F3435" s="136">
        <v>43084</v>
      </c>
      <c r="G3435" s="25">
        <f t="shared" si="165"/>
        <v>31</v>
      </c>
      <c r="H3435" s="373">
        <v>-1078.74</v>
      </c>
      <c r="I3435" s="121">
        <f t="shared" si="166"/>
        <v>-33440.94</v>
      </c>
    </row>
    <row r="3436" spans="1:9">
      <c r="A3436" s="23">
        <f t="shared" si="164"/>
        <v>3332</v>
      </c>
      <c r="B3436" s="226"/>
      <c r="C3436" s="226"/>
      <c r="D3436" s="136">
        <v>43053</v>
      </c>
      <c r="E3436" s="136">
        <v>43084</v>
      </c>
      <c r="F3436" s="136">
        <v>43084</v>
      </c>
      <c r="G3436" s="25">
        <f t="shared" si="165"/>
        <v>31</v>
      </c>
      <c r="H3436" s="373">
        <v>-1078.74</v>
      </c>
      <c r="I3436" s="121">
        <f t="shared" si="166"/>
        <v>-33440.94</v>
      </c>
    </row>
    <row r="3437" spans="1:9">
      <c r="A3437" s="23">
        <f t="shared" si="164"/>
        <v>3333</v>
      </c>
      <c r="B3437" s="226"/>
      <c r="C3437" s="226"/>
      <c r="D3437" s="136">
        <v>43053</v>
      </c>
      <c r="E3437" s="136">
        <v>43084</v>
      </c>
      <c r="F3437" s="136">
        <v>43084</v>
      </c>
      <c r="G3437" s="25">
        <f t="shared" si="165"/>
        <v>31</v>
      </c>
      <c r="H3437" s="373">
        <v>-1078.74</v>
      </c>
      <c r="I3437" s="121">
        <f t="shared" si="166"/>
        <v>-33440.94</v>
      </c>
    </row>
    <row r="3438" spans="1:9">
      <c r="A3438" s="23">
        <f t="shared" si="164"/>
        <v>3334</v>
      </c>
      <c r="B3438" s="226"/>
      <c r="C3438" s="226"/>
      <c r="D3438" s="136">
        <v>43059</v>
      </c>
      <c r="E3438" s="136">
        <v>43084</v>
      </c>
      <c r="F3438" s="136">
        <v>43084</v>
      </c>
      <c r="G3438" s="25">
        <f t="shared" si="165"/>
        <v>25</v>
      </c>
      <c r="H3438" s="373">
        <v>75603.56</v>
      </c>
      <c r="I3438" s="121">
        <f t="shared" si="166"/>
        <v>1890089</v>
      </c>
    </row>
    <row r="3439" spans="1:9">
      <c r="A3439" s="23">
        <f t="shared" si="164"/>
        <v>3335</v>
      </c>
      <c r="B3439" s="226"/>
      <c r="C3439" s="226"/>
      <c r="D3439" s="136">
        <v>43059</v>
      </c>
      <c r="E3439" s="136">
        <v>43084</v>
      </c>
      <c r="F3439" s="136">
        <v>43084</v>
      </c>
      <c r="G3439" s="25">
        <f t="shared" si="165"/>
        <v>25</v>
      </c>
      <c r="H3439" s="373">
        <v>75603.56</v>
      </c>
      <c r="I3439" s="121">
        <f t="shared" si="166"/>
        <v>1890089</v>
      </c>
    </row>
    <row r="3440" spans="1:9">
      <c r="A3440" s="23">
        <f t="shared" si="164"/>
        <v>3336</v>
      </c>
      <c r="B3440" s="226"/>
      <c r="C3440" s="226"/>
      <c r="D3440" s="136">
        <v>43059</v>
      </c>
      <c r="E3440" s="136">
        <v>43084</v>
      </c>
      <c r="F3440" s="136">
        <v>43084</v>
      </c>
      <c r="G3440" s="25">
        <f t="shared" si="165"/>
        <v>25</v>
      </c>
      <c r="H3440" s="373">
        <v>69511.89</v>
      </c>
      <c r="I3440" s="121">
        <f t="shared" si="166"/>
        <v>1737797.25</v>
      </c>
    </row>
    <row r="3441" spans="1:9">
      <c r="A3441" s="23">
        <f t="shared" si="164"/>
        <v>3337</v>
      </c>
      <c r="B3441" s="226"/>
      <c r="C3441" s="226"/>
      <c r="D3441" s="136">
        <v>43059</v>
      </c>
      <c r="E3441" s="136">
        <v>43084</v>
      </c>
      <c r="F3441" s="136">
        <v>43084</v>
      </c>
      <c r="G3441" s="25">
        <f t="shared" si="165"/>
        <v>25</v>
      </c>
      <c r="H3441" s="373">
        <v>75603.56</v>
      </c>
      <c r="I3441" s="121">
        <f t="shared" si="166"/>
        <v>1890089</v>
      </c>
    </row>
    <row r="3442" spans="1:9">
      <c r="A3442" s="23">
        <f t="shared" si="164"/>
        <v>3338</v>
      </c>
      <c r="B3442" s="226"/>
      <c r="C3442" s="226"/>
      <c r="D3442" s="136">
        <v>43059</v>
      </c>
      <c r="E3442" s="136">
        <v>43084</v>
      </c>
      <c r="F3442" s="136">
        <v>43084</v>
      </c>
      <c r="G3442" s="25">
        <f t="shared" si="165"/>
        <v>25</v>
      </c>
      <c r="H3442" s="373">
        <v>75603.56</v>
      </c>
      <c r="I3442" s="121">
        <f t="shared" si="166"/>
        <v>1890089</v>
      </c>
    </row>
    <row r="3443" spans="1:9">
      <c r="A3443" s="23">
        <f t="shared" si="164"/>
        <v>3339</v>
      </c>
      <c r="B3443" s="226"/>
      <c r="C3443" s="226"/>
      <c r="D3443" s="136">
        <v>43059</v>
      </c>
      <c r="E3443" s="136">
        <v>43084</v>
      </c>
      <c r="F3443" s="136">
        <v>43084</v>
      </c>
      <c r="G3443" s="25">
        <f t="shared" si="165"/>
        <v>25</v>
      </c>
      <c r="H3443" s="373">
        <v>75603.56</v>
      </c>
      <c r="I3443" s="121">
        <f t="shared" si="166"/>
        <v>1890089</v>
      </c>
    </row>
    <row r="3444" spans="1:9">
      <c r="A3444" s="23">
        <f t="shared" si="164"/>
        <v>3340</v>
      </c>
      <c r="B3444" s="226"/>
      <c r="C3444" s="226"/>
      <c r="D3444" s="136">
        <v>43059</v>
      </c>
      <c r="E3444" s="136">
        <v>43084</v>
      </c>
      <c r="F3444" s="136">
        <v>43084</v>
      </c>
      <c r="G3444" s="25">
        <f t="shared" si="165"/>
        <v>25</v>
      </c>
      <c r="H3444" s="373">
        <v>69511.89</v>
      </c>
      <c r="I3444" s="121">
        <f t="shared" si="166"/>
        <v>1737797.25</v>
      </c>
    </row>
    <row r="3445" spans="1:9">
      <c r="A3445" s="23">
        <f t="shared" si="164"/>
        <v>3341</v>
      </c>
      <c r="B3445" s="226"/>
      <c r="C3445" s="226"/>
      <c r="D3445" s="136">
        <v>43061</v>
      </c>
      <c r="E3445" s="136">
        <v>43084</v>
      </c>
      <c r="F3445" s="136">
        <v>43084</v>
      </c>
      <c r="G3445" s="25">
        <f t="shared" si="165"/>
        <v>23</v>
      </c>
      <c r="H3445" s="373">
        <v>70879.48</v>
      </c>
      <c r="I3445" s="121">
        <f t="shared" si="166"/>
        <v>1630228.04</v>
      </c>
    </row>
    <row r="3446" spans="1:9">
      <c r="A3446" s="23">
        <f t="shared" ref="A3446:A3484" si="167">A3445+1</f>
        <v>3342</v>
      </c>
      <c r="B3446" s="226"/>
      <c r="C3446" s="226"/>
      <c r="D3446" s="136">
        <v>43061</v>
      </c>
      <c r="E3446" s="136">
        <v>43084</v>
      </c>
      <c r="F3446" s="136">
        <v>43084</v>
      </c>
      <c r="G3446" s="25">
        <f t="shared" si="165"/>
        <v>23</v>
      </c>
      <c r="H3446" s="373">
        <v>70879.48</v>
      </c>
      <c r="I3446" s="121">
        <f t="shared" si="166"/>
        <v>1630228.04</v>
      </c>
    </row>
    <row r="3447" spans="1:9">
      <c r="A3447" s="23">
        <f t="shared" si="167"/>
        <v>3343</v>
      </c>
      <c r="B3447" s="226"/>
      <c r="C3447" s="226"/>
      <c r="D3447" s="136">
        <v>43061</v>
      </c>
      <c r="E3447" s="136">
        <v>43084</v>
      </c>
      <c r="F3447" s="136">
        <v>43084</v>
      </c>
      <c r="G3447" s="25">
        <f t="shared" si="165"/>
        <v>23</v>
      </c>
      <c r="H3447" s="373">
        <v>70879.48</v>
      </c>
      <c r="I3447" s="121">
        <f t="shared" si="166"/>
        <v>1630228.04</v>
      </c>
    </row>
    <row r="3448" spans="1:9">
      <c r="A3448" s="23">
        <f t="shared" si="167"/>
        <v>3344</v>
      </c>
      <c r="B3448" s="226"/>
      <c r="C3448" s="226"/>
      <c r="D3448" s="136">
        <v>43061</v>
      </c>
      <c r="E3448" s="136">
        <v>43084</v>
      </c>
      <c r="F3448" s="136">
        <v>43084</v>
      </c>
      <c r="G3448" s="25">
        <f t="shared" si="165"/>
        <v>23</v>
      </c>
      <c r="H3448" s="373">
        <v>70879.48</v>
      </c>
      <c r="I3448" s="121">
        <f t="shared" si="166"/>
        <v>1630228.04</v>
      </c>
    </row>
    <row r="3449" spans="1:9">
      <c r="A3449" s="23">
        <f t="shared" si="167"/>
        <v>3345</v>
      </c>
      <c r="B3449" s="226"/>
      <c r="C3449" s="226"/>
      <c r="D3449" s="136">
        <v>43068</v>
      </c>
      <c r="E3449" s="136">
        <v>43084</v>
      </c>
      <c r="F3449" s="136">
        <v>43084</v>
      </c>
      <c r="G3449" s="25">
        <f t="shared" si="165"/>
        <v>16</v>
      </c>
      <c r="H3449" s="373">
        <v>70886.850000000006</v>
      </c>
      <c r="I3449" s="121">
        <f t="shared" si="166"/>
        <v>1134189.6000000001</v>
      </c>
    </row>
    <row r="3450" spans="1:9">
      <c r="A3450" s="23">
        <f t="shared" si="167"/>
        <v>3346</v>
      </c>
      <c r="B3450" s="226"/>
      <c r="C3450" s="226"/>
      <c r="D3450" s="136">
        <v>43068</v>
      </c>
      <c r="E3450" s="136">
        <v>43084</v>
      </c>
      <c r="F3450" s="136">
        <v>43084</v>
      </c>
      <c r="G3450" s="25">
        <f t="shared" si="165"/>
        <v>16</v>
      </c>
      <c r="H3450" s="373">
        <v>70886.850000000006</v>
      </c>
      <c r="I3450" s="121">
        <f t="shared" si="166"/>
        <v>1134189.6000000001</v>
      </c>
    </row>
    <row r="3451" spans="1:9">
      <c r="A3451" s="23">
        <f t="shared" si="167"/>
        <v>3347</v>
      </c>
      <c r="B3451" s="226"/>
      <c r="C3451" s="226"/>
      <c r="D3451" s="136">
        <v>43068</v>
      </c>
      <c r="E3451" s="136">
        <v>43084</v>
      </c>
      <c r="F3451" s="136">
        <v>43084</v>
      </c>
      <c r="G3451" s="25">
        <f t="shared" si="165"/>
        <v>16</v>
      </c>
      <c r="H3451" s="373">
        <v>70886.850000000006</v>
      </c>
      <c r="I3451" s="121">
        <f t="shared" si="166"/>
        <v>1134189.6000000001</v>
      </c>
    </row>
    <row r="3452" spans="1:9">
      <c r="A3452" s="23">
        <f t="shared" si="167"/>
        <v>3348</v>
      </c>
      <c r="B3452" s="226"/>
      <c r="C3452" s="226"/>
      <c r="D3452" s="136">
        <v>43068</v>
      </c>
      <c r="E3452" s="136">
        <v>43084</v>
      </c>
      <c r="F3452" s="136">
        <v>43084</v>
      </c>
      <c r="G3452" s="25">
        <f t="shared" si="165"/>
        <v>16</v>
      </c>
      <c r="H3452" s="373">
        <v>77099.149999999994</v>
      </c>
      <c r="I3452" s="121">
        <f t="shared" si="166"/>
        <v>1233586.3999999999</v>
      </c>
    </row>
    <row r="3453" spans="1:9">
      <c r="A3453" s="23">
        <f t="shared" si="167"/>
        <v>3349</v>
      </c>
      <c r="B3453" s="226"/>
      <c r="C3453" s="226"/>
      <c r="D3453" s="136">
        <v>43068</v>
      </c>
      <c r="E3453" s="136">
        <v>43084</v>
      </c>
      <c r="F3453" s="136">
        <v>43084</v>
      </c>
      <c r="G3453" s="25">
        <f t="shared" si="165"/>
        <v>16</v>
      </c>
      <c r="H3453" s="373">
        <v>77099.149999999994</v>
      </c>
      <c r="I3453" s="121">
        <f t="shared" si="166"/>
        <v>1233586.3999999999</v>
      </c>
    </row>
    <row r="3454" spans="1:9">
      <c r="A3454" s="23">
        <f t="shared" si="167"/>
        <v>3350</v>
      </c>
      <c r="B3454" s="226"/>
      <c r="C3454" s="226"/>
      <c r="D3454" s="136">
        <v>43068</v>
      </c>
      <c r="E3454" s="136">
        <v>43084</v>
      </c>
      <c r="F3454" s="136">
        <v>43084</v>
      </c>
      <c r="G3454" s="25">
        <f t="shared" si="165"/>
        <v>16</v>
      </c>
      <c r="H3454" s="373">
        <v>70886.850000000006</v>
      </c>
      <c r="I3454" s="121">
        <f t="shared" si="166"/>
        <v>1134189.6000000001</v>
      </c>
    </row>
    <row r="3455" spans="1:9">
      <c r="A3455" s="23">
        <f t="shared" si="167"/>
        <v>3351</v>
      </c>
      <c r="B3455" s="226"/>
      <c r="C3455" s="226"/>
      <c r="D3455" s="136">
        <v>43068</v>
      </c>
      <c r="E3455" s="136">
        <v>43084</v>
      </c>
      <c r="F3455" s="136">
        <v>43084</v>
      </c>
      <c r="G3455" s="25">
        <f t="shared" si="165"/>
        <v>16</v>
      </c>
      <c r="H3455" s="373">
        <v>70886.850000000006</v>
      </c>
      <c r="I3455" s="121">
        <f t="shared" si="166"/>
        <v>1134189.6000000001</v>
      </c>
    </row>
    <row r="3456" spans="1:9">
      <c r="A3456" s="23">
        <f t="shared" si="167"/>
        <v>3352</v>
      </c>
      <c r="B3456" s="226"/>
      <c r="C3456" s="226"/>
      <c r="D3456" s="136">
        <v>43068</v>
      </c>
      <c r="E3456" s="136">
        <v>43084</v>
      </c>
      <c r="F3456" s="136">
        <v>43084</v>
      </c>
      <c r="G3456" s="25">
        <f t="shared" si="165"/>
        <v>16</v>
      </c>
      <c r="H3456" s="373">
        <v>77099.149999999994</v>
      </c>
      <c r="I3456" s="121">
        <f t="shared" si="166"/>
        <v>1233586.3999999999</v>
      </c>
    </row>
    <row r="3457" spans="1:9">
      <c r="A3457" s="23">
        <f t="shared" si="167"/>
        <v>3353</v>
      </c>
      <c r="B3457" s="226"/>
      <c r="C3457" s="226"/>
      <c r="D3457" s="136">
        <v>43068</v>
      </c>
      <c r="E3457" s="136">
        <v>43084</v>
      </c>
      <c r="F3457" s="136">
        <v>43084</v>
      </c>
      <c r="G3457" s="25">
        <f t="shared" si="165"/>
        <v>16</v>
      </c>
      <c r="H3457" s="373">
        <v>70886.850000000006</v>
      </c>
      <c r="I3457" s="121">
        <f t="shared" si="166"/>
        <v>1134189.6000000001</v>
      </c>
    </row>
    <row r="3458" spans="1:9">
      <c r="A3458" s="23">
        <f t="shared" si="167"/>
        <v>3354</v>
      </c>
      <c r="B3458" s="226"/>
      <c r="C3458" s="226"/>
      <c r="D3458" s="136">
        <v>43068</v>
      </c>
      <c r="E3458" s="136">
        <v>43084</v>
      </c>
      <c r="F3458" s="136">
        <v>43084</v>
      </c>
      <c r="G3458" s="25">
        <f t="shared" si="165"/>
        <v>16</v>
      </c>
      <c r="H3458" s="373">
        <v>77099.149999999994</v>
      </c>
      <c r="I3458" s="121">
        <f t="shared" si="166"/>
        <v>1233586.3999999999</v>
      </c>
    </row>
    <row r="3459" spans="1:9">
      <c r="A3459" s="23">
        <f t="shared" si="167"/>
        <v>3355</v>
      </c>
      <c r="B3459" s="226"/>
      <c r="C3459" s="226"/>
      <c r="D3459" s="136">
        <v>43068</v>
      </c>
      <c r="E3459" s="136">
        <v>43084</v>
      </c>
      <c r="F3459" s="136">
        <v>43084</v>
      </c>
      <c r="G3459" s="25">
        <f t="shared" si="165"/>
        <v>16</v>
      </c>
      <c r="H3459" s="373">
        <v>77099.149999999994</v>
      </c>
      <c r="I3459" s="121">
        <f t="shared" si="166"/>
        <v>1233586.3999999999</v>
      </c>
    </row>
    <row r="3460" spans="1:9">
      <c r="A3460" s="23">
        <f t="shared" si="167"/>
        <v>3356</v>
      </c>
      <c r="B3460" s="226"/>
      <c r="C3460" s="226"/>
      <c r="D3460" s="136">
        <v>43068</v>
      </c>
      <c r="E3460" s="136">
        <v>43084</v>
      </c>
      <c r="F3460" s="136">
        <v>43084</v>
      </c>
      <c r="G3460" s="25">
        <f t="shared" si="165"/>
        <v>16</v>
      </c>
      <c r="H3460" s="373">
        <v>78538.5</v>
      </c>
      <c r="I3460" s="121">
        <f t="shared" si="166"/>
        <v>1256616</v>
      </c>
    </row>
    <row r="3461" spans="1:9">
      <c r="A3461" s="23">
        <f t="shared" si="167"/>
        <v>3357</v>
      </c>
      <c r="B3461" s="226" t="s">
        <v>278</v>
      </c>
      <c r="C3461" s="226" t="s">
        <v>672</v>
      </c>
      <c r="D3461" s="136">
        <v>43073</v>
      </c>
      <c r="E3461" s="136">
        <v>43095</v>
      </c>
      <c r="F3461" s="136">
        <v>43095</v>
      </c>
      <c r="G3461" s="25">
        <f t="shared" si="165"/>
        <v>22</v>
      </c>
      <c r="H3461" s="373">
        <v>78070.06</v>
      </c>
      <c r="I3461" s="121">
        <f t="shared" si="166"/>
        <v>1717541.32</v>
      </c>
    </row>
    <row r="3462" spans="1:9">
      <c r="A3462" s="23">
        <f t="shared" si="167"/>
        <v>3358</v>
      </c>
      <c r="B3462" s="226"/>
      <c r="C3462" s="226"/>
      <c r="D3462" s="136">
        <v>43073</v>
      </c>
      <c r="E3462" s="136">
        <v>43095</v>
      </c>
      <c r="F3462" s="136">
        <v>43095</v>
      </c>
      <c r="G3462" s="25">
        <f t="shared" si="165"/>
        <v>22</v>
      </c>
      <c r="H3462" s="373">
        <v>78070.06</v>
      </c>
      <c r="I3462" s="121">
        <f t="shared" si="166"/>
        <v>1717541.32</v>
      </c>
    </row>
    <row r="3463" spans="1:9">
      <c r="A3463" s="23">
        <f t="shared" si="167"/>
        <v>3359</v>
      </c>
      <c r="B3463" s="226"/>
      <c r="C3463" s="226"/>
      <c r="D3463" s="136">
        <v>43073</v>
      </c>
      <c r="E3463" s="136">
        <v>43095</v>
      </c>
      <c r="F3463" s="136">
        <v>43095</v>
      </c>
      <c r="G3463" s="25">
        <f t="shared" si="165"/>
        <v>22</v>
      </c>
      <c r="H3463" s="373">
        <v>78070.06</v>
      </c>
      <c r="I3463" s="121">
        <f t="shared" si="166"/>
        <v>1717541.32</v>
      </c>
    </row>
    <row r="3464" spans="1:9">
      <c r="A3464" s="23">
        <f t="shared" si="167"/>
        <v>3360</v>
      </c>
      <c r="B3464" s="226"/>
      <c r="C3464" s="226"/>
      <c r="D3464" s="136">
        <v>43073</v>
      </c>
      <c r="E3464" s="136">
        <v>43095</v>
      </c>
      <c r="F3464" s="136">
        <v>43095</v>
      </c>
      <c r="G3464" s="25">
        <f t="shared" si="165"/>
        <v>22</v>
      </c>
      <c r="H3464" s="373">
        <v>71779.460000000006</v>
      </c>
      <c r="I3464" s="121">
        <f t="shared" si="166"/>
        <v>1579148.12</v>
      </c>
    </row>
    <row r="3465" spans="1:9">
      <c r="A3465" s="23">
        <f t="shared" si="167"/>
        <v>3361</v>
      </c>
      <c r="B3465" s="226"/>
      <c r="C3465" s="226"/>
      <c r="D3465" s="136">
        <v>43073</v>
      </c>
      <c r="E3465" s="136">
        <v>43095</v>
      </c>
      <c r="F3465" s="136">
        <v>43095</v>
      </c>
      <c r="G3465" s="25">
        <f t="shared" si="165"/>
        <v>22</v>
      </c>
      <c r="H3465" s="373">
        <v>71779.460000000006</v>
      </c>
      <c r="I3465" s="121">
        <f t="shared" si="166"/>
        <v>1579148.12</v>
      </c>
    </row>
    <row r="3466" spans="1:9">
      <c r="A3466" s="23">
        <f t="shared" si="167"/>
        <v>3362</v>
      </c>
      <c r="B3466" s="226"/>
      <c r="C3466" s="226"/>
      <c r="D3466" s="136">
        <v>43073</v>
      </c>
      <c r="E3466" s="136">
        <v>43095</v>
      </c>
      <c r="F3466" s="136">
        <v>43095</v>
      </c>
      <c r="G3466" s="25">
        <f t="shared" si="165"/>
        <v>22</v>
      </c>
      <c r="H3466" s="373">
        <v>78070.06</v>
      </c>
      <c r="I3466" s="121">
        <f t="shared" si="166"/>
        <v>1717541.32</v>
      </c>
    </row>
    <row r="3467" spans="1:9">
      <c r="A3467" s="23">
        <f t="shared" si="167"/>
        <v>3363</v>
      </c>
      <c r="B3467" s="226"/>
      <c r="C3467" s="226"/>
      <c r="D3467" s="136">
        <v>43073</v>
      </c>
      <c r="E3467" s="136">
        <v>43095</v>
      </c>
      <c r="F3467" s="136">
        <v>43095</v>
      </c>
      <c r="G3467" s="25">
        <f t="shared" si="165"/>
        <v>22</v>
      </c>
      <c r="H3467" s="373">
        <v>78070.06</v>
      </c>
      <c r="I3467" s="121">
        <f t="shared" si="166"/>
        <v>1717541.32</v>
      </c>
    </row>
    <row r="3468" spans="1:9">
      <c r="A3468" s="23">
        <f t="shared" si="167"/>
        <v>3364</v>
      </c>
      <c r="B3468" s="226"/>
      <c r="C3468" s="226"/>
      <c r="D3468" s="136">
        <v>43073</v>
      </c>
      <c r="E3468" s="136">
        <v>43095</v>
      </c>
      <c r="F3468" s="136">
        <v>43095</v>
      </c>
      <c r="G3468" s="25">
        <f t="shared" si="165"/>
        <v>22</v>
      </c>
      <c r="H3468" s="373">
        <v>78070.06</v>
      </c>
      <c r="I3468" s="121">
        <f t="shared" si="166"/>
        <v>1717541.32</v>
      </c>
    </row>
    <row r="3469" spans="1:9">
      <c r="A3469" s="23">
        <f t="shared" si="167"/>
        <v>3365</v>
      </c>
      <c r="B3469" s="226"/>
      <c r="C3469" s="226"/>
      <c r="D3469" s="136">
        <v>43073</v>
      </c>
      <c r="E3469" s="136">
        <v>43095</v>
      </c>
      <c r="F3469" s="136">
        <v>43095</v>
      </c>
      <c r="G3469" s="25">
        <f t="shared" si="165"/>
        <v>22</v>
      </c>
      <c r="H3469" s="373">
        <v>78070.06</v>
      </c>
      <c r="I3469" s="121">
        <f t="shared" si="166"/>
        <v>1717541.32</v>
      </c>
    </row>
    <row r="3470" spans="1:9">
      <c r="A3470" s="23">
        <f t="shared" si="167"/>
        <v>3366</v>
      </c>
      <c r="B3470" s="226"/>
      <c r="C3470" s="226"/>
      <c r="D3470" s="136">
        <v>43073</v>
      </c>
      <c r="E3470" s="136">
        <v>43095</v>
      </c>
      <c r="F3470" s="136">
        <v>43095</v>
      </c>
      <c r="G3470" s="25">
        <f t="shared" si="165"/>
        <v>22</v>
      </c>
      <c r="H3470" s="373">
        <v>78070.06</v>
      </c>
      <c r="I3470" s="121">
        <f t="shared" si="166"/>
        <v>1717541.32</v>
      </c>
    </row>
    <row r="3471" spans="1:9">
      <c r="A3471" s="23">
        <f t="shared" si="167"/>
        <v>3367</v>
      </c>
      <c r="B3471" s="226"/>
      <c r="C3471" s="226"/>
      <c r="D3471" s="136">
        <v>43076</v>
      </c>
      <c r="E3471" s="136">
        <v>43095</v>
      </c>
      <c r="F3471" s="136">
        <v>43095</v>
      </c>
      <c r="G3471" s="25">
        <f t="shared" si="165"/>
        <v>19</v>
      </c>
      <c r="H3471" s="373">
        <v>79246.97</v>
      </c>
      <c r="I3471" s="121">
        <f t="shared" si="166"/>
        <v>1505692.43</v>
      </c>
    </row>
    <row r="3472" spans="1:9">
      <c r="A3472" s="23">
        <f t="shared" si="167"/>
        <v>3368</v>
      </c>
      <c r="B3472" s="226"/>
      <c r="C3472" s="226"/>
      <c r="D3472" s="136">
        <v>43076</v>
      </c>
      <c r="E3472" s="136">
        <v>43095</v>
      </c>
      <c r="F3472" s="136">
        <v>43095</v>
      </c>
      <c r="G3472" s="25">
        <f t="shared" si="165"/>
        <v>19</v>
      </c>
      <c r="H3472" s="373">
        <v>79246.97</v>
      </c>
      <c r="I3472" s="121">
        <f t="shared" si="166"/>
        <v>1505692.43</v>
      </c>
    </row>
    <row r="3473" spans="1:11">
      <c r="A3473" s="23">
        <f t="shared" si="167"/>
        <v>3369</v>
      </c>
      <c r="B3473" s="226"/>
      <c r="C3473" s="226"/>
      <c r="D3473" s="136">
        <v>43076</v>
      </c>
      <c r="E3473" s="136">
        <v>43095</v>
      </c>
      <c r="F3473" s="136">
        <v>43095</v>
      </c>
      <c r="G3473" s="25">
        <f t="shared" si="165"/>
        <v>19</v>
      </c>
      <c r="H3473" s="373">
        <v>72861.59</v>
      </c>
      <c r="I3473" s="121">
        <f t="shared" si="166"/>
        <v>1384370.21</v>
      </c>
    </row>
    <row r="3474" spans="1:11">
      <c r="A3474" s="23">
        <f t="shared" si="167"/>
        <v>3370</v>
      </c>
      <c r="B3474" s="226"/>
      <c r="C3474" s="226"/>
      <c r="D3474" s="136">
        <v>43080</v>
      </c>
      <c r="E3474" s="136">
        <v>43095</v>
      </c>
      <c r="F3474" s="136">
        <v>43095</v>
      </c>
      <c r="G3474" s="25">
        <f t="shared" si="165"/>
        <v>15</v>
      </c>
      <c r="H3474" s="373">
        <v>79489.08</v>
      </c>
      <c r="I3474" s="121">
        <f t="shared" si="166"/>
        <v>1192336.2</v>
      </c>
    </row>
    <row r="3475" spans="1:11">
      <c r="A3475" s="23">
        <f t="shared" si="167"/>
        <v>3371</v>
      </c>
      <c r="B3475" s="226"/>
      <c r="C3475" s="226"/>
      <c r="D3475" s="136">
        <v>43080</v>
      </c>
      <c r="E3475" s="136">
        <v>43095</v>
      </c>
      <c r="F3475" s="136">
        <v>43095</v>
      </c>
      <c r="G3475" s="25">
        <f t="shared" si="165"/>
        <v>15</v>
      </c>
      <c r="H3475" s="373">
        <v>79489.08</v>
      </c>
      <c r="I3475" s="121">
        <f t="shared" si="166"/>
        <v>1192336.2</v>
      </c>
    </row>
    <row r="3476" spans="1:11">
      <c r="A3476" s="23">
        <f t="shared" si="167"/>
        <v>3372</v>
      </c>
      <c r="B3476" s="226"/>
      <c r="C3476" s="226"/>
      <c r="D3476" s="136">
        <v>43080</v>
      </c>
      <c r="E3476" s="136">
        <v>43095</v>
      </c>
      <c r="F3476" s="136">
        <v>43095</v>
      </c>
      <c r="G3476" s="25">
        <f t="shared" si="165"/>
        <v>15</v>
      </c>
      <c r="H3476" s="373">
        <v>73084.39</v>
      </c>
      <c r="I3476" s="121">
        <f t="shared" si="166"/>
        <v>1096265.8500000001</v>
      </c>
    </row>
    <row r="3477" spans="1:11">
      <c r="A3477" s="23">
        <f t="shared" si="167"/>
        <v>3373</v>
      </c>
      <c r="B3477" s="226"/>
      <c r="C3477" s="226"/>
      <c r="D3477" s="136">
        <v>43076</v>
      </c>
      <c r="E3477" s="136">
        <v>43095</v>
      </c>
      <c r="F3477" s="136">
        <v>43095</v>
      </c>
      <c r="G3477" s="25">
        <f t="shared" si="165"/>
        <v>19</v>
      </c>
      <c r="H3477" s="373">
        <v>79246.97</v>
      </c>
      <c r="I3477" s="121">
        <f t="shared" si="166"/>
        <v>1505692.43</v>
      </c>
    </row>
    <row r="3478" spans="1:11">
      <c r="A3478" s="23">
        <f t="shared" si="167"/>
        <v>3374</v>
      </c>
      <c r="B3478" s="226"/>
      <c r="C3478" s="226"/>
      <c r="D3478" s="136">
        <v>43080</v>
      </c>
      <c r="E3478" s="136">
        <v>43095</v>
      </c>
      <c r="F3478" s="136">
        <v>43095</v>
      </c>
      <c r="G3478" s="25">
        <f t="shared" si="165"/>
        <v>15</v>
      </c>
      <c r="H3478" s="373">
        <v>79489.08</v>
      </c>
      <c r="I3478" s="121">
        <f t="shared" si="166"/>
        <v>1192336.2</v>
      </c>
    </row>
    <row r="3479" spans="1:11">
      <c r="A3479" s="23">
        <f t="shared" si="167"/>
        <v>3375</v>
      </c>
      <c r="B3479" s="226"/>
      <c r="C3479" s="226"/>
      <c r="D3479" s="136">
        <v>43080</v>
      </c>
      <c r="E3479" s="136">
        <v>43095</v>
      </c>
      <c r="F3479" s="136">
        <v>43095</v>
      </c>
      <c r="G3479" s="25">
        <f t="shared" si="165"/>
        <v>15</v>
      </c>
      <c r="H3479" s="373">
        <v>73084.39</v>
      </c>
      <c r="I3479" s="121">
        <f t="shared" si="166"/>
        <v>1096265.8500000001</v>
      </c>
    </row>
    <row r="3480" spans="1:11">
      <c r="A3480" s="23">
        <f t="shared" si="167"/>
        <v>3376</v>
      </c>
      <c r="B3480" s="226"/>
      <c r="C3480" s="226"/>
      <c r="D3480" s="136">
        <v>43080</v>
      </c>
      <c r="E3480" s="136">
        <v>43095</v>
      </c>
      <c r="F3480" s="136">
        <v>43095</v>
      </c>
      <c r="G3480" s="25">
        <f t="shared" si="165"/>
        <v>15</v>
      </c>
      <c r="H3480" s="373">
        <v>73084.39</v>
      </c>
      <c r="I3480" s="121">
        <f t="shared" si="166"/>
        <v>1096265.8500000001</v>
      </c>
    </row>
    <row r="3481" spans="1:11">
      <c r="A3481" s="23">
        <f t="shared" si="167"/>
        <v>3377</v>
      </c>
      <c r="B3481" s="226"/>
      <c r="C3481" s="226"/>
      <c r="D3481" s="136">
        <v>43080</v>
      </c>
      <c r="E3481" s="136">
        <v>43095</v>
      </c>
      <c r="F3481" s="136">
        <v>43095</v>
      </c>
      <c r="G3481" s="25">
        <f t="shared" si="165"/>
        <v>15</v>
      </c>
      <c r="H3481" s="373">
        <v>73084.39</v>
      </c>
      <c r="I3481" s="121">
        <f t="shared" si="166"/>
        <v>1096265.8500000001</v>
      </c>
    </row>
    <row r="3482" spans="1:11">
      <c r="A3482" s="23">
        <f t="shared" si="167"/>
        <v>3378</v>
      </c>
      <c r="B3482" s="226"/>
      <c r="C3482" s="226"/>
      <c r="D3482" s="136">
        <v>43080</v>
      </c>
      <c r="E3482" s="136">
        <v>43095</v>
      </c>
      <c r="F3482" s="136">
        <v>43095</v>
      </c>
      <c r="G3482" s="25">
        <f t="shared" si="165"/>
        <v>15</v>
      </c>
      <c r="H3482" s="373">
        <v>79489.08</v>
      </c>
      <c r="I3482" s="121">
        <f t="shared" si="166"/>
        <v>1192336.2</v>
      </c>
    </row>
    <row r="3483" spans="1:11">
      <c r="A3483" s="23">
        <f t="shared" si="167"/>
        <v>3379</v>
      </c>
      <c r="B3483" s="226"/>
      <c r="C3483" s="226"/>
      <c r="D3483" s="136">
        <v>43080</v>
      </c>
      <c r="E3483" s="136">
        <v>43095</v>
      </c>
      <c r="F3483" s="136">
        <v>43095</v>
      </c>
      <c r="G3483" s="25">
        <f t="shared" si="165"/>
        <v>15</v>
      </c>
      <c r="H3483" s="373">
        <v>79489.08</v>
      </c>
      <c r="I3483" s="121">
        <f t="shared" si="166"/>
        <v>1192336.2</v>
      </c>
    </row>
    <row r="3484" spans="1:11">
      <c r="A3484" s="23">
        <f t="shared" si="167"/>
        <v>3380</v>
      </c>
      <c r="B3484" s="226"/>
      <c r="C3484" s="226"/>
      <c r="D3484" s="136">
        <v>43080</v>
      </c>
      <c r="E3484" s="136">
        <v>43095</v>
      </c>
      <c r="F3484" s="136">
        <v>43095</v>
      </c>
      <c r="G3484" s="25">
        <f t="shared" si="165"/>
        <v>15</v>
      </c>
      <c r="H3484" s="373">
        <v>79489.08</v>
      </c>
      <c r="I3484" s="121">
        <f t="shared" si="166"/>
        <v>1192336.2</v>
      </c>
    </row>
    <row r="3485" spans="1:11">
      <c r="A3485" s="23"/>
      <c r="B3485" s="23"/>
      <c r="C3485" s="23"/>
      <c r="D3485" s="24"/>
      <c r="E3485" s="27"/>
      <c r="F3485" s="24"/>
      <c r="G3485" s="24"/>
      <c r="H3485" s="378"/>
      <c r="I3485" s="27"/>
      <c r="J3485" s="26"/>
      <c r="K3485" s="28"/>
    </row>
    <row r="3486" spans="1:11" ht="16.5" thickBot="1">
      <c r="A3486" s="23">
        <f>A3484+1</f>
        <v>3381</v>
      </c>
      <c r="B3486" s="16" t="s">
        <v>314</v>
      </c>
      <c r="C3486" s="227"/>
      <c r="E3486" s="27"/>
      <c r="F3486" s="24"/>
      <c r="G3486" s="439">
        <f>IF(H3486=0,0,I3486/H3486)</f>
        <v>24.916890768580409</v>
      </c>
      <c r="H3486" s="377">
        <f>SUM(H105:H3484)</f>
        <v>180978964.1906803</v>
      </c>
      <c r="I3486" s="132">
        <f>SUM(I105:I3484)</f>
        <v>4509433082.1500063</v>
      </c>
    </row>
    <row r="3487" spans="1:11" ht="15.75" thickTop="1"/>
    <row r="3488" spans="1:11">
      <c r="A3488" s="156"/>
      <c r="B3488" s="156"/>
      <c r="C3488" s="156"/>
      <c r="D3488" s="156"/>
    </row>
    <row r="3489" spans="1:10" s="156" customFormat="1">
      <c r="A3489" s="156" t="s">
        <v>452</v>
      </c>
    </row>
    <row r="3490" spans="1:10" s="156" customFormat="1">
      <c r="A3490" s="156" t="s">
        <v>453</v>
      </c>
    </row>
    <row r="3491" spans="1:10" s="156" customFormat="1">
      <c r="A3491" s="156" t="s">
        <v>454</v>
      </c>
    </row>
    <row r="3492" spans="1:10" s="156" customFormat="1">
      <c r="A3492" s="156" t="s">
        <v>309</v>
      </c>
    </row>
    <row r="3495" spans="1:10" ht="15.75">
      <c r="A3495" s="13"/>
      <c r="B3495" s="13"/>
      <c r="C3495" s="13"/>
      <c r="D3495" s="17"/>
      <c r="E3495" s="18" t="s">
        <v>267</v>
      </c>
      <c r="F3495" s="18" t="s">
        <v>252</v>
      </c>
      <c r="G3495" s="20"/>
      <c r="H3495" s="20"/>
      <c r="I3495" s="15"/>
      <c r="J3495" s="21"/>
    </row>
    <row r="3496" spans="1:10" ht="15.75">
      <c r="A3496" s="18" t="s">
        <v>25</v>
      </c>
      <c r="B3496" s="17" t="s">
        <v>246</v>
      </c>
      <c r="C3496" s="17" t="s">
        <v>254</v>
      </c>
      <c r="D3496" s="17" t="s">
        <v>265</v>
      </c>
      <c r="E3496" s="18" t="s">
        <v>45</v>
      </c>
      <c r="F3496" s="18" t="s">
        <v>45</v>
      </c>
      <c r="G3496" s="18" t="s">
        <v>45</v>
      </c>
      <c r="H3496" s="19" t="s">
        <v>253</v>
      </c>
      <c r="I3496" s="18" t="s">
        <v>30</v>
      </c>
    </row>
    <row r="3497" spans="1:10" ht="20.25">
      <c r="A3497" s="293" t="s">
        <v>26</v>
      </c>
      <c r="B3497" s="293" t="s">
        <v>247</v>
      </c>
      <c r="C3497" s="293" t="s">
        <v>255</v>
      </c>
      <c r="D3497" s="293" t="s">
        <v>46</v>
      </c>
      <c r="E3497" s="293" t="s">
        <v>46</v>
      </c>
      <c r="F3497" s="293" t="s">
        <v>46</v>
      </c>
      <c r="G3497" s="293" t="s">
        <v>34</v>
      </c>
      <c r="H3497" s="293" t="s">
        <v>16</v>
      </c>
      <c r="I3497" s="293" t="s">
        <v>37</v>
      </c>
    </row>
    <row r="3498" spans="1:10" ht="15.75">
      <c r="A3498" s="14"/>
      <c r="B3498" s="22" t="s">
        <v>40</v>
      </c>
      <c r="C3498" s="22" t="s">
        <v>41</v>
      </c>
      <c r="D3498" s="22" t="s">
        <v>42</v>
      </c>
      <c r="E3498" s="22" t="s">
        <v>43</v>
      </c>
      <c r="F3498" s="22" t="s">
        <v>49</v>
      </c>
      <c r="G3498" s="22" t="s">
        <v>266</v>
      </c>
      <c r="H3498" s="22" t="s">
        <v>65</v>
      </c>
      <c r="I3498" s="22" t="s">
        <v>218</v>
      </c>
    </row>
    <row r="3499" spans="1:10">
      <c r="B3499" s="225"/>
      <c r="C3499" s="225"/>
    </row>
    <row r="3500" spans="1:10">
      <c r="B3500" s="235" t="s">
        <v>320</v>
      </c>
      <c r="C3500" s="235"/>
    </row>
    <row r="3501" spans="1:10">
      <c r="A3501" s="23">
        <v>1</v>
      </c>
      <c r="B3501" s="226" t="s">
        <v>284</v>
      </c>
      <c r="C3501" s="226" t="s">
        <v>673</v>
      </c>
      <c r="D3501" s="136">
        <v>42746</v>
      </c>
      <c r="E3501" s="136">
        <v>42758</v>
      </c>
      <c r="F3501" s="136">
        <v>42758</v>
      </c>
      <c r="G3501" s="25">
        <f t="shared" ref="G3501:G3514" si="168">F3501-D3501</f>
        <v>12</v>
      </c>
      <c r="H3501" s="373">
        <v>11851.98</v>
      </c>
      <c r="I3501" s="121">
        <f t="shared" ref="I3501:I3514" si="169">ROUND(G3501*H3501,2)</f>
        <v>142223.76</v>
      </c>
    </row>
    <row r="3502" spans="1:10">
      <c r="A3502" s="23">
        <f>A3501+1</f>
        <v>2</v>
      </c>
      <c r="B3502" s="226"/>
      <c r="C3502" s="226"/>
      <c r="D3502" s="136">
        <v>42748</v>
      </c>
      <c r="E3502" s="136">
        <v>42758</v>
      </c>
      <c r="F3502" s="136">
        <v>42758</v>
      </c>
      <c r="G3502" s="25">
        <f t="shared" si="168"/>
        <v>10</v>
      </c>
      <c r="H3502" s="373">
        <v>23703.96</v>
      </c>
      <c r="I3502" s="121">
        <f t="shared" si="169"/>
        <v>237039.6</v>
      </c>
    </row>
    <row r="3503" spans="1:10">
      <c r="A3503" s="23">
        <f>A3502+1</f>
        <v>3</v>
      </c>
      <c r="B3503" s="226"/>
      <c r="C3503" s="226"/>
      <c r="D3503" s="136">
        <v>42749</v>
      </c>
      <c r="E3503" s="136">
        <v>42758</v>
      </c>
      <c r="F3503" s="136">
        <v>42758</v>
      </c>
      <c r="G3503" s="25">
        <f t="shared" si="168"/>
        <v>9</v>
      </c>
      <c r="H3503" s="373">
        <v>23703.96</v>
      </c>
      <c r="I3503" s="121">
        <f t="shared" si="169"/>
        <v>213335.64</v>
      </c>
    </row>
    <row r="3504" spans="1:10">
      <c r="A3504" s="23">
        <f>A3503+1</f>
        <v>4</v>
      </c>
      <c r="B3504" s="226" t="s">
        <v>284</v>
      </c>
      <c r="C3504" s="226" t="s">
        <v>674</v>
      </c>
      <c r="D3504" s="136">
        <v>42755</v>
      </c>
      <c r="E3504" s="136">
        <v>42762</v>
      </c>
      <c r="F3504" s="136">
        <v>42765</v>
      </c>
      <c r="G3504" s="25">
        <f t="shared" si="168"/>
        <v>10</v>
      </c>
      <c r="H3504" s="373">
        <v>11851.98</v>
      </c>
      <c r="I3504" s="121">
        <f t="shared" si="169"/>
        <v>118519.8</v>
      </c>
    </row>
    <row r="3505" spans="1:9">
      <c r="A3505" s="23">
        <f t="shared" ref="A3505:A3514" si="170">A3504+1</f>
        <v>5</v>
      </c>
      <c r="B3505" s="226" t="s">
        <v>284</v>
      </c>
      <c r="C3505" s="226" t="s">
        <v>675</v>
      </c>
      <c r="D3505" s="136">
        <v>42844</v>
      </c>
      <c r="E3505" s="136">
        <v>42856</v>
      </c>
      <c r="F3505" s="136">
        <v>42866</v>
      </c>
      <c r="G3505" s="25">
        <f t="shared" si="168"/>
        <v>22</v>
      </c>
      <c r="H3505" s="373">
        <v>22870.959999999999</v>
      </c>
      <c r="I3505" s="121">
        <f t="shared" si="169"/>
        <v>503161.12</v>
      </c>
    </row>
    <row r="3506" spans="1:9">
      <c r="A3506" s="23">
        <f t="shared" si="170"/>
        <v>6</v>
      </c>
      <c r="B3506" s="226" t="s">
        <v>284</v>
      </c>
      <c r="C3506" s="226" t="s">
        <v>676</v>
      </c>
      <c r="D3506" s="136">
        <v>42845</v>
      </c>
      <c r="E3506" s="136">
        <v>42856</v>
      </c>
      <c r="F3506" s="136">
        <v>42866</v>
      </c>
      <c r="G3506" s="25">
        <f t="shared" si="168"/>
        <v>21</v>
      </c>
      <c r="H3506" s="373">
        <v>35123.26</v>
      </c>
      <c r="I3506" s="121">
        <f t="shared" si="169"/>
        <v>737588.46</v>
      </c>
    </row>
    <row r="3507" spans="1:9">
      <c r="A3507" s="23">
        <f t="shared" si="170"/>
        <v>7</v>
      </c>
      <c r="B3507" s="226" t="s">
        <v>677</v>
      </c>
      <c r="C3507" s="226" t="s">
        <v>678</v>
      </c>
      <c r="D3507" s="136">
        <v>42941</v>
      </c>
      <c r="E3507" s="136">
        <v>42957</v>
      </c>
      <c r="F3507" s="136">
        <v>42957</v>
      </c>
      <c r="G3507" s="25">
        <f t="shared" si="168"/>
        <v>16</v>
      </c>
      <c r="H3507" s="373">
        <v>47906.6</v>
      </c>
      <c r="I3507" s="121">
        <f t="shared" si="169"/>
        <v>766505.6</v>
      </c>
    </row>
    <row r="3508" spans="1:9">
      <c r="A3508" s="23">
        <f t="shared" si="170"/>
        <v>8</v>
      </c>
      <c r="B3508" s="226"/>
      <c r="C3508" s="226"/>
      <c r="D3508" s="136">
        <v>42942</v>
      </c>
      <c r="E3508" s="136">
        <v>42957</v>
      </c>
      <c r="F3508" s="136">
        <v>42957</v>
      </c>
      <c r="G3508" s="25">
        <f t="shared" si="168"/>
        <v>15</v>
      </c>
      <c r="H3508" s="373">
        <v>23656.58</v>
      </c>
      <c r="I3508" s="121">
        <f t="shared" si="169"/>
        <v>354848.7</v>
      </c>
    </row>
    <row r="3509" spans="1:9">
      <c r="A3509" s="23">
        <f t="shared" si="170"/>
        <v>9</v>
      </c>
      <c r="B3509" s="226" t="s">
        <v>677</v>
      </c>
      <c r="C3509" s="226" t="s">
        <v>679</v>
      </c>
      <c r="D3509" s="136">
        <v>43055</v>
      </c>
      <c r="E3509" s="136">
        <v>43070</v>
      </c>
      <c r="F3509" s="136">
        <v>43084</v>
      </c>
      <c r="G3509" s="25">
        <f t="shared" si="168"/>
        <v>29</v>
      </c>
      <c r="H3509" s="373">
        <v>32146.66</v>
      </c>
      <c r="I3509" s="121">
        <f t="shared" si="169"/>
        <v>932253.14</v>
      </c>
    </row>
    <row r="3510" spans="1:9">
      <c r="A3510" s="23">
        <f t="shared" si="170"/>
        <v>10</v>
      </c>
      <c r="B3510" s="226"/>
      <c r="C3510" s="226"/>
      <c r="D3510" s="136">
        <v>43056</v>
      </c>
      <c r="E3510" s="136">
        <v>43070</v>
      </c>
      <c r="F3510" s="136">
        <v>43084</v>
      </c>
      <c r="G3510" s="25">
        <f t="shared" si="168"/>
        <v>28</v>
      </c>
      <c r="H3510" s="373">
        <v>30873.7</v>
      </c>
      <c r="I3510" s="121">
        <f t="shared" si="169"/>
        <v>864463.6</v>
      </c>
    </row>
    <row r="3511" spans="1:9">
      <c r="A3511" s="23">
        <f t="shared" si="170"/>
        <v>11</v>
      </c>
      <c r="B3511" s="226" t="s">
        <v>680</v>
      </c>
      <c r="C3511" s="226" t="s">
        <v>681</v>
      </c>
      <c r="D3511" s="136">
        <v>43031</v>
      </c>
      <c r="E3511" s="136">
        <v>43042</v>
      </c>
      <c r="F3511" s="136">
        <v>43049</v>
      </c>
      <c r="G3511" s="25">
        <f t="shared" si="168"/>
        <v>18</v>
      </c>
      <c r="H3511" s="373">
        <v>28807.34</v>
      </c>
      <c r="I3511" s="121">
        <f t="shared" si="169"/>
        <v>518532.12</v>
      </c>
    </row>
    <row r="3512" spans="1:9">
      <c r="A3512" s="23">
        <f t="shared" si="170"/>
        <v>12</v>
      </c>
      <c r="B3512" s="226"/>
      <c r="C3512" s="226"/>
      <c r="D3512" s="136">
        <v>43032</v>
      </c>
      <c r="E3512" s="136">
        <v>43042</v>
      </c>
      <c r="F3512" s="136">
        <v>43049</v>
      </c>
      <c r="G3512" s="25">
        <f t="shared" si="168"/>
        <v>17</v>
      </c>
      <c r="H3512" s="373">
        <v>43156.12</v>
      </c>
      <c r="I3512" s="121">
        <f t="shared" si="169"/>
        <v>733654.04</v>
      </c>
    </row>
    <row r="3513" spans="1:9">
      <c r="A3513" s="23">
        <f t="shared" si="170"/>
        <v>13</v>
      </c>
      <c r="B3513" s="226"/>
      <c r="C3513" s="226"/>
      <c r="D3513" s="136">
        <v>43033</v>
      </c>
      <c r="E3513" s="136">
        <v>43042</v>
      </c>
      <c r="F3513" s="136">
        <v>43049</v>
      </c>
      <c r="G3513" s="25">
        <f t="shared" si="168"/>
        <v>16</v>
      </c>
      <c r="H3513" s="373">
        <v>28807.360000000001</v>
      </c>
      <c r="I3513" s="121">
        <f t="shared" si="169"/>
        <v>460917.76000000001</v>
      </c>
    </row>
    <row r="3514" spans="1:9">
      <c r="A3514" s="23">
        <f t="shared" si="170"/>
        <v>14</v>
      </c>
      <c r="B3514" s="226"/>
      <c r="C3514" s="226"/>
      <c r="D3514" s="136">
        <v>43034</v>
      </c>
      <c r="E3514" s="136">
        <v>43042</v>
      </c>
      <c r="F3514" s="136">
        <v>43049</v>
      </c>
      <c r="G3514" s="25">
        <f t="shared" si="168"/>
        <v>15</v>
      </c>
      <c r="H3514" s="373">
        <v>28755.33</v>
      </c>
      <c r="I3514" s="121">
        <f t="shared" si="169"/>
        <v>431329.95</v>
      </c>
    </row>
    <row r="3515" spans="1:9">
      <c r="H3515" s="376"/>
    </row>
    <row r="3516" spans="1:9" ht="16.5" thickBot="1">
      <c r="A3516" s="23">
        <f>A3514+1</f>
        <v>15</v>
      </c>
      <c r="B3516" s="16" t="s">
        <v>315</v>
      </c>
      <c r="C3516" s="227"/>
      <c r="E3516" s="27"/>
      <c r="F3516" s="24"/>
      <c r="G3516" s="439">
        <f>IF(H3516=0,0,I3516/H3516)</f>
        <v>17.838483266401891</v>
      </c>
      <c r="H3516" s="377">
        <f>SUM(H3501:H3514)</f>
        <v>393215.79000000004</v>
      </c>
      <c r="I3516" s="132">
        <f>SUM(I3501:I3514)</f>
        <v>7014373.29</v>
      </c>
    </row>
    <row r="3517" spans="1:9" ht="15.75" thickTop="1"/>
    <row r="3519" spans="1:9" s="156" customFormat="1">
      <c r="A3519" s="156" t="s">
        <v>452</v>
      </c>
    </row>
    <row r="3520" spans="1:9" s="156" customFormat="1">
      <c r="A3520" s="156" t="s">
        <v>453</v>
      </c>
    </row>
    <row r="3521" spans="1:9" s="156" customFormat="1">
      <c r="A3521" s="156" t="s">
        <v>454</v>
      </c>
    </row>
    <row r="3522" spans="1:9" s="156" customFormat="1">
      <c r="A3522" s="156" t="s">
        <v>309</v>
      </c>
    </row>
    <row r="3524" spans="1:9">
      <c r="A3524" s="16" t="s">
        <v>739</v>
      </c>
    </row>
    <row r="3528" spans="1:9" ht="15.75">
      <c r="A3528" s="18" t="s">
        <v>25</v>
      </c>
      <c r="B3528" s="17" t="s">
        <v>246</v>
      </c>
      <c r="C3528" s="17" t="s">
        <v>254</v>
      </c>
      <c r="D3528" s="17" t="s">
        <v>265</v>
      </c>
      <c r="E3528" s="18" t="s">
        <v>45</v>
      </c>
      <c r="F3528" s="18" t="s">
        <v>45</v>
      </c>
      <c r="G3528" s="18" t="s">
        <v>45</v>
      </c>
      <c r="H3528" s="19" t="s">
        <v>253</v>
      </c>
      <c r="I3528" s="18" t="s">
        <v>30</v>
      </c>
    </row>
    <row r="3529" spans="1:9" ht="20.25">
      <c r="A3529" s="293" t="s">
        <v>26</v>
      </c>
      <c r="B3529" s="293" t="s">
        <v>247</v>
      </c>
      <c r="C3529" s="293" t="s">
        <v>255</v>
      </c>
      <c r="D3529" s="293" t="s">
        <v>46</v>
      </c>
      <c r="E3529" s="293" t="s">
        <v>46</v>
      </c>
      <c r="F3529" s="293" t="s">
        <v>46</v>
      </c>
      <c r="G3529" s="293" t="s">
        <v>34</v>
      </c>
      <c r="H3529" s="293" t="s">
        <v>16</v>
      </c>
      <c r="I3529" s="293" t="s">
        <v>37</v>
      </c>
    </row>
    <row r="3530" spans="1:9" ht="15.75">
      <c r="A3530" s="14"/>
      <c r="B3530" s="22" t="s">
        <v>40</v>
      </c>
      <c r="C3530" s="22" t="s">
        <v>41</v>
      </c>
      <c r="D3530" s="22" t="s">
        <v>42</v>
      </c>
      <c r="E3530" s="22" t="s">
        <v>43</v>
      </c>
      <c r="F3530" s="22" t="s">
        <v>49</v>
      </c>
      <c r="G3530" s="22" t="s">
        <v>266</v>
      </c>
      <c r="H3530" s="22" t="s">
        <v>65</v>
      </c>
      <c r="I3530" s="22" t="s">
        <v>218</v>
      </c>
    </row>
    <row r="3531" spans="1:9">
      <c r="B3531" s="225"/>
      <c r="C3531" s="225"/>
    </row>
    <row r="3532" spans="1:9">
      <c r="B3532" s="225" t="s">
        <v>294</v>
      </c>
      <c r="C3532" s="225"/>
    </row>
    <row r="3533" spans="1:9">
      <c r="A3533" s="23">
        <v>1</v>
      </c>
      <c r="B3533" s="226" t="s">
        <v>264</v>
      </c>
      <c r="C3533" s="226" t="s">
        <v>726</v>
      </c>
      <c r="D3533" s="136">
        <v>42746</v>
      </c>
      <c r="E3533" s="136">
        <v>42776</v>
      </c>
      <c r="F3533" s="136">
        <v>42779</v>
      </c>
      <c r="G3533" s="25">
        <f t="shared" ref="G3533:G3551" si="171">F3533-D3533</f>
        <v>33</v>
      </c>
      <c r="H3533" s="373">
        <v>33556.6</v>
      </c>
      <c r="I3533" s="121">
        <f t="shared" ref="I3533:I3551" si="172">ROUND(G3533*H3533,2)</f>
        <v>1107367.8</v>
      </c>
    </row>
    <row r="3534" spans="1:9">
      <c r="A3534" s="23">
        <f>A3533+1</f>
        <v>2</v>
      </c>
      <c r="B3534" s="226"/>
      <c r="C3534" s="226"/>
      <c r="D3534" s="136">
        <v>42747</v>
      </c>
      <c r="E3534" s="136">
        <v>42776</v>
      </c>
      <c r="F3534" s="136">
        <v>42779</v>
      </c>
      <c r="G3534" s="25">
        <f t="shared" si="171"/>
        <v>32</v>
      </c>
      <c r="H3534" s="373">
        <v>32355.399999999998</v>
      </c>
      <c r="I3534" s="121">
        <f t="shared" si="172"/>
        <v>1035372.8</v>
      </c>
    </row>
    <row r="3535" spans="1:9">
      <c r="A3535" s="23">
        <f t="shared" ref="A3535:A3558" si="173">A3534+1</f>
        <v>3</v>
      </c>
      <c r="B3535" s="226"/>
      <c r="C3535" s="226"/>
      <c r="D3535" s="136">
        <v>42751</v>
      </c>
      <c r="E3535" s="136">
        <v>42776</v>
      </c>
      <c r="F3535" s="136">
        <v>42779</v>
      </c>
      <c r="G3535" s="25">
        <f t="shared" si="171"/>
        <v>28</v>
      </c>
      <c r="H3535" s="373">
        <v>31462.2</v>
      </c>
      <c r="I3535" s="121">
        <f t="shared" si="172"/>
        <v>880941.6</v>
      </c>
    </row>
    <row r="3536" spans="1:9">
      <c r="A3536" s="23">
        <f t="shared" si="173"/>
        <v>4</v>
      </c>
      <c r="B3536" s="226"/>
      <c r="C3536" s="226"/>
      <c r="D3536" s="136">
        <v>42752</v>
      </c>
      <c r="E3536" s="136">
        <v>42776</v>
      </c>
      <c r="F3536" s="136">
        <v>42779</v>
      </c>
      <c r="G3536" s="25">
        <f t="shared" si="171"/>
        <v>27</v>
      </c>
      <c r="H3536" s="373">
        <v>32078.2</v>
      </c>
      <c r="I3536" s="121">
        <f t="shared" si="172"/>
        <v>866111.4</v>
      </c>
    </row>
    <row r="3537" spans="1:10">
      <c r="A3537" s="23">
        <f t="shared" si="173"/>
        <v>5</v>
      </c>
      <c r="B3537" s="226" t="s">
        <v>264</v>
      </c>
      <c r="C3537" s="226" t="s">
        <v>727</v>
      </c>
      <c r="D3537" s="136">
        <v>42759</v>
      </c>
      <c r="E3537" s="136">
        <v>42776</v>
      </c>
      <c r="F3537" s="136">
        <v>42779</v>
      </c>
      <c r="G3537" s="25">
        <f t="shared" si="171"/>
        <v>20</v>
      </c>
      <c r="H3537" s="373">
        <v>36205.4</v>
      </c>
      <c r="I3537" s="121">
        <f t="shared" si="172"/>
        <v>724108</v>
      </c>
    </row>
    <row r="3538" spans="1:10">
      <c r="A3538" s="23">
        <f t="shared" si="173"/>
        <v>6</v>
      </c>
      <c r="B3538" s="226"/>
      <c r="C3538" s="226"/>
      <c r="D3538" s="136">
        <v>42760</v>
      </c>
      <c r="E3538" s="136">
        <v>42776</v>
      </c>
      <c r="F3538" s="136">
        <v>42779</v>
      </c>
      <c r="G3538" s="25">
        <f t="shared" si="171"/>
        <v>19</v>
      </c>
      <c r="H3538" s="373">
        <v>34188</v>
      </c>
      <c r="I3538" s="121">
        <f t="shared" si="172"/>
        <v>649572</v>
      </c>
    </row>
    <row r="3539" spans="1:10">
      <c r="A3539" s="23">
        <f t="shared" si="173"/>
        <v>7</v>
      </c>
      <c r="B3539" s="226" t="s">
        <v>264</v>
      </c>
      <c r="C3539" s="226" t="s">
        <v>728</v>
      </c>
      <c r="D3539" s="136">
        <v>42428</v>
      </c>
      <c r="E3539" s="136">
        <v>42803</v>
      </c>
      <c r="F3539" s="136">
        <v>42800</v>
      </c>
      <c r="G3539" s="25">
        <f t="shared" si="171"/>
        <v>372</v>
      </c>
      <c r="H3539" s="373">
        <v>150</v>
      </c>
      <c r="I3539" s="121">
        <f t="shared" si="172"/>
        <v>55800</v>
      </c>
      <c r="J3539" s="16" t="s">
        <v>753</v>
      </c>
    </row>
    <row r="3540" spans="1:10">
      <c r="A3540" s="23">
        <f t="shared" si="173"/>
        <v>8</v>
      </c>
      <c r="B3540" s="226"/>
      <c r="C3540" s="226"/>
      <c r="D3540" s="136">
        <v>42460</v>
      </c>
      <c r="E3540" s="136">
        <v>42803</v>
      </c>
      <c r="F3540" s="136">
        <v>42800</v>
      </c>
      <c r="G3540" s="25">
        <f t="shared" si="171"/>
        <v>340</v>
      </c>
      <c r="H3540" s="373">
        <v>37.5</v>
      </c>
      <c r="I3540" s="121">
        <f t="shared" si="172"/>
        <v>12750</v>
      </c>
    </row>
    <row r="3541" spans="1:10">
      <c r="A3541" s="23">
        <f t="shared" si="173"/>
        <v>9</v>
      </c>
      <c r="B3541" s="226"/>
      <c r="C3541" s="226"/>
      <c r="D3541" s="136">
        <v>42521</v>
      </c>
      <c r="E3541" s="136">
        <v>42803</v>
      </c>
      <c r="F3541" s="136">
        <v>42800</v>
      </c>
      <c r="G3541" s="25">
        <f t="shared" si="171"/>
        <v>279</v>
      </c>
      <c r="H3541" s="373">
        <v>112.5</v>
      </c>
      <c r="I3541" s="121">
        <f t="shared" si="172"/>
        <v>31387.5</v>
      </c>
    </row>
    <row r="3542" spans="1:10">
      <c r="A3542" s="23">
        <f t="shared" si="173"/>
        <v>10</v>
      </c>
      <c r="B3542" s="226"/>
      <c r="C3542" s="226"/>
      <c r="D3542" s="136">
        <v>42490</v>
      </c>
      <c r="E3542" s="136">
        <v>42803</v>
      </c>
      <c r="F3542" s="136">
        <v>42800</v>
      </c>
      <c r="G3542" s="25">
        <f t="shared" si="171"/>
        <v>310</v>
      </c>
      <c r="H3542" s="373">
        <v>75</v>
      </c>
      <c r="I3542" s="121">
        <f t="shared" si="172"/>
        <v>23250</v>
      </c>
    </row>
    <row r="3543" spans="1:10">
      <c r="A3543" s="23">
        <f t="shared" si="173"/>
        <v>11</v>
      </c>
      <c r="B3543" s="226" t="s">
        <v>264</v>
      </c>
      <c r="C3543" s="226" t="s">
        <v>729</v>
      </c>
      <c r="D3543" s="136">
        <v>42783</v>
      </c>
      <c r="E3543" s="136">
        <v>42807</v>
      </c>
      <c r="F3543" s="136">
        <v>42807</v>
      </c>
      <c r="G3543" s="25">
        <f t="shared" si="171"/>
        <v>24</v>
      </c>
      <c r="H3543" s="373">
        <v>30107</v>
      </c>
      <c r="I3543" s="121">
        <f t="shared" si="172"/>
        <v>722568</v>
      </c>
    </row>
    <row r="3544" spans="1:10">
      <c r="A3544" s="23">
        <f t="shared" si="173"/>
        <v>12</v>
      </c>
      <c r="B3544" s="226"/>
      <c r="C3544" s="226"/>
      <c r="D3544" s="136">
        <v>42786</v>
      </c>
      <c r="E3544" s="136">
        <v>42807</v>
      </c>
      <c r="F3544" s="136">
        <v>42807</v>
      </c>
      <c r="G3544" s="25">
        <f t="shared" si="171"/>
        <v>21</v>
      </c>
      <c r="H3544" s="373">
        <v>33017.599999999999</v>
      </c>
      <c r="I3544" s="121">
        <f t="shared" si="172"/>
        <v>693369.6</v>
      </c>
    </row>
    <row r="3545" spans="1:10">
      <c r="A3545" s="23">
        <f t="shared" si="173"/>
        <v>13</v>
      </c>
      <c r="B3545" s="226"/>
      <c r="C3545" s="226"/>
      <c r="D3545" s="136">
        <v>42787</v>
      </c>
      <c r="E3545" s="136">
        <v>42807</v>
      </c>
      <c r="F3545" s="136">
        <v>42807</v>
      </c>
      <c r="G3545" s="25">
        <f t="shared" si="171"/>
        <v>20</v>
      </c>
      <c r="H3545" s="373">
        <v>29675.8</v>
      </c>
      <c r="I3545" s="121">
        <f t="shared" si="172"/>
        <v>593516</v>
      </c>
    </row>
    <row r="3546" spans="1:10">
      <c r="A3546" s="23">
        <f t="shared" si="173"/>
        <v>14</v>
      </c>
      <c r="B3546" s="226" t="s">
        <v>264</v>
      </c>
      <c r="C3546" s="226" t="s">
        <v>730</v>
      </c>
      <c r="D3546" s="136">
        <v>42821</v>
      </c>
      <c r="E3546" s="136">
        <v>42838</v>
      </c>
      <c r="F3546" s="136">
        <v>42839</v>
      </c>
      <c r="G3546" s="25">
        <f t="shared" si="171"/>
        <v>18</v>
      </c>
      <c r="H3546" s="373">
        <v>33202.400000000001</v>
      </c>
      <c r="I3546" s="121">
        <f t="shared" si="172"/>
        <v>597643.19999999995</v>
      </c>
    </row>
    <row r="3547" spans="1:10">
      <c r="A3547" s="23">
        <f t="shared" si="173"/>
        <v>15</v>
      </c>
      <c r="B3547" s="226"/>
      <c r="C3547" s="226"/>
      <c r="D3547" s="136">
        <v>42822</v>
      </c>
      <c r="E3547" s="136">
        <v>42838</v>
      </c>
      <c r="F3547" s="136">
        <v>42839</v>
      </c>
      <c r="G3547" s="25">
        <f t="shared" si="171"/>
        <v>17</v>
      </c>
      <c r="H3547" s="373">
        <v>32447.8</v>
      </c>
      <c r="I3547" s="121">
        <f t="shared" si="172"/>
        <v>551612.6</v>
      </c>
    </row>
    <row r="3548" spans="1:10">
      <c r="A3548" s="23">
        <f t="shared" si="173"/>
        <v>16</v>
      </c>
      <c r="B3548" s="226" t="s">
        <v>264</v>
      </c>
      <c r="C3548" s="226" t="s">
        <v>731</v>
      </c>
      <c r="D3548" s="136">
        <v>42856</v>
      </c>
      <c r="E3548" s="136">
        <v>42900</v>
      </c>
      <c r="F3548" s="136">
        <v>42901</v>
      </c>
      <c r="G3548" s="25">
        <f t="shared" si="171"/>
        <v>45</v>
      </c>
      <c r="H3548" s="373">
        <v>31893.4</v>
      </c>
      <c r="I3548" s="121">
        <f t="shared" si="172"/>
        <v>1435203</v>
      </c>
    </row>
    <row r="3549" spans="1:10">
      <c r="A3549" s="23">
        <f t="shared" si="173"/>
        <v>17</v>
      </c>
      <c r="B3549" s="226"/>
      <c r="C3549" s="226"/>
      <c r="D3549" s="136">
        <v>42857</v>
      </c>
      <c r="E3549" s="136">
        <v>42900</v>
      </c>
      <c r="F3549" s="136">
        <v>42901</v>
      </c>
      <c r="G3549" s="25">
        <f t="shared" si="171"/>
        <v>44</v>
      </c>
      <c r="H3549" s="373">
        <v>33248.6</v>
      </c>
      <c r="I3549" s="121">
        <f t="shared" si="172"/>
        <v>1462938.4</v>
      </c>
    </row>
    <row r="3550" spans="1:10">
      <c r="A3550" s="23">
        <f t="shared" si="173"/>
        <v>18</v>
      </c>
      <c r="B3550" s="226"/>
      <c r="C3550" s="226"/>
      <c r="D3550" s="136">
        <v>42858</v>
      </c>
      <c r="E3550" s="136">
        <v>42900</v>
      </c>
      <c r="F3550" s="136">
        <v>42901</v>
      </c>
      <c r="G3550" s="25">
        <f t="shared" si="171"/>
        <v>43</v>
      </c>
      <c r="H3550" s="373">
        <v>32401.599999999999</v>
      </c>
      <c r="I3550" s="121">
        <f t="shared" si="172"/>
        <v>1393268.8</v>
      </c>
    </row>
    <row r="3551" spans="1:10">
      <c r="A3551" s="23">
        <f t="shared" si="173"/>
        <v>19</v>
      </c>
      <c r="B3551" s="226"/>
      <c r="C3551" s="226"/>
      <c r="D3551" s="136">
        <v>42859</v>
      </c>
      <c r="E3551" s="136">
        <v>42900</v>
      </c>
      <c r="F3551" s="136">
        <v>42901</v>
      </c>
      <c r="G3551" s="25">
        <f t="shared" si="171"/>
        <v>42</v>
      </c>
      <c r="H3551" s="373">
        <v>34788.6</v>
      </c>
      <c r="I3551" s="121">
        <f t="shared" si="172"/>
        <v>1461121.2</v>
      </c>
    </row>
    <row r="3552" spans="1:10">
      <c r="A3552" s="23">
        <f t="shared" si="173"/>
        <v>20</v>
      </c>
      <c r="B3552" s="226" t="s">
        <v>264</v>
      </c>
      <c r="C3552" s="226" t="s">
        <v>732</v>
      </c>
      <c r="D3552" s="136">
        <v>42886</v>
      </c>
      <c r="E3552" s="136">
        <v>42902</v>
      </c>
      <c r="F3552" s="136">
        <v>42912</v>
      </c>
      <c r="G3552" s="25">
        <f t="shared" ref="G3552:G3558" si="174">F3552-D3552</f>
        <v>26</v>
      </c>
      <c r="H3552" s="373">
        <v>318.75</v>
      </c>
      <c r="I3552" s="121">
        <f t="shared" ref="I3552:I3558" si="175">ROUND(G3552*H3552,2)</f>
        <v>8287.5</v>
      </c>
    </row>
    <row r="3553" spans="1:9">
      <c r="A3553" s="23">
        <f t="shared" si="173"/>
        <v>21</v>
      </c>
      <c r="B3553" s="226" t="s">
        <v>264</v>
      </c>
      <c r="C3553" s="226" t="s">
        <v>733</v>
      </c>
      <c r="D3553" s="136">
        <v>42891</v>
      </c>
      <c r="E3553" s="136">
        <v>42930</v>
      </c>
      <c r="F3553" s="136">
        <v>42933</v>
      </c>
      <c r="G3553" s="25">
        <f t="shared" si="174"/>
        <v>42</v>
      </c>
      <c r="H3553" s="373">
        <v>35173.599999999999</v>
      </c>
      <c r="I3553" s="121">
        <f t="shared" si="175"/>
        <v>1477291.2</v>
      </c>
    </row>
    <row r="3554" spans="1:9">
      <c r="A3554" s="23">
        <f t="shared" si="173"/>
        <v>22</v>
      </c>
      <c r="B3554" s="226"/>
      <c r="C3554" s="226"/>
      <c r="D3554" s="136">
        <v>42892</v>
      </c>
      <c r="E3554" s="136">
        <v>42930</v>
      </c>
      <c r="F3554" s="136">
        <v>42933</v>
      </c>
      <c r="G3554" s="25">
        <f t="shared" si="174"/>
        <v>41</v>
      </c>
      <c r="H3554" s="373">
        <v>31847.200000000001</v>
      </c>
      <c r="I3554" s="121">
        <f t="shared" si="175"/>
        <v>1305735.2</v>
      </c>
    </row>
    <row r="3555" spans="1:9">
      <c r="A3555" s="23">
        <f t="shared" si="173"/>
        <v>23</v>
      </c>
      <c r="B3555" s="226" t="s">
        <v>264</v>
      </c>
      <c r="C3555" s="226" t="s">
        <v>734</v>
      </c>
      <c r="D3555" s="136">
        <v>42962</v>
      </c>
      <c r="E3555" s="136">
        <v>42993</v>
      </c>
      <c r="F3555" s="136">
        <v>42993</v>
      </c>
      <c r="G3555" s="25">
        <f t="shared" si="174"/>
        <v>31</v>
      </c>
      <c r="H3555" s="373">
        <v>31385.200000000001</v>
      </c>
      <c r="I3555" s="121">
        <f t="shared" si="175"/>
        <v>972941.2</v>
      </c>
    </row>
    <row r="3556" spans="1:9">
      <c r="A3556" s="23">
        <f t="shared" si="173"/>
        <v>24</v>
      </c>
      <c r="B3556" s="226"/>
      <c r="C3556" s="226"/>
      <c r="D3556" s="136">
        <v>42963</v>
      </c>
      <c r="E3556" s="136">
        <v>42993</v>
      </c>
      <c r="F3556" s="136">
        <v>42993</v>
      </c>
      <c r="G3556" s="25">
        <f t="shared" si="174"/>
        <v>30</v>
      </c>
      <c r="H3556" s="373">
        <v>32155.200000000001</v>
      </c>
      <c r="I3556" s="121">
        <f t="shared" si="175"/>
        <v>964656</v>
      </c>
    </row>
    <row r="3557" spans="1:9">
      <c r="A3557" s="23">
        <f t="shared" si="173"/>
        <v>25</v>
      </c>
      <c r="B3557" s="226"/>
      <c r="C3557" s="226"/>
      <c r="D3557" s="136">
        <v>42964</v>
      </c>
      <c r="E3557" s="136">
        <v>42993</v>
      </c>
      <c r="F3557" s="136">
        <v>42993</v>
      </c>
      <c r="G3557" s="25">
        <f t="shared" si="174"/>
        <v>29</v>
      </c>
      <c r="H3557" s="373">
        <v>32632.6</v>
      </c>
      <c r="I3557" s="121">
        <f t="shared" si="175"/>
        <v>946345.4</v>
      </c>
    </row>
    <row r="3558" spans="1:9">
      <c r="A3558" s="23">
        <f t="shared" si="173"/>
        <v>26</v>
      </c>
      <c r="B3558" s="226" t="s">
        <v>264</v>
      </c>
      <c r="C3558" s="226" t="s">
        <v>735</v>
      </c>
      <c r="D3558" s="136">
        <v>43004</v>
      </c>
      <c r="E3558" s="136">
        <v>43021</v>
      </c>
      <c r="F3558" s="136">
        <v>43024</v>
      </c>
      <c r="G3558" s="25">
        <f t="shared" si="174"/>
        <v>20</v>
      </c>
      <c r="H3558" s="373">
        <v>31816.400000000001</v>
      </c>
      <c r="I3558" s="121">
        <f t="shared" si="175"/>
        <v>636328</v>
      </c>
    </row>
    <row r="3559" spans="1:9">
      <c r="B3559" s="225" t="s">
        <v>261</v>
      </c>
      <c r="C3559" s="225"/>
      <c r="H3559" s="376"/>
    </row>
    <row r="3560" spans="1:9">
      <c r="A3560" s="23">
        <f>A3558+1</f>
        <v>27</v>
      </c>
      <c r="B3560" s="226" t="s">
        <v>286</v>
      </c>
      <c r="C3560" s="226" t="s">
        <v>710</v>
      </c>
      <c r="D3560" s="136">
        <v>42949</v>
      </c>
      <c r="E3560" s="136">
        <v>42993</v>
      </c>
      <c r="F3560" s="136">
        <v>42993</v>
      </c>
      <c r="G3560" s="25">
        <f t="shared" ref="G3560:G3623" si="176">F3560-D3560</f>
        <v>44</v>
      </c>
      <c r="H3560" s="373">
        <v>11241.15</v>
      </c>
      <c r="I3560" s="121">
        <f t="shared" ref="I3560:I3623" si="177">ROUND(G3560*H3560,2)</f>
        <v>494610.6</v>
      </c>
    </row>
    <row r="3561" spans="1:9">
      <c r="A3561" s="23">
        <f>A3560+1</f>
        <v>28</v>
      </c>
      <c r="B3561" s="226"/>
      <c r="C3561" s="226"/>
      <c r="D3561" s="136">
        <v>42951</v>
      </c>
      <c r="E3561" s="136">
        <v>42993</v>
      </c>
      <c r="F3561" s="136">
        <v>42993</v>
      </c>
      <c r="G3561" s="25">
        <f t="shared" si="176"/>
        <v>42</v>
      </c>
      <c r="H3561" s="373">
        <v>7478.5399999999991</v>
      </c>
      <c r="I3561" s="121">
        <f t="shared" si="177"/>
        <v>314098.68</v>
      </c>
    </row>
    <row r="3562" spans="1:9">
      <c r="A3562" s="23">
        <f>A3561+1</f>
        <v>29</v>
      </c>
      <c r="B3562" s="226"/>
      <c r="C3562" s="226"/>
      <c r="D3562" s="136">
        <v>42952</v>
      </c>
      <c r="E3562" s="136">
        <v>42993</v>
      </c>
      <c r="F3562" s="136">
        <v>42993</v>
      </c>
      <c r="G3562" s="25">
        <f t="shared" si="176"/>
        <v>41</v>
      </c>
      <c r="H3562" s="373">
        <v>11219.36</v>
      </c>
      <c r="I3562" s="121">
        <f t="shared" si="177"/>
        <v>459993.76</v>
      </c>
    </row>
    <row r="3563" spans="1:9">
      <c r="A3563" s="23">
        <f>A3562+1</f>
        <v>30</v>
      </c>
      <c r="B3563" s="226"/>
      <c r="C3563" s="226"/>
      <c r="D3563" s="136">
        <v>42953</v>
      </c>
      <c r="E3563" s="136">
        <v>42993</v>
      </c>
      <c r="F3563" s="136">
        <v>42993</v>
      </c>
      <c r="G3563" s="25">
        <f t="shared" si="176"/>
        <v>40</v>
      </c>
      <c r="H3563" s="373">
        <v>7422.52</v>
      </c>
      <c r="I3563" s="121">
        <f t="shared" si="177"/>
        <v>296900.8</v>
      </c>
    </row>
    <row r="3564" spans="1:9">
      <c r="A3564" s="23">
        <f t="shared" ref="A3564:A3627" si="178">A3563+1</f>
        <v>31</v>
      </c>
      <c r="B3564" s="226"/>
      <c r="C3564" s="226"/>
      <c r="D3564" s="136">
        <v>42954</v>
      </c>
      <c r="E3564" s="136">
        <v>42993</v>
      </c>
      <c r="F3564" s="136">
        <v>42993</v>
      </c>
      <c r="G3564" s="25">
        <f t="shared" si="176"/>
        <v>39</v>
      </c>
      <c r="H3564" s="373">
        <v>3737.71</v>
      </c>
      <c r="I3564" s="121">
        <f t="shared" si="177"/>
        <v>145770.69</v>
      </c>
    </row>
    <row r="3565" spans="1:9">
      <c r="A3565" s="23">
        <f t="shared" si="178"/>
        <v>32</v>
      </c>
      <c r="B3565" s="226"/>
      <c r="C3565" s="226"/>
      <c r="D3565" s="136">
        <v>42955</v>
      </c>
      <c r="E3565" s="136">
        <v>42993</v>
      </c>
      <c r="F3565" s="136">
        <v>42993</v>
      </c>
      <c r="G3565" s="25">
        <f t="shared" si="176"/>
        <v>38</v>
      </c>
      <c r="H3565" s="373">
        <v>3739.2700000000004</v>
      </c>
      <c r="I3565" s="121">
        <f t="shared" si="177"/>
        <v>142092.26</v>
      </c>
    </row>
    <row r="3566" spans="1:9">
      <c r="A3566" s="23">
        <f t="shared" si="178"/>
        <v>33</v>
      </c>
      <c r="B3566" s="226"/>
      <c r="C3566" s="226"/>
      <c r="D3566" s="136">
        <v>42956</v>
      </c>
      <c r="E3566" s="136">
        <v>42993</v>
      </c>
      <c r="F3566" s="136">
        <v>42993</v>
      </c>
      <c r="G3566" s="25">
        <f t="shared" si="176"/>
        <v>37</v>
      </c>
      <c r="H3566" s="373">
        <v>7503.44</v>
      </c>
      <c r="I3566" s="121">
        <f t="shared" si="177"/>
        <v>277627.28000000003</v>
      </c>
    </row>
    <row r="3567" spans="1:9">
      <c r="A3567" s="23">
        <f t="shared" si="178"/>
        <v>34</v>
      </c>
      <c r="B3567" s="226"/>
      <c r="C3567" s="226"/>
      <c r="D3567" s="136">
        <v>42957</v>
      </c>
      <c r="E3567" s="136">
        <v>42993</v>
      </c>
      <c r="F3567" s="136">
        <v>42993</v>
      </c>
      <c r="G3567" s="25">
        <f t="shared" si="176"/>
        <v>36</v>
      </c>
      <c r="H3567" s="373">
        <v>3754.83</v>
      </c>
      <c r="I3567" s="121">
        <f t="shared" si="177"/>
        <v>135173.88</v>
      </c>
    </row>
    <row r="3568" spans="1:9">
      <c r="A3568" s="23">
        <f t="shared" si="178"/>
        <v>35</v>
      </c>
      <c r="B3568" s="226"/>
      <c r="C3568" s="226"/>
      <c r="D3568" s="136">
        <v>42958</v>
      </c>
      <c r="E3568" s="136">
        <v>42993</v>
      </c>
      <c r="F3568" s="136">
        <v>42993</v>
      </c>
      <c r="G3568" s="25">
        <f t="shared" si="176"/>
        <v>35</v>
      </c>
      <c r="H3568" s="373">
        <v>7382.06</v>
      </c>
      <c r="I3568" s="121">
        <f t="shared" si="177"/>
        <v>258372.1</v>
      </c>
    </row>
    <row r="3569" spans="1:9">
      <c r="A3569" s="23">
        <f t="shared" si="178"/>
        <v>36</v>
      </c>
      <c r="B3569" s="226"/>
      <c r="C3569" s="226"/>
      <c r="D3569" s="136">
        <v>42959</v>
      </c>
      <c r="E3569" s="136">
        <v>42993</v>
      </c>
      <c r="F3569" s="136">
        <v>42993</v>
      </c>
      <c r="G3569" s="25">
        <f t="shared" si="176"/>
        <v>34</v>
      </c>
      <c r="H3569" s="373">
        <v>7336.9400000000005</v>
      </c>
      <c r="I3569" s="121">
        <f t="shared" si="177"/>
        <v>249455.96</v>
      </c>
    </row>
    <row r="3570" spans="1:9">
      <c r="A3570" s="23">
        <f t="shared" si="178"/>
        <v>37</v>
      </c>
      <c r="B3570" s="226"/>
      <c r="C3570" s="226"/>
      <c r="D3570" s="136">
        <v>42961</v>
      </c>
      <c r="E3570" s="136">
        <v>42993</v>
      </c>
      <c r="F3570" s="136">
        <v>42993</v>
      </c>
      <c r="G3570" s="25">
        <f t="shared" si="176"/>
        <v>32</v>
      </c>
      <c r="H3570" s="373">
        <v>11231.81</v>
      </c>
      <c r="I3570" s="121">
        <f t="shared" si="177"/>
        <v>359417.92</v>
      </c>
    </row>
    <row r="3571" spans="1:9">
      <c r="A3571" s="23">
        <f t="shared" si="178"/>
        <v>38</v>
      </c>
      <c r="B3571" s="226"/>
      <c r="C3571" s="226"/>
      <c r="D3571" s="136">
        <v>42962</v>
      </c>
      <c r="E3571" s="136">
        <v>42993</v>
      </c>
      <c r="F3571" s="136">
        <v>42993</v>
      </c>
      <c r="G3571" s="25">
        <f t="shared" si="176"/>
        <v>31</v>
      </c>
      <c r="H3571" s="373">
        <v>3740.83</v>
      </c>
      <c r="I3571" s="121">
        <f t="shared" si="177"/>
        <v>115965.73</v>
      </c>
    </row>
    <row r="3572" spans="1:9">
      <c r="A3572" s="23">
        <f t="shared" si="178"/>
        <v>39</v>
      </c>
      <c r="B3572" s="226"/>
      <c r="C3572" s="226"/>
      <c r="D3572" s="136">
        <v>42963</v>
      </c>
      <c r="E3572" s="136">
        <v>42993</v>
      </c>
      <c r="F3572" s="136">
        <v>42993</v>
      </c>
      <c r="G3572" s="25">
        <f t="shared" si="176"/>
        <v>30</v>
      </c>
      <c r="H3572" s="373">
        <v>3748.61</v>
      </c>
      <c r="I3572" s="121">
        <f t="shared" si="177"/>
        <v>112458.3</v>
      </c>
    </row>
    <row r="3573" spans="1:9">
      <c r="A3573" s="23">
        <f t="shared" si="178"/>
        <v>40</v>
      </c>
      <c r="B3573" s="226"/>
      <c r="C3573" s="226"/>
      <c r="D3573" s="136">
        <v>42964</v>
      </c>
      <c r="E3573" s="136">
        <v>42993</v>
      </c>
      <c r="F3573" s="136">
        <v>42993</v>
      </c>
      <c r="G3573" s="25">
        <f t="shared" si="176"/>
        <v>29</v>
      </c>
      <c r="H3573" s="373">
        <v>3736.16</v>
      </c>
      <c r="I3573" s="121">
        <f t="shared" si="177"/>
        <v>108348.64</v>
      </c>
    </row>
    <row r="3574" spans="1:9">
      <c r="A3574" s="23">
        <f t="shared" si="178"/>
        <v>41</v>
      </c>
      <c r="B3574" s="226"/>
      <c r="C3574" s="226"/>
      <c r="D3574" s="136">
        <v>42965</v>
      </c>
      <c r="E3574" s="136">
        <v>42993</v>
      </c>
      <c r="F3574" s="136">
        <v>42993</v>
      </c>
      <c r="G3574" s="25">
        <f t="shared" si="176"/>
        <v>28</v>
      </c>
      <c r="H3574" s="373">
        <v>11227.140000000001</v>
      </c>
      <c r="I3574" s="121">
        <f t="shared" si="177"/>
        <v>314359.92</v>
      </c>
    </row>
    <row r="3575" spans="1:9">
      <c r="A3575" s="23">
        <f t="shared" si="178"/>
        <v>42</v>
      </c>
      <c r="B3575" s="226"/>
      <c r="C3575" s="226"/>
      <c r="D3575" s="136">
        <v>42967</v>
      </c>
      <c r="E3575" s="136">
        <v>42993</v>
      </c>
      <c r="F3575" s="136">
        <v>42993</v>
      </c>
      <c r="G3575" s="25">
        <f t="shared" si="176"/>
        <v>26</v>
      </c>
      <c r="H3575" s="373">
        <v>3747.05</v>
      </c>
      <c r="I3575" s="121">
        <f t="shared" si="177"/>
        <v>97423.3</v>
      </c>
    </row>
    <row r="3576" spans="1:9">
      <c r="A3576" s="23">
        <f t="shared" si="178"/>
        <v>43</v>
      </c>
      <c r="B3576" s="226"/>
      <c r="C3576" s="226"/>
      <c r="D3576" s="136">
        <v>42968</v>
      </c>
      <c r="E3576" s="136">
        <v>42993</v>
      </c>
      <c r="F3576" s="136">
        <v>42993</v>
      </c>
      <c r="G3576" s="25">
        <f t="shared" si="176"/>
        <v>25</v>
      </c>
      <c r="H3576" s="373">
        <v>7498.7699999999995</v>
      </c>
      <c r="I3576" s="121">
        <f t="shared" si="177"/>
        <v>187469.25</v>
      </c>
    </row>
    <row r="3577" spans="1:9">
      <c r="A3577" s="23">
        <f t="shared" si="178"/>
        <v>44</v>
      </c>
      <c r="B3577" s="226"/>
      <c r="C3577" s="226"/>
      <c r="D3577" s="136">
        <v>42970</v>
      </c>
      <c r="E3577" s="136">
        <v>42993</v>
      </c>
      <c r="F3577" s="136">
        <v>42993</v>
      </c>
      <c r="G3577" s="25">
        <f t="shared" si="176"/>
        <v>23</v>
      </c>
      <c r="H3577" s="373">
        <v>7486.31</v>
      </c>
      <c r="I3577" s="121">
        <f t="shared" si="177"/>
        <v>172185.13</v>
      </c>
    </row>
    <row r="3578" spans="1:9">
      <c r="A3578" s="23">
        <f t="shared" si="178"/>
        <v>45</v>
      </c>
      <c r="B3578" s="226"/>
      <c r="C3578" s="226"/>
      <c r="D3578" s="136">
        <v>42971</v>
      </c>
      <c r="E3578" s="136">
        <v>42993</v>
      </c>
      <c r="F3578" s="136">
        <v>42993</v>
      </c>
      <c r="G3578" s="25">
        <f t="shared" si="176"/>
        <v>22</v>
      </c>
      <c r="H3578" s="373">
        <v>3736.16</v>
      </c>
      <c r="I3578" s="121">
        <f t="shared" si="177"/>
        <v>82195.520000000004</v>
      </c>
    </row>
    <row r="3579" spans="1:9">
      <c r="A3579" s="23">
        <f t="shared" si="178"/>
        <v>46</v>
      </c>
      <c r="B3579" s="226"/>
      <c r="C3579" s="226"/>
      <c r="D3579" s="136">
        <v>42972</v>
      </c>
      <c r="E3579" s="136">
        <v>42993</v>
      </c>
      <c r="F3579" s="136">
        <v>42993</v>
      </c>
      <c r="G3579" s="25">
        <f t="shared" si="176"/>
        <v>21</v>
      </c>
      <c r="H3579" s="373">
        <v>7484.76</v>
      </c>
      <c r="I3579" s="121">
        <f t="shared" si="177"/>
        <v>157179.96</v>
      </c>
    </row>
    <row r="3580" spans="1:9">
      <c r="A3580" s="23">
        <f t="shared" si="178"/>
        <v>47</v>
      </c>
      <c r="B3580" s="226"/>
      <c r="C3580" s="226"/>
      <c r="D3580" s="136">
        <v>42976</v>
      </c>
      <c r="E3580" s="136">
        <v>42993</v>
      </c>
      <c r="F3580" s="136">
        <v>42993</v>
      </c>
      <c r="G3580" s="25">
        <f t="shared" si="176"/>
        <v>17</v>
      </c>
      <c r="H3580" s="373">
        <v>3745.5</v>
      </c>
      <c r="I3580" s="121">
        <f t="shared" si="177"/>
        <v>63673.5</v>
      </c>
    </row>
    <row r="3581" spans="1:9">
      <c r="A3581" s="23">
        <f t="shared" si="178"/>
        <v>48</v>
      </c>
      <c r="B3581" s="226"/>
      <c r="C3581" s="226"/>
      <c r="D3581" s="136">
        <v>42978</v>
      </c>
      <c r="E3581" s="136">
        <v>42993</v>
      </c>
      <c r="F3581" s="136">
        <v>42993</v>
      </c>
      <c r="G3581" s="25">
        <f t="shared" si="176"/>
        <v>15</v>
      </c>
      <c r="H3581" s="373">
        <v>7520.5599999999995</v>
      </c>
      <c r="I3581" s="121">
        <f t="shared" si="177"/>
        <v>112808.4</v>
      </c>
    </row>
    <row r="3582" spans="1:9">
      <c r="A3582" s="23">
        <f t="shared" si="178"/>
        <v>49</v>
      </c>
      <c r="B3582" s="226" t="s">
        <v>286</v>
      </c>
      <c r="C3582" s="226" t="s">
        <v>711</v>
      </c>
      <c r="D3582" s="136">
        <v>42979</v>
      </c>
      <c r="E3582" s="136">
        <v>43024</v>
      </c>
      <c r="F3582" s="136">
        <v>43024</v>
      </c>
      <c r="G3582" s="25">
        <f t="shared" si="176"/>
        <v>45</v>
      </c>
      <c r="H3582" s="373">
        <v>3752.54</v>
      </c>
      <c r="I3582" s="121">
        <f t="shared" si="177"/>
        <v>168864.3</v>
      </c>
    </row>
    <row r="3583" spans="1:9">
      <c r="A3583" s="23">
        <f t="shared" si="178"/>
        <v>50</v>
      </c>
      <c r="B3583" s="226"/>
      <c r="C3583" s="226"/>
      <c r="D3583" s="136">
        <v>42984</v>
      </c>
      <c r="E3583" s="136">
        <v>43024</v>
      </c>
      <c r="F3583" s="136">
        <v>43024</v>
      </c>
      <c r="G3583" s="25">
        <f t="shared" si="176"/>
        <v>40</v>
      </c>
      <c r="H3583" s="373">
        <v>3757.2200000000003</v>
      </c>
      <c r="I3583" s="121">
        <f t="shared" si="177"/>
        <v>150288.79999999999</v>
      </c>
    </row>
    <row r="3584" spans="1:9">
      <c r="A3584" s="23">
        <f t="shared" si="178"/>
        <v>51</v>
      </c>
      <c r="B3584" s="226"/>
      <c r="C3584" s="226"/>
      <c r="D3584" s="136">
        <v>42987</v>
      </c>
      <c r="E3584" s="136">
        <v>43024</v>
      </c>
      <c r="F3584" s="136">
        <v>43024</v>
      </c>
      <c r="G3584" s="25">
        <f t="shared" si="176"/>
        <v>37</v>
      </c>
      <c r="H3584" s="373">
        <v>3746.29</v>
      </c>
      <c r="I3584" s="121">
        <f t="shared" si="177"/>
        <v>138612.73000000001</v>
      </c>
    </row>
    <row r="3585" spans="1:9">
      <c r="A3585" s="23">
        <f t="shared" si="178"/>
        <v>52</v>
      </c>
      <c r="B3585" s="226"/>
      <c r="C3585" s="226"/>
      <c r="D3585" s="136">
        <v>42989</v>
      </c>
      <c r="E3585" s="136">
        <v>43024</v>
      </c>
      <c r="F3585" s="136">
        <v>43024</v>
      </c>
      <c r="G3585" s="25">
        <f t="shared" si="176"/>
        <v>35</v>
      </c>
      <c r="H3585" s="373">
        <v>7500.4</v>
      </c>
      <c r="I3585" s="121">
        <f t="shared" si="177"/>
        <v>262514</v>
      </c>
    </row>
    <row r="3586" spans="1:9">
      <c r="A3586" s="23">
        <f t="shared" si="178"/>
        <v>53</v>
      </c>
      <c r="B3586" s="226"/>
      <c r="C3586" s="226"/>
      <c r="D3586" s="136">
        <v>42990</v>
      </c>
      <c r="E3586" s="136">
        <v>43024</v>
      </c>
      <c r="F3586" s="136">
        <v>43024</v>
      </c>
      <c r="G3586" s="25">
        <f t="shared" si="176"/>
        <v>34</v>
      </c>
      <c r="H3586" s="373">
        <v>3744.74</v>
      </c>
      <c r="I3586" s="121">
        <f t="shared" si="177"/>
        <v>127321.16</v>
      </c>
    </row>
    <row r="3587" spans="1:9">
      <c r="A3587" s="23">
        <f t="shared" si="178"/>
        <v>54</v>
      </c>
      <c r="B3587" s="226"/>
      <c r="C3587" s="226"/>
      <c r="D3587" s="136">
        <v>42996</v>
      </c>
      <c r="E3587" s="136">
        <v>43024</v>
      </c>
      <c r="F3587" s="136">
        <v>43024</v>
      </c>
      <c r="G3587" s="25">
        <f t="shared" si="176"/>
        <v>28</v>
      </c>
      <c r="H3587" s="373">
        <v>3760.34</v>
      </c>
      <c r="I3587" s="121">
        <f t="shared" si="177"/>
        <v>105289.52</v>
      </c>
    </row>
    <row r="3588" spans="1:9">
      <c r="A3588" s="23">
        <f t="shared" si="178"/>
        <v>55</v>
      </c>
      <c r="B3588" s="226"/>
      <c r="C3588" s="226"/>
      <c r="D3588" s="136">
        <v>42997</v>
      </c>
      <c r="E3588" s="136">
        <v>43024</v>
      </c>
      <c r="F3588" s="136">
        <v>43024</v>
      </c>
      <c r="G3588" s="25">
        <f t="shared" si="176"/>
        <v>27</v>
      </c>
      <c r="H3588" s="373">
        <v>3765.0200000000004</v>
      </c>
      <c r="I3588" s="121">
        <f t="shared" si="177"/>
        <v>101655.54</v>
      </c>
    </row>
    <row r="3589" spans="1:9">
      <c r="A3589" s="23">
        <f t="shared" si="178"/>
        <v>56</v>
      </c>
      <c r="B3589" s="226"/>
      <c r="C3589" s="226"/>
      <c r="D3589" s="136">
        <v>42998</v>
      </c>
      <c r="E3589" s="136">
        <v>43024</v>
      </c>
      <c r="F3589" s="136">
        <v>43024</v>
      </c>
      <c r="G3589" s="25">
        <f t="shared" si="176"/>
        <v>26</v>
      </c>
      <c r="H3589" s="373">
        <v>3757.2200000000003</v>
      </c>
      <c r="I3589" s="121">
        <f t="shared" si="177"/>
        <v>97687.72</v>
      </c>
    </row>
    <row r="3590" spans="1:9">
      <c r="A3590" s="23">
        <f t="shared" si="178"/>
        <v>57</v>
      </c>
      <c r="B3590" s="226"/>
      <c r="C3590" s="226"/>
      <c r="D3590" s="136">
        <v>43000</v>
      </c>
      <c r="E3590" s="136">
        <v>43024</v>
      </c>
      <c r="F3590" s="136">
        <v>43024</v>
      </c>
      <c r="G3590" s="25">
        <f t="shared" si="176"/>
        <v>24</v>
      </c>
      <c r="H3590" s="373">
        <v>15175.56</v>
      </c>
      <c r="I3590" s="121">
        <f t="shared" si="177"/>
        <v>364213.44</v>
      </c>
    </row>
    <row r="3591" spans="1:9">
      <c r="A3591" s="23">
        <f t="shared" si="178"/>
        <v>58</v>
      </c>
      <c r="B3591" s="226"/>
      <c r="C3591" s="226"/>
      <c r="D3591" s="136">
        <v>43004</v>
      </c>
      <c r="E3591" s="136">
        <v>43024</v>
      </c>
      <c r="F3591" s="136">
        <v>43024</v>
      </c>
      <c r="G3591" s="25">
        <f t="shared" si="176"/>
        <v>20</v>
      </c>
      <c r="H3591" s="373">
        <v>3766.58</v>
      </c>
      <c r="I3591" s="121">
        <f t="shared" si="177"/>
        <v>75331.600000000006</v>
      </c>
    </row>
    <row r="3592" spans="1:9">
      <c r="A3592" s="23">
        <f t="shared" si="178"/>
        <v>59</v>
      </c>
      <c r="B3592" s="226"/>
      <c r="C3592" s="226"/>
      <c r="D3592" s="136">
        <v>43005</v>
      </c>
      <c r="E3592" s="136">
        <v>43024</v>
      </c>
      <c r="F3592" s="136">
        <v>43024</v>
      </c>
      <c r="G3592" s="25">
        <f t="shared" si="176"/>
        <v>19</v>
      </c>
      <c r="H3592" s="373">
        <v>3747.85</v>
      </c>
      <c r="I3592" s="121">
        <f t="shared" si="177"/>
        <v>71209.149999999994</v>
      </c>
    </row>
    <row r="3593" spans="1:9">
      <c r="A3593" s="23">
        <f t="shared" si="178"/>
        <v>60</v>
      </c>
      <c r="B3593" s="226"/>
      <c r="C3593" s="226"/>
      <c r="D3593" s="136">
        <v>43006</v>
      </c>
      <c r="E3593" s="136">
        <v>43024</v>
      </c>
      <c r="F3593" s="136">
        <v>43024</v>
      </c>
      <c r="G3593" s="25">
        <f t="shared" si="176"/>
        <v>18</v>
      </c>
      <c r="H3593" s="373">
        <v>3752.54</v>
      </c>
      <c r="I3593" s="121">
        <f t="shared" si="177"/>
        <v>67545.72</v>
      </c>
    </row>
    <row r="3594" spans="1:9">
      <c r="A3594" s="23">
        <f t="shared" si="178"/>
        <v>61</v>
      </c>
      <c r="B3594" s="226"/>
      <c r="C3594" s="226"/>
      <c r="D3594" s="136">
        <v>43007</v>
      </c>
      <c r="E3594" s="136">
        <v>43024</v>
      </c>
      <c r="F3594" s="136">
        <v>43024</v>
      </c>
      <c r="G3594" s="25">
        <f t="shared" si="176"/>
        <v>17</v>
      </c>
      <c r="H3594" s="373">
        <v>15000.78</v>
      </c>
      <c r="I3594" s="121">
        <f t="shared" si="177"/>
        <v>255013.26</v>
      </c>
    </row>
    <row r="3595" spans="1:9">
      <c r="A3595" s="23">
        <f t="shared" si="178"/>
        <v>62</v>
      </c>
      <c r="B3595" s="226" t="s">
        <v>288</v>
      </c>
      <c r="C3595" s="226" t="s">
        <v>712</v>
      </c>
      <c r="D3595" s="136">
        <v>42737</v>
      </c>
      <c r="E3595" s="136">
        <v>42760</v>
      </c>
      <c r="F3595" s="136">
        <v>42760</v>
      </c>
      <c r="G3595" s="25">
        <f t="shared" si="176"/>
        <v>23</v>
      </c>
      <c r="H3595" s="373">
        <v>8043.6509999999998</v>
      </c>
      <c r="I3595" s="121">
        <f t="shared" si="177"/>
        <v>185003.97</v>
      </c>
    </row>
    <row r="3596" spans="1:9">
      <c r="A3596" s="23">
        <f t="shared" si="178"/>
        <v>63</v>
      </c>
      <c r="B3596" s="226"/>
      <c r="C3596" s="226"/>
      <c r="D3596" s="136">
        <v>42738</v>
      </c>
      <c r="E3596" s="136">
        <v>42760</v>
      </c>
      <c r="F3596" s="136">
        <v>42760</v>
      </c>
      <c r="G3596" s="25">
        <f t="shared" si="176"/>
        <v>22</v>
      </c>
      <c r="H3596" s="373">
        <v>7886.241</v>
      </c>
      <c r="I3596" s="121">
        <f t="shared" si="177"/>
        <v>173497.3</v>
      </c>
    </row>
    <row r="3597" spans="1:9">
      <c r="A3597" s="23">
        <f t="shared" si="178"/>
        <v>64</v>
      </c>
      <c r="B3597" s="226"/>
      <c r="C3597" s="226"/>
      <c r="D3597" s="136">
        <v>42739</v>
      </c>
      <c r="E3597" s="136">
        <v>42760</v>
      </c>
      <c r="F3597" s="136">
        <v>42760</v>
      </c>
      <c r="G3597" s="25">
        <f t="shared" si="176"/>
        <v>21</v>
      </c>
      <c r="H3597" s="373">
        <v>3955.7132999999999</v>
      </c>
      <c r="I3597" s="121">
        <f t="shared" si="177"/>
        <v>83069.98</v>
      </c>
    </row>
    <row r="3598" spans="1:9">
      <c r="A3598" s="23">
        <f t="shared" si="178"/>
        <v>65</v>
      </c>
      <c r="B3598" s="226"/>
      <c r="C3598" s="226"/>
      <c r="D3598" s="136">
        <v>42740</v>
      </c>
      <c r="E3598" s="136">
        <v>42760</v>
      </c>
      <c r="F3598" s="136">
        <v>42760</v>
      </c>
      <c r="G3598" s="25">
        <f t="shared" si="176"/>
        <v>20</v>
      </c>
      <c r="H3598" s="373">
        <v>10675.546200000001</v>
      </c>
      <c r="I3598" s="121">
        <f t="shared" si="177"/>
        <v>213510.92</v>
      </c>
    </row>
    <row r="3599" spans="1:9">
      <c r="A3599" s="23">
        <f t="shared" si="178"/>
        <v>66</v>
      </c>
      <c r="B3599" s="226"/>
      <c r="C3599" s="226"/>
      <c r="D3599" s="136">
        <v>42743</v>
      </c>
      <c r="E3599" s="136">
        <v>42760</v>
      </c>
      <c r="F3599" s="136">
        <v>42760</v>
      </c>
      <c r="G3599" s="25">
        <f t="shared" si="176"/>
        <v>17</v>
      </c>
      <c r="H3599" s="373">
        <v>3659.7825000000003</v>
      </c>
      <c r="I3599" s="121">
        <f t="shared" si="177"/>
        <v>62216.3</v>
      </c>
    </row>
    <row r="3600" spans="1:9">
      <c r="A3600" s="23">
        <f t="shared" si="178"/>
        <v>67</v>
      </c>
      <c r="B3600" s="226" t="s">
        <v>288</v>
      </c>
      <c r="C3600" s="226" t="s">
        <v>713</v>
      </c>
      <c r="D3600" s="136">
        <v>42782</v>
      </c>
      <c r="E3600" s="136">
        <v>42809</v>
      </c>
      <c r="F3600" s="136">
        <v>42809</v>
      </c>
      <c r="G3600" s="25">
        <f t="shared" si="176"/>
        <v>27</v>
      </c>
      <c r="H3600" s="373">
        <v>20519.880000000005</v>
      </c>
      <c r="I3600" s="121">
        <f t="shared" si="177"/>
        <v>554036.76</v>
      </c>
    </row>
    <row r="3601" spans="1:9">
      <c r="A3601" s="23">
        <f t="shared" si="178"/>
        <v>68</v>
      </c>
      <c r="B3601" s="226"/>
      <c r="C3601" s="226"/>
      <c r="D3601" s="136">
        <v>42783</v>
      </c>
      <c r="E3601" s="136">
        <v>42809</v>
      </c>
      <c r="F3601" s="136">
        <v>42809</v>
      </c>
      <c r="G3601" s="25">
        <f t="shared" si="176"/>
        <v>26</v>
      </c>
      <c r="H3601" s="373">
        <v>17226.399999999998</v>
      </c>
      <c r="I3601" s="121">
        <f t="shared" si="177"/>
        <v>447886.4</v>
      </c>
    </row>
    <row r="3602" spans="1:9">
      <c r="A3602" s="23">
        <f t="shared" si="178"/>
        <v>69</v>
      </c>
      <c r="B3602" s="226"/>
      <c r="C3602" s="226"/>
      <c r="D3602" s="136">
        <v>42784</v>
      </c>
      <c r="E3602" s="136">
        <v>42809</v>
      </c>
      <c r="F3602" s="136">
        <v>42809</v>
      </c>
      <c r="G3602" s="25">
        <f t="shared" si="176"/>
        <v>25</v>
      </c>
      <c r="H3602" s="373">
        <v>20696.620000000006</v>
      </c>
      <c r="I3602" s="121">
        <f t="shared" si="177"/>
        <v>517415.5</v>
      </c>
    </row>
    <row r="3603" spans="1:9">
      <c r="A3603" s="23">
        <f t="shared" si="178"/>
        <v>70</v>
      </c>
      <c r="B3603" s="226"/>
      <c r="C3603" s="226"/>
      <c r="D3603" s="136">
        <v>42785</v>
      </c>
      <c r="E3603" s="136">
        <v>42809</v>
      </c>
      <c r="F3603" s="136">
        <v>42809</v>
      </c>
      <c r="G3603" s="25">
        <f t="shared" si="176"/>
        <v>24</v>
      </c>
      <c r="H3603" s="373">
        <v>24190.12</v>
      </c>
      <c r="I3603" s="121">
        <f t="shared" si="177"/>
        <v>580562.88</v>
      </c>
    </row>
    <row r="3604" spans="1:9">
      <c r="A3604" s="23">
        <f t="shared" si="178"/>
        <v>71</v>
      </c>
      <c r="B3604" s="226"/>
      <c r="C3604" s="226"/>
      <c r="D3604" s="136">
        <v>42786</v>
      </c>
      <c r="E3604" s="136">
        <v>42809</v>
      </c>
      <c r="F3604" s="136">
        <v>42809</v>
      </c>
      <c r="G3604" s="25">
        <f t="shared" si="176"/>
        <v>23</v>
      </c>
      <c r="H3604" s="373">
        <v>13900.039999999997</v>
      </c>
      <c r="I3604" s="121">
        <f t="shared" si="177"/>
        <v>319700.92</v>
      </c>
    </row>
    <row r="3605" spans="1:9">
      <c r="A3605" s="23">
        <f t="shared" si="178"/>
        <v>72</v>
      </c>
      <c r="B3605" s="226"/>
      <c r="C3605" s="226"/>
      <c r="D3605" s="136">
        <v>42787</v>
      </c>
      <c r="E3605" s="136">
        <v>42809</v>
      </c>
      <c r="F3605" s="136">
        <v>42809</v>
      </c>
      <c r="G3605" s="25">
        <f t="shared" si="176"/>
        <v>22</v>
      </c>
      <c r="H3605" s="373">
        <v>13749.34</v>
      </c>
      <c r="I3605" s="121">
        <f t="shared" si="177"/>
        <v>302485.48</v>
      </c>
    </row>
    <row r="3606" spans="1:9">
      <c r="A3606" s="23">
        <f t="shared" si="178"/>
        <v>73</v>
      </c>
      <c r="B3606" s="226"/>
      <c r="C3606" s="226"/>
      <c r="D3606" s="136">
        <v>42788</v>
      </c>
      <c r="E3606" s="136">
        <v>42809</v>
      </c>
      <c r="F3606" s="136">
        <v>42809</v>
      </c>
      <c r="G3606" s="25">
        <f t="shared" si="176"/>
        <v>21</v>
      </c>
      <c r="H3606" s="373">
        <v>27628.840000000011</v>
      </c>
      <c r="I3606" s="121">
        <f t="shared" si="177"/>
        <v>580205.64</v>
      </c>
    </row>
    <row r="3607" spans="1:9">
      <c r="A3607" s="23">
        <f t="shared" si="178"/>
        <v>74</v>
      </c>
      <c r="B3607" s="226"/>
      <c r="C3607" s="226"/>
      <c r="D3607" s="136">
        <v>42789</v>
      </c>
      <c r="E3607" s="136">
        <v>42809</v>
      </c>
      <c r="F3607" s="136">
        <v>42809</v>
      </c>
      <c r="G3607" s="25">
        <f t="shared" si="176"/>
        <v>20</v>
      </c>
      <c r="H3607" s="373">
        <v>17256.54</v>
      </c>
      <c r="I3607" s="121">
        <f t="shared" si="177"/>
        <v>345130.8</v>
      </c>
    </row>
    <row r="3608" spans="1:9">
      <c r="A3608" s="23">
        <f t="shared" si="178"/>
        <v>75</v>
      </c>
      <c r="B3608" s="226"/>
      <c r="C3608" s="226"/>
      <c r="D3608" s="136">
        <v>42790</v>
      </c>
      <c r="E3608" s="136">
        <v>42809</v>
      </c>
      <c r="F3608" s="136">
        <v>42809</v>
      </c>
      <c r="G3608" s="25">
        <f t="shared" si="176"/>
        <v>19</v>
      </c>
      <c r="H3608" s="373">
        <v>24243.560000000005</v>
      </c>
      <c r="I3608" s="121">
        <f t="shared" si="177"/>
        <v>460627.64</v>
      </c>
    </row>
    <row r="3609" spans="1:9">
      <c r="A3609" s="23">
        <f t="shared" si="178"/>
        <v>76</v>
      </c>
      <c r="B3609" s="226"/>
      <c r="C3609" s="226"/>
      <c r="D3609" s="136">
        <v>42791</v>
      </c>
      <c r="E3609" s="136">
        <v>42809</v>
      </c>
      <c r="F3609" s="136">
        <v>42809</v>
      </c>
      <c r="G3609" s="25">
        <f t="shared" si="176"/>
        <v>18</v>
      </c>
      <c r="H3609" s="373">
        <v>13857.559999999998</v>
      </c>
      <c r="I3609" s="121">
        <f t="shared" si="177"/>
        <v>249436.08</v>
      </c>
    </row>
    <row r="3610" spans="1:9">
      <c r="A3610" s="23">
        <f t="shared" si="178"/>
        <v>77</v>
      </c>
      <c r="B3610" s="226"/>
      <c r="C3610" s="226"/>
      <c r="D3610" s="136">
        <v>42792</v>
      </c>
      <c r="E3610" s="136">
        <v>42809</v>
      </c>
      <c r="F3610" s="136">
        <v>42809</v>
      </c>
      <c r="G3610" s="25">
        <f t="shared" si="176"/>
        <v>17</v>
      </c>
      <c r="H3610" s="373">
        <v>24202.440000000002</v>
      </c>
      <c r="I3610" s="121">
        <f t="shared" si="177"/>
        <v>411441.48</v>
      </c>
    </row>
    <row r="3611" spans="1:9">
      <c r="A3611" s="23">
        <f t="shared" si="178"/>
        <v>78</v>
      </c>
      <c r="B3611" s="226"/>
      <c r="C3611" s="226"/>
      <c r="D3611" s="136">
        <v>42793</v>
      </c>
      <c r="E3611" s="136">
        <v>42809</v>
      </c>
      <c r="F3611" s="136">
        <v>42809</v>
      </c>
      <c r="G3611" s="25">
        <f t="shared" si="176"/>
        <v>16</v>
      </c>
      <c r="H3611" s="373">
        <v>24279.16</v>
      </c>
      <c r="I3611" s="121">
        <f t="shared" si="177"/>
        <v>388466.56</v>
      </c>
    </row>
    <row r="3612" spans="1:9">
      <c r="A3612" s="23">
        <f t="shared" si="178"/>
        <v>79</v>
      </c>
      <c r="B3612" s="226"/>
      <c r="C3612" s="226"/>
      <c r="D3612" s="136">
        <v>42794</v>
      </c>
      <c r="E3612" s="136">
        <v>42809</v>
      </c>
      <c r="F3612" s="136">
        <v>42809</v>
      </c>
      <c r="G3612" s="25">
        <f t="shared" si="176"/>
        <v>15</v>
      </c>
      <c r="H3612" s="373">
        <v>20711.680000000004</v>
      </c>
      <c r="I3612" s="121">
        <f t="shared" si="177"/>
        <v>310675.20000000001</v>
      </c>
    </row>
    <row r="3613" spans="1:9">
      <c r="A3613" s="23">
        <f t="shared" si="178"/>
        <v>80</v>
      </c>
      <c r="B3613" s="226" t="s">
        <v>288</v>
      </c>
      <c r="C3613" s="226" t="s">
        <v>714</v>
      </c>
      <c r="D3613" s="136">
        <v>42810</v>
      </c>
      <c r="E3613" s="136">
        <v>42839</v>
      </c>
      <c r="F3613" s="136">
        <v>42839</v>
      </c>
      <c r="G3613" s="25">
        <f t="shared" si="176"/>
        <v>29</v>
      </c>
      <c r="H3613" s="373">
        <v>13368.59</v>
      </c>
      <c r="I3613" s="121">
        <f t="shared" si="177"/>
        <v>387689.11</v>
      </c>
    </row>
    <row r="3614" spans="1:9">
      <c r="A3614" s="23">
        <f t="shared" si="178"/>
        <v>81</v>
      </c>
      <c r="B3614" s="226"/>
      <c r="C3614" s="226"/>
      <c r="D3614" s="136">
        <v>42811</v>
      </c>
      <c r="E3614" s="136">
        <v>42839</v>
      </c>
      <c r="F3614" s="136">
        <v>42839</v>
      </c>
      <c r="G3614" s="25">
        <f t="shared" si="176"/>
        <v>28</v>
      </c>
      <c r="H3614" s="373">
        <v>23731.410000000007</v>
      </c>
      <c r="I3614" s="121">
        <f t="shared" si="177"/>
        <v>664479.48</v>
      </c>
    </row>
    <row r="3615" spans="1:9">
      <c r="A3615" s="23">
        <f t="shared" si="178"/>
        <v>82</v>
      </c>
      <c r="B3615" s="226"/>
      <c r="C3615" s="226"/>
      <c r="D3615" s="136">
        <v>42812</v>
      </c>
      <c r="E3615" s="136">
        <v>42839</v>
      </c>
      <c r="F3615" s="136">
        <v>42839</v>
      </c>
      <c r="G3615" s="25">
        <f t="shared" si="176"/>
        <v>27</v>
      </c>
      <c r="H3615" s="373">
        <v>10193.089999999998</v>
      </c>
      <c r="I3615" s="121">
        <f t="shared" si="177"/>
        <v>275213.43</v>
      </c>
    </row>
    <row r="3616" spans="1:9">
      <c r="A3616" s="23">
        <f t="shared" si="178"/>
        <v>83</v>
      </c>
      <c r="B3616" s="226"/>
      <c r="C3616" s="226"/>
      <c r="D3616" s="136">
        <v>42813</v>
      </c>
      <c r="E3616" s="136">
        <v>42839</v>
      </c>
      <c r="F3616" s="136">
        <v>42839</v>
      </c>
      <c r="G3616" s="25">
        <f t="shared" si="176"/>
        <v>26</v>
      </c>
      <c r="H3616" s="373">
        <v>16816.479999999996</v>
      </c>
      <c r="I3616" s="121">
        <f t="shared" si="177"/>
        <v>437228.48</v>
      </c>
    </row>
    <row r="3617" spans="1:9">
      <c r="A3617" s="23">
        <f t="shared" si="178"/>
        <v>84</v>
      </c>
      <c r="B3617" s="226"/>
      <c r="C3617" s="226"/>
      <c r="D3617" s="136">
        <v>42814</v>
      </c>
      <c r="E3617" s="136">
        <v>42839</v>
      </c>
      <c r="F3617" s="136">
        <v>42839</v>
      </c>
      <c r="G3617" s="25">
        <f t="shared" si="176"/>
        <v>25</v>
      </c>
      <c r="H3617" s="373">
        <v>6616.5399999999991</v>
      </c>
      <c r="I3617" s="121">
        <f t="shared" si="177"/>
        <v>165413.5</v>
      </c>
    </row>
    <row r="3618" spans="1:9">
      <c r="A3618" s="23">
        <f t="shared" si="178"/>
        <v>85</v>
      </c>
      <c r="B3618" s="226"/>
      <c r="C3618" s="226"/>
      <c r="D3618" s="136">
        <v>42815</v>
      </c>
      <c r="E3618" s="136">
        <v>42839</v>
      </c>
      <c r="F3618" s="136">
        <v>42839</v>
      </c>
      <c r="G3618" s="25">
        <f t="shared" si="176"/>
        <v>24</v>
      </c>
      <c r="H3618" s="373">
        <v>16711.080000000002</v>
      </c>
      <c r="I3618" s="121">
        <f t="shared" si="177"/>
        <v>401065.92</v>
      </c>
    </row>
    <row r="3619" spans="1:9">
      <c r="A3619" s="23">
        <f t="shared" si="178"/>
        <v>86</v>
      </c>
      <c r="B3619" s="226"/>
      <c r="C3619" s="226"/>
      <c r="D3619" s="136">
        <v>42816</v>
      </c>
      <c r="E3619" s="136">
        <v>42839</v>
      </c>
      <c r="F3619" s="136">
        <v>42839</v>
      </c>
      <c r="G3619" s="25">
        <f t="shared" si="176"/>
        <v>23</v>
      </c>
      <c r="H3619" s="373">
        <v>13386.389999999998</v>
      </c>
      <c r="I3619" s="121">
        <f t="shared" si="177"/>
        <v>307886.96999999997</v>
      </c>
    </row>
    <row r="3620" spans="1:9">
      <c r="A3620" s="23">
        <f t="shared" si="178"/>
        <v>87</v>
      </c>
      <c r="B3620" s="226"/>
      <c r="C3620" s="226"/>
      <c r="D3620" s="136">
        <v>42817</v>
      </c>
      <c r="E3620" s="136">
        <v>42839</v>
      </c>
      <c r="F3620" s="136">
        <v>42839</v>
      </c>
      <c r="G3620" s="25">
        <f t="shared" si="176"/>
        <v>22</v>
      </c>
      <c r="H3620" s="373">
        <v>13587.599999999999</v>
      </c>
      <c r="I3620" s="121">
        <f t="shared" si="177"/>
        <v>298927.2</v>
      </c>
    </row>
    <row r="3621" spans="1:9">
      <c r="A3621" s="23">
        <f t="shared" si="178"/>
        <v>88</v>
      </c>
      <c r="B3621" s="226"/>
      <c r="C3621" s="226"/>
      <c r="D3621" s="136">
        <v>42818</v>
      </c>
      <c r="E3621" s="136">
        <v>42839</v>
      </c>
      <c r="F3621" s="136">
        <v>42839</v>
      </c>
      <c r="G3621" s="25">
        <f t="shared" si="176"/>
        <v>21</v>
      </c>
      <c r="H3621" s="373">
        <v>13621.81</v>
      </c>
      <c r="I3621" s="121">
        <f t="shared" si="177"/>
        <v>286058.01</v>
      </c>
    </row>
    <row r="3622" spans="1:9">
      <c r="A3622" s="23">
        <f t="shared" si="178"/>
        <v>89</v>
      </c>
      <c r="B3622" s="226"/>
      <c r="C3622" s="226"/>
      <c r="D3622" s="136">
        <v>42819</v>
      </c>
      <c r="E3622" s="136">
        <v>42839</v>
      </c>
      <c r="F3622" s="136">
        <v>42839</v>
      </c>
      <c r="G3622" s="25">
        <f t="shared" si="176"/>
        <v>20</v>
      </c>
      <c r="H3622" s="373">
        <v>17157.310000000001</v>
      </c>
      <c r="I3622" s="121">
        <f t="shared" si="177"/>
        <v>343146.2</v>
      </c>
    </row>
    <row r="3623" spans="1:9">
      <c r="A3623" s="23">
        <f t="shared" si="178"/>
        <v>90</v>
      </c>
      <c r="B3623" s="226"/>
      <c r="C3623" s="226"/>
      <c r="D3623" s="136">
        <v>42820</v>
      </c>
      <c r="E3623" s="136">
        <v>42839</v>
      </c>
      <c r="F3623" s="136">
        <v>42839</v>
      </c>
      <c r="G3623" s="25">
        <f t="shared" si="176"/>
        <v>19</v>
      </c>
      <c r="H3623" s="373">
        <v>13744.999999999998</v>
      </c>
      <c r="I3623" s="121">
        <f t="shared" si="177"/>
        <v>261155</v>
      </c>
    </row>
    <row r="3624" spans="1:9">
      <c r="A3624" s="23">
        <f t="shared" si="178"/>
        <v>91</v>
      </c>
      <c r="B3624" s="226"/>
      <c r="C3624" s="226"/>
      <c r="D3624" s="136">
        <v>42821</v>
      </c>
      <c r="E3624" s="136">
        <v>42839</v>
      </c>
      <c r="F3624" s="136">
        <v>42839</v>
      </c>
      <c r="G3624" s="25">
        <f t="shared" ref="G3624:G3651" si="179">F3624-D3624</f>
        <v>18</v>
      </c>
      <c r="H3624" s="373">
        <v>10271.119999999999</v>
      </c>
      <c r="I3624" s="121">
        <f t="shared" ref="I3624:I3651" si="180">ROUND(G3624*H3624,2)</f>
        <v>184880.16</v>
      </c>
    </row>
    <row r="3625" spans="1:9">
      <c r="A3625" s="23">
        <f t="shared" si="178"/>
        <v>92</v>
      </c>
      <c r="B3625" s="226"/>
      <c r="C3625" s="226"/>
      <c r="D3625" s="136">
        <v>42822</v>
      </c>
      <c r="E3625" s="136">
        <v>42839</v>
      </c>
      <c r="F3625" s="136">
        <v>42839</v>
      </c>
      <c r="G3625" s="25">
        <f t="shared" si="179"/>
        <v>17</v>
      </c>
      <c r="H3625" s="373">
        <v>10201.31</v>
      </c>
      <c r="I3625" s="121">
        <f t="shared" si="180"/>
        <v>173422.27</v>
      </c>
    </row>
    <row r="3626" spans="1:9">
      <c r="A3626" s="23">
        <f t="shared" si="178"/>
        <v>93</v>
      </c>
      <c r="B3626" s="226"/>
      <c r="C3626" s="226"/>
      <c r="D3626" s="136">
        <v>42823</v>
      </c>
      <c r="E3626" s="136">
        <v>42839</v>
      </c>
      <c r="F3626" s="136">
        <v>42839</v>
      </c>
      <c r="G3626" s="25">
        <f t="shared" si="179"/>
        <v>16</v>
      </c>
      <c r="H3626" s="373">
        <v>10127.379999999999</v>
      </c>
      <c r="I3626" s="121">
        <f t="shared" si="180"/>
        <v>162038.07999999999</v>
      </c>
    </row>
    <row r="3627" spans="1:9">
      <c r="A3627" s="23">
        <f t="shared" si="178"/>
        <v>94</v>
      </c>
      <c r="B3627" s="226"/>
      <c r="C3627" s="226"/>
      <c r="D3627" s="136">
        <v>42824</v>
      </c>
      <c r="E3627" s="136">
        <v>42839</v>
      </c>
      <c r="F3627" s="136">
        <v>42839</v>
      </c>
      <c r="G3627" s="25">
        <f t="shared" si="179"/>
        <v>15</v>
      </c>
      <c r="H3627" s="373">
        <v>20227.420000000002</v>
      </c>
      <c r="I3627" s="121">
        <f t="shared" si="180"/>
        <v>303411.3</v>
      </c>
    </row>
    <row r="3628" spans="1:9">
      <c r="A3628" s="23">
        <f t="shared" ref="A3628:A3651" si="181">A3627+1</f>
        <v>95</v>
      </c>
      <c r="B3628" s="226"/>
      <c r="C3628" s="226"/>
      <c r="D3628" s="136">
        <v>42825</v>
      </c>
      <c r="E3628" s="136">
        <v>42839</v>
      </c>
      <c r="F3628" s="136">
        <v>42839</v>
      </c>
      <c r="G3628" s="25">
        <f t="shared" si="179"/>
        <v>14</v>
      </c>
      <c r="H3628" s="373">
        <v>17151.809999999998</v>
      </c>
      <c r="I3628" s="121">
        <f t="shared" si="180"/>
        <v>240125.34</v>
      </c>
    </row>
    <row r="3629" spans="1:9">
      <c r="A3629" s="23">
        <f t="shared" si="181"/>
        <v>96</v>
      </c>
      <c r="B3629" s="226" t="s">
        <v>288</v>
      </c>
      <c r="C3629" s="226" t="s">
        <v>715</v>
      </c>
      <c r="D3629" s="136">
        <v>42906</v>
      </c>
      <c r="E3629" s="136">
        <v>42933</v>
      </c>
      <c r="F3629" s="136">
        <v>42933</v>
      </c>
      <c r="G3629" s="25">
        <f t="shared" si="179"/>
        <v>27</v>
      </c>
      <c r="H3629" s="373">
        <v>3607.84</v>
      </c>
      <c r="I3629" s="121">
        <f t="shared" si="180"/>
        <v>97411.68</v>
      </c>
    </row>
    <row r="3630" spans="1:9">
      <c r="A3630" s="23">
        <f t="shared" si="181"/>
        <v>97</v>
      </c>
      <c r="B3630" s="226"/>
      <c r="C3630" s="226"/>
      <c r="D3630" s="136">
        <v>42913</v>
      </c>
      <c r="E3630" s="136">
        <v>42933</v>
      </c>
      <c r="F3630" s="136">
        <v>42933</v>
      </c>
      <c r="G3630" s="25">
        <f t="shared" si="179"/>
        <v>20</v>
      </c>
      <c r="H3630" s="373">
        <v>3798.3</v>
      </c>
      <c r="I3630" s="121">
        <f t="shared" si="180"/>
        <v>75966</v>
      </c>
    </row>
    <row r="3631" spans="1:9">
      <c r="A3631" s="23">
        <f t="shared" si="181"/>
        <v>98</v>
      </c>
      <c r="B3631" s="226" t="s">
        <v>288</v>
      </c>
      <c r="C3631" s="226" t="s">
        <v>716</v>
      </c>
      <c r="D3631" s="136">
        <v>42901</v>
      </c>
      <c r="E3631" s="136">
        <v>42937</v>
      </c>
      <c r="F3631" s="136">
        <v>42936</v>
      </c>
      <c r="G3631" s="25">
        <f t="shared" si="179"/>
        <v>35</v>
      </c>
      <c r="H3631" s="373">
        <v>3478</v>
      </c>
      <c r="I3631" s="121">
        <f t="shared" si="180"/>
        <v>121730</v>
      </c>
    </row>
    <row r="3632" spans="1:9">
      <c r="A3632" s="23">
        <f t="shared" si="181"/>
        <v>99</v>
      </c>
      <c r="B3632" s="226"/>
      <c r="C3632" s="226"/>
      <c r="D3632" s="136">
        <v>42902</v>
      </c>
      <c r="E3632" s="136">
        <v>42937</v>
      </c>
      <c r="F3632" s="136">
        <v>42936</v>
      </c>
      <c r="G3632" s="25">
        <f t="shared" si="179"/>
        <v>34</v>
      </c>
      <c r="H3632" s="373">
        <v>9933.0299999999988</v>
      </c>
      <c r="I3632" s="121">
        <f t="shared" si="180"/>
        <v>337723.02</v>
      </c>
    </row>
    <row r="3633" spans="1:9">
      <c r="A3633" s="23">
        <f t="shared" si="181"/>
        <v>100</v>
      </c>
      <c r="B3633" s="226"/>
      <c r="C3633" s="226"/>
      <c r="D3633" s="136">
        <v>42903</v>
      </c>
      <c r="E3633" s="136">
        <v>42937</v>
      </c>
      <c r="F3633" s="136">
        <v>42936</v>
      </c>
      <c r="G3633" s="25">
        <f t="shared" si="179"/>
        <v>33</v>
      </c>
      <c r="H3633" s="373">
        <v>28375.59</v>
      </c>
      <c r="I3633" s="121">
        <f t="shared" si="180"/>
        <v>936394.47</v>
      </c>
    </row>
    <row r="3634" spans="1:9">
      <c r="A3634" s="23">
        <f t="shared" si="181"/>
        <v>101</v>
      </c>
      <c r="B3634" s="226"/>
      <c r="C3634" s="226"/>
      <c r="D3634" s="136">
        <v>42904</v>
      </c>
      <c r="E3634" s="136">
        <v>42937</v>
      </c>
      <c r="F3634" s="136">
        <v>42936</v>
      </c>
      <c r="G3634" s="25">
        <f t="shared" si="179"/>
        <v>32</v>
      </c>
      <c r="H3634" s="373">
        <v>27147.810000000005</v>
      </c>
      <c r="I3634" s="121">
        <f t="shared" si="180"/>
        <v>868729.92</v>
      </c>
    </row>
    <row r="3635" spans="1:9">
      <c r="A3635" s="23">
        <f t="shared" si="181"/>
        <v>102</v>
      </c>
      <c r="B3635" s="226"/>
      <c r="C3635" s="226"/>
      <c r="D3635" s="136">
        <v>42905</v>
      </c>
      <c r="E3635" s="136">
        <v>42937</v>
      </c>
      <c r="F3635" s="136">
        <v>42936</v>
      </c>
      <c r="G3635" s="25">
        <f t="shared" si="179"/>
        <v>31</v>
      </c>
      <c r="H3635" s="373">
        <v>16568.729999999996</v>
      </c>
      <c r="I3635" s="121">
        <f t="shared" si="180"/>
        <v>513630.63</v>
      </c>
    </row>
    <row r="3636" spans="1:9">
      <c r="A3636" s="23">
        <f t="shared" si="181"/>
        <v>103</v>
      </c>
      <c r="B3636" s="226"/>
      <c r="C3636" s="226"/>
      <c r="D3636" s="136">
        <v>42906</v>
      </c>
      <c r="E3636" s="136">
        <v>42937</v>
      </c>
      <c r="F3636" s="136">
        <v>42936</v>
      </c>
      <c r="G3636" s="25">
        <f t="shared" si="179"/>
        <v>30</v>
      </c>
      <c r="H3636" s="373">
        <v>26774.14</v>
      </c>
      <c r="I3636" s="121">
        <f t="shared" si="180"/>
        <v>803224.2</v>
      </c>
    </row>
    <row r="3637" spans="1:9">
      <c r="A3637" s="23">
        <f t="shared" si="181"/>
        <v>104</v>
      </c>
      <c r="B3637" s="226"/>
      <c r="C3637" s="226"/>
      <c r="D3637" s="136">
        <v>42907</v>
      </c>
      <c r="E3637" s="136">
        <v>42937</v>
      </c>
      <c r="F3637" s="136">
        <v>42936</v>
      </c>
      <c r="G3637" s="25">
        <f t="shared" si="179"/>
        <v>29</v>
      </c>
      <c r="H3637" s="373">
        <v>13365.859999999997</v>
      </c>
      <c r="I3637" s="121">
        <f t="shared" si="180"/>
        <v>387609.94</v>
      </c>
    </row>
    <row r="3638" spans="1:9">
      <c r="A3638" s="23">
        <f t="shared" si="181"/>
        <v>105</v>
      </c>
      <c r="B3638" s="226"/>
      <c r="C3638" s="226"/>
      <c r="D3638" s="136">
        <v>42908</v>
      </c>
      <c r="E3638" s="136">
        <v>42937</v>
      </c>
      <c r="F3638" s="136">
        <v>42936</v>
      </c>
      <c r="G3638" s="25">
        <f t="shared" si="179"/>
        <v>28</v>
      </c>
      <c r="H3638" s="373">
        <v>26812.45</v>
      </c>
      <c r="I3638" s="121">
        <f t="shared" si="180"/>
        <v>750748.6</v>
      </c>
    </row>
    <row r="3639" spans="1:9">
      <c r="A3639" s="23">
        <f t="shared" si="181"/>
        <v>106</v>
      </c>
      <c r="B3639" s="226"/>
      <c r="C3639" s="226"/>
      <c r="D3639" s="136">
        <v>42909</v>
      </c>
      <c r="E3639" s="136">
        <v>42937</v>
      </c>
      <c r="F3639" s="136">
        <v>42936</v>
      </c>
      <c r="G3639" s="25">
        <f t="shared" si="179"/>
        <v>27</v>
      </c>
      <c r="H3639" s="373">
        <v>13515.05</v>
      </c>
      <c r="I3639" s="121">
        <f t="shared" si="180"/>
        <v>364906.35</v>
      </c>
    </row>
    <row r="3640" spans="1:9">
      <c r="A3640" s="23">
        <f t="shared" si="181"/>
        <v>107</v>
      </c>
      <c r="B3640" s="226"/>
      <c r="C3640" s="226"/>
      <c r="D3640" s="136">
        <v>42910</v>
      </c>
      <c r="E3640" s="136">
        <v>42937</v>
      </c>
      <c r="F3640" s="136">
        <v>42936</v>
      </c>
      <c r="G3640" s="25">
        <f t="shared" si="179"/>
        <v>26</v>
      </c>
      <c r="H3640" s="373">
        <v>37015.14999999998</v>
      </c>
      <c r="I3640" s="121">
        <f t="shared" si="180"/>
        <v>962393.9</v>
      </c>
    </row>
    <row r="3641" spans="1:9">
      <c r="A3641" s="23">
        <f t="shared" si="181"/>
        <v>108</v>
      </c>
      <c r="B3641" s="226"/>
      <c r="C3641" s="226"/>
      <c r="D3641" s="136">
        <v>42911</v>
      </c>
      <c r="E3641" s="136">
        <v>42937</v>
      </c>
      <c r="F3641" s="136">
        <v>42936</v>
      </c>
      <c r="G3641" s="25">
        <f t="shared" si="179"/>
        <v>25</v>
      </c>
      <c r="H3641" s="373">
        <v>16823.32</v>
      </c>
      <c r="I3641" s="121">
        <f t="shared" si="180"/>
        <v>420583</v>
      </c>
    </row>
    <row r="3642" spans="1:9">
      <c r="A3642" s="23">
        <f t="shared" si="181"/>
        <v>109</v>
      </c>
      <c r="B3642" s="226"/>
      <c r="C3642" s="226"/>
      <c r="D3642" s="136">
        <v>42912</v>
      </c>
      <c r="E3642" s="136">
        <v>42937</v>
      </c>
      <c r="F3642" s="136">
        <v>42936</v>
      </c>
      <c r="G3642" s="25">
        <f t="shared" si="179"/>
        <v>24</v>
      </c>
      <c r="H3642" s="373">
        <v>16675.500000000004</v>
      </c>
      <c r="I3642" s="121">
        <f t="shared" si="180"/>
        <v>400212</v>
      </c>
    </row>
    <row r="3643" spans="1:9">
      <c r="A3643" s="23">
        <f t="shared" si="181"/>
        <v>110</v>
      </c>
      <c r="B3643" s="226"/>
      <c r="C3643" s="226"/>
      <c r="D3643" s="136">
        <v>42913</v>
      </c>
      <c r="E3643" s="136">
        <v>42937</v>
      </c>
      <c r="F3643" s="136">
        <v>42936</v>
      </c>
      <c r="G3643" s="25">
        <f t="shared" si="179"/>
        <v>23</v>
      </c>
      <c r="H3643" s="373">
        <v>26765.930000000004</v>
      </c>
      <c r="I3643" s="121">
        <f t="shared" si="180"/>
        <v>615616.39</v>
      </c>
    </row>
    <row r="3644" spans="1:9">
      <c r="A3644" s="23">
        <f t="shared" si="181"/>
        <v>111</v>
      </c>
      <c r="B3644" s="226"/>
      <c r="C3644" s="226"/>
      <c r="D3644" s="136">
        <v>42914</v>
      </c>
      <c r="E3644" s="136">
        <v>42937</v>
      </c>
      <c r="F3644" s="136">
        <v>42936</v>
      </c>
      <c r="G3644" s="25">
        <f t="shared" si="179"/>
        <v>22</v>
      </c>
      <c r="H3644" s="373">
        <v>23523.350000000002</v>
      </c>
      <c r="I3644" s="121">
        <f t="shared" si="180"/>
        <v>517513.7</v>
      </c>
    </row>
    <row r="3645" spans="1:9">
      <c r="A3645" s="23">
        <f t="shared" si="181"/>
        <v>112</v>
      </c>
      <c r="B3645" s="226"/>
      <c r="C3645" s="226"/>
      <c r="D3645" s="136">
        <v>42915</v>
      </c>
      <c r="E3645" s="136">
        <v>42937</v>
      </c>
      <c r="F3645" s="136">
        <v>42936</v>
      </c>
      <c r="G3645" s="25">
        <f t="shared" si="179"/>
        <v>21</v>
      </c>
      <c r="H3645" s="373">
        <v>20388.920000000006</v>
      </c>
      <c r="I3645" s="121">
        <f t="shared" si="180"/>
        <v>428167.32</v>
      </c>
    </row>
    <row r="3646" spans="1:9">
      <c r="A3646" s="23">
        <f t="shared" si="181"/>
        <v>113</v>
      </c>
      <c r="B3646" s="226"/>
      <c r="C3646" s="226"/>
      <c r="D3646" s="136">
        <v>42916</v>
      </c>
      <c r="E3646" s="136">
        <v>42937</v>
      </c>
      <c r="F3646" s="136">
        <v>42936</v>
      </c>
      <c r="G3646" s="25">
        <f t="shared" si="179"/>
        <v>20</v>
      </c>
      <c r="H3646" s="373">
        <v>13386.380000000001</v>
      </c>
      <c r="I3646" s="121">
        <f t="shared" si="180"/>
        <v>267727.59999999998</v>
      </c>
    </row>
    <row r="3647" spans="1:9">
      <c r="A3647" s="23">
        <f t="shared" si="181"/>
        <v>114</v>
      </c>
      <c r="B3647" s="226" t="s">
        <v>288</v>
      </c>
      <c r="C3647" s="226" t="s">
        <v>717</v>
      </c>
      <c r="D3647" s="136">
        <v>42946</v>
      </c>
      <c r="E3647" s="136">
        <v>42963</v>
      </c>
      <c r="F3647" s="136">
        <v>42962</v>
      </c>
      <c r="G3647" s="25">
        <f t="shared" si="179"/>
        <v>16</v>
      </c>
      <c r="H3647" s="373">
        <v>3595.24</v>
      </c>
      <c r="I3647" s="121">
        <f t="shared" si="180"/>
        <v>57523.839999999997</v>
      </c>
    </row>
    <row r="3648" spans="1:9">
      <c r="A3648" s="23">
        <f t="shared" si="181"/>
        <v>115</v>
      </c>
      <c r="B3648" s="226"/>
      <c r="C3648" s="226"/>
      <c r="D3648" s="136">
        <v>42949</v>
      </c>
      <c r="E3648" s="136">
        <v>42963</v>
      </c>
      <c r="F3648" s="136">
        <v>42962</v>
      </c>
      <c r="G3648" s="25">
        <f t="shared" si="179"/>
        <v>13</v>
      </c>
      <c r="H3648" s="373">
        <v>3585.8</v>
      </c>
      <c r="I3648" s="121">
        <f t="shared" si="180"/>
        <v>46615.4</v>
      </c>
    </row>
    <row r="3649" spans="1:9">
      <c r="A3649" s="23">
        <f t="shared" si="181"/>
        <v>116</v>
      </c>
      <c r="B3649" s="226" t="s">
        <v>288</v>
      </c>
      <c r="C3649" s="226" t="s">
        <v>718</v>
      </c>
      <c r="D3649" s="136">
        <v>43017</v>
      </c>
      <c r="E3649" s="136">
        <v>43032</v>
      </c>
      <c r="F3649" s="136">
        <v>43033</v>
      </c>
      <c r="G3649" s="25">
        <f t="shared" si="179"/>
        <v>16</v>
      </c>
      <c r="H3649" s="373">
        <v>3826.41</v>
      </c>
      <c r="I3649" s="121">
        <f t="shared" si="180"/>
        <v>61222.559999999998</v>
      </c>
    </row>
    <row r="3650" spans="1:9">
      <c r="A3650" s="23">
        <f t="shared" si="181"/>
        <v>117</v>
      </c>
      <c r="B3650" s="226"/>
      <c r="C3650" s="226"/>
      <c r="D3650" s="136">
        <v>43019</v>
      </c>
      <c r="E3650" s="136">
        <v>43032</v>
      </c>
      <c r="F3650" s="136">
        <v>43033</v>
      </c>
      <c r="G3650" s="25">
        <f t="shared" si="179"/>
        <v>14</v>
      </c>
      <c r="H3650" s="373">
        <v>3955.17</v>
      </c>
      <c r="I3650" s="121">
        <f t="shared" si="180"/>
        <v>55372.38</v>
      </c>
    </row>
    <row r="3651" spans="1:9">
      <c r="A3651" s="23">
        <f t="shared" si="181"/>
        <v>118</v>
      </c>
      <c r="B3651" s="226"/>
      <c r="C3651" s="226"/>
      <c r="D3651" s="136">
        <v>43023</v>
      </c>
      <c r="E3651" s="136">
        <v>43032</v>
      </c>
      <c r="F3651" s="136">
        <v>43033</v>
      </c>
      <c r="G3651" s="25">
        <f t="shared" si="179"/>
        <v>10</v>
      </c>
      <c r="H3651" s="373">
        <v>3828</v>
      </c>
      <c r="I3651" s="121">
        <f t="shared" si="180"/>
        <v>38280</v>
      </c>
    </row>
    <row r="3652" spans="1:9">
      <c r="B3652" s="225" t="s">
        <v>262</v>
      </c>
      <c r="C3652" s="225"/>
      <c r="H3652" s="376"/>
    </row>
    <row r="3653" spans="1:9">
      <c r="A3653" s="23">
        <f>A3651+1</f>
        <v>119</v>
      </c>
      <c r="B3653" s="226" t="s">
        <v>287</v>
      </c>
      <c r="C3653" s="226" t="s">
        <v>719</v>
      </c>
      <c r="D3653" s="136">
        <v>42856</v>
      </c>
      <c r="E3653" s="136">
        <v>42880</v>
      </c>
      <c r="F3653" s="136">
        <v>42880</v>
      </c>
      <c r="G3653" s="25">
        <f t="shared" ref="G3653:G3684" si="182">F3653-D3653</f>
        <v>24</v>
      </c>
      <c r="H3653" s="373">
        <v>295.95999999999998</v>
      </c>
      <c r="I3653" s="121">
        <f t="shared" ref="I3653:I3684" si="183">ROUND(G3653*H3653,2)</f>
        <v>7103.04</v>
      </c>
    </row>
    <row r="3654" spans="1:9">
      <c r="A3654" s="23">
        <f>A3653+1</f>
        <v>120</v>
      </c>
      <c r="B3654" s="226"/>
      <c r="C3654" s="226"/>
      <c r="D3654" s="136">
        <v>42857</v>
      </c>
      <c r="E3654" s="136">
        <v>42880</v>
      </c>
      <c r="F3654" s="136">
        <v>42880</v>
      </c>
      <c r="G3654" s="25">
        <f t="shared" si="182"/>
        <v>23</v>
      </c>
      <c r="H3654" s="373">
        <v>2276.48</v>
      </c>
      <c r="I3654" s="121">
        <f t="shared" si="183"/>
        <v>52359.040000000001</v>
      </c>
    </row>
    <row r="3655" spans="1:9">
      <c r="A3655" s="23">
        <f>A3654+1</f>
        <v>121</v>
      </c>
      <c r="B3655" s="226"/>
      <c r="C3655" s="226"/>
      <c r="D3655" s="136">
        <v>42858</v>
      </c>
      <c r="E3655" s="136">
        <v>42880</v>
      </c>
      <c r="F3655" s="136">
        <v>42880</v>
      </c>
      <c r="G3655" s="25">
        <f t="shared" si="182"/>
        <v>22</v>
      </c>
      <c r="H3655" s="373">
        <v>1889.86</v>
      </c>
      <c r="I3655" s="121">
        <f t="shared" si="183"/>
        <v>41576.92</v>
      </c>
    </row>
    <row r="3656" spans="1:9">
      <c r="A3656" s="23">
        <f>A3655+1</f>
        <v>122</v>
      </c>
      <c r="B3656" s="226" t="s">
        <v>287</v>
      </c>
      <c r="C3656" s="226" t="s">
        <v>720</v>
      </c>
      <c r="D3656" s="136">
        <v>42948</v>
      </c>
      <c r="E3656" s="136">
        <v>42972</v>
      </c>
      <c r="F3656" s="136">
        <v>42972</v>
      </c>
      <c r="G3656" s="25">
        <f t="shared" si="182"/>
        <v>24</v>
      </c>
      <c r="H3656" s="373">
        <v>5362.01</v>
      </c>
      <c r="I3656" s="121">
        <f t="shared" si="183"/>
        <v>128688.24</v>
      </c>
    </row>
    <row r="3657" spans="1:9">
      <c r="A3657" s="23">
        <f t="shared" ref="A3657:A3706" si="184">A3656+1</f>
        <v>123</v>
      </c>
      <c r="B3657" s="226"/>
      <c r="C3657" s="226"/>
      <c r="D3657" s="136">
        <v>42949</v>
      </c>
      <c r="E3657" s="136">
        <v>42972</v>
      </c>
      <c r="F3657" s="136">
        <v>42972</v>
      </c>
      <c r="G3657" s="25">
        <f t="shared" si="182"/>
        <v>23</v>
      </c>
      <c r="H3657" s="373">
        <v>5963.93</v>
      </c>
      <c r="I3657" s="121">
        <f t="shared" si="183"/>
        <v>137170.39000000001</v>
      </c>
    </row>
    <row r="3658" spans="1:9">
      <c r="A3658" s="23">
        <f t="shared" si="184"/>
        <v>124</v>
      </c>
      <c r="B3658" s="226"/>
      <c r="C3658" s="226"/>
      <c r="D3658" s="136">
        <v>42950</v>
      </c>
      <c r="E3658" s="136">
        <v>42972</v>
      </c>
      <c r="F3658" s="136">
        <v>42972</v>
      </c>
      <c r="G3658" s="25">
        <f t="shared" si="182"/>
        <v>22</v>
      </c>
      <c r="H3658" s="373">
        <v>9108.26</v>
      </c>
      <c r="I3658" s="121">
        <f t="shared" si="183"/>
        <v>200381.72</v>
      </c>
    </row>
    <row r="3659" spans="1:9">
      <c r="A3659" s="23">
        <f t="shared" si="184"/>
        <v>125</v>
      </c>
      <c r="B3659" s="226"/>
      <c r="C3659" s="226"/>
      <c r="D3659" s="136">
        <v>42951</v>
      </c>
      <c r="E3659" s="136">
        <v>42972</v>
      </c>
      <c r="F3659" s="136">
        <v>42972</v>
      </c>
      <c r="G3659" s="25">
        <f t="shared" si="182"/>
        <v>21</v>
      </c>
      <c r="H3659" s="373">
        <v>9256.7800000000007</v>
      </c>
      <c r="I3659" s="121">
        <f t="shared" si="183"/>
        <v>194392.38</v>
      </c>
    </row>
    <row r="3660" spans="1:9">
      <c r="A3660" s="23">
        <f>A3659+1</f>
        <v>126</v>
      </c>
      <c r="B3660" s="226" t="s">
        <v>287</v>
      </c>
      <c r="C3660" s="226" t="s">
        <v>721</v>
      </c>
      <c r="D3660" s="136">
        <v>43040</v>
      </c>
      <c r="E3660" s="136">
        <v>43066</v>
      </c>
      <c r="F3660" s="136">
        <v>43066</v>
      </c>
      <c r="G3660" s="25">
        <f t="shared" si="182"/>
        <v>26</v>
      </c>
      <c r="H3660" s="373">
        <v>5636.39</v>
      </c>
      <c r="I3660" s="121">
        <f t="shared" si="183"/>
        <v>146546.14000000001</v>
      </c>
    </row>
    <row r="3661" spans="1:9">
      <c r="A3661" s="23">
        <f t="shared" si="184"/>
        <v>127</v>
      </c>
      <c r="B3661" s="226"/>
      <c r="C3661" s="226"/>
      <c r="D3661" s="136">
        <v>43041</v>
      </c>
      <c r="E3661" s="136">
        <v>43066</v>
      </c>
      <c r="F3661" s="136">
        <v>43066</v>
      </c>
      <c r="G3661" s="25">
        <f t="shared" si="182"/>
        <v>25</v>
      </c>
      <c r="H3661" s="373">
        <v>5737.86</v>
      </c>
      <c r="I3661" s="121">
        <f t="shared" si="183"/>
        <v>143446.5</v>
      </c>
    </row>
    <row r="3662" spans="1:9">
      <c r="A3662" s="23">
        <f t="shared" si="184"/>
        <v>128</v>
      </c>
      <c r="B3662" s="226"/>
      <c r="C3662" s="226"/>
      <c r="D3662" s="136">
        <v>43042</v>
      </c>
      <c r="E3662" s="136">
        <v>43066</v>
      </c>
      <c r="F3662" s="136">
        <v>43066</v>
      </c>
      <c r="G3662" s="25">
        <f t="shared" si="182"/>
        <v>24</v>
      </c>
      <c r="H3662" s="373">
        <v>16130.52</v>
      </c>
      <c r="I3662" s="121">
        <f t="shared" si="183"/>
        <v>387132.48</v>
      </c>
    </row>
    <row r="3663" spans="1:9">
      <c r="A3663" s="23">
        <f t="shared" si="184"/>
        <v>129</v>
      </c>
      <c r="B3663" s="226"/>
      <c r="C3663" s="226"/>
      <c r="D3663" s="136">
        <v>43045</v>
      </c>
      <c r="E3663" s="136">
        <v>43066</v>
      </c>
      <c r="F3663" s="136">
        <v>43066</v>
      </c>
      <c r="G3663" s="25">
        <f t="shared" si="182"/>
        <v>21</v>
      </c>
      <c r="H3663" s="373">
        <v>9583.42</v>
      </c>
      <c r="I3663" s="121">
        <f t="shared" si="183"/>
        <v>201251.82</v>
      </c>
    </row>
    <row r="3664" spans="1:9">
      <c r="A3664" s="23">
        <f t="shared" si="184"/>
        <v>130</v>
      </c>
      <c r="B3664" s="226"/>
      <c r="C3664" s="226"/>
      <c r="D3664" s="136">
        <v>43046</v>
      </c>
      <c r="E3664" s="136">
        <v>43066</v>
      </c>
      <c r="F3664" s="136">
        <v>43066</v>
      </c>
      <c r="G3664" s="25">
        <f t="shared" si="182"/>
        <v>20</v>
      </c>
      <c r="H3664" s="373">
        <v>9733.7900000000009</v>
      </c>
      <c r="I3664" s="121">
        <f t="shared" si="183"/>
        <v>194675.8</v>
      </c>
    </row>
    <row r="3665" spans="1:9">
      <c r="A3665" s="23">
        <f t="shared" si="184"/>
        <v>131</v>
      </c>
      <c r="B3665" s="226"/>
      <c r="C3665" s="226"/>
      <c r="D3665" s="136">
        <v>43047</v>
      </c>
      <c r="E3665" s="136">
        <v>43066</v>
      </c>
      <c r="F3665" s="136">
        <v>43066</v>
      </c>
      <c r="G3665" s="25">
        <f t="shared" si="182"/>
        <v>19</v>
      </c>
      <c r="H3665" s="373">
        <v>10482.960000000001</v>
      </c>
      <c r="I3665" s="121">
        <f t="shared" si="183"/>
        <v>199176.24</v>
      </c>
    </row>
    <row r="3666" spans="1:9">
      <c r="A3666" s="23">
        <f t="shared" si="184"/>
        <v>132</v>
      </c>
      <c r="B3666" s="226"/>
      <c r="C3666" s="226"/>
      <c r="D3666" s="136">
        <v>43048</v>
      </c>
      <c r="E3666" s="136">
        <v>43066</v>
      </c>
      <c r="F3666" s="136">
        <v>43066</v>
      </c>
      <c r="G3666" s="25">
        <f t="shared" si="182"/>
        <v>18</v>
      </c>
      <c r="H3666" s="373">
        <v>9508.24</v>
      </c>
      <c r="I3666" s="121">
        <f t="shared" si="183"/>
        <v>171148.32</v>
      </c>
    </row>
    <row r="3667" spans="1:9">
      <c r="A3667" s="23">
        <f t="shared" si="184"/>
        <v>133</v>
      </c>
      <c r="B3667" s="226"/>
      <c r="C3667" s="226"/>
      <c r="D3667" s="136">
        <v>43049</v>
      </c>
      <c r="E3667" s="136">
        <v>43066</v>
      </c>
      <c r="F3667" s="136">
        <v>43066</v>
      </c>
      <c r="G3667" s="25">
        <f t="shared" si="182"/>
        <v>17</v>
      </c>
      <c r="H3667" s="373">
        <v>6989.19</v>
      </c>
      <c r="I3667" s="121">
        <f t="shared" si="183"/>
        <v>118816.23</v>
      </c>
    </row>
    <row r="3668" spans="1:9">
      <c r="A3668" s="23">
        <f t="shared" si="184"/>
        <v>134</v>
      </c>
      <c r="B3668" s="226"/>
      <c r="C3668" s="226"/>
      <c r="D3668" s="136">
        <v>43052</v>
      </c>
      <c r="E3668" s="136">
        <v>43066</v>
      </c>
      <c r="F3668" s="136">
        <v>43066</v>
      </c>
      <c r="G3668" s="25">
        <f t="shared" si="182"/>
        <v>14</v>
      </c>
      <c r="H3668" s="373">
        <v>12745.59</v>
      </c>
      <c r="I3668" s="121">
        <f t="shared" si="183"/>
        <v>178438.26</v>
      </c>
    </row>
    <row r="3669" spans="1:9">
      <c r="A3669" s="23">
        <f t="shared" si="184"/>
        <v>135</v>
      </c>
      <c r="B3669" s="226"/>
      <c r="C3669" s="226"/>
      <c r="D3669" s="136">
        <v>43053</v>
      </c>
      <c r="E3669" s="136">
        <v>43066</v>
      </c>
      <c r="F3669" s="136">
        <v>43066</v>
      </c>
      <c r="G3669" s="25">
        <f t="shared" si="182"/>
        <v>13</v>
      </c>
      <c r="H3669" s="373">
        <v>12923.52</v>
      </c>
      <c r="I3669" s="121">
        <f t="shared" si="183"/>
        <v>168005.76000000001</v>
      </c>
    </row>
    <row r="3670" spans="1:9">
      <c r="A3670" s="23">
        <f t="shared" si="184"/>
        <v>136</v>
      </c>
      <c r="B3670" s="226"/>
      <c r="C3670" s="226"/>
      <c r="D3670" s="136">
        <v>43054</v>
      </c>
      <c r="E3670" s="136">
        <v>43066</v>
      </c>
      <c r="F3670" s="136">
        <v>43066</v>
      </c>
      <c r="G3670" s="25">
        <f t="shared" si="182"/>
        <v>12</v>
      </c>
      <c r="H3670" s="373">
        <v>13378.82</v>
      </c>
      <c r="I3670" s="121">
        <f t="shared" si="183"/>
        <v>160545.84</v>
      </c>
    </row>
    <row r="3671" spans="1:9">
      <c r="A3671" s="23">
        <f t="shared" si="184"/>
        <v>137</v>
      </c>
      <c r="B3671" s="226" t="s">
        <v>289</v>
      </c>
      <c r="C3671" s="226" t="s">
        <v>722</v>
      </c>
      <c r="D3671" s="136">
        <v>42833</v>
      </c>
      <c r="E3671" s="136">
        <v>42850</v>
      </c>
      <c r="F3671" s="136">
        <v>42850</v>
      </c>
      <c r="G3671" s="25">
        <f t="shared" si="182"/>
        <v>17</v>
      </c>
      <c r="H3671" s="373">
        <v>700</v>
      </c>
      <c r="I3671" s="121">
        <f t="shared" si="183"/>
        <v>11900</v>
      </c>
    </row>
    <row r="3672" spans="1:9">
      <c r="A3672" s="23">
        <f t="shared" si="184"/>
        <v>138</v>
      </c>
      <c r="B3672" s="226"/>
      <c r="C3672" s="226"/>
      <c r="D3672" s="136">
        <v>42829</v>
      </c>
      <c r="E3672" s="136">
        <v>42850</v>
      </c>
      <c r="F3672" s="136">
        <v>42850</v>
      </c>
      <c r="G3672" s="25">
        <f t="shared" si="182"/>
        <v>21</v>
      </c>
      <c r="H3672" s="373">
        <v>11045.31</v>
      </c>
      <c r="I3672" s="121">
        <f t="shared" si="183"/>
        <v>231951.51</v>
      </c>
    </row>
    <row r="3673" spans="1:9">
      <c r="A3673" s="23">
        <f t="shared" si="184"/>
        <v>139</v>
      </c>
      <c r="B3673" s="226"/>
      <c r="C3673" s="226"/>
      <c r="D3673" s="136">
        <v>42831</v>
      </c>
      <c r="E3673" s="136">
        <v>42850</v>
      </c>
      <c r="F3673" s="136">
        <v>42850</v>
      </c>
      <c r="G3673" s="25">
        <f t="shared" si="182"/>
        <v>19</v>
      </c>
      <c r="H3673" s="373">
        <v>10562.78</v>
      </c>
      <c r="I3673" s="121">
        <f t="shared" si="183"/>
        <v>200692.82</v>
      </c>
    </row>
    <row r="3674" spans="1:9">
      <c r="A3674" s="23">
        <f t="shared" si="184"/>
        <v>140</v>
      </c>
      <c r="B3674" s="226"/>
      <c r="C3674" s="226"/>
      <c r="D3674" s="136">
        <v>42836</v>
      </c>
      <c r="E3674" s="136">
        <v>42850</v>
      </c>
      <c r="F3674" s="136">
        <v>42850</v>
      </c>
      <c r="G3674" s="25">
        <f t="shared" si="182"/>
        <v>14</v>
      </c>
      <c r="H3674" s="373">
        <v>11170.9</v>
      </c>
      <c r="I3674" s="121">
        <f t="shared" si="183"/>
        <v>156392.6</v>
      </c>
    </row>
    <row r="3675" spans="1:9">
      <c r="A3675" s="23">
        <f t="shared" si="184"/>
        <v>141</v>
      </c>
      <c r="B3675" s="226"/>
      <c r="C3675" s="226"/>
      <c r="D3675" s="136">
        <v>42836</v>
      </c>
      <c r="E3675" s="136">
        <v>42850</v>
      </c>
      <c r="F3675" s="136">
        <v>42850</v>
      </c>
      <c r="G3675" s="25">
        <f t="shared" si="182"/>
        <v>14</v>
      </c>
      <c r="H3675" s="373">
        <v>11058.53</v>
      </c>
      <c r="I3675" s="121">
        <f t="shared" si="183"/>
        <v>154819.42000000001</v>
      </c>
    </row>
    <row r="3676" spans="1:9">
      <c r="A3676" s="23">
        <f t="shared" si="184"/>
        <v>142</v>
      </c>
      <c r="B3676" s="226"/>
      <c r="C3676" s="226"/>
      <c r="D3676" s="136">
        <v>42838</v>
      </c>
      <c r="E3676" s="136">
        <v>42850</v>
      </c>
      <c r="F3676" s="136">
        <v>42850</v>
      </c>
      <c r="G3676" s="25">
        <f t="shared" si="182"/>
        <v>12</v>
      </c>
      <c r="H3676" s="373">
        <v>10774.3</v>
      </c>
      <c r="I3676" s="121">
        <f t="shared" si="183"/>
        <v>129291.6</v>
      </c>
    </row>
    <row r="3677" spans="1:9">
      <c r="A3677" s="23">
        <f t="shared" si="184"/>
        <v>143</v>
      </c>
      <c r="B3677" s="226"/>
      <c r="C3677" s="226"/>
      <c r="D3677" s="136">
        <v>42831</v>
      </c>
      <c r="E3677" s="136">
        <v>42850</v>
      </c>
      <c r="F3677" s="136">
        <v>42850</v>
      </c>
      <c r="G3677" s="25">
        <f t="shared" si="182"/>
        <v>19</v>
      </c>
      <c r="H3677" s="373">
        <v>11164.29</v>
      </c>
      <c r="I3677" s="121">
        <f t="shared" si="183"/>
        <v>212121.51</v>
      </c>
    </row>
    <row r="3678" spans="1:9">
      <c r="A3678" s="23">
        <f t="shared" si="184"/>
        <v>144</v>
      </c>
      <c r="B3678" s="226"/>
      <c r="C3678" s="226"/>
      <c r="D3678" s="136">
        <v>42829</v>
      </c>
      <c r="E3678" s="136">
        <v>42850</v>
      </c>
      <c r="F3678" s="136">
        <v>42850</v>
      </c>
      <c r="G3678" s="25">
        <f t="shared" si="182"/>
        <v>21</v>
      </c>
      <c r="H3678" s="373">
        <v>10999.04</v>
      </c>
      <c r="I3678" s="121">
        <f t="shared" si="183"/>
        <v>230979.84</v>
      </c>
    </row>
    <row r="3679" spans="1:9">
      <c r="A3679" s="23">
        <f t="shared" si="184"/>
        <v>145</v>
      </c>
      <c r="B3679" s="226"/>
      <c r="C3679" s="226"/>
      <c r="D3679" s="136">
        <v>42837</v>
      </c>
      <c r="E3679" s="136">
        <v>42850</v>
      </c>
      <c r="F3679" s="136">
        <v>42850</v>
      </c>
      <c r="G3679" s="25">
        <f t="shared" si="182"/>
        <v>13</v>
      </c>
      <c r="H3679" s="373">
        <v>11058.53</v>
      </c>
      <c r="I3679" s="121">
        <f t="shared" si="183"/>
        <v>143760.89000000001</v>
      </c>
    </row>
    <row r="3680" spans="1:9">
      <c r="A3680" s="23">
        <f t="shared" si="184"/>
        <v>146</v>
      </c>
      <c r="B3680" s="226" t="s">
        <v>289</v>
      </c>
      <c r="C3680" s="226" t="s">
        <v>723</v>
      </c>
      <c r="D3680" s="136">
        <v>42875</v>
      </c>
      <c r="E3680" s="136">
        <v>42901</v>
      </c>
      <c r="F3680" s="136">
        <v>42901</v>
      </c>
      <c r="G3680" s="25">
        <f t="shared" si="182"/>
        <v>26</v>
      </c>
      <c r="H3680" s="373">
        <v>465</v>
      </c>
      <c r="I3680" s="121">
        <f t="shared" si="183"/>
        <v>12090</v>
      </c>
    </row>
    <row r="3681" spans="1:9">
      <c r="A3681" s="23">
        <f>A3680+1</f>
        <v>147</v>
      </c>
      <c r="B3681" s="226"/>
      <c r="C3681" s="226"/>
      <c r="D3681" s="136">
        <v>42881</v>
      </c>
      <c r="E3681" s="136">
        <v>42901</v>
      </c>
      <c r="F3681" s="136">
        <v>42901</v>
      </c>
      <c r="G3681" s="25">
        <f t="shared" si="182"/>
        <v>20</v>
      </c>
      <c r="H3681" s="373">
        <v>11045.31</v>
      </c>
      <c r="I3681" s="121">
        <f t="shared" si="183"/>
        <v>220906.2</v>
      </c>
    </row>
    <row r="3682" spans="1:9">
      <c r="A3682" s="23">
        <f t="shared" si="184"/>
        <v>148</v>
      </c>
      <c r="B3682" s="226"/>
      <c r="C3682" s="226"/>
      <c r="D3682" s="136">
        <v>42881</v>
      </c>
      <c r="E3682" s="136">
        <v>42901</v>
      </c>
      <c r="F3682" s="136">
        <v>42901</v>
      </c>
      <c r="G3682" s="25">
        <f t="shared" si="182"/>
        <v>20</v>
      </c>
      <c r="H3682" s="373">
        <v>11045.31</v>
      </c>
      <c r="I3682" s="121">
        <f t="shared" si="183"/>
        <v>220906.2</v>
      </c>
    </row>
    <row r="3683" spans="1:9">
      <c r="A3683" s="23">
        <f t="shared" si="184"/>
        <v>149</v>
      </c>
      <c r="B3683" s="226"/>
      <c r="C3683" s="226"/>
      <c r="D3683" s="136">
        <v>42878</v>
      </c>
      <c r="E3683" s="136">
        <v>42901</v>
      </c>
      <c r="F3683" s="136">
        <v>42901</v>
      </c>
      <c r="G3683" s="25">
        <f t="shared" si="182"/>
        <v>23</v>
      </c>
      <c r="H3683" s="373">
        <v>10714.81</v>
      </c>
      <c r="I3683" s="121">
        <f t="shared" si="183"/>
        <v>246440.63</v>
      </c>
    </row>
    <row r="3684" spans="1:9">
      <c r="A3684" s="23">
        <f t="shared" si="184"/>
        <v>150</v>
      </c>
      <c r="B3684" s="226"/>
      <c r="C3684" s="226"/>
      <c r="D3684" s="136">
        <v>42871</v>
      </c>
      <c r="E3684" s="136">
        <v>42901</v>
      </c>
      <c r="F3684" s="136">
        <v>42901</v>
      </c>
      <c r="G3684" s="25">
        <f t="shared" si="182"/>
        <v>30</v>
      </c>
      <c r="H3684" s="373">
        <v>11058.53</v>
      </c>
      <c r="I3684" s="121">
        <f t="shared" si="183"/>
        <v>331755.90000000002</v>
      </c>
    </row>
    <row r="3685" spans="1:9">
      <c r="A3685" s="23">
        <f t="shared" si="184"/>
        <v>151</v>
      </c>
      <c r="B3685" s="226"/>
      <c r="C3685" s="226"/>
      <c r="D3685" s="136">
        <v>42878</v>
      </c>
      <c r="E3685" s="136">
        <v>42901</v>
      </c>
      <c r="F3685" s="136">
        <v>42901</v>
      </c>
      <c r="G3685" s="25">
        <f t="shared" ref="G3685:G3706" si="185">F3685-D3685</f>
        <v>23</v>
      </c>
      <c r="H3685" s="373">
        <v>11170.9</v>
      </c>
      <c r="I3685" s="121">
        <f t="shared" ref="I3685:I3706" si="186">ROUND(G3685*H3685,2)</f>
        <v>256930.7</v>
      </c>
    </row>
    <row r="3686" spans="1:9">
      <c r="A3686" s="23">
        <f t="shared" si="184"/>
        <v>152</v>
      </c>
      <c r="B3686" s="226"/>
      <c r="C3686" s="226"/>
      <c r="D3686" s="136">
        <v>42873</v>
      </c>
      <c r="E3686" s="136">
        <v>42901</v>
      </c>
      <c r="F3686" s="136">
        <v>42901</v>
      </c>
      <c r="G3686" s="25">
        <f t="shared" si="185"/>
        <v>28</v>
      </c>
      <c r="H3686" s="373">
        <v>11164.29</v>
      </c>
      <c r="I3686" s="121">
        <f t="shared" si="186"/>
        <v>312600.12</v>
      </c>
    </row>
    <row r="3687" spans="1:9">
      <c r="A3687" s="23">
        <f t="shared" si="184"/>
        <v>153</v>
      </c>
      <c r="B3687" s="226"/>
      <c r="C3687" s="226"/>
      <c r="D3687" s="136">
        <v>42874</v>
      </c>
      <c r="E3687" s="136">
        <v>42901</v>
      </c>
      <c r="F3687" s="136">
        <v>42901</v>
      </c>
      <c r="G3687" s="25">
        <f t="shared" si="185"/>
        <v>27</v>
      </c>
      <c r="H3687" s="373">
        <v>10827.18</v>
      </c>
      <c r="I3687" s="121">
        <f t="shared" si="186"/>
        <v>292333.86</v>
      </c>
    </row>
    <row r="3688" spans="1:9">
      <c r="A3688" s="23">
        <f t="shared" si="184"/>
        <v>154</v>
      </c>
      <c r="B3688" s="226"/>
      <c r="C3688" s="226"/>
      <c r="D3688" s="136">
        <v>42881</v>
      </c>
      <c r="E3688" s="136">
        <v>42901</v>
      </c>
      <c r="F3688" s="136">
        <v>42901</v>
      </c>
      <c r="G3688" s="25">
        <f t="shared" si="185"/>
        <v>20</v>
      </c>
      <c r="H3688" s="373">
        <v>10939.55</v>
      </c>
      <c r="I3688" s="121">
        <f t="shared" si="186"/>
        <v>218791</v>
      </c>
    </row>
    <row r="3689" spans="1:9">
      <c r="A3689" s="23">
        <f t="shared" si="184"/>
        <v>155</v>
      </c>
      <c r="B3689" s="226"/>
      <c r="C3689" s="226"/>
      <c r="D3689" s="136">
        <v>42871</v>
      </c>
      <c r="E3689" s="136">
        <v>42901</v>
      </c>
      <c r="F3689" s="136">
        <v>42901</v>
      </c>
      <c r="G3689" s="25">
        <f t="shared" si="185"/>
        <v>30</v>
      </c>
      <c r="H3689" s="373">
        <v>10827.18</v>
      </c>
      <c r="I3689" s="121">
        <f t="shared" si="186"/>
        <v>324815.40000000002</v>
      </c>
    </row>
    <row r="3690" spans="1:9">
      <c r="A3690" s="23">
        <f t="shared" si="184"/>
        <v>156</v>
      </c>
      <c r="B3690" s="226"/>
      <c r="C3690" s="226"/>
      <c r="D3690" s="136">
        <v>42881</v>
      </c>
      <c r="E3690" s="136">
        <v>42901</v>
      </c>
      <c r="F3690" s="136">
        <v>42901</v>
      </c>
      <c r="G3690" s="25">
        <f t="shared" si="185"/>
        <v>20</v>
      </c>
      <c r="H3690" s="373">
        <v>11045.31</v>
      </c>
      <c r="I3690" s="121">
        <f t="shared" si="186"/>
        <v>220906.2</v>
      </c>
    </row>
    <row r="3691" spans="1:9">
      <c r="A3691" s="23">
        <f t="shared" si="184"/>
        <v>157</v>
      </c>
      <c r="B3691" s="226"/>
      <c r="C3691" s="226"/>
      <c r="D3691" s="136">
        <v>42871</v>
      </c>
      <c r="E3691" s="136">
        <v>42901</v>
      </c>
      <c r="F3691" s="136">
        <v>42901</v>
      </c>
      <c r="G3691" s="25">
        <f t="shared" si="185"/>
        <v>30</v>
      </c>
      <c r="H3691" s="373">
        <v>10661.93</v>
      </c>
      <c r="I3691" s="121">
        <f t="shared" si="186"/>
        <v>319857.90000000002</v>
      </c>
    </row>
    <row r="3692" spans="1:9">
      <c r="A3692" s="23">
        <f t="shared" si="184"/>
        <v>158</v>
      </c>
      <c r="B3692" s="226"/>
      <c r="C3692" s="226"/>
      <c r="D3692" s="136">
        <v>42874</v>
      </c>
      <c r="E3692" s="136">
        <v>42901</v>
      </c>
      <c r="F3692" s="136">
        <v>42901</v>
      </c>
      <c r="G3692" s="25">
        <f t="shared" si="185"/>
        <v>27</v>
      </c>
      <c r="H3692" s="373">
        <v>10893.28</v>
      </c>
      <c r="I3692" s="121">
        <f t="shared" si="186"/>
        <v>294118.56</v>
      </c>
    </row>
    <row r="3693" spans="1:9">
      <c r="A3693" s="23">
        <f t="shared" si="184"/>
        <v>159</v>
      </c>
      <c r="B3693" s="226" t="s">
        <v>289</v>
      </c>
      <c r="C3693" s="226" t="s">
        <v>724</v>
      </c>
      <c r="D3693" s="136">
        <v>42903</v>
      </c>
      <c r="E3693" s="136">
        <v>42933</v>
      </c>
      <c r="F3693" s="136">
        <v>42933</v>
      </c>
      <c r="G3693" s="25">
        <f t="shared" si="185"/>
        <v>30</v>
      </c>
      <c r="H3693" s="373">
        <v>1360</v>
      </c>
      <c r="I3693" s="121">
        <f t="shared" si="186"/>
        <v>40800</v>
      </c>
    </row>
    <row r="3694" spans="1:9">
      <c r="A3694" s="23">
        <f t="shared" si="184"/>
        <v>160</v>
      </c>
      <c r="B3694" s="226"/>
      <c r="C3694" s="226"/>
      <c r="D3694" s="136">
        <v>42915</v>
      </c>
      <c r="E3694" s="136">
        <v>42933</v>
      </c>
      <c r="F3694" s="136">
        <v>42933</v>
      </c>
      <c r="G3694" s="25">
        <f t="shared" si="185"/>
        <v>18</v>
      </c>
      <c r="H3694" s="373">
        <v>10708.2</v>
      </c>
      <c r="I3694" s="121">
        <f t="shared" si="186"/>
        <v>192747.6</v>
      </c>
    </row>
    <row r="3695" spans="1:9">
      <c r="A3695" s="23">
        <f t="shared" si="184"/>
        <v>161</v>
      </c>
      <c r="B3695" s="226"/>
      <c r="C3695" s="226"/>
      <c r="D3695" s="136">
        <v>42914</v>
      </c>
      <c r="E3695" s="136">
        <v>42933</v>
      </c>
      <c r="F3695" s="136">
        <v>42933</v>
      </c>
      <c r="G3695" s="25">
        <f t="shared" si="185"/>
        <v>19</v>
      </c>
      <c r="H3695" s="373">
        <v>11058.53</v>
      </c>
      <c r="I3695" s="121">
        <f t="shared" si="186"/>
        <v>210112.07</v>
      </c>
    </row>
    <row r="3696" spans="1:9">
      <c r="A3696" s="23">
        <f t="shared" si="184"/>
        <v>162</v>
      </c>
      <c r="B3696" s="226"/>
      <c r="C3696" s="226"/>
      <c r="D3696" s="136">
        <v>42915</v>
      </c>
      <c r="E3696" s="136">
        <v>42933</v>
      </c>
      <c r="F3696" s="136">
        <v>42933</v>
      </c>
      <c r="G3696" s="25">
        <f t="shared" si="185"/>
        <v>18</v>
      </c>
      <c r="H3696" s="373">
        <v>10880.06</v>
      </c>
      <c r="I3696" s="121">
        <f t="shared" si="186"/>
        <v>195841.08</v>
      </c>
    </row>
    <row r="3697" spans="1:9">
      <c r="A3697" s="23">
        <f t="shared" si="184"/>
        <v>163</v>
      </c>
      <c r="B3697" s="226"/>
      <c r="C3697" s="226"/>
      <c r="D3697" s="136">
        <v>42913</v>
      </c>
      <c r="E3697" s="136">
        <v>42933</v>
      </c>
      <c r="F3697" s="136">
        <v>42933</v>
      </c>
      <c r="G3697" s="25">
        <f t="shared" si="185"/>
        <v>20</v>
      </c>
      <c r="H3697" s="373">
        <v>10668.54</v>
      </c>
      <c r="I3697" s="121">
        <f t="shared" si="186"/>
        <v>213370.8</v>
      </c>
    </row>
    <row r="3698" spans="1:9">
      <c r="A3698" s="23">
        <f t="shared" si="184"/>
        <v>164</v>
      </c>
      <c r="B3698" s="226"/>
      <c r="C3698" s="226"/>
      <c r="D3698" s="136">
        <v>42915</v>
      </c>
      <c r="E3698" s="136">
        <v>42933</v>
      </c>
      <c r="F3698" s="136">
        <v>42933</v>
      </c>
      <c r="G3698" s="25">
        <f t="shared" si="185"/>
        <v>18</v>
      </c>
      <c r="H3698" s="373">
        <v>11058.53</v>
      </c>
      <c r="I3698" s="121">
        <f t="shared" si="186"/>
        <v>199053.54</v>
      </c>
    </row>
    <row r="3699" spans="1:9">
      <c r="A3699" s="23">
        <f t="shared" si="184"/>
        <v>165</v>
      </c>
      <c r="B3699" s="226"/>
      <c r="C3699" s="226"/>
      <c r="D3699" s="136">
        <v>42906</v>
      </c>
      <c r="E3699" s="136">
        <v>42933</v>
      </c>
      <c r="F3699" s="136">
        <v>42933</v>
      </c>
      <c r="G3699" s="25">
        <f t="shared" si="185"/>
        <v>27</v>
      </c>
      <c r="H3699" s="373">
        <v>10708.2</v>
      </c>
      <c r="I3699" s="121">
        <f t="shared" si="186"/>
        <v>289121.40000000002</v>
      </c>
    </row>
    <row r="3700" spans="1:9">
      <c r="A3700" s="23">
        <f t="shared" si="184"/>
        <v>166</v>
      </c>
      <c r="B3700" s="226"/>
      <c r="C3700" s="226"/>
      <c r="D3700" s="136">
        <v>42909</v>
      </c>
      <c r="E3700" s="136">
        <v>42933</v>
      </c>
      <c r="F3700" s="136">
        <v>42933</v>
      </c>
      <c r="G3700" s="25">
        <f t="shared" si="185"/>
        <v>24</v>
      </c>
      <c r="H3700" s="373">
        <v>10939.55</v>
      </c>
      <c r="I3700" s="121">
        <f t="shared" si="186"/>
        <v>262549.2</v>
      </c>
    </row>
    <row r="3701" spans="1:9">
      <c r="A3701" s="23">
        <f t="shared" si="184"/>
        <v>167</v>
      </c>
      <c r="B3701" s="226"/>
      <c r="C3701" s="226"/>
      <c r="D3701" s="136">
        <v>42909</v>
      </c>
      <c r="E3701" s="136">
        <v>42933</v>
      </c>
      <c r="F3701" s="136">
        <v>42933</v>
      </c>
      <c r="G3701" s="25">
        <f t="shared" si="185"/>
        <v>24</v>
      </c>
      <c r="H3701" s="373">
        <v>11058.53</v>
      </c>
      <c r="I3701" s="121">
        <f t="shared" si="186"/>
        <v>265404.71999999997</v>
      </c>
    </row>
    <row r="3702" spans="1:9">
      <c r="A3702" s="23">
        <f>A3701+1</f>
        <v>168</v>
      </c>
      <c r="B3702" s="226"/>
      <c r="C3702" s="226"/>
      <c r="D3702" s="136">
        <v>42909</v>
      </c>
      <c r="E3702" s="136">
        <v>42933</v>
      </c>
      <c r="F3702" s="136">
        <v>42933</v>
      </c>
      <c r="G3702" s="25">
        <f t="shared" si="185"/>
        <v>24</v>
      </c>
      <c r="H3702" s="373">
        <v>11058.53</v>
      </c>
      <c r="I3702" s="121">
        <f t="shared" si="186"/>
        <v>265404.71999999997</v>
      </c>
    </row>
    <row r="3703" spans="1:9">
      <c r="A3703" s="23">
        <f t="shared" si="184"/>
        <v>169</v>
      </c>
      <c r="B3703" s="226"/>
      <c r="C3703" s="226"/>
      <c r="D3703" s="136">
        <v>42906</v>
      </c>
      <c r="E3703" s="136">
        <v>42933</v>
      </c>
      <c r="F3703" s="136">
        <v>42933</v>
      </c>
      <c r="G3703" s="25">
        <f t="shared" si="185"/>
        <v>27</v>
      </c>
      <c r="H3703" s="373">
        <v>10589.22</v>
      </c>
      <c r="I3703" s="121">
        <f t="shared" si="186"/>
        <v>285908.94</v>
      </c>
    </row>
    <row r="3704" spans="1:9">
      <c r="A3704" s="23">
        <f t="shared" si="184"/>
        <v>170</v>
      </c>
      <c r="B3704" s="226"/>
      <c r="C3704" s="226"/>
      <c r="D3704" s="136">
        <v>42907</v>
      </c>
      <c r="E3704" s="136">
        <v>42933</v>
      </c>
      <c r="F3704" s="136">
        <v>42933</v>
      </c>
      <c r="G3704" s="25">
        <f t="shared" si="185"/>
        <v>26</v>
      </c>
      <c r="H3704" s="373">
        <v>10708.2</v>
      </c>
      <c r="I3704" s="121">
        <f t="shared" si="186"/>
        <v>278413.2</v>
      </c>
    </row>
    <row r="3705" spans="1:9">
      <c r="A3705" s="23">
        <f t="shared" si="184"/>
        <v>171</v>
      </c>
      <c r="B3705" s="226"/>
      <c r="C3705" s="226"/>
      <c r="D3705" s="136">
        <v>42913</v>
      </c>
      <c r="E3705" s="136">
        <v>42933</v>
      </c>
      <c r="F3705" s="136">
        <v>42933</v>
      </c>
      <c r="G3705" s="25">
        <f t="shared" si="185"/>
        <v>20</v>
      </c>
      <c r="H3705" s="373">
        <v>10827.18</v>
      </c>
      <c r="I3705" s="121">
        <f t="shared" si="186"/>
        <v>216543.6</v>
      </c>
    </row>
    <row r="3706" spans="1:9">
      <c r="A3706" s="23">
        <f t="shared" si="184"/>
        <v>172</v>
      </c>
      <c r="B3706" s="226" t="s">
        <v>289</v>
      </c>
      <c r="C3706" s="226" t="s">
        <v>725</v>
      </c>
      <c r="D3706" s="136">
        <v>43039</v>
      </c>
      <c r="E3706" s="136">
        <v>43033</v>
      </c>
      <c r="F3706" s="136">
        <v>43033</v>
      </c>
      <c r="G3706" s="25">
        <f t="shared" si="185"/>
        <v>-6</v>
      </c>
      <c r="H3706" s="373">
        <v>470</v>
      </c>
      <c r="I3706" s="121">
        <f t="shared" si="186"/>
        <v>-2820</v>
      </c>
    </row>
    <row r="3707" spans="1:9">
      <c r="B3707" s="225" t="s">
        <v>263</v>
      </c>
      <c r="C3707" s="225"/>
      <c r="H3707" s="376"/>
    </row>
    <row r="3708" spans="1:9">
      <c r="A3708" s="23">
        <f>A3706+1</f>
        <v>173</v>
      </c>
      <c r="B3708" s="226" t="s">
        <v>293</v>
      </c>
      <c r="C3708" s="226" t="s">
        <v>455</v>
      </c>
      <c r="D3708" s="136">
        <v>42705</v>
      </c>
      <c r="E3708" s="136">
        <v>42748</v>
      </c>
      <c r="F3708" s="136">
        <v>42748</v>
      </c>
      <c r="G3708" s="25">
        <f t="shared" ref="G3708:G3739" si="187">F3708-D3708</f>
        <v>43</v>
      </c>
      <c r="H3708" s="373">
        <v>7538.7366000000002</v>
      </c>
      <c r="I3708" s="121">
        <f t="shared" ref="I3708:I3739" si="188">ROUND(G3708*H3708,2)</f>
        <v>324165.67</v>
      </c>
    </row>
    <row r="3709" spans="1:9">
      <c r="A3709" s="23">
        <f t="shared" ref="A3709:A3746" si="189">A3708+1</f>
        <v>174</v>
      </c>
      <c r="B3709" s="226"/>
      <c r="C3709" s="226"/>
      <c r="D3709" s="136">
        <v>42706</v>
      </c>
      <c r="E3709" s="136">
        <v>42748</v>
      </c>
      <c r="F3709" s="136">
        <v>42748</v>
      </c>
      <c r="G3709" s="25">
        <f t="shared" si="187"/>
        <v>42</v>
      </c>
      <c r="H3709" s="373">
        <v>7553.0041999999994</v>
      </c>
      <c r="I3709" s="121">
        <f t="shared" si="188"/>
        <v>317226.18</v>
      </c>
    </row>
    <row r="3710" spans="1:9">
      <c r="A3710" s="23">
        <f t="shared" si="189"/>
        <v>175</v>
      </c>
      <c r="B3710" s="226"/>
      <c r="C3710" s="226"/>
      <c r="D3710" s="136">
        <v>42709</v>
      </c>
      <c r="E3710" s="136">
        <v>42748</v>
      </c>
      <c r="F3710" s="136">
        <v>42748</v>
      </c>
      <c r="G3710" s="25">
        <f t="shared" si="187"/>
        <v>39</v>
      </c>
      <c r="H3710" s="373">
        <v>14799.334999999999</v>
      </c>
      <c r="I3710" s="121">
        <f t="shared" si="188"/>
        <v>577174.06999999995</v>
      </c>
    </row>
    <row r="3711" spans="1:9">
      <c r="A3711" s="23">
        <f t="shared" si="189"/>
        <v>176</v>
      </c>
      <c r="B3711" s="226"/>
      <c r="C3711" s="226"/>
      <c r="D3711" s="136">
        <v>42710</v>
      </c>
      <c r="E3711" s="136">
        <v>42748</v>
      </c>
      <c r="F3711" s="136">
        <v>42748</v>
      </c>
      <c r="G3711" s="25">
        <f t="shared" si="187"/>
        <v>38</v>
      </c>
      <c r="H3711" s="373">
        <v>7553.0041999999994</v>
      </c>
      <c r="I3711" s="121">
        <f t="shared" si="188"/>
        <v>287014.15999999997</v>
      </c>
    </row>
    <row r="3712" spans="1:9">
      <c r="A3712" s="23">
        <f t="shared" si="189"/>
        <v>177</v>
      </c>
      <c r="B3712" s="226"/>
      <c r="C3712" s="226"/>
      <c r="D3712" s="136">
        <v>42711</v>
      </c>
      <c r="E3712" s="136">
        <v>42748</v>
      </c>
      <c r="F3712" s="136">
        <v>42748</v>
      </c>
      <c r="G3712" s="25">
        <f t="shared" si="187"/>
        <v>37</v>
      </c>
      <c r="H3712" s="373">
        <v>14681.637299999999</v>
      </c>
      <c r="I3712" s="121">
        <f t="shared" si="188"/>
        <v>543220.57999999996</v>
      </c>
    </row>
    <row r="3713" spans="1:9">
      <c r="A3713" s="23">
        <f t="shared" si="189"/>
        <v>178</v>
      </c>
      <c r="B3713" s="226"/>
      <c r="C3713" s="226"/>
      <c r="D3713" s="136">
        <v>42712</v>
      </c>
      <c r="E3713" s="136">
        <v>42748</v>
      </c>
      <c r="F3713" s="136">
        <v>42748</v>
      </c>
      <c r="G3713" s="25">
        <f t="shared" si="187"/>
        <v>36</v>
      </c>
      <c r="H3713" s="373">
        <v>7545.8704000000007</v>
      </c>
      <c r="I3713" s="121">
        <f t="shared" si="188"/>
        <v>271651.33</v>
      </c>
    </row>
    <row r="3714" spans="1:9">
      <c r="A3714" s="23">
        <f t="shared" si="189"/>
        <v>179</v>
      </c>
      <c r="B3714" s="226"/>
      <c r="C3714" s="226"/>
      <c r="D3714" s="136">
        <v>42713</v>
      </c>
      <c r="E3714" s="136">
        <v>42748</v>
      </c>
      <c r="F3714" s="136">
        <v>42748</v>
      </c>
      <c r="G3714" s="25">
        <f t="shared" si="187"/>
        <v>35</v>
      </c>
      <c r="H3714" s="373">
        <v>7595.7970000000005</v>
      </c>
      <c r="I3714" s="121">
        <f t="shared" si="188"/>
        <v>265852.90000000002</v>
      </c>
    </row>
    <row r="3715" spans="1:9">
      <c r="A3715" s="23">
        <f t="shared" si="189"/>
        <v>180</v>
      </c>
      <c r="B3715" s="226"/>
      <c r="C3715" s="226"/>
      <c r="D3715" s="136">
        <v>42716</v>
      </c>
      <c r="E3715" s="136">
        <v>42748</v>
      </c>
      <c r="F3715" s="136">
        <v>42748</v>
      </c>
      <c r="G3715" s="25">
        <f t="shared" si="187"/>
        <v>32</v>
      </c>
      <c r="H3715" s="373">
        <v>14717.296299999998</v>
      </c>
      <c r="I3715" s="121">
        <f t="shared" si="188"/>
        <v>470953.48</v>
      </c>
    </row>
    <row r="3716" spans="1:9">
      <c r="A3716" s="23">
        <f t="shared" si="189"/>
        <v>181</v>
      </c>
      <c r="B3716" s="226"/>
      <c r="C3716" s="226"/>
      <c r="D3716" s="136">
        <v>42717</v>
      </c>
      <c r="E3716" s="136">
        <v>42748</v>
      </c>
      <c r="F3716" s="136">
        <v>42748</v>
      </c>
      <c r="G3716" s="25">
        <f t="shared" si="187"/>
        <v>31</v>
      </c>
      <c r="H3716" s="373">
        <v>14731.563900000001</v>
      </c>
      <c r="I3716" s="121">
        <f t="shared" si="188"/>
        <v>456678.48</v>
      </c>
    </row>
    <row r="3717" spans="1:9">
      <c r="A3717" s="23">
        <f t="shared" si="189"/>
        <v>182</v>
      </c>
      <c r="B3717" s="226"/>
      <c r="C3717" s="226"/>
      <c r="D3717" s="136">
        <v>42718</v>
      </c>
      <c r="E3717" s="136">
        <v>42748</v>
      </c>
      <c r="F3717" s="136">
        <v>42748</v>
      </c>
      <c r="G3717" s="25">
        <f t="shared" si="187"/>
        <v>30</v>
      </c>
      <c r="H3717" s="373">
        <v>7588.6632</v>
      </c>
      <c r="I3717" s="121">
        <f t="shared" si="188"/>
        <v>227659.9</v>
      </c>
    </row>
    <row r="3718" spans="1:9">
      <c r="A3718" s="23">
        <f t="shared" si="189"/>
        <v>183</v>
      </c>
      <c r="B3718" s="226"/>
      <c r="C3718" s="226"/>
      <c r="D3718" s="136">
        <v>42719</v>
      </c>
      <c r="E3718" s="136">
        <v>42748</v>
      </c>
      <c r="F3718" s="136">
        <v>42748</v>
      </c>
      <c r="G3718" s="25">
        <f t="shared" si="187"/>
        <v>29</v>
      </c>
      <c r="H3718" s="373">
        <v>6889.7008000000005</v>
      </c>
      <c r="I3718" s="121">
        <f t="shared" si="188"/>
        <v>199801.32</v>
      </c>
    </row>
    <row r="3719" spans="1:9">
      <c r="A3719" s="23">
        <f t="shared" si="189"/>
        <v>184</v>
      </c>
      <c r="B3719" s="226"/>
      <c r="C3719" s="226"/>
      <c r="D3719" s="136">
        <v>42720</v>
      </c>
      <c r="E3719" s="136">
        <v>42748</v>
      </c>
      <c r="F3719" s="136">
        <v>42748</v>
      </c>
      <c r="G3719" s="25">
        <f t="shared" si="187"/>
        <v>28</v>
      </c>
      <c r="H3719" s="373">
        <v>14727.768099999999</v>
      </c>
      <c r="I3719" s="121">
        <f t="shared" si="188"/>
        <v>412377.51</v>
      </c>
    </row>
    <row r="3720" spans="1:9">
      <c r="A3720" s="23">
        <f t="shared" si="189"/>
        <v>185</v>
      </c>
      <c r="B3720" s="226"/>
      <c r="C3720" s="226"/>
      <c r="D3720" s="136">
        <v>42723</v>
      </c>
      <c r="E3720" s="136">
        <v>42748</v>
      </c>
      <c r="F3720" s="136">
        <v>42748</v>
      </c>
      <c r="G3720" s="25">
        <f t="shared" si="187"/>
        <v>25</v>
      </c>
      <c r="H3720" s="373">
        <v>14831.417099999999</v>
      </c>
      <c r="I3720" s="121">
        <f t="shared" si="188"/>
        <v>370785.43</v>
      </c>
    </row>
    <row r="3721" spans="1:9">
      <c r="A3721" s="23">
        <f t="shared" si="189"/>
        <v>186</v>
      </c>
      <c r="B3721" s="226"/>
      <c r="C3721" s="226"/>
      <c r="D3721" s="136">
        <v>42724</v>
      </c>
      <c r="E3721" s="136">
        <v>42748</v>
      </c>
      <c r="F3721" s="136">
        <v>42748</v>
      </c>
      <c r="G3721" s="25">
        <f t="shared" si="187"/>
        <v>24</v>
      </c>
      <c r="H3721" s="373">
        <v>7531.6028000000006</v>
      </c>
      <c r="I3721" s="121">
        <f t="shared" si="188"/>
        <v>180758.47</v>
      </c>
    </row>
    <row r="3722" spans="1:9">
      <c r="A3722" s="23">
        <f t="shared" si="189"/>
        <v>187</v>
      </c>
      <c r="B3722" s="226"/>
      <c r="C3722" s="226"/>
      <c r="D3722" s="136">
        <v>42725</v>
      </c>
      <c r="E3722" s="136">
        <v>42748</v>
      </c>
      <c r="F3722" s="136">
        <v>42748</v>
      </c>
      <c r="G3722" s="25">
        <f t="shared" si="187"/>
        <v>23</v>
      </c>
      <c r="H3722" s="373">
        <v>7567.2617999999993</v>
      </c>
      <c r="I3722" s="121">
        <f t="shared" si="188"/>
        <v>174047.02</v>
      </c>
    </row>
    <row r="3723" spans="1:9">
      <c r="A3723" s="23">
        <f t="shared" si="189"/>
        <v>188</v>
      </c>
      <c r="B3723" s="226"/>
      <c r="C3723" s="226"/>
      <c r="D3723" s="136">
        <v>42726</v>
      </c>
      <c r="E3723" s="136">
        <v>42748</v>
      </c>
      <c r="F3723" s="136">
        <v>42748</v>
      </c>
      <c r="G3723" s="25">
        <f t="shared" si="187"/>
        <v>22</v>
      </c>
      <c r="H3723" s="373">
        <v>7545.8704000000007</v>
      </c>
      <c r="I3723" s="121">
        <f t="shared" si="188"/>
        <v>166009.15</v>
      </c>
    </row>
    <row r="3724" spans="1:9">
      <c r="A3724" s="23">
        <f t="shared" si="189"/>
        <v>189</v>
      </c>
      <c r="B3724" s="226"/>
      <c r="C3724" s="226"/>
      <c r="D3724" s="136">
        <v>42727</v>
      </c>
      <c r="E3724" s="136">
        <v>42748</v>
      </c>
      <c r="F3724" s="136">
        <v>42748</v>
      </c>
      <c r="G3724" s="25">
        <f t="shared" si="187"/>
        <v>21</v>
      </c>
      <c r="H3724" s="373">
        <v>14814.6962</v>
      </c>
      <c r="I3724" s="121">
        <f t="shared" si="188"/>
        <v>311108.62</v>
      </c>
    </row>
    <row r="3725" spans="1:9">
      <c r="A3725" s="23">
        <f t="shared" si="189"/>
        <v>190</v>
      </c>
      <c r="B3725" s="226"/>
      <c r="C3725" s="226"/>
      <c r="D3725" s="136">
        <v>42731</v>
      </c>
      <c r="E3725" s="136">
        <v>42748</v>
      </c>
      <c r="F3725" s="136">
        <v>42748</v>
      </c>
      <c r="G3725" s="25">
        <f t="shared" si="187"/>
        <v>17</v>
      </c>
      <c r="H3725" s="373">
        <v>14792.181199999999</v>
      </c>
      <c r="I3725" s="121">
        <f t="shared" si="188"/>
        <v>251467.08</v>
      </c>
    </row>
    <row r="3726" spans="1:9">
      <c r="A3726" s="23">
        <f t="shared" si="189"/>
        <v>191</v>
      </c>
      <c r="B3726" s="226"/>
      <c r="C3726" s="226"/>
      <c r="D3726" s="136">
        <v>42732</v>
      </c>
      <c r="E3726" s="136">
        <v>42748</v>
      </c>
      <c r="F3726" s="136">
        <v>42748</v>
      </c>
      <c r="G3726" s="25">
        <f t="shared" si="187"/>
        <v>16</v>
      </c>
      <c r="H3726" s="373">
        <v>14738.697700000001</v>
      </c>
      <c r="I3726" s="121">
        <f t="shared" si="188"/>
        <v>235819.16</v>
      </c>
    </row>
    <row r="3727" spans="1:9">
      <c r="A3727" s="23">
        <f t="shared" si="189"/>
        <v>192</v>
      </c>
      <c r="B3727" s="226"/>
      <c r="C3727" s="226"/>
      <c r="D3727" s="136">
        <v>42733</v>
      </c>
      <c r="E3727" s="136">
        <v>42748</v>
      </c>
      <c r="F3727" s="136">
        <v>42748</v>
      </c>
      <c r="G3727" s="25">
        <f t="shared" si="187"/>
        <v>15</v>
      </c>
      <c r="H3727" s="373">
        <v>22231.074600000004</v>
      </c>
      <c r="I3727" s="121">
        <f t="shared" si="188"/>
        <v>333466.12</v>
      </c>
    </row>
    <row r="3728" spans="1:9">
      <c r="A3728" s="23">
        <f t="shared" si="189"/>
        <v>193</v>
      </c>
      <c r="B3728" s="226"/>
      <c r="C3728" s="226"/>
      <c r="D3728" s="136">
        <v>42734</v>
      </c>
      <c r="E3728" s="136">
        <v>42748</v>
      </c>
      <c r="F3728" s="136">
        <v>42748</v>
      </c>
      <c r="G3728" s="25">
        <f t="shared" si="187"/>
        <v>14</v>
      </c>
      <c r="H3728" s="373">
        <v>7265.55</v>
      </c>
      <c r="I3728" s="121">
        <f t="shared" si="188"/>
        <v>101717.7</v>
      </c>
    </row>
    <row r="3729" spans="1:9">
      <c r="A3729" s="23">
        <f t="shared" si="189"/>
        <v>194</v>
      </c>
      <c r="B3729" s="226" t="s">
        <v>293</v>
      </c>
      <c r="C3729" s="226" t="s">
        <v>456</v>
      </c>
      <c r="D3729" s="136">
        <v>42979</v>
      </c>
      <c r="E3729" s="136">
        <v>43024</v>
      </c>
      <c r="F3729" s="136">
        <v>43024</v>
      </c>
      <c r="G3729" s="25">
        <f t="shared" si="187"/>
        <v>45</v>
      </c>
      <c r="H3729" s="373">
        <v>14148.375</v>
      </c>
      <c r="I3729" s="121">
        <f t="shared" si="188"/>
        <v>636676.88</v>
      </c>
    </row>
    <row r="3730" spans="1:9">
      <c r="A3730" s="23">
        <f t="shared" si="189"/>
        <v>195</v>
      </c>
      <c r="B3730" s="226"/>
      <c r="C3730" s="226"/>
      <c r="D3730" s="136">
        <v>42983</v>
      </c>
      <c r="E3730" s="136">
        <v>43024</v>
      </c>
      <c r="F3730" s="136">
        <v>43024</v>
      </c>
      <c r="G3730" s="25">
        <f t="shared" si="187"/>
        <v>41</v>
      </c>
      <c r="H3730" s="373">
        <v>14156.0005</v>
      </c>
      <c r="I3730" s="121">
        <f t="shared" si="188"/>
        <v>580396.02</v>
      </c>
    </row>
    <row r="3731" spans="1:9">
      <c r="A3731" s="23">
        <f t="shared" si="189"/>
        <v>196</v>
      </c>
      <c r="B3731" s="226"/>
      <c r="C3731" s="226"/>
      <c r="D3731" s="136">
        <v>42984</v>
      </c>
      <c r="E3731" s="136">
        <v>43024</v>
      </c>
      <c r="F3731" s="136">
        <v>43024</v>
      </c>
      <c r="G3731" s="25">
        <f t="shared" si="187"/>
        <v>40</v>
      </c>
      <c r="H3731" s="373">
        <v>14627.298699999999</v>
      </c>
      <c r="I3731" s="121">
        <f t="shared" si="188"/>
        <v>585091.94999999995</v>
      </c>
    </row>
    <row r="3732" spans="1:9">
      <c r="A3732" s="23">
        <f t="shared" si="189"/>
        <v>197</v>
      </c>
      <c r="B3732" s="226"/>
      <c r="C3732" s="226"/>
      <c r="D3732" s="136">
        <v>42985</v>
      </c>
      <c r="E3732" s="136">
        <v>43024</v>
      </c>
      <c r="F3732" s="136">
        <v>43024</v>
      </c>
      <c r="G3732" s="25">
        <f t="shared" si="187"/>
        <v>39</v>
      </c>
      <c r="H3732" s="373">
        <v>14296.0254</v>
      </c>
      <c r="I3732" s="121">
        <f t="shared" si="188"/>
        <v>557544.99</v>
      </c>
    </row>
    <row r="3733" spans="1:9">
      <c r="A3733" s="23">
        <f t="shared" si="189"/>
        <v>198</v>
      </c>
      <c r="B3733" s="226"/>
      <c r="C3733" s="226"/>
      <c r="D3733" s="136">
        <v>42989</v>
      </c>
      <c r="E3733" s="136">
        <v>43024</v>
      </c>
      <c r="F3733" s="136">
        <v>43024</v>
      </c>
      <c r="G3733" s="25">
        <f t="shared" si="187"/>
        <v>35</v>
      </c>
      <c r="H3733" s="373">
        <v>7144.5987999999998</v>
      </c>
      <c r="I3733" s="121">
        <f t="shared" si="188"/>
        <v>250060.96</v>
      </c>
    </row>
    <row r="3734" spans="1:9">
      <c r="A3734" s="23">
        <f t="shared" si="189"/>
        <v>199</v>
      </c>
      <c r="B3734" s="226"/>
      <c r="C3734" s="226"/>
      <c r="D3734" s="136">
        <v>42990</v>
      </c>
      <c r="E3734" s="136">
        <v>43024</v>
      </c>
      <c r="F3734" s="136">
        <v>43024</v>
      </c>
      <c r="G3734" s="25">
        <f t="shared" si="187"/>
        <v>34</v>
      </c>
      <c r="H3734" s="373">
        <v>7117.2775999999994</v>
      </c>
      <c r="I3734" s="121">
        <f t="shared" si="188"/>
        <v>241987.44</v>
      </c>
    </row>
    <row r="3735" spans="1:9">
      <c r="A3735" s="23">
        <f t="shared" si="189"/>
        <v>200</v>
      </c>
      <c r="B3735" s="226"/>
      <c r="C3735" s="226"/>
      <c r="D3735" s="136">
        <v>42991</v>
      </c>
      <c r="E3735" s="136">
        <v>43024</v>
      </c>
      <c r="F3735" s="136">
        <v>43024</v>
      </c>
      <c r="G3735" s="25">
        <f t="shared" si="187"/>
        <v>33</v>
      </c>
      <c r="H3735" s="373">
        <v>7076.2907999999998</v>
      </c>
      <c r="I3735" s="121">
        <f t="shared" si="188"/>
        <v>233517.6</v>
      </c>
    </row>
    <row r="3736" spans="1:9">
      <c r="A3736" s="23">
        <f t="shared" si="189"/>
        <v>201</v>
      </c>
      <c r="B3736" s="226"/>
      <c r="C3736" s="226"/>
      <c r="D3736" s="136">
        <v>42992</v>
      </c>
      <c r="E3736" s="136">
        <v>43024</v>
      </c>
      <c r="F3736" s="136">
        <v>43024</v>
      </c>
      <c r="G3736" s="25">
        <f t="shared" si="187"/>
        <v>32</v>
      </c>
      <c r="H3736" s="373">
        <v>7117.2775999999994</v>
      </c>
      <c r="I3736" s="121">
        <f t="shared" si="188"/>
        <v>227752.88</v>
      </c>
    </row>
    <row r="3737" spans="1:9">
      <c r="A3737" s="23">
        <f t="shared" si="189"/>
        <v>202</v>
      </c>
      <c r="B3737" s="226"/>
      <c r="C3737" s="226"/>
      <c r="D3737" s="136">
        <v>42996</v>
      </c>
      <c r="E3737" s="136">
        <v>43024</v>
      </c>
      <c r="F3737" s="136">
        <v>43024</v>
      </c>
      <c r="G3737" s="25">
        <f t="shared" si="187"/>
        <v>28</v>
      </c>
      <c r="H3737" s="373">
        <v>7284.6237000000001</v>
      </c>
      <c r="I3737" s="121">
        <f t="shared" si="188"/>
        <v>203969.46</v>
      </c>
    </row>
    <row r="3738" spans="1:9">
      <c r="A3738" s="23">
        <f t="shared" si="189"/>
        <v>203</v>
      </c>
      <c r="B3738" s="226"/>
      <c r="C3738" s="226"/>
      <c r="D3738" s="136">
        <v>42997</v>
      </c>
      <c r="E3738" s="136">
        <v>43024</v>
      </c>
      <c r="F3738" s="136">
        <v>43024</v>
      </c>
      <c r="G3738" s="25">
        <f t="shared" si="187"/>
        <v>27</v>
      </c>
      <c r="H3738" s="373">
        <v>7223.1534999999994</v>
      </c>
      <c r="I3738" s="121">
        <f t="shared" si="188"/>
        <v>195025.14</v>
      </c>
    </row>
    <row r="3739" spans="1:9">
      <c r="A3739" s="23">
        <f t="shared" si="189"/>
        <v>204</v>
      </c>
      <c r="B3739" s="226"/>
      <c r="C3739" s="226"/>
      <c r="D3739" s="136">
        <v>42998</v>
      </c>
      <c r="E3739" s="136">
        <v>43024</v>
      </c>
      <c r="F3739" s="136">
        <v>43024</v>
      </c>
      <c r="G3739" s="25">
        <f t="shared" si="187"/>
        <v>26</v>
      </c>
      <c r="H3739" s="373">
        <v>7243.6369000000004</v>
      </c>
      <c r="I3739" s="121">
        <f t="shared" si="188"/>
        <v>188334.56</v>
      </c>
    </row>
    <row r="3740" spans="1:9">
      <c r="A3740" s="23">
        <f t="shared" si="189"/>
        <v>205</v>
      </c>
      <c r="B3740" s="226"/>
      <c r="C3740" s="226"/>
      <c r="D3740" s="136">
        <v>42999</v>
      </c>
      <c r="E3740" s="136">
        <v>43024</v>
      </c>
      <c r="F3740" s="136">
        <v>43024</v>
      </c>
      <c r="G3740" s="25">
        <f t="shared" ref="G3740:G3746" si="190">F3740-D3740</f>
        <v>25</v>
      </c>
      <c r="H3740" s="373">
        <v>7322.1916000000001</v>
      </c>
      <c r="I3740" s="121">
        <f t="shared" ref="I3740:I3746" si="191">ROUND(G3740*H3740,2)</f>
        <v>183054.79</v>
      </c>
    </row>
    <row r="3741" spans="1:9">
      <c r="A3741" s="23">
        <f t="shared" si="189"/>
        <v>206</v>
      </c>
      <c r="B3741" s="226"/>
      <c r="C3741" s="226"/>
      <c r="D3741" s="136">
        <v>43000</v>
      </c>
      <c r="E3741" s="136">
        <v>43024</v>
      </c>
      <c r="F3741" s="136">
        <v>43024</v>
      </c>
      <c r="G3741" s="25">
        <f t="shared" si="190"/>
        <v>24</v>
      </c>
      <c r="H3741" s="373">
        <v>7229.9812999999995</v>
      </c>
      <c r="I3741" s="121">
        <f t="shared" si="191"/>
        <v>173519.55</v>
      </c>
    </row>
    <row r="3742" spans="1:9">
      <c r="A3742" s="23">
        <f t="shared" si="189"/>
        <v>207</v>
      </c>
      <c r="B3742" s="226"/>
      <c r="C3742" s="226"/>
      <c r="D3742" s="136">
        <v>43003</v>
      </c>
      <c r="E3742" s="136">
        <v>43024</v>
      </c>
      <c r="F3742" s="136">
        <v>43024</v>
      </c>
      <c r="G3742" s="25">
        <f t="shared" si="190"/>
        <v>21</v>
      </c>
      <c r="H3742" s="373">
        <v>7288.0425999999989</v>
      </c>
      <c r="I3742" s="121">
        <f t="shared" si="191"/>
        <v>153048.89000000001</v>
      </c>
    </row>
    <row r="3743" spans="1:9">
      <c r="A3743" s="23">
        <f t="shared" si="189"/>
        <v>208</v>
      </c>
      <c r="B3743" s="226"/>
      <c r="C3743" s="226"/>
      <c r="D3743" s="136">
        <v>43004</v>
      </c>
      <c r="E3743" s="136">
        <v>43024</v>
      </c>
      <c r="F3743" s="136">
        <v>43024</v>
      </c>
      <c r="G3743" s="25">
        <f t="shared" si="190"/>
        <v>20</v>
      </c>
      <c r="H3743" s="373">
        <v>7301.6982000000007</v>
      </c>
      <c r="I3743" s="121">
        <f t="shared" si="191"/>
        <v>146033.96</v>
      </c>
    </row>
    <row r="3744" spans="1:9">
      <c r="A3744" s="23">
        <f t="shared" si="189"/>
        <v>209</v>
      </c>
      <c r="B3744" s="226"/>
      <c r="C3744" s="226"/>
      <c r="D3744" s="136">
        <v>43005</v>
      </c>
      <c r="E3744" s="136">
        <v>43024</v>
      </c>
      <c r="F3744" s="136">
        <v>43024</v>
      </c>
      <c r="G3744" s="25">
        <f t="shared" si="190"/>
        <v>19</v>
      </c>
      <c r="H3744" s="373">
        <v>7332.4382999999998</v>
      </c>
      <c r="I3744" s="121">
        <f t="shared" si="191"/>
        <v>139316.32999999999</v>
      </c>
    </row>
    <row r="3745" spans="1:9">
      <c r="A3745" s="23">
        <f t="shared" si="189"/>
        <v>210</v>
      </c>
      <c r="B3745" s="226"/>
      <c r="C3745" s="226"/>
      <c r="D3745" s="136">
        <v>43006</v>
      </c>
      <c r="E3745" s="136">
        <v>43024</v>
      </c>
      <c r="F3745" s="136">
        <v>43024</v>
      </c>
      <c r="G3745" s="25">
        <f t="shared" si="190"/>
        <v>18</v>
      </c>
      <c r="H3745" s="373">
        <v>7206.0690000000004</v>
      </c>
      <c r="I3745" s="121">
        <f t="shared" si="191"/>
        <v>129709.24</v>
      </c>
    </row>
    <row r="3746" spans="1:9">
      <c r="A3746" s="23">
        <f t="shared" si="189"/>
        <v>211</v>
      </c>
      <c r="B3746" s="226"/>
      <c r="C3746" s="226"/>
      <c r="D3746" s="136">
        <v>43007</v>
      </c>
      <c r="E3746" s="136">
        <v>43024</v>
      </c>
      <c r="F3746" s="136">
        <v>43024</v>
      </c>
      <c r="G3746" s="25">
        <f t="shared" si="190"/>
        <v>17</v>
      </c>
      <c r="H3746" s="373">
        <v>7247.0557999999992</v>
      </c>
      <c r="I3746" s="121">
        <f t="shared" si="191"/>
        <v>123199.95</v>
      </c>
    </row>
    <row r="3747" spans="1:9">
      <c r="H3747" s="376"/>
    </row>
    <row r="3748" spans="1:9" ht="16.5" thickBot="1">
      <c r="A3748" s="23">
        <f>A3746+1</f>
        <v>212</v>
      </c>
      <c r="B3748" s="16" t="s">
        <v>347</v>
      </c>
      <c r="C3748" s="227"/>
      <c r="E3748" s="27"/>
      <c r="F3748" s="24"/>
      <c r="G3748" s="439">
        <f>IF(H3748=0,0,I3748/H3748)</f>
        <v>25.956492635259647</v>
      </c>
      <c r="H3748" s="377">
        <f>SUM(H3533:H3746)</f>
        <v>2672714.4081000006</v>
      </c>
      <c r="I3748" s="132">
        <f>SUM(I3533:I3746)</f>
        <v>69374291.850000009</v>
      </c>
    </row>
    <row r="3749" spans="1:9" ht="15.75" thickTop="1"/>
    <row r="3751" spans="1:9" s="156" customFormat="1">
      <c r="A3751" s="156" t="s">
        <v>452</v>
      </c>
    </row>
    <row r="3752" spans="1:9" s="156" customFormat="1">
      <c r="A3752" s="156" t="s">
        <v>453</v>
      </c>
    </row>
    <row r="3753" spans="1:9" s="156" customFormat="1">
      <c r="A3753" s="156" t="s">
        <v>454</v>
      </c>
    </row>
    <row r="3754" spans="1:9" s="156" customFormat="1">
      <c r="A3754" s="156" t="s">
        <v>309</v>
      </c>
    </row>
  </sheetData>
  <autoFilter ref="A103:I3484" xr:uid="{00000000-0009-0000-0000-00000B000000}"/>
  <mergeCells count="4">
    <mergeCell ref="A5:K5"/>
    <mergeCell ref="A4:K4"/>
    <mergeCell ref="A3:K3"/>
    <mergeCell ref="A2:K2"/>
  </mergeCells>
  <printOptions horizontalCentered="1"/>
  <pageMargins left="0.7" right="0.7" top="0.75" bottom="0.75" header="0.3" footer="0.3"/>
  <pageSetup scale="57" fitToHeight="0" orientation="landscape" blackAndWhite="1"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6">
    <tabColor theme="4" tint="0.39997558519241921"/>
    <pageSetUpPr fitToPage="1"/>
  </sheetPr>
  <dimension ref="A1:J4181"/>
  <sheetViews>
    <sheetView showGridLines="0" zoomScale="85" zoomScaleNormal="85" workbookViewId="0">
      <pane ySplit="5" topLeftCell="A6" activePane="bottomLeft" state="frozen"/>
      <selection pane="bottomLeft" activeCell="A6" sqref="A6"/>
    </sheetView>
  </sheetViews>
  <sheetFormatPr defaultColWidth="8.88671875" defaultRowHeight="15"/>
  <cols>
    <col min="1" max="1" width="9.77734375" style="16" customWidth="1"/>
    <col min="2" max="2" width="25.77734375" style="16" customWidth="1"/>
    <col min="3" max="3" width="25.44140625" style="16" bestFit="1" customWidth="1"/>
    <col min="4" max="4" width="10.77734375" style="16" customWidth="1"/>
    <col min="5" max="5" width="12.77734375" style="16" customWidth="1"/>
    <col min="6" max="6" width="13.77734375" style="16" customWidth="1"/>
    <col min="7" max="7" width="11.77734375" style="16" customWidth="1"/>
    <col min="8" max="9" width="16.77734375" style="16" customWidth="1"/>
    <col min="10" max="10" width="16.77734375" style="30" customWidth="1"/>
    <col min="11" max="16384" width="8.88671875" style="16"/>
  </cols>
  <sheetData>
    <row r="1" spans="1:10" s="156" customFormat="1" ht="15.75">
      <c r="I1" s="369"/>
      <c r="J1" s="369"/>
    </row>
    <row r="2" spans="1:10" ht="15.75">
      <c r="A2" s="451" t="str">
        <f>'General Inputs'!$B$2</f>
        <v>Kentucky Utilities Company</v>
      </c>
      <c r="B2" s="451"/>
      <c r="C2" s="451"/>
      <c r="D2" s="451"/>
      <c r="E2" s="451"/>
      <c r="F2" s="451"/>
      <c r="G2" s="451"/>
      <c r="H2" s="451"/>
      <c r="I2" s="451"/>
      <c r="J2" s="451"/>
    </row>
    <row r="3" spans="1:10" ht="15.75">
      <c r="A3" s="451" t="str">
        <f>'General Inputs'!$D$34&amp;" "&amp;'General Inputs'!$E$34</f>
        <v>Case No. 2018-00294</v>
      </c>
      <c r="B3" s="451"/>
      <c r="C3" s="451"/>
      <c r="D3" s="451"/>
      <c r="E3" s="451"/>
      <c r="F3" s="451"/>
      <c r="G3" s="451"/>
      <c r="H3" s="451"/>
      <c r="I3" s="451"/>
      <c r="J3" s="451"/>
    </row>
    <row r="4" spans="1:10" ht="15.75">
      <c r="A4" s="451" t="str">
        <f>"For the Year Ended "&amp;TEXT('General Inputs'!E28,"Mmmm dd, yyyy")</f>
        <v>For the Year Ended December 31, 2017</v>
      </c>
      <c r="B4" s="451"/>
      <c r="C4" s="451"/>
      <c r="D4" s="451"/>
      <c r="E4" s="451"/>
      <c r="F4" s="451"/>
      <c r="G4" s="451"/>
      <c r="H4" s="451"/>
      <c r="I4" s="451"/>
      <c r="J4" s="451"/>
    </row>
    <row r="5" spans="1:10" ht="16.5" thickBot="1">
      <c r="A5" s="452" t="s">
        <v>1375</v>
      </c>
      <c r="B5" s="452"/>
      <c r="C5" s="452"/>
      <c r="D5" s="452"/>
      <c r="E5" s="452"/>
      <c r="F5" s="452"/>
      <c r="G5" s="452"/>
      <c r="H5" s="452"/>
      <c r="I5" s="452"/>
      <c r="J5" s="452"/>
    </row>
    <row r="8" spans="1:10">
      <c r="I8" s="30"/>
    </row>
    <row r="9" spans="1:10" ht="15.75">
      <c r="A9" s="13"/>
      <c r="B9" s="13"/>
      <c r="C9" s="17"/>
      <c r="D9" s="18" t="s">
        <v>251</v>
      </c>
      <c r="E9" s="18" t="s">
        <v>166</v>
      </c>
      <c r="F9" s="20"/>
      <c r="G9" s="20"/>
      <c r="H9" s="261" t="s">
        <v>166</v>
      </c>
      <c r="I9" s="31"/>
      <c r="J9" s="16"/>
    </row>
    <row r="10" spans="1:10" ht="15.75">
      <c r="A10" s="18" t="s">
        <v>25</v>
      </c>
      <c r="B10" s="17" t="s">
        <v>246</v>
      </c>
      <c r="C10" s="17" t="s">
        <v>44</v>
      </c>
      <c r="D10" s="18" t="s">
        <v>44</v>
      </c>
      <c r="E10" s="18" t="s">
        <v>45</v>
      </c>
      <c r="F10" s="18" t="s">
        <v>45</v>
      </c>
      <c r="G10" s="18" t="s">
        <v>21</v>
      </c>
      <c r="H10" s="261" t="s">
        <v>45</v>
      </c>
      <c r="I10" s="32" t="s">
        <v>30</v>
      </c>
      <c r="J10" s="16"/>
    </row>
    <row r="11" spans="1:10" ht="20.25">
      <c r="A11" s="293" t="s">
        <v>26</v>
      </c>
      <c r="B11" s="293" t="s">
        <v>247</v>
      </c>
      <c r="C11" s="293" t="s">
        <v>27</v>
      </c>
      <c r="D11" s="293" t="s">
        <v>34</v>
      </c>
      <c r="E11" s="293" t="s">
        <v>46</v>
      </c>
      <c r="F11" s="293" t="s">
        <v>34</v>
      </c>
      <c r="G11" s="293" t="s">
        <v>34</v>
      </c>
      <c r="H11" s="293" t="s">
        <v>16</v>
      </c>
      <c r="I11" s="293" t="s">
        <v>37</v>
      </c>
      <c r="J11" s="16"/>
    </row>
    <row r="12" spans="1:10" ht="15.75">
      <c r="A12" s="14"/>
      <c r="B12" s="22" t="s">
        <v>40</v>
      </c>
      <c r="C12" s="22" t="s">
        <v>41</v>
      </c>
      <c r="D12" s="224" t="s">
        <v>295</v>
      </c>
      <c r="E12" s="22" t="s">
        <v>43</v>
      </c>
      <c r="F12" s="22" t="s">
        <v>1373</v>
      </c>
      <c r="G12" s="22" t="s">
        <v>240</v>
      </c>
      <c r="H12" s="33" t="s">
        <v>71</v>
      </c>
      <c r="I12" s="33" t="s">
        <v>297</v>
      </c>
      <c r="J12" s="16"/>
    </row>
    <row r="13" spans="1:10">
      <c r="H13" s="30"/>
      <c r="I13" s="30"/>
      <c r="J13" s="16"/>
    </row>
    <row r="14" spans="1:10">
      <c r="B14" s="225" t="s">
        <v>299</v>
      </c>
      <c r="C14" s="225"/>
      <c r="J14" s="16"/>
    </row>
    <row r="15" spans="1:10">
      <c r="A15" s="23">
        <v>1</v>
      </c>
      <c r="B15" s="226" t="s">
        <v>1370</v>
      </c>
      <c r="C15" s="366"/>
      <c r="D15" s="135">
        <f>IF(C15="",0,(EOMONTH(C15,0)-C15+1)/2)</f>
        <v>0</v>
      </c>
      <c r="E15" s="136"/>
      <c r="F15" s="135">
        <f>IF(C15="",0,E15-EOMONTH(C15,0))</f>
        <v>0</v>
      </c>
      <c r="G15" s="25">
        <f t="shared" ref="G15:G26" si="0">D15+F15</f>
        <v>0</v>
      </c>
      <c r="H15" s="373"/>
      <c r="I15" s="121">
        <f>ROUND(G15*H15,2)</f>
        <v>0</v>
      </c>
      <c r="J15" s="16"/>
    </row>
    <row r="16" spans="1:10">
      <c r="A16" s="23">
        <f>A15+1</f>
        <v>2</v>
      </c>
      <c r="B16" s="23"/>
      <c r="C16" s="366"/>
      <c r="D16" s="135">
        <f t="shared" ref="D16:D26" si="1">IF(C16="",0,(EOMONTH(C16,0)-C16+1)/2)</f>
        <v>0</v>
      </c>
      <c r="E16" s="136"/>
      <c r="F16" s="135">
        <f t="shared" ref="F16:F26" si="2">IF(C16="",0,E16-EOMONTH(C16,0))</f>
        <v>0</v>
      </c>
      <c r="G16" s="25">
        <f t="shared" si="0"/>
        <v>0</v>
      </c>
      <c r="H16" s="373"/>
      <c r="I16" s="121">
        <f>ROUND(G16*H16,2)</f>
        <v>0</v>
      </c>
      <c r="J16" s="16"/>
    </row>
    <row r="17" spans="1:10">
      <c r="A17" s="23">
        <f t="shared" ref="A17:A26" si="3">A16+1</f>
        <v>3</v>
      </c>
      <c r="B17" s="23"/>
      <c r="C17" s="366"/>
      <c r="D17" s="135">
        <f t="shared" si="1"/>
        <v>0</v>
      </c>
      <c r="E17" s="136"/>
      <c r="F17" s="135">
        <f t="shared" si="2"/>
        <v>0</v>
      </c>
      <c r="G17" s="25">
        <f t="shared" si="0"/>
        <v>0</v>
      </c>
      <c r="H17" s="373"/>
      <c r="I17" s="121">
        <f t="shared" ref="I17:I25" si="4">ROUND(G17*H17,2)</f>
        <v>0</v>
      </c>
      <c r="J17" s="16"/>
    </row>
    <row r="18" spans="1:10">
      <c r="A18" s="23">
        <f t="shared" si="3"/>
        <v>4</v>
      </c>
      <c r="B18" s="23"/>
      <c r="C18" s="366"/>
      <c r="D18" s="135">
        <f t="shared" si="1"/>
        <v>0</v>
      </c>
      <c r="E18" s="136"/>
      <c r="F18" s="135">
        <f t="shared" si="2"/>
        <v>0</v>
      </c>
      <c r="G18" s="25">
        <f t="shared" si="0"/>
        <v>0</v>
      </c>
      <c r="H18" s="373"/>
      <c r="I18" s="121">
        <f t="shared" si="4"/>
        <v>0</v>
      </c>
      <c r="J18" s="16"/>
    </row>
    <row r="19" spans="1:10">
      <c r="A19" s="23">
        <f t="shared" si="3"/>
        <v>5</v>
      </c>
      <c r="B19" s="23"/>
      <c r="C19" s="366"/>
      <c r="D19" s="135">
        <f t="shared" si="1"/>
        <v>0</v>
      </c>
      <c r="E19" s="136"/>
      <c r="F19" s="135">
        <f t="shared" si="2"/>
        <v>0</v>
      </c>
      <c r="G19" s="25">
        <f t="shared" si="0"/>
        <v>0</v>
      </c>
      <c r="H19" s="373"/>
      <c r="I19" s="121">
        <f t="shared" si="4"/>
        <v>0</v>
      </c>
      <c r="J19" s="16"/>
    </row>
    <row r="20" spans="1:10">
      <c r="A20" s="23">
        <f t="shared" si="3"/>
        <v>6</v>
      </c>
      <c r="B20" s="23"/>
      <c r="C20" s="366"/>
      <c r="D20" s="135">
        <f t="shared" si="1"/>
        <v>0</v>
      </c>
      <c r="E20" s="136"/>
      <c r="F20" s="135">
        <f t="shared" si="2"/>
        <v>0</v>
      </c>
      <c r="G20" s="25">
        <f t="shared" si="0"/>
        <v>0</v>
      </c>
      <c r="H20" s="373"/>
      <c r="I20" s="121">
        <f t="shared" si="4"/>
        <v>0</v>
      </c>
      <c r="J20" s="16"/>
    </row>
    <row r="21" spans="1:10">
      <c r="A21" s="23">
        <f t="shared" si="3"/>
        <v>7</v>
      </c>
      <c r="B21" s="23"/>
      <c r="C21" s="366"/>
      <c r="D21" s="135">
        <f t="shared" si="1"/>
        <v>0</v>
      </c>
      <c r="E21" s="136"/>
      <c r="F21" s="135">
        <f t="shared" si="2"/>
        <v>0</v>
      </c>
      <c r="G21" s="25">
        <f t="shared" si="0"/>
        <v>0</v>
      </c>
      <c r="H21" s="373"/>
      <c r="I21" s="121">
        <f t="shared" si="4"/>
        <v>0</v>
      </c>
      <c r="J21" s="16"/>
    </row>
    <row r="22" spans="1:10">
      <c r="A22" s="23">
        <f t="shared" si="3"/>
        <v>8</v>
      </c>
      <c r="B22" s="23"/>
      <c r="C22" s="366"/>
      <c r="D22" s="135">
        <f t="shared" si="1"/>
        <v>0</v>
      </c>
      <c r="E22" s="136"/>
      <c r="F22" s="135">
        <f t="shared" si="2"/>
        <v>0</v>
      </c>
      <c r="G22" s="25">
        <f t="shared" si="0"/>
        <v>0</v>
      </c>
      <c r="H22" s="373"/>
      <c r="I22" s="121">
        <f>ROUND(G22*H22,2)</f>
        <v>0</v>
      </c>
      <c r="J22" s="16"/>
    </row>
    <row r="23" spans="1:10">
      <c r="A23" s="23">
        <f t="shared" si="3"/>
        <v>9</v>
      </c>
      <c r="B23" s="23"/>
      <c r="C23" s="366"/>
      <c r="D23" s="135">
        <f t="shared" si="1"/>
        <v>0</v>
      </c>
      <c r="E23" s="136"/>
      <c r="F23" s="135">
        <f t="shared" si="2"/>
        <v>0</v>
      </c>
      <c r="G23" s="25">
        <f t="shared" si="0"/>
        <v>0</v>
      </c>
      <c r="H23" s="373"/>
      <c r="I23" s="121">
        <f t="shared" si="4"/>
        <v>0</v>
      </c>
      <c r="J23" s="16"/>
    </row>
    <row r="24" spans="1:10">
      <c r="A24" s="23">
        <f t="shared" si="3"/>
        <v>10</v>
      </c>
      <c r="B24" s="23"/>
      <c r="C24" s="366"/>
      <c r="D24" s="135">
        <f t="shared" si="1"/>
        <v>0</v>
      </c>
      <c r="E24" s="136"/>
      <c r="F24" s="135">
        <f t="shared" si="2"/>
        <v>0</v>
      </c>
      <c r="G24" s="25">
        <f t="shared" si="0"/>
        <v>0</v>
      </c>
      <c r="H24" s="373"/>
      <c r="I24" s="121">
        <f t="shared" si="4"/>
        <v>0</v>
      </c>
      <c r="J24" s="16"/>
    </row>
    <row r="25" spans="1:10">
      <c r="A25" s="23">
        <f t="shared" si="3"/>
        <v>11</v>
      </c>
      <c r="B25" s="23"/>
      <c r="C25" s="366"/>
      <c r="D25" s="135">
        <f t="shared" si="1"/>
        <v>0</v>
      </c>
      <c r="E25" s="136"/>
      <c r="F25" s="135">
        <f t="shared" si="2"/>
        <v>0</v>
      </c>
      <c r="G25" s="25">
        <f t="shared" si="0"/>
        <v>0</v>
      </c>
      <c r="H25" s="373"/>
      <c r="I25" s="121">
        <f t="shared" si="4"/>
        <v>0</v>
      </c>
      <c r="J25" s="16"/>
    </row>
    <row r="26" spans="1:10">
      <c r="A26" s="23">
        <f t="shared" si="3"/>
        <v>12</v>
      </c>
      <c r="B26" s="23"/>
      <c r="C26" s="366"/>
      <c r="D26" s="135">
        <f t="shared" si="1"/>
        <v>0</v>
      </c>
      <c r="E26" s="136"/>
      <c r="F26" s="135">
        <f t="shared" si="2"/>
        <v>0</v>
      </c>
      <c r="G26" s="25">
        <f t="shared" si="0"/>
        <v>0</v>
      </c>
      <c r="H26" s="373"/>
      <c r="I26" s="121">
        <f>ROUND(G26*H26,2)</f>
        <v>0</v>
      </c>
      <c r="J26" s="16"/>
    </row>
    <row r="27" spans="1:10">
      <c r="A27" s="23"/>
      <c r="B27" s="23"/>
      <c r="C27" s="24"/>
      <c r="D27" s="29"/>
      <c r="E27" s="24"/>
      <c r="F27" s="25"/>
      <c r="G27" s="25"/>
      <c r="H27" s="374"/>
      <c r="I27" s="28"/>
      <c r="J27" s="16"/>
    </row>
    <row r="28" spans="1:10" ht="16.5" thickBot="1">
      <c r="A28" s="23">
        <f>A26+1</f>
        <v>13</v>
      </c>
      <c r="B28" s="227" t="s">
        <v>1372</v>
      </c>
      <c r="D28" s="27"/>
      <c r="E28" s="24"/>
      <c r="G28" s="252">
        <f>IF(H28=0,0,I28/H28)</f>
        <v>0</v>
      </c>
      <c r="H28" s="375">
        <f>SUM(H15:H26)</f>
        <v>0</v>
      </c>
      <c r="I28" s="132">
        <f>SUM(I15:I26)</f>
        <v>0</v>
      </c>
      <c r="J28" s="16"/>
    </row>
    <row r="29" spans="1:10" ht="15.75" thickTop="1">
      <c r="A29" s="23"/>
      <c r="B29" s="227"/>
      <c r="C29" s="227"/>
      <c r="E29" s="27"/>
      <c r="F29" s="27"/>
      <c r="H29" s="228"/>
      <c r="I29" s="231"/>
      <c r="J29" s="16"/>
    </row>
    <row r="30" spans="1:10">
      <c r="A30" s="23"/>
      <c r="B30" s="227"/>
      <c r="C30" s="227"/>
      <c r="D30" s="227"/>
      <c r="F30" s="24"/>
      <c r="G30" s="27"/>
      <c r="I30" s="228"/>
      <c r="J30" s="16"/>
    </row>
    <row r="31" spans="1:10">
      <c r="A31" s="233" t="s">
        <v>310</v>
      </c>
      <c r="B31" s="227"/>
      <c r="C31" s="227"/>
      <c r="D31" s="227"/>
      <c r="F31" s="24"/>
      <c r="G31" s="27"/>
      <c r="I31" s="228"/>
      <c r="J31" s="16"/>
    </row>
    <row r="32" spans="1:10">
      <c r="A32" s="233" t="s">
        <v>1371</v>
      </c>
      <c r="B32" s="227"/>
      <c r="C32" s="227"/>
      <c r="D32" s="227"/>
      <c r="F32" s="24"/>
      <c r="G32" s="27"/>
      <c r="I32" s="228"/>
      <c r="J32" s="16"/>
    </row>
    <row r="33" spans="1:10">
      <c r="A33" s="233"/>
      <c r="B33" s="227"/>
      <c r="C33" s="227"/>
      <c r="D33" s="227"/>
      <c r="F33" s="24"/>
      <c r="G33" s="27"/>
      <c r="I33" s="228"/>
      <c r="J33" s="16"/>
    </row>
    <row r="34" spans="1:10">
      <c r="A34" s="233"/>
      <c r="B34" s="227"/>
      <c r="C34" s="227"/>
      <c r="D34" s="227"/>
      <c r="F34" s="24"/>
      <c r="G34" s="27"/>
      <c r="I34" s="228"/>
      <c r="J34" s="16"/>
    </row>
    <row r="35" spans="1:10" ht="15.75">
      <c r="A35" s="13"/>
      <c r="B35" s="13"/>
      <c r="C35" s="13"/>
      <c r="D35" s="17"/>
      <c r="E35" s="18" t="s">
        <v>267</v>
      </c>
      <c r="F35" s="18" t="s">
        <v>252</v>
      </c>
      <c r="G35" s="20"/>
      <c r="H35" s="20"/>
      <c r="I35" s="15"/>
      <c r="J35" s="16"/>
    </row>
    <row r="36" spans="1:10" ht="15.75">
      <c r="A36" s="18" t="s">
        <v>25</v>
      </c>
      <c r="B36" s="17" t="s">
        <v>246</v>
      </c>
      <c r="C36" s="17" t="s">
        <v>254</v>
      </c>
      <c r="D36" s="17" t="s">
        <v>265</v>
      </c>
      <c r="E36" s="18" t="s">
        <v>45</v>
      </c>
      <c r="F36" s="18" t="s">
        <v>45</v>
      </c>
      <c r="G36" s="18" t="s">
        <v>45</v>
      </c>
      <c r="H36" s="19" t="s">
        <v>253</v>
      </c>
      <c r="I36" s="18" t="s">
        <v>30</v>
      </c>
      <c r="J36" s="16"/>
    </row>
    <row r="37" spans="1:10" ht="20.25">
      <c r="A37" s="293" t="s">
        <v>26</v>
      </c>
      <c r="B37" s="293" t="s">
        <v>247</v>
      </c>
      <c r="C37" s="293" t="s">
        <v>255</v>
      </c>
      <c r="D37" s="293" t="s">
        <v>46</v>
      </c>
      <c r="E37" s="293" t="s">
        <v>46</v>
      </c>
      <c r="F37" s="293" t="s">
        <v>46</v>
      </c>
      <c r="G37" s="293" t="s">
        <v>34</v>
      </c>
      <c r="H37" s="293" t="s">
        <v>16</v>
      </c>
      <c r="I37" s="293" t="s">
        <v>37</v>
      </c>
      <c r="J37" s="16"/>
    </row>
    <row r="38" spans="1:10" ht="15.75">
      <c r="A38" s="14"/>
      <c r="B38" s="22" t="s">
        <v>40</v>
      </c>
      <c r="C38" s="22" t="s">
        <v>41</v>
      </c>
      <c r="D38" s="22" t="s">
        <v>42</v>
      </c>
      <c r="E38" s="22" t="s">
        <v>43</v>
      </c>
      <c r="F38" s="22" t="s">
        <v>49</v>
      </c>
      <c r="G38" s="22" t="s">
        <v>266</v>
      </c>
      <c r="H38" s="22" t="s">
        <v>65</v>
      </c>
      <c r="I38" s="22" t="s">
        <v>218</v>
      </c>
      <c r="J38" s="156"/>
    </row>
    <row r="39" spans="1:10" ht="15.75">
      <c r="A39" s="14"/>
      <c r="B39" s="22"/>
      <c r="C39" s="22"/>
      <c r="D39" s="22"/>
      <c r="E39" s="22"/>
      <c r="F39" s="224"/>
      <c r="G39" s="22"/>
      <c r="H39" s="33"/>
      <c r="I39" s="33"/>
      <c r="J39" s="156"/>
    </row>
    <row r="40" spans="1:10">
      <c r="B40" s="225" t="s">
        <v>740</v>
      </c>
      <c r="C40" s="225"/>
      <c r="D40" s="225"/>
      <c r="E40" s="225"/>
      <c r="J40" s="16"/>
    </row>
    <row r="41" spans="1:10">
      <c r="A41" s="23">
        <f>A39+1</f>
        <v>1</v>
      </c>
      <c r="B41" s="226" t="s">
        <v>268</v>
      </c>
      <c r="C41" s="226" t="s">
        <v>690</v>
      </c>
      <c r="D41" s="136">
        <v>42708</v>
      </c>
      <c r="E41" s="136">
        <v>42776</v>
      </c>
      <c r="F41" s="136">
        <v>42779</v>
      </c>
      <c r="G41" s="25">
        <f t="shared" ref="G41:G104" si="5">F41-D41</f>
        <v>71</v>
      </c>
      <c r="H41" s="373">
        <v>36837.300000000003</v>
      </c>
      <c r="I41" s="121">
        <f t="shared" ref="I41:I104" si="6">ROUND(G41*H41,2)</f>
        <v>2615448.2999999998</v>
      </c>
      <c r="J41" s="16"/>
    </row>
    <row r="42" spans="1:10">
      <c r="A42" s="23">
        <f>A41+1</f>
        <v>2</v>
      </c>
      <c r="B42" s="226"/>
      <c r="C42" s="226"/>
      <c r="D42" s="136">
        <v>42708</v>
      </c>
      <c r="E42" s="136">
        <v>42776</v>
      </c>
      <c r="F42" s="136">
        <v>42779</v>
      </c>
      <c r="G42" s="25">
        <f t="shared" si="5"/>
        <v>71</v>
      </c>
      <c r="H42" s="373">
        <v>38584.800000000003</v>
      </c>
      <c r="I42" s="121">
        <f t="shared" si="6"/>
        <v>2739520.8</v>
      </c>
      <c r="J42" s="16"/>
    </row>
    <row r="43" spans="1:10">
      <c r="A43" s="23">
        <f t="shared" ref="A43:A106" si="7">A42+1</f>
        <v>3</v>
      </c>
      <c r="B43" s="226"/>
      <c r="C43" s="226"/>
      <c r="D43" s="136">
        <v>42708</v>
      </c>
      <c r="E43" s="136">
        <v>42776</v>
      </c>
      <c r="F43" s="136">
        <v>42779</v>
      </c>
      <c r="G43" s="25">
        <f t="shared" si="5"/>
        <v>71</v>
      </c>
      <c r="H43" s="373">
        <v>36231.5</v>
      </c>
      <c r="I43" s="121">
        <f t="shared" si="6"/>
        <v>2572436.5</v>
      </c>
      <c r="J43" s="16"/>
    </row>
    <row r="44" spans="1:10">
      <c r="A44" s="23">
        <f t="shared" si="7"/>
        <v>4</v>
      </c>
      <c r="B44" s="226"/>
      <c r="C44" s="226"/>
      <c r="D44" s="136">
        <v>42708</v>
      </c>
      <c r="E44" s="136">
        <v>42776</v>
      </c>
      <c r="F44" s="136">
        <v>42779</v>
      </c>
      <c r="G44" s="25">
        <f t="shared" si="5"/>
        <v>71</v>
      </c>
      <c r="H44" s="373">
        <v>6920.1</v>
      </c>
      <c r="I44" s="121">
        <f t="shared" si="6"/>
        <v>491327.1</v>
      </c>
      <c r="J44" s="16"/>
    </row>
    <row r="45" spans="1:10">
      <c r="A45" s="23">
        <f t="shared" si="7"/>
        <v>5</v>
      </c>
      <c r="B45" s="226"/>
      <c r="C45" s="226"/>
      <c r="D45" s="136">
        <v>42708</v>
      </c>
      <c r="E45" s="136">
        <v>42776</v>
      </c>
      <c r="F45" s="136">
        <v>42779</v>
      </c>
      <c r="G45" s="25">
        <f t="shared" si="5"/>
        <v>71</v>
      </c>
      <c r="H45" s="373">
        <v>36348</v>
      </c>
      <c r="I45" s="121">
        <f t="shared" si="6"/>
        <v>2580708</v>
      </c>
      <c r="J45" s="16"/>
    </row>
    <row r="46" spans="1:10">
      <c r="A46" s="23">
        <f t="shared" si="7"/>
        <v>6</v>
      </c>
      <c r="B46" s="226"/>
      <c r="C46" s="226"/>
      <c r="D46" s="136">
        <v>42708</v>
      </c>
      <c r="E46" s="136">
        <v>42776</v>
      </c>
      <c r="F46" s="136">
        <v>42779</v>
      </c>
      <c r="G46" s="25">
        <f t="shared" si="5"/>
        <v>71</v>
      </c>
      <c r="H46" s="373">
        <v>38584.800000000003</v>
      </c>
      <c r="I46" s="121">
        <f t="shared" si="6"/>
        <v>2739520.8</v>
      </c>
      <c r="J46" s="16"/>
    </row>
    <row r="47" spans="1:10">
      <c r="A47" s="23">
        <f t="shared" si="7"/>
        <v>7</v>
      </c>
      <c r="B47" s="226"/>
      <c r="C47" s="226"/>
      <c r="D47" s="136">
        <v>42708</v>
      </c>
      <c r="E47" s="136">
        <v>42776</v>
      </c>
      <c r="F47" s="136">
        <v>42779</v>
      </c>
      <c r="G47" s="25">
        <f t="shared" si="5"/>
        <v>71</v>
      </c>
      <c r="H47" s="373">
        <v>37163.5</v>
      </c>
      <c r="I47" s="121">
        <f t="shared" si="6"/>
        <v>2638608.5</v>
      </c>
      <c r="J47" s="16"/>
    </row>
    <row r="48" spans="1:10">
      <c r="A48" s="23">
        <f t="shared" si="7"/>
        <v>8</v>
      </c>
      <c r="B48" s="226"/>
      <c r="C48" s="226"/>
      <c r="D48" s="136">
        <v>42708</v>
      </c>
      <c r="E48" s="136">
        <v>42776</v>
      </c>
      <c r="F48" s="136">
        <v>42779</v>
      </c>
      <c r="G48" s="25">
        <f t="shared" si="5"/>
        <v>71</v>
      </c>
      <c r="H48" s="373">
        <v>36417.9</v>
      </c>
      <c r="I48" s="121">
        <f t="shared" si="6"/>
        <v>2585670.9</v>
      </c>
      <c r="J48" s="16"/>
    </row>
    <row r="49" spans="1:10">
      <c r="A49" s="23">
        <f t="shared" si="7"/>
        <v>9</v>
      </c>
      <c r="B49" s="226"/>
      <c r="C49" s="226"/>
      <c r="D49" s="136">
        <v>42708</v>
      </c>
      <c r="E49" s="136">
        <v>42776</v>
      </c>
      <c r="F49" s="136">
        <v>42779</v>
      </c>
      <c r="G49" s="25">
        <f t="shared" si="5"/>
        <v>71</v>
      </c>
      <c r="H49" s="373">
        <v>39819.700000000004</v>
      </c>
      <c r="I49" s="121">
        <f t="shared" si="6"/>
        <v>2827198.7</v>
      </c>
      <c r="J49" s="16"/>
    </row>
    <row r="50" spans="1:10">
      <c r="A50" s="23">
        <f t="shared" si="7"/>
        <v>10</v>
      </c>
      <c r="B50" s="226"/>
      <c r="C50" s="226"/>
      <c r="D50" s="136">
        <v>42708</v>
      </c>
      <c r="E50" s="136">
        <v>42776</v>
      </c>
      <c r="F50" s="136">
        <v>42779</v>
      </c>
      <c r="G50" s="25">
        <f t="shared" si="5"/>
        <v>71</v>
      </c>
      <c r="H50" s="373">
        <v>37815.9</v>
      </c>
      <c r="I50" s="121">
        <f t="shared" si="6"/>
        <v>2684928.9</v>
      </c>
      <c r="J50" s="16"/>
    </row>
    <row r="51" spans="1:10">
      <c r="A51" s="23">
        <f t="shared" si="7"/>
        <v>11</v>
      </c>
      <c r="B51" s="226"/>
      <c r="C51" s="226"/>
      <c r="D51" s="136">
        <v>42708</v>
      </c>
      <c r="E51" s="136">
        <v>42776</v>
      </c>
      <c r="F51" s="136">
        <v>42779</v>
      </c>
      <c r="G51" s="25">
        <f t="shared" si="5"/>
        <v>71</v>
      </c>
      <c r="H51" s="373">
        <v>4200.99</v>
      </c>
      <c r="I51" s="121">
        <f t="shared" si="6"/>
        <v>298270.28999999998</v>
      </c>
      <c r="J51" s="16"/>
    </row>
    <row r="52" spans="1:10">
      <c r="A52" s="23">
        <f t="shared" si="7"/>
        <v>12</v>
      </c>
      <c r="B52" s="226"/>
      <c r="C52" s="226"/>
      <c r="D52" s="136">
        <v>42708</v>
      </c>
      <c r="E52" s="136">
        <v>42776</v>
      </c>
      <c r="F52" s="136">
        <v>42779</v>
      </c>
      <c r="G52" s="25">
        <f t="shared" si="5"/>
        <v>71</v>
      </c>
      <c r="H52" s="373">
        <v>36557.700000000004</v>
      </c>
      <c r="I52" s="121">
        <f t="shared" si="6"/>
        <v>2595596.7000000002</v>
      </c>
      <c r="J52" s="16"/>
    </row>
    <row r="53" spans="1:10">
      <c r="A53" s="23">
        <f t="shared" si="7"/>
        <v>13</v>
      </c>
      <c r="B53" s="226"/>
      <c r="C53" s="226"/>
      <c r="D53" s="136">
        <v>42714</v>
      </c>
      <c r="E53" s="136">
        <v>42776</v>
      </c>
      <c r="F53" s="136">
        <v>42779</v>
      </c>
      <c r="G53" s="25">
        <f t="shared" si="5"/>
        <v>65</v>
      </c>
      <c r="H53" s="373">
        <v>39819.700000000004</v>
      </c>
      <c r="I53" s="121">
        <f t="shared" si="6"/>
        <v>2588280.5</v>
      </c>
      <c r="J53" s="16"/>
    </row>
    <row r="54" spans="1:10">
      <c r="A54" s="23">
        <f t="shared" si="7"/>
        <v>14</v>
      </c>
      <c r="B54" s="226"/>
      <c r="C54" s="226"/>
      <c r="D54" s="136">
        <v>42714</v>
      </c>
      <c r="E54" s="136">
        <v>42776</v>
      </c>
      <c r="F54" s="136">
        <v>42779</v>
      </c>
      <c r="G54" s="25">
        <f t="shared" si="5"/>
        <v>65</v>
      </c>
      <c r="H54" s="373">
        <v>38584.800000000003</v>
      </c>
      <c r="I54" s="121">
        <f t="shared" si="6"/>
        <v>2508012</v>
      </c>
      <c r="J54" s="16"/>
    </row>
    <row r="55" spans="1:10">
      <c r="A55" s="23">
        <f t="shared" si="7"/>
        <v>15</v>
      </c>
      <c r="B55" s="226"/>
      <c r="C55" s="226"/>
      <c r="D55" s="136">
        <v>42714</v>
      </c>
      <c r="E55" s="136">
        <v>42776</v>
      </c>
      <c r="F55" s="136">
        <v>42779</v>
      </c>
      <c r="G55" s="25">
        <f t="shared" si="5"/>
        <v>65</v>
      </c>
      <c r="H55" s="373">
        <v>38631.4</v>
      </c>
      <c r="I55" s="121">
        <f t="shared" si="6"/>
        <v>2511041</v>
      </c>
      <c r="J55" s="16"/>
    </row>
    <row r="56" spans="1:10">
      <c r="A56" s="23">
        <f t="shared" si="7"/>
        <v>16</v>
      </c>
      <c r="B56" s="226"/>
      <c r="C56" s="226"/>
      <c r="D56" s="136">
        <v>42714</v>
      </c>
      <c r="E56" s="136">
        <v>42776</v>
      </c>
      <c r="F56" s="136">
        <v>42779</v>
      </c>
      <c r="G56" s="25">
        <f t="shared" si="5"/>
        <v>65</v>
      </c>
      <c r="H56" s="373">
        <v>39423.599999999999</v>
      </c>
      <c r="I56" s="121">
        <f t="shared" si="6"/>
        <v>2562534</v>
      </c>
      <c r="J56" s="16"/>
    </row>
    <row r="57" spans="1:10">
      <c r="A57" s="23">
        <f t="shared" si="7"/>
        <v>17</v>
      </c>
      <c r="B57" s="226"/>
      <c r="C57" s="226"/>
      <c r="D57" s="136">
        <v>42714</v>
      </c>
      <c r="E57" s="136">
        <v>42776</v>
      </c>
      <c r="F57" s="136">
        <v>42779</v>
      </c>
      <c r="G57" s="25">
        <f t="shared" si="5"/>
        <v>65</v>
      </c>
      <c r="H57" s="373">
        <v>39004.200000000004</v>
      </c>
      <c r="I57" s="121">
        <f t="shared" si="6"/>
        <v>2535273</v>
      </c>
      <c r="J57" s="16"/>
    </row>
    <row r="58" spans="1:10">
      <c r="A58" s="23">
        <f t="shared" si="7"/>
        <v>18</v>
      </c>
      <c r="B58" s="226"/>
      <c r="C58" s="226"/>
      <c r="D58" s="136">
        <v>42714</v>
      </c>
      <c r="E58" s="136">
        <v>42776</v>
      </c>
      <c r="F58" s="136">
        <v>42779</v>
      </c>
      <c r="G58" s="25">
        <f t="shared" si="5"/>
        <v>65</v>
      </c>
      <c r="H58" s="373">
        <v>39446.9</v>
      </c>
      <c r="I58" s="121">
        <f t="shared" si="6"/>
        <v>2564048.5</v>
      </c>
      <c r="J58" s="16"/>
    </row>
    <row r="59" spans="1:10">
      <c r="A59" s="23">
        <f t="shared" si="7"/>
        <v>19</v>
      </c>
      <c r="B59" s="226"/>
      <c r="C59" s="226"/>
      <c r="D59" s="136">
        <v>42714</v>
      </c>
      <c r="E59" s="136">
        <v>42776</v>
      </c>
      <c r="F59" s="136">
        <v>42779</v>
      </c>
      <c r="G59" s="25">
        <f t="shared" si="5"/>
        <v>65</v>
      </c>
      <c r="H59" s="373">
        <v>37839.200000000004</v>
      </c>
      <c r="I59" s="121">
        <f t="shared" si="6"/>
        <v>2459548</v>
      </c>
      <c r="J59" s="16"/>
    </row>
    <row r="60" spans="1:10">
      <c r="A60" s="23">
        <f t="shared" si="7"/>
        <v>20</v>
      </c>
      <c r="B60" s="226"/>
      <c r="C60" s="226"/>
      <c r="D60" s="136">
        <v>42714</v>
      </c>
      <c r="E60" s="136">
        <v>42776</v>
      </c>
      <c r="F60" s="136">
        <v>42779</v>
      </c>
      <c r="G60" s="25">
        <f t="shared" si="5"/>
        <v>65</v>
      </c>
      <c r="H60" s="373">
        <v>39050.800000000003</v>
      </c>
      <c r="I60" s="121">
        <f t="shared" si="6"/>
        <v>2538302</v>
      </c>
      <c r="J60" s="16"/>
    </row>
    <row r="61" spans="1:10">
      <c r="A61" s="23">
        <f t="shared" si="7"/>
        <v>21</v>
      </c>
      <c r="B61" s="226"/>
      <c r="C61" s="226"/>
      <c r="D61" s="136">
        <v>42714</v>
      </c>
      <c r="E61" s="136">
        <v>42776</v>
      </c>
      <c r="F61" s="136">
        <v>42779</v>
      </c>
      <c r="G61" s="25">
        <f t="shared" si="5"/>
        <v>65</v>
      </c>
      <c r="H61" s="373">
        <v>30616.2</v>
      </c>
      <c r="I61" s="121">
        <f t="shared" si="6"/>
        <v>1990053</v>
      </c>
      <c r="J61" s="16"/>
    </row>
    <row r="62" spans="1:10">
      <c r="A62" s="23">
        <f t="shared" si="7"/>
        <v>22</v>
      </c>
      <c r="B62" s="226"/>
      <c r="C62" s="226"/>
      <c r="D62" s="136">
        <v>42714</v>
      </c>
      <c r="E62" s="136">
        <v>42776</v>
      </c>
      <c r="F62" s="136">
        <v>42779</v>
      </c>
      <c r="G62" s="25">
        <f t="shared" si="5"/>
        <v>65</v>
      </c>
      <c r="H62" s="373">
        <v>3467.04</v>
      </c>
      <c r="I62" s="121">
        <f t="shared" si="6"/>
        <v>225357.6</v>
      </c>
      <c r="J62" s="16"/>
    </row>
    <row r="63" spans="1:10">
      <c r="A63" s="23">
        <f t="shared" si="7"/>
        <v>23</v>
      </c>
      <c r="B63" s="226"/>
      <c r="C63" s="226"/>
      <c r="D63" s="136">
        <v>42714</v>
      </c>
      <c r="E63" s="136">
        <v>42776</v>
      </c>
      <c r="F63" s="136">
        <v>42779</v>
      </c>
      <c r="G63" s="25">
        <f t="shared" si="5"/>
        <v>65</v>
      </c>
      <c r="H63" s="373">
        <v>39446.9</v>
      </c>
      <c r="I63" s="121">
        <f t="shared" si="6"/>
        <v>2564048.5</v>
      </c>
      <c r="J63" s="16"/>
    </row>
    <row r="64" spans="1:10">
      <c r="A64" s="23">
        <f t="shared" si="7"/>
        <v>24</v>
      </c>
      <c r="B64" s="226"/>
      <c r="C64" s="226"/>
      <c r="D64" s="136">
        <v>42721</v>
      </c>
      <c r="E64" s="136">
        <v>42776</v>
      </c>
      <c r="F64" s="136">
        <v>42779</v>
      </c>
      <c r="G64" s="25">
        <f t="shared" si="5"/>
        <v>58</v>
      </c>
      <c r="H64" s="373">
        <v>37349.9</v>
      </c>
      <c r="I64" s="121">
        <f t="shared" si="6"/>
        <v>2166294.2000000002</v>
      </c>
      <c r="J64" s="16"/>
    </row>
    <row r="65" spans="1:10">
      <c r="A65" s="23">
        <f t="shared" si="7"/>
        <v>25</v>
      </c>
      <c r="B65" s="226"/>
      <c r="C65" s="226"/>
      <c r="D65" s="136">
        <v>42721</v>
      </c>
      <c r="E65" s="136">
        <v>42776</v>
      </c>
      <c r="F65" s="136">
        <v>42779</v>
      </c>
      <c r="G65" s="25">
        <f t="shared" si="5"/>
        <v>58</v>
      </c>
      <c r="H65" s="373">
        <v>38118.800000000003</v>
      </c>
      <c r="I65" s="121">
        <f t="shared" si="6"/>
        <v>2210890.4</v>
      </c>
      <c r="J65" s="16"/>
    </row>
    <row r="66" spans="1:10">
      <c r="A66" s="23">
        <f t="shared" si="7"/>
        <v>26</v>
      </c>
      <c r="B66" s="226"/>
      <c r="C66" s="226"/>
      <c r="D66" s="136">
        <v>42721</v>
      </c>
      <c r="E66" s="136">
        <v>42776</v>
      </c>
      <c r="F66" s="136">
        <v>42779</v>
      </c>
      <c r="G66" s="25">
        <f t="shared" si="5"/>
        <v>58</v>
      </c>
      <c r="H66" s="373">
        <v>38118.800000000003</v>
      </c>
      <c r="I66" s="121">
        <f t="shared" si="6"/>
        <v>2210890.4</v>
      </c>
      <c r="J66" s="16"/>
    </row>
    <row r="67" spans="1:10">
      <c r="A67" s="23">
        <f t="shared" si="7"/>
        <v>27</v>
      </c>
      <c r="B67" s="226"/>
      <c r="C67" s="226"/>
      <c r="D67" s="136">
        <v>42721</v>
      </c>
      <c r="E67" s="136">
        <v>42776</v>
      </c>
      <c r="F67" s="136">
        <v>42779</v>
      </c>
      <c r="G67" s="25">
        <f t="shared" si="5"/>
        <v>58</v>
      </c>
      <c r="H67" s="373">
        <v>37722.700000000004</v>
      </c>
      <c r="I67" s="121">
        <f t="shared" si="6"/>
        <v>2187916.6</v>
      </c>
      <c r="J67" s="16"/>
    </row>
    <row r="68" spans="1:10">
      <c r="A68" s="23">
        <f t="shared" si="7"/>
        <v>28</v>
      </c>
      <c r="B68" s="226"/>
      <c r="C68" s="226"/>
      <c r="D68" s="136">
        <v>42721</v>
      </c>
      <c r="E68" s="136">
        <v>42776</v>
      </c>
      <c r="F68" s="136">
        <v>42779</v>
      </c>
      <c r="G68" s="25">
        <f t="shared" si="5"/>
        <v>58</v>
      </c>
      <c r="H68" s="373">
        <v>38095.5</v>
      </c>
      <c r="I68" s="121">
        <f t="shared" si="6"/>
        <v>2209539</v>
      </c>
      <c r="J68" s="16"/>
    </row>
    <row r="69" spans="1:10">
      <c r="A69" s="23">
        <f t="shared" si="7"/>
        <v>29</v>
      </c>
      <c r="B69" s="226"/>
      <c r="C69" s="226"/>
      <c r="D69" s="136">
        <v>42721</v>
      </c>
      <c r="E69" s="136">
        <v>42776</v>
      </c>
      <c r="F69" s="136">
        <v>42779</v>
      </c>
      <c r="G69" s="25">
        <f t="shared" si="5"/>
        <v>58</v>
      </c>
      <c r="H69" s="373">
        <v>35579.1</v>
      </c>
      <c r="I69" s="121">
        <f t="shared" si="6"/>
        <v>2063587.8</v>
      </c>
      <c r="J69" s="16"/>
    </row>
    <row r="70" spans="1:10">
      <c r="A70" s="23">
        <f t="shared" si="7"/>
        <v>30</v>
      </c>
      <c r="B70" s="226"/>
      <c r="C70" s="226"/>
      <c r="D70" s="136">
        <v>42721</v>
      </c>
      <c r="E70" s="136">
        <v>42776</v>
      </c>
      <c r="F70" s="136">
        <v>42779</v>
      </c>
      <c r="G70" s="25">
        <f t="shared" si="5"/>
        <v>58</v>
      </c>
      <c r="H70" s="373">
        <v>37326.6</v>
      </c>
      <c r="I70" s="121">
        <f t="shared" si="6"/>
        <v>2164942.7999999998</v>
      </c>
      <c r="J70" s="16"/>
    </row>
    <row r="71" spans="1:10">
      <c r="A71" s="23">
        <f t="shared" si="7"/>
        <v>31</v>
      </c>
      <c r="B71" s="226"/>
      <c r="C71" s="226"/>
      <c r="D71" s="136">
        <v>42721</v>
      </c>
      <c r="E71" s="136">
        <v>42776</v>
      </c>
      <c r="F71" s="136">
        <v>42779</v>
      </c>
      <c r="G71" s="25">
        <f t="shared" si="5"/>
        <v>58</v>
      </c>
      <c r="H71" s="373">
        <v>38142.1</v>
      </c>
      <c r="I71" s="121">
        <f t="shared" si="6"/>
        <v>2212241.7999999998</v>
      </c>
      <c r="J71" s="16"/>
    </row>
    <row r="72" spans="1:10">
      <c r="A72" s="23">
        <f t="shared" si="7"/>
        <v>32</v>
      </c>
      <c r="B72" s="226"/>
      <c r="C72" s="226"/>
      <c r="D72" s="136">
        <v>42721</v>
      </c>
      <c r="E72" s="136">
        <v>42776</v>
      </c>
      <c r="F72" s="136">
        <v>42779</v>
      </c>
      <c r="G72" s="25">
        <f t="shared" si="5"/>
        <v>58</v>
      </c>
      <c r="H72" s="373">
        <v>37373.200000000004</v>
      </c>
      <c r="I72" s="121">
        <f t="shared" si="6"/>
        <v>2167645.6</v>
      </c>
      <c r="J72" s="16"/>
    </row>
    <row r="73" spans="1:10">
      <c r="A73" s="23">
        <f t="shared" si="7"/>
        <v>33</v>
      </c>
      <c r="B73" s="226"/>
      <c r="C73" s="226"/>
      <c r="D73" s="136">
        <v>42721</v>
      </c>
      <c r="E73" s="136">
        <v>42776</v>
      </c>
      <c r="F73" s="136">
        <v>42779</v>
      </c>
      <c r="G73" s="25">
        <f t="shared" si="5"/>
        <v>58</v>
      </c>
      <c r="H73" s="373">
        <v>38514.9</v>
      </c>
      <c r="I73" s="121">
        <f t="shared" si="6"/>
        <v>2233864.2000000002</v>
      </c>
      <c r="J73" s="16"/>
    </row>
    <row r="74" spans="1:10">
      <c r="A74" s="23">
        <f t="shared" si="7"/>
        <v>34</v>
      </c>
      <c r="B74" s="226" t="s">
        <v>268</v>
      </c>
      <c r="C74" s="226" t="s">
        <v>691</v>
      </c>
      <c r="D74" s="136">
        <v>42750</v>
      </c>
      <c r="E74" s="136">
        <v>42787</v>
      </c>
      <c r="F74" s="136">
        <v>42793</v>
      </c>
      <c r="G74" s="25">
        <f t="shared" si="5"/>
        <v>43</v>
      </c>
      <c r="H74" s="373">
        <v>41031.200000000004</v>
      </c>
      <c r="I74" s="121">
        <f t="shared" si="6"/>
        <v>1764341.6</v>
      </c>
      <c r="J74" s="16"/>
    </row>
    <row r="75" spans="1:10">
      <c r="A75" s="23">
        <f t="shared" si="7"/>
        <v>35</v>
      </c>
      <c r="B75" s="226"/>
      <c r="C75" s="226"/>
      <c r="D75" s="136">
        <v>42750</v>
      </c>
      <c r="E75" s="136">
        <v>42787</v>
      </c>
      <c r="F75" s="136">
        <v>42793</v>
      </c>
      <c r="G75" s="25">
        <f t="shared" si="5"/>
        <v>43</v>
      </c>
      <c r="H75" s="373">
        <v>39055.800000000003</v>
      </c>
      <c r="I75" s="121">
        <f t="shared" si="6"/>
        <v>1679399.4</v>
      </c>
      <c r="J75" s="16"/>
    </row>
    <row r="76" spans="1:10">
      <c r="A76" s="23">
        <f t="shared" si="7"/>
        <v>36</v>
      </c>
      <c r="B76" s="226"/>
      <c r="C76" s="226"/>
      <c r="D76" s="136">
        <v>42750</v>
      </c>
      <c r="E76" s="136">
        <v>42787</v>
      </c>
      <c r="F76" s="136">
        <v>42793</v>
      </c>
      <c r="G76" s="25">
        <f t="shared" si="5"/>
        <v>43</v>
      </c>
      <c r="H76" s="373">
        <v>41031.200000000004</v>
      </c>
      <c r="I76" s="121">
        <f t="shared" si="6"/>
        <v>1764341.6</v>
      </c>
      <c r="J76" s="16"/>
    </row>
    <row r="77" spans="1:10">
      <c r="A77" s="23">
        <f t="shared" si="7"/>
        <v>37</v>
      </c>
      <c r="B77" s="226"/>
      <c r="C77" s="226"/>
      <c r="D77" s="136">
        <v>42750</v>
      </c>
      <c r="E77" s="136">
        <v>42787</v>
      </c>
      <c r="F77" s="136">
        <v>42793</v>
      </c>
      <c r="G77" s="25">
        <f t="shared" si="5"/>
        <v>43</v>
      </c>
      <c r="H77" s="373">
        <v>40698</v>
      </c>
      <c r="I77" s="121">
        <f t="shared" si="6"/>
        <v>1750014</v>
      </c>
      <c r="J77" s="16"/>
    </row>
    <row r="78" spans="1:10">
      <c r="A78" s="23">
        <f t="shared" si="7"/>
        <v>38</v>
      </c>
      <c r="B78" s="226"/>
      <c r="C78" s="226"/>
      <c r="D78" s="136">
        <v>42750</v>
      </c>
      <c r="E78" s="136">
        <v>42787</v>
      </c>
      <c r="F78" s="136">
        <v>42793</v>
      </c>
      <c r="G78" s="25">
        <f t="shared" si="5"/>
        <v>43</v>
      </c>
      <c r="H78" s="373">
        <v>39865</v>
      </c>
      <c r="I78" s="121">
        <f t="shared" si="6"/>
        <v>1714195</v>
      </c>
      <c r="J78" s="16"/>
    </row>
    <row r="79" spans="1:10">
      <c r="A79" s="23">
        <f t="shared" si="7"/>
        <v>39</v>
      </c>
      <c r="B79" s="226"/>
      <c r="C79" s="226"/>
      <c r="D79" s="136">
        <v>42750</v>
      </c>
      <c r="E79" s="136">
        <v>42787</v>
      </c>
      <c r="F79" s="136">
        <v>42793</v>
      </c>
      <c r="G79" s="25">
        <f t="shared" si="5"/>
        <v>43</v>
      </c>
      <c r="H79" s="373">
        <v>40698</v>
      </c>
      <c r="I79" s="121">
        <f t="shared" si="6"/>
        <v>1750014</v>
      </c>
      <c r="J79" s="16"/>
    </row>
    <row r="80" spans="1:10">
      <c r="A80" s="23">
        <f t="shared" si="7"/>
        <v>40</v>
      </c>
      <c r="B80" s="226"/>
      <c r="C80" s="226"/>
      <c r="D80" s="136">
        <v>42750</v>
      </c>
      <c r="E80" s="136">
        <v>42787</v>
      </c>
      <c r="F80" s="136">
        <v>42793</v>
      </c>
      <c r="G80" s="25">
        <f t="shared" si="5"/>
        <v>43</v>
      </c>
      <c r="H80" s="373">
        <v>41031.200000000004</v>
      </c>
      <c r="I80" s="121">
        <f t="shared" si="6"/>
        <v>1764341.6</v>
      </c>
      <c r="J80" s="16"/>
    </row>
    <row r="81" spans="1:10">
      <c r="A81" s="23">
        <f t="shared" si="7"/>
        <v>41</v>
      </c>
      <c r="B81" s="226"/>
      <c r="C81" s="226"/>
      <c r="D81" s="136">
        <v>42750</v>
      </c>
      <c r="E81" s="136">
        <v>42787</v>
      </c>
      <c r="F81" s="136">
        <v>42793</v>
      </c>
      <c r="G81" s="25">
        <f t="shared" si="5"/>
        <v>43</v>
      </c>
      <c r="H81" s="373">
        <v>40269.599999999999</v>
      </c>
      <c r="I81" s="121">
        <f t="shared" si="6"/>
        <v>1731592.8</v>
      </c>
      <c r="J81" s="16"/>
    </row>
    <row r="82" spans="1:10">
      <c r="A82" s="23">
        <f t="shared" si="7"/>
        <v>42</v>
      </c>
      <c r="B82" s="226"/>
      <c r="C82" s="226"/>
      <c r="D82" s="136">
        <v>42750</v>
      </c>
      <c r="E82" s="136">
        <v>42787</v>
      </c>
      <c r="F82" s="136">
        <v>42793</v>
      </c>
      <c r="G82" s="25">
        <f t="shared" si="5"/>
        <v>43</v>
      </c>
      <c r="H82" s="373">
        <v>2910.26</v>
      </c>
      <c r="I82" s="121">
        <f t="shared" si="6"/>
        <v>125141.18</v>
      </c>
      <c r="J82" s="16"/>
    </row>
    <row r="83" spans="1:10">
      <c r="A83" s="23">
        <f t="shared" si="7"/>
        <v>43</v>
      </c>
      <c r="B83" s="226"/>
      <c r="C83" s="226"/>
      <c r="D83" s="136">
        <v>42750</v>
      </c>
      <c r="E83" s="136">
        <v>42787</v>
      </c>
      <c r="F83" s="136">
        <v>42793</v>
      </c>
      <c r="G83" s="25">
        <f t="shared" si="5"/>
        <v>43</v>
      </c>
      <c r="H83" s="373">
        <v>40698</v>
      </c>
      <c r="I83" s="121">
        <f t="shared" si="6"/>
        <v>1750014</v>
      </c>
      <c r="J83" s="16"/>
    </row>
    <row r="84" spans="1:10">
      <c r="A84" s="23">
        <f t="shared" si="7"/>
        <v>44</v>
      </c>
      <c r="B84" s="226"/>
      <c r="C84" s="226"/>
      <c r="D84" s="136">
        <v>42750</v>
      </c>
      <c r="E84" s="136">
        <v>42787</v>
      </c>
      <c r="F84" s="136">
        <v>42793</v>
      </c>
      <c r="G84" s="25">
        <f t="shared" si="5"/>
        <v>43</v>
      </c>
      <c r="H84" s="373">
        <v>17585.11</v>
      </c>
      <c r="I84" s="121">
        <f t="shared" si="6"/>
        <v>756159.73</v>
      </c>
      <c r="J84" s="16"/>
    </row>
    <row r="85" spans="1:10">
      <c r="A85" s="23">
        <f t="shared" si="7"/>
        <v>45</v>
      </c>
      <c r="B85" s="226"/>
      <c r="C85" s="226"/>
      <c r="D85" s="136">
        <v>42757</v>
      </c>
      <c r="E85" s="136">
        <v>42787</v>
      </c>
      <c r="F85" s="136">
        <v>42793</v>
      </c>
      <c r="G85" s="25">
        <f t="shared" si="5"/>
        <v>36</v>
      </c>
      <c r="H85" s="373">
        <v>40317.200000000004</v>
      </c>
      <c r="I85" s="121">
        <f t="shared" si="6"/>
        <v>1451419.2</v>
      </c>
      <c r="J85" s="16"/>
    </row>
    <row r="86" spans="1:10">
      <c r="A86" s="23">
        <f t="shared" si="7"/>
        <v>46</v>
      </c>
      <c r="B86" s="226"/>
      <c r="C86" s="226"/>
      <c r="D86" s="136">
        <v>42757</v>
      </c>
      <c r="E86" s="136">
        <v>42787</v>
      </c>
      <c r="F86" s="136">
        <v>42793</v>
      </c>
      <c r="G86" s="25">
        <f t="shared" si="5"/>
        <v>36</v>
      </c>
      <c r="H86" s="373">
        <v>25228</v>
      </c>
      <c r="I86" s="121">
        <f t="shared" si="6"/>
        <v>908208</v>
      </c>
      <c r="J86" s="16"/>
    </row>
    <row r="87" spans="1:10">
      <c r="A87" s="23">
        <f t="shared" si="7"/>
        <v>47</v>
      </c>
      <c r="B87" s="226"/>
      <c r="C87" s="226"/>
      <c r="D87" s="136">
        <v>42757</v>
      </c>
      <c r="E87" s="136">
        <v>42787</v>
      </c>
      <c r="F87" s="136">
        <v>42793</v>
      </c>
      <c r="G87" s="25">
        <f t="shared" si="5"/>
        <v>36</v>
      </c>
      <c r="H87" s="373">
        <v>40698</v>
      </c>
      <c r="I87" s="121">
        <f t="shared" si="6"/>
        <v>1465128</v>
      </c>
      <c r="J87" s="16"/>
    </row>
    <row r="88" spans="1:10">
      <c r="A88" s="23">
        <f t="shared" si="7"/>
        <v>48</v>
      </c>
      <c r="B88" s="226"/>
      <c r="C88" s="226"/>
      <c r="D88" s="136">
        <v>42757</v>
      </c>
      <c r="E88" s="136">
        <v>42787</v>
      </c>
      <c r="F88" s="136">
        <v>42793</v>
      </c>
      <c r="G88" s="25">
        <f t="shared" si="5"/>
        <v>36</v>
      </c>
      <c r="H88" s="373">
        <v>40721.800000000003</v>
      </c>
      <c r="I88" s="121">
        <f t="shared" si="6"/>
        <v>1465984.8</v>
      </c>
      <c r="J88" s="16"/>
    </row>
    <row r="89" spans="1:10">
      <c r="A89" s="23">
        <f t="shared" si="7"/>
        <v>49</v>
      </c>
      <c r="B89" s="226"/>
      <c r="C89" s="226"/>
      <c r="D89" s="136">
        <v>42757</v>
      </c>
      <c r="E89" s="136">
        <v>42787</v>
      </c>
      <c r="F89" s="136">
        <v>42793</v>
      </c>
      <c r="G89" s="25">
        <f t="shared" si="5"/>
        <v>36</v>
      </c>
      <c r="H89" s="373">
        <v>40269.599999999999</v>
      </c>
      <c r="I89" s="121">
        <f t="shared" si="6"/>
        <v>1449705.6</v>
      </c>
      <c r="J89" s="16"/>
    </row>
    <row r="90" spans="1:10">
      <c r="A90" s="23">
        <f t="shared" si="7"/>
        <v>50</v>
      </c>
      <c r="B90" s="226"/>
      <c r="C90" s="226"/>
      <c r="D90" s="136">
        <v>42757</v>
      </c>
      <c r="E90" s="136">
        <v>42787</v>
      </c>
      <c r="F90" s="136">
        <v>42793</v>
      </c>
      <c r="G90" s="25">
        <f t="shared" si="5"/>
        <v>36</v>
      </c>
      <c r="H90" s="373">
        <v>40269.599999999999</v>
      </c>
      <c r="I90" s="121">
        <f t="shared" si="6"/>
        <v>1449705.6</v>
      </c>
      <c r="J90" s="16"/>
    </row>
    <row r="91" spans="1:10">
      <c r="A91" s="23">
        <f t="shared" si="7"/>
        <v>51</v>
      </c>
      <c r="B91" s="226"/>
      <c r="C91" s="226"/>
      <c r="D91" s="136">
        <v>42757</v>
      </c>
      <c r="E91" s="136">
        <v>42787</v>
      </c>
      <c r="F91" s="136">
        <v>42793</v>
      </c>
      <c r="G91" s="25">
        <f t="shared" si="5"/>
        <v>36</v>
      </c>
      <c r="H91" s="373">
        <v>39865</v>
      </c>
      <c r="I91" s="121">
        <f t="shared" si="6"/>
        <v>1435140</v>
      </c>
      <c r="J91" s="16"/>
    </row>
    <row r="92" spans="1:10">
      <c r="A92" s="23">
        <f t="shared" si="7"/>
        <v>52</v>
      </c>
      <c r="B92" s="226"/>
      <c r="C92" s="226"/>
      <c r="D92" s="136">
        <v>42757</v>
      </c>
      <c r="E92" s="136">
        <v>42787</v>
      </c>
      <c r="F92" s="136">
        <v>42793</v>
      </c>
      <c r="G92" s="25">
        <f t="shared" si="5"/>
        <v>36</v>
      </c>
      <c r="H92" s="373">
        <v>40698</v>
      </c>
      <c r="I92" s="121">
        <f t="shared" si="6"/>
        <v>1465128</v>
      </c>
      <c r="J92" s="16"/>
    </row>
    <row r="93" spans="1:10">
      <c r="A93" s="23">
        <f t="shared" si="7"/>
        <v>53</v>
      </c>
      <c r="B93" s="226"/>
      <c r="C93" s="226"/>
      <c r="D93" s="136">
        <v>42757</v>
      </c>
      <c r="E93" s="136">
        <v>42787</v>
      </c>
      <c r="F93" s="136">
        <v>42793</v>
      </c>
      <c r="G93" s="25">
        <f t="shared" si="5"/>
        <v>36</v>
      </c>
      <c r="H93" s="373">
        <v>4755.24</v>
      </c>
      <c r="I93" s="121">
        <f t="shared" si="6"/>
        <v>171188.64</v>
      </c>
      <c r="J93" s="16"/>
    </row>
    <row r="94" spans="1:10">
      <c r="A94" s="23">
        <f t="shared" si="7"/>
        <v>54</v>
      </c>
      <c r="B94" s="226"/>
      <c r="C94" s="226"/>
      <c r="D94" s="136">
        <v>42757</v>
      </c>
      <c r="E94" s="136">
        <v>42787</v>
      </c>
      <c r="F94" s="136">
        <v>42793</v>
      </c>
      <c r="G94" s="25">
        <f t="shared" si="5"/>
        <v>36</v>
      </c>
      <c r="H94" s="373">
        <v>40293.4</v>
      </c>
      <c r="I94" s="121">
        <f t="shared" si="6"/>
        <v>1450562.4</v>
      </c>
      <c r="J94" s="16"/>
    </row>
    <row r="95" spans="1:10">
      <c r="A95" s="23">
        <f t="shared" si="7"/>
        <v>55</v>
      </c>
      <c r="B95" s="226"/>
      <c r="C95" s="226"/>
      <c r="D95" s="136">
        <v>42757</v>
      </c>
      <c r="E95" s="136">
        <v>42787</v>
      </c>
      <c r="F95" s="136">
        <v>42793</v>
      </c>
      <c r="G95" s="25">
        <f t="shared" si="5"/>
        <v>36</v>
      </c>
      <c r="H95" s="373">
        <v>40698</v>
      </c>
      <c r="I95" s="121">
        <f t="shared" si="6"/>
        <v>1465128</v>
      </c>
      <c r="J95" s="16"/>
    </row>
    <row r="96" spans="1:10">
      <c r="A96" s="23">
        <f t="shared" si="7"/>
        <v>56</v>
      </c>
      <c r="B96" s="226"/>
      <c r="C96" s="226"/>
      <c r="D96" s="136">
        <v>42761</v>
      </c>
      <c r="E96" s="136">
        <v>42787</v>
      </c>
      <c r="F96" s="136">
        <v>42793</v>
      </c>
      <c r="G96" s="25">
        <f t="shared" si="5"/>
        <v>32</v>
      </c>
      <c r="H96" s="373">
        <v>40269.599999999999</v>
      </c>
      <c r="I96" s="121">
        <f t="shared" si="6"/>
        <v>1288627.2</v>
      </c>
      <c r="J96" s="16"/>
    </row>
    <row r="97" spans="1:10">
      <c r="A97" s="23">
        <f t="shared" si="7"/>
        <v>57</v>
      </c>
      <c r="B97" s="226"/>
      <c r="C97" s="226"/>
      <c r="D97" s="136">
        <v>42761</v>
      </c>
      <c r="E97" s="136">
        <v>42787</v>
      </c>
      <c r="F97" s="136">
        <v>42793</v>
      </c>
      <c r="G97" s="25">
        <f t="shared" si="5"/>
        <v>32</v>
      </c>
      <c r="H97" s="373">
        <v>38219.230000000003</v>
      </c>
      <c r="I97" s="121">
        <f t="shared" si="6"/>
        <v>1223015.3600000001</v>
      </c>
      <c r="J97" s="16"/>
    </row>
    <row r="98" spans="1:10">
      <c r="A98" s="23">
        <f t="shared" si="7"/>
        <v>58</v>
      </c>
      <c r="B98" s="226"/>
      <c r="C98" s="226"/>
      <c r="D98" s="136">
        <v>42761</v>
      </c>
      <c r="E98" s="136">
        <v>42787</v>
      </c>
      <c r="F98" s="136">
        <v>42793</v>
      </c>
      <c r="G98" s="25">
        <f t="shared" si="5"/>
        <v>32</v>
      </c>
      <c r="H98" s="373">
        <v>39460.400000000001</v>
      </c>
      <c r="I98" s="121">
        <f t="shared" si="6"/>
        <v>1262732.8</v>
      </c>
      <c r="J98" s="16"/>
    </row>
    <row r="99" spans="1:10">
      <c r="A99" s="23">
        <f t="shared" si="7"/>
        <v>59</v>
      </c>
      <c r="B99" s="226"/>
      <c r="C99" s="226"/>
      <c r="D99" s="136">
        <v>42761</v>
      </c>
      <c r="E99" s="136">
        <v>42787</v>
      </c>
      <c r="F99" s="136">
        <v>42793</v>
      </c>
      <c r="G99" s="25">
        <f t="shared" si="5"/>
        <v>32</v>
      </c>
      <c r="H99" s="373">
        <v>40269.599999999999</v>
      </c>
      <c r="I99" s="121">
        <f t="shared" si="6"/>
        <v>1288627.2</v>
      </c>
      <c r="J99" s="16"/>
    </row>
    <row r="100" spans="1:10">
      <c r="A100" s="23">
        <f t="shared" si="7"/>
        <v>60</v>
      </c>
      <c r="B100" s="226"/>
      <c r="C100" s="226"/>
      <c r="D100" s="136">
        <v>42761</v>
      </c>
      <c r="E100" s="136">
        <v>42787</v>
      </c>
      <c r="F100" s="136">
        <v>42793</v>
      </c>
      <c r="G100" s="25">
        <f t="shared" si="5"/>
        <v>32</v>
      </c>
      <c r="H100" s="373">
        <v>41150.200000000004</v>
      </c>
      <c r="I100" s="121">
        <f t="shared" si="6"/>
        <v>1316806.3999999999</v>
      </c>
      <c r="J100" s="16"/>
    </row>
    <row r="101" spans="1:10">
      <c r="A101" s="23">
        <f t="shared" si="7"/>
        <v>61</v>
      </c>
      <c r="B101" s="226"/>
      <c r="C101" s="226"/>
      <c r="D101" s="136">
        <v>42761</v>
      </c>
      <c r="E101" s="136">
        <v>42787</v>
      </c>
      <c r="F101" s="136">
        <v>42793</v>
      </c>
      <c r="G101" s="25">
        <f t="shared" si="5"/>
        <v>32</v>
      </c>
      <c r="H101" s="373">
        <v>39888.800000000003</v>
      </c>
      <c r="I101" s="121">
        <f t="shared" si="6"/>
        <v>1276441.6000000001</v>
      </c>
      <c r="J101" s="16"/>
    </row>
    <row r="102" spans="1:10">
      <c r="A102" s="23">
        <f t="shared" si="7"/>
        <v>62</v>
      </c>
      <c r="B102" s="226"/>
      <c r="C102" s="226"/>
      <c r="D102" s="136">
        <v>42761</v>
      </c>
      <c r="E102" s="136">
        <v>42787</v>
      </c>
      <c r="F102" s="136">
        <v>42793</v>
      </c>
      <c r="G102" s="25">
        <f t="shared" si="5"/>
        <v>32</v>
      </c>
      <c r="H102" s="373">
        <v>39841.200000000004</v>
      </c>
      <c r="I102" s="121">
        <f t="shared" si="6"/>
        <v>1274918.3999999999</v>
      </c>
      <c r="J102" s="16"/>
    </row>
    <row r="103" spans="1:10">
      <c r="A103" s="23">
        <f t="shared" si="7"/>
        <v>63</v>
      </c>
      <c r="B103" s="226"/>
      <c r="C103" s="226"/>
      <c r="D103" s="136">
        <v>42761</v>
      </c>
      <c r="E103" s="136">
        <v>42787</v>
      </c>
      <c r="F103" s="136">
        <v>42793</v>
      </c>
      <c r="G103" s="25">
        <f t="shared" si="5"/>
        <v>32</v>
      </c>
      <c r="H103" s="373">
        <v>40317.200000000004</v>
      </c>
      <c r="I103" s="121">
        <f t="shared" si="6"/>
        <v>1290150.3999999999</v>
      </c>
      <c r="J103" s="16"/>
    </row>
    <row r="104" spans="1:10">
      <c r="A104" s="23">
        <f t="shared" si="7"/>
        <v>64</v>
      </c>
      <c r="B104" s="226"/>
      <c r="C104" s="226"/>
      <c r="D104" s="136">
        <v>42761</v>
      </c>
      <c r="E104" s="136">
        <v>42787</v>
      </c>
      <c r="F104" s="136">
        <v>42793</v>
      </c>
      <c r="G104" s="25">
        <f t="shared" si="5"/>
        <v>32</v>
      </c>
      <c r="H104" s="373">
        <v>34462.400000000001</v>
      </c>
      <c r="I104" s="121">
        <f t="shared" si="6"/>
        <v>1102796.8</v>
      </c>
      <c r="J104" s="16"/>
    </row>
    <row r="105" spans="1:10">
      <c r="A105" s="23">
        <f t="shared" si="7"/>
        <v>65</v>
      </c>
      <c r="B105" s="226"/>
      <c r="C105" s="226"/>
      <c r="D105" s="136">
        <v>42761</v>
      </c>
      <c r="E105" s="136">
        <v>42787</v>
      </c>
      <c r="F105" s="136">
        <v>42793</v>
      </c>
      <c r="G105" s="25">
        <f t="shared" ref="G105:G168" si="8">F105-D105</f>
        <v>32</v>
      </c>
      <c r="H105" s="373">
        <v>39436.6</v>
      </c>
      <c r="I105" s="121">
        <f t="shared" ref="I105:I168" si="9">ROUND(G105*H105,2)</f>
        <v>1261971.2</v>
      </c>
      <c r="J105" s="16"/>
    </row>
    <row r="106" spans="1:10">
      <c r="A106" s="23">
        <f t="shared" si="7"/>
        <v>66</v>
      </c>
      <c r="B106" s="226" t="s">
        <v>268</v>
      </c>
      <c r="C106" s="226" t="s">
        <v>692</v>
      </c>
      <c r="D106" s="136">
        <v>42774</v>
      </c>
      <c r="E106" s="136">
        <v>42815</v>
      </c>
      <c r="F106" s="136">
        <v>42821</v>
      </c>
      <c r="G106" s="25">
        <f t="shared" si="8"/>
        <v>47</v>
      </c>
      <c r="H106" s="373">
        <v>19557.170000000002</v>
      </c>
      <c r="I106" s="121">
        <f t="shared" si="9"/>
        <v>919186.99</v>
      </c>
      <c r="J106" s="16"/>
    </row>
    <row r="107" spans="1:10">
      <c r="A107" s="23">
        <f t="shared" ref="A107:A170" si="10">A106+1</f>
        <v>67</v>
      </c>
      <c r="B107" s="226"/>
      <c r="C107" s="226"/>
      <c r="D107" s="136">
        <v>42768</v>
      </c>
      <c r="E107" s="136">
        <v>42815</v>
      </c>
      <c r="F107" s="136">
        <v>42821</v>
      </c>
      <c r="G107" s="25">
        <f t="shared" si="8"/>
        <v>53</v>
      </c>
      <c r="H107" s="373">
        <v>38715.94</v>
      </c>
      <c r="I107" s="121">
        <f t="shared" si="9"/>
        <v>2051944.82</v>
      </c>
      <c r="J107" s="16"/>
    </row>
    <row r="108" spans="1:10">
      <c r="A108" s="23">
        <f t="shared" si="10"/>
        <v>68</v>
      </c>
      <c r="B108" s="226"/>
      <c r="C108" s="226"/>
      <c r="D108" s="136">
        <v>42768</v>
      </c>
      <c r="E108" s="136">
        <v>42815</v>
      </c>
      <c r="F108" s="136">
        <v>42821</v>
      </c>
      <c r="G108" s="25">
        <f t="shared" si="8"/>
        <v>53</v>
      </c>
      <c r="H108" s="373">
        <v>41126.400000000001</v>
      </c>
      <c r="I108" s="121">
        <f t="shared" si="9"/>
        <v>2179699.2000000002</v>
      </c>
      <c r="J108" s="16"/>
    </row>
    <row r="109" spans="1:10">
      <c r="A109" s="23">
        <f t="shared" si="10"/>
        <v>69</v>
      </c>
      <c r="B109" s="226"/>
      <c r="C109" s="226"/>
      <c r="D109" s="136">
        <v>42768</v>
      </c>
      <c r="E109" s="136">
        <v>42815</v>
      </c>
      <c r="F109" s="136">
        <v>42821</v>
      </c>
      <c r="G109" s="25">
        <f t="shared" si="8"/>
        <v>53</v>
      </c>
      <c r="H109" s="373">
        <v>2913.83</v>
      </c>
      <c r="I109" s="121">
        <f t="shared" si="9"/>
        <v>154432.99</v>
      </c>
      <c r="J109" s="16"/>
    </row>
    <row r="110" spans="1:10">
      <c r="A110" s="23">
        <f t="shared" si="10"/>
        <v>70</v>
      </c>
      <c r="B110" s="226"/>
      <c r="C110" s="226"/>
      <c r="D110" s="136">
        <v>42774</v>
      </c>
      <c r="E110" s="136">
        <v>42815</v>
      </c>
      <c r="F110" s="136">
        <v>42821</v>
      </c>
      <c r="G110" s="25">
        <f t="shared" si="8"/>
        <v>47</v>
      </c>
      <c r="H110" s="373">
        <v>41245.4</v>
      </c>
      <c r="I110" s="121">
        <f t="shared" si="9"/>
        <v>1938533.8</v>
      </c>
      <c r="J110" s="16"/>
    </row>
    <row r="111" spans="1:10">
      <c r="A111" s="23">
        <f t="shared" si="10"/>
        <v>71</v>
      </c>
      <c r="B111" s="226"/>
      <c r="C111" s="226"/>
      <c r="D111" s="136">
        <v>42780</v>
      </c>
      <c r="E111" s="136">
        <v>42815</v>
      </c>
      <c r="F111" s="136">
        <v>42821</v>
      </c>
      <c r="G111" s="25">
        <f t="shared" si="8"/>
        <v>41</v>
      </c>
      <c r="H111" s="373">
        <v>36961.4</v>
      </c>
      <c r="I111" s="121">
        <f t="shared" si="9"/>
        <v>1515417.4</v>
      </c>
      <c r="J111" s="16"/>
    </row>
    <row r="112" spans="1:10">
      <c r="A112" s="23">
        <f t="shared" si="10"/>
        <v>72</v>
      </c>
      <c r="B112" s="226"/>
      <c r="C112" s="226"/>
      <c r="D112" s="136">
        <v>42774</v>
      </c>
      <c r="E112" s="136">
        <v>42815</v>
      </c>
      <c r="F112" s="136">
        <v>42821</v>
      </c>
      <c r="G112" s="25">
        <f t="shared" si="8"/>
        <v>47</v>
      </c>
      <c r="H112" s="373">
        <v>2889.8</v>
      </c>
      <c r="I112" s="121">
        <f t="shared" si="9"/>
        <v>135820.6</v>
      </c>
      <c r="J112" s="16"/>
    </row>
    <row r="113" spans="1:10">
      <c r="A113" s="23">
        <f t="shared" si="10"/>
        <v>73</v>
      </c>
      <c r="B113" s="226"/>
      <c r="C113" s="226"/>
      <c r="D113" s="136">
        <v>42768</v>
      </c>
      <c r="E113" s="136">
        <v>42815</v>
      </c>
      <c r="F113" s="136">
        <v>42821</v>
      </c>
      <c r="G113" s="25">
        <f t="shared" si="8"/>
        <v>53</v>
      </c>
      <c r="H113" s="373">
        <v>40793.200000000004</v>
      </c>
      <c r="I113" s="121">
        <f t="shared" si="9"/>
        <v>2162039.6</v>
      </c>
      <c r="J113" s="16"/>
    </row>
    <row r="114" spans="1:10">
      <c r="A114" s="23">
        <f t="shared" si="10"/>
        <v>74</v>
      </c>
      <c r="B114" s="226"/>
      <c r="C114" s="226"/>
      <c r="D114" s="136">
        <v>42780</v>
      </c>
      <c r="E114" s="136">
        <v>42815</v>
      </c>
      <c r="F114" s="136">
        <v>42821</v>
      </c>
      <c r="G114" s="25">
        <f t="shared" si="8"/>
        <v>41</v>
      </c>
      <c r="H114" s="373">
        <v>2909.55</v>
      </c>
      <c r="I114" s="121">
        <f t="shared" si="9"/>
        <v>119291.55</v>
      </c>
      <c r="J114" s="16"/>
    </row>
    <row r="115" spans="1:10">
      <c r="A115" s="23">
        <f t="shared" si="10"/>
        <v>75</v>
      </c>
      <c r="B115" s="226"/>
      <c r="C115" s="226"/>
      <c r="D115" s="136">
        <v>42774</v>
      </c>
      <c r="E115" s="136">
        <v>42815</v>
      </c>
      <c r="F115" s="136">
        <v>42821</v>
      </c>
      <c r="G115" s="25">
        <f t="shared" si="8"/>
        <v>47</v>
      </c>
      <c r="H115" s="373">
        <v>36033.200000000004</v>
      </c>
      <c r="I115" s="121">
        <f t="shared" si="9"/>
        <v>1693560.4</v>
      </c>
      <c r="J115" s="16"/>
    </row>
    <row r="116" spans="1:10">
      <c r="A116" s="23">
        <f t="shared" si="10"/>
        <v>76</v>
      </c>
      <c r="B116" s="226"/>
      <c r="C116" s="226"/>
      <c r="D116" s="136">
        <v>42768</v>
      </c>
      <c r="E116" s="136">
        <v>42815</v>
      </c>
      <c r="F116" s="136">
        <v>42821</v>
      </c>
      <c r="G116" s="25">
        <f t="shared" si="8"/>
        <v>53</v>
      </c>
      <c r="H116" s="373">
        <v>41221.599999999999</v>
      </c>
      <c r="I116" s="121">
        <f t="shared" si="9"/>
        <v>2184744.7999999998</v>
      </c>
      <c r="J116" s="16"/>
    </row>
    <row r="117" spans="1:10">
      <c r="A117" s="23">
        <f t="shared" si="10"/>
        <v>77</v>
      </c>
      <c r="B117" s="226"/>
      <c r="C117" s="226"/>
      <c r="D117" s="136">
        <v>42768</v>
      </c>
      <c r="E117" s="136">
        <v>42815</v>
      </c>
      <c r="F117" s="136">
        <v>42821</v>
      </c>
      <c r="G117" s="25">
        <f t="shared" si="8"/>
        <v>53</v>
      </c>
      <c r="H117" s="373">
        <v>41221.599999999999</v>
      </c>
      <c r="I117" s="121">
        <f t="shared" si="9"/>
        <v>2184744.7999999998</v>
      </c>
      <c r="J117" s="16"/>
    </row>
    <row r="118" spans="1:10">
      <c r="A118" s="23">
        <f t="shared" si="10"/>
        <v>78</v>
      </c>
      <c r="B118" s="226"/>
      <c r="C118" s="226"/>
      <c r="D118" s="136">
        <v>42780</v>
      </c>
      <c r="E118" s="136">
        <v>42815</v>
      </c>
      <c r="F118" s="136">
        <v>42821</v>
      </c>
      <c r="G118" s="25">
        <f t="shared" si="8"/>
        <v>41</v>
      </c>
      <c r="H118" s="373">
        <v>43006.6</v>
      </c>
      <c r="I118" s="121">
        <f t="shared" si="9"/>
        <v>1763270.6</v>
      </c>
      <c r="J118" s="16"/>
    </row>
    <row r="119" spans="1:10">
      <c r="A119" s="23">
        <f t="shared" si="10"/>
        <v>79</v>
      </c>
      <c r="B119" s="226"/>
      <c r="C119" s="226"/>
      <c r="D119" s="136">
        <v>42774</v>
      </c>
      <c r="E119" s="136">
        <v>42815</v>
      </c>
      <c r="F119" s="136">
        <v>42821</v>
      </c>
      <c r="G119" s="25">
        <f t="shared" si="8"/>
        <v>47</v>
      </c>
      <c r="H119" s="373">
        <v>39555.599999999999</v>
      </c>
      <c r="I119" s="121">
        <f t="shared" si="9"/>
        <v>1859113.2</v>
      </c>
      <c r="J119" s="16"/>
    </row>
    <row r="120" spans="1:10">
      <c r="A120" s="23">
        <f t="shared" si="10"/>
        <v>80</v>
      </c>
      <c r="B120" s="226"/>
      <c r="C120" s="226"/>
      <c r="D120" s="136">
        <v>42780</v>
      </c>
      <c r="E120" s="136">
        <v>42815</v>
      </c>
      <c r="F120" s="136">
        <v>42821</v>
      </c>
      <c r="G120" s="25">
        <f t="shared" si="8"/>
        <v>41</v>
      </c>
      <c r="H120" s="373">
        <v>42173.599999999999</v>
      </c>
      <c r="I120" s="121">
        <f t="shared" si="9"/>
        <v>1729117.6</v>
      </c>
      <c r="J120" s="16"/>
    </row>
    <row r="121" spans="1:10">
      <c r="A121" s="23">
        <f t="shared" si="10"/>
        <v>81</v>
      </c>
      <c r="B121" s="226"/>
      <c r="C121" s="226"/>
      <c r="D121" s="136">
        <v>42774</v>
      </c>
      <c r="E121" s="136">
        <v>42815</v>
      </c>
      <c r="F121" s="136">
        <v>42821</v>
      </c>
      <c r="G121" s="25">
        <f t="shared" si="8"/>
        <v>47</v>
      </c>
      <c r="H121" s="373">
        <v>40412.400000000001</v>
      </c>
      <c r="I121" s="121">
        <f t="shared" si="9"/>
        <v>1899382.8</v>
      </c>
      <c r="J121" s="16"/>
    </row>
    <row r="122" spans="1:10">
      <c r="A122" s="23">
        <f t="shared" si="10"/>
        <v>82</v>
      </c>
      <c r="B122" s="226"/>
      <c r="C122" s="226"/>
      <c r="D122" s="136">
        <v>42780</v>
      </c>
      <c r="E122" s="136">
        <v>42815</v>
      </c>
      <c r="F122" s="136">
        <v>42821</v>
      </c>
      <c r="G122" s="25">
        <f t="shared" si="8"/>
        <v>41</v>
      </c>
      <c r="H122" s="373">
        <v>38574.090000000004</v>
      </c>
      <c r="I122" s="121">
        <f t="shared" si="9"/>
        <v>1581537.69</v>
      </c>
      <c r="J122" s="16"/>
    </row>
    <row r="123" spans="1:10">
      <c r="A123" s="23">
        <f t="shared" si="10"/>
        <v>83</v>
      </c>
      <c r="B123" s="226"/>
      <c r="C123" s="226"/>
      <c r="D123" s="136">
        <v>42768</v>
      </c>
      <c r="E123" s="136">
        <v>42815</v>
      </c>
      <c r="F123" s="136">
        <v>42821</v>
      </c>
      <c r="G123" s="25">
        <f t="shared" si="8"/>
        <v>53</v>
      </c>
      <c r="H123" s="373">
        <v>41221.599999999999</v>
      </c>
      <c r="I123" s="121">
        <f t="shared" si="9"/>
        <v>2184744.7999999998</v>
      </c>
      <c r="J123" s="16"/>
    </row>
    <row r="124" spans="1:10">
      <c r="A124" s="23">
        <f t="shared" si="10"/>
        <v>84</v>
      </c>
      <c r="B124" s="226"/>
      <c r="C124" s="226"/>
      <c r="D124" s="136">
        <v>42768</v>
      </c>
      <c r="E124" s="136">
        <v>42815</v>
      </c>
      <c r="F124" s="136">
        <v>42821</v>
      </c>
      <c r="G124" s="25">
        <f t="shared" si="8"/>
        <v>53</v>
      </c>
      <c r="H124" s="373">
        <v>41221.599999999999</v>
      </c>
      <c r="I124" s="121">
        <f t="shared" si="9"/>
        <v>2184744.7999999998</v>
      </c>
      <c r="J124" s="16"/>
    </row>
    <row r="125" spans="1:10">
      <c r="A125" s="23">
        <f t="shared" si="10"/>
        <v>85</v>
      </c>
      <c r="B125" s="226"/>
      <c r="C125" s="226"/>
      <c r="D125" s="136">
        <v>42780</v>
      </c>
      <c r="E125" s="136">
        <v>42815</v>
      </c>
      <c r="F125" s="136">
        <v>42821</v>
      </c>
      <c r="G125" s="25">
        <f t="shared" si="8"/>
        <v>41</v>
      </c>
      <c r="H125" s="373">
        <v>42602</v>
      </c>
      <c r="I125" s="121">
        <f t="shared" si="9"/>
        <v>1746682</v>
      </c>
      <c r="J125" s="16"/>
    </row>
    <row r="126" spans="1:10">
      <c r="A126" s="23">
        <f t="shared" si="10"/>
        <v>86</v>
      </c>
      <c r="B126" s="226"/>
      <c r="C126" s="226"/>
      <c r="D126" s="136">
        <v>42780</v>
      </c>
      <c r="E126" s="136">
        <v>42815</v>
      </c>
      <c r="F126" s="136">
        <v>42821</v>
      </c>
      <c r="G126" s="25">
        <f t="shared" si="8"/>
        <v>41</v>
      </c>
      <c r="H126" s="373">
        <v>43006.6</v>
      </c>
      <c r="I126" s="121">
        <f t="shared" si="9"/>
        <v>1763270.6</v>
      </c>
      <c r="J126" s="16"/>
    </row>
    <row r="127" spans="1:10">
      <c r="A127" s="23">
        <f t="shared" si="10"/>
        <v>87</v>
      </c>
      <c r="B127" s="226"/>
      <c r="C127" s="226"/>
      <c r="D127" s="136">
        <v>42774</v>
      </c>
      <c r="E127" s="136">
        <v>42815</v>
      </c>
      <c r="F127" s="136">
        <v>42821</v>
      </c>
      <c r="G127" s="25">
        <f t="shared" si="8"/>
        <v>47</v>
      </c>
      <c r="H127" s="373">
        <v>40912.200000000004</v>
      </c>
      <c r="I127" s="121">
        <f t="shared" si="9"/>
        <v>1922873.4</v>
      </c>
      <c r="J127" s="16"/>
    </row>
    <row r="128" spans="1:10">
      <c r="A128" s="23">
        <f t="shared" si="10"/>
        <v>88</v>
      </c>
      <c r="B128" s="226"/>
      <c r="C128" s="226"/>
      <c r="D128" s="136">
        <v>42780</v>
      </c>
      <c r="E128" s="136">
        <v>42815</v>
      </c>
      <c r="F128" s="136">
        <v>42821</v>
      </c>
      <c r="G128" s="25">
        <f t="shared" si="8"/>
        <v>41</v>
      </c>
      <c r="H128" s="373">
        <v>42602</v>
      </c>
      <c r="I128" s="121">
        <f t="shared" si="9"/>
        <v>1746682</v>
      </c>
      <c r="J128" s="16"/>
    </row>
    <row r="129" spans="1:10">
      <c r="A129" s="23">
        <f t="shared" si="10"/>
        <v>89</v>
      </c>
      <c r="B129" s="226"/>
      <c r="C129" s="226"/>
      <c r="D129" s="136">
        <v>42780</v>
      </c>
      <c r="E129" s="136">
        <v>42815</v>
      </c>
      <c r="F129" s="136">
        <v>42821</v>
      </c>
      <c r="G129" s="25">
        <f t="shared" si="8"/>
        <v>41</v>
      </c>
      <c r="H129" s="373">
        <v>2895.75</v>
      </c>
      <c r="I129" s="121">
        <f t="shared" si="9"/>
        <v>118725.75</v>
      </c>
      <c r="J129" s="16"/>
    </row>
    <row r="130" spans="1:10">
      <c r="A130" s="23">
        <f t="shared" si="10"/>
        <v>90</v>
      </c>
      <c r="B130" s="226"/>
      <c r="C130" s="226"/>
      <c r="D130" s="136">
        <v>42774</v>
      </c>
      <c r="E130" s="136">
        <v>42815</v>
      </c>
      <c r="F130" s="136">
        <v>42821</v>
      </c>
      <c r="G130" s="25">
        <f t="shared" si="8"/>
        <v>47</v>
      </c>
      <c r="H130" s="373">
        <v>39555.599999999999</v>
      </c>
      <c r="I130" s="121">
        <f t="shared" si="9"/>
        <v>1859113.2</v>
      </c>
      <c r="J130" s="16"/>
    </row>
    <row r="131" spans="1:10">
      <c r="A131" s="23">
        <f t="shared" si="10"/>
        <v>91</v>
      </c>
      <c r="B131" s="226"/>
      <c r="C131" s="226"/>
      <c r="D131" s="136">
        <v>42768</v>
      </c>
      <c r="E131" s="136">
        <v>42815</v>
      </c>
      <c r="F131" s="136">
        <v>42821</v>
      </c>
      <c r="G131" s="25">
        <f t="shared" si="8"/>
        <v>53</v>
      </c>
      <c r="H131" s="373">
        <v>23713.13</v>
      </c>
      <c r="I131" s="121">
        <f t="shared" si="9"/>
        <v>1256795.8899999999</v>
      </c>
      <c r="J131" s="16"/>
    </row>
    <row r="132" spans="1:10">
      <c r="A132" s="23">
        <f t="shared" si="10"/>
        <v>92</v>
      </c>
      <c r="B132" s="226"/>
      <c r="C132" s="226"/>
      <c r="D132" s="136">
        <v>42774</v>
      </c>
      <c r="E132" s="136">
        <v>42815</v>
      </c>
      <c r="F132" s="136">
        <v>42821</v>
      </c>
      <c r="G132" s="25">
        <f t="shared" si="8"/>
        <v>47</v>
      </c>
      <c r="H132" s="373">
        <v>35604.800000000003</v>
      </c>
      <c r="I132" s="121">
        <f t="shared" si="9"/>
        <v>1673425.6</v>
      </c>
      <c r="J132" s="16"/>
    </row>
    <row r="133" spans="1:10">
      <c r="A133" s="23">
        <f t="shared" si="10"/>
        <v>93</v>
      </c>
      <c r="B133" s="226"/>
      <c r="C133" s="226"/>
      <c r="D133" s="136">
        <v>42780</v>
      </c>
      <c r="E133" s="136">
        <v>42815</v>
      </c>
      <c r="F133" s="136">
        <v>42821</v>
      </c>
      <c r="G133" s="25">
        <f t="shared" si="8"/>
        <v>41</v>
      </c>
      <c r="H133" s="373">
        <v>16303</v>
      </c>
      <c r="I133" s="121">
        <f t="shared" si="9"/>
        <v>668423</v>
      </c>
      <c r="J133" s="16"/>
    </row>
    <row r="134" spans="1:10">
      <c r="A134" s="23">
        <f t="shared" si="10"/>
        <v>94</v>
      </c>
      <c r="B134" s="226"/>
      <c r="C134" s="226"/>
      <c r="D134" s="136">
        <v>42774</v>
      </c>
      <c r="E134" s="136">
        <v>42815</v>
      </c>
      <c r="F134" s="136">
        <v>42821</v>
      </c>
      <c r="G134" s="25">
        <f t="shared" si="8"/>
        <v>47</v>
      </c>
      <c r="H134" s="373">
        <v>19087.600000000002</v>
      </c>
      <c r="I134" s="121">
        <f t="shared" si="9"/>
        <v>897117.2</v>
      </c>
      <c r="J134" s="16"/>
    </row>
    <row r="135" spans="1:10">
      <c r="A135" s="23">
        <f t="shared" si="10"/>
        <v>95</v>
      </c>
      <c r="B135" s="226"/>
      <c r="C135" s="226"/>
      <c r="D135" s="136">
        <v>42780</v>
      </c>
      <c r="E135" s="136">
        <v>42815</v>
      </c>
      <c r="F135" s="136">
        <v>42821</v>
      </c>
      <c r="G135" s="25">
        <f t="shared" si="8"/>
        <v>41</v>
      </c>
      <c r="H135" s="373">
        <v>40521.17</v>
      </c>
      <c r="I135" s="121">
        <f t="shared" si="9"/>
        <v>1661367.97</v>
      </c>
      <c r="J135" s="16"/>
    </row>
    <row r="136" spans="1:10">
      <c r="A136" s="23">
        <f t="shared" si="10"/>
        <v>96</v>
      </c>
      <c r="B136" s="226"/>
      <c r="C136" s="226"/>
      <c r="D136" s="136">
        <v>42774</v>
      </c>
      <c r="E136" s="136">
        <v>42815</v>
      </c>
      <c r="F136" s="136">
        <v>42821</v>
      </c>
      <c r="G136" s="25">
        <f t="shared" si="8"/>
        <v>47</v>
      </c>
      <c r="H136" s="373">
        <v>36033.200000000004</v>
      </c>
      <c r="I136" s="121">
        <f t="shared" si="9"/>
        <v>1693560.4</v>
      </c>
      <c r="J136" s="16"/>
    </row>
    <row r="137" spans="1:10">
      <c r="A137" s="23">
        <f t="shared" si="10"/>
        <v>97</v>
      </c>
      <c r="B137" s="226"/>
      <c r="C137" s="226"/>
      <c r="D137" s="136">
        <v>42768</v>
      </c>
      <c r="E137" s="136">
        <v>42815</v>
      </c>
      <c r="F137" s="136">
        <v>42821</v>
      </c>
      <c r="G137" s="25">
        <f t="shared" si="8"/>
        <v>53</v>
      </c>
      <c r="H137" s="373">
        <v>40364.800000000003</v>
      </c>
      <c r="I137" s="121">
        <f t="shared" si="9"/>
        <v>2139334.4</v>
      </c>
      <c r="J137" s="16"/>
    </row>
    <row r="138" spans="1:10">
      <c r="A138" s="23">
        <f t="shared" si="10"/>
        <v>98</v>
      </c>
      <c r="B138" s="226"/>
      <c r="C138" s="226"/>
      <c r="D138" s="136">
        <v>42780</v>
      </c>
      <c r="E138" s="136">
        <v>42815</v>
      </c>
      <c r="F138" s="136">
        <v>42821</v>
      </c>
      <c r="G138" s="25">
        <f t="shared" si="8"/>
        <v>41</v>
      </c>
      <c r="H138" s="373">
        <v>41769</v>
      </c>
      <c r="I138" s="121">
        <f t="shared" si="9"/>
        <v>1712529</v>
      </c>
      <c r="J138" s="16"/>
    </row>
    <row r="139" spans="1:10">
      <c r="A139" s="23">
        <f t="shared" si="10"/>
        <v>99</v>
      </c>
      <c r="B139" s="226"/>
      <c r="C139" s="226"/>
      <c r="D139" s="136">
        <v>42774</v>
      </c>
      <c r="E139" s="136">
        <v>42815</v>
      </c>
      <c r="F139" s="136">
        <v>42821</v>
      </c>
      <c r="G139" s="25">
        <f t="shared" si="8"/>
        <v>47</v>
      </c>
      <c r="H139" s="373">
        <v>39984</v>
      </c>
      <c r="I139" s="121">
        <f t="shared" si="9"/>
        <v>1879248</v>
      </c>
      <c r="J139" s="16"/>
    </row>
    <row r="140" spans="1:10">
      <c r="A140" s="23">
        <f t="shared" si="10"/>
        <v>100</v>
      </c>
      <c r="B140" s="226"/>
      <c r="C140" s="226"/>
      <c r="D140" s="136">
        <v>42768</v>
      </c>
      <c r="E140" s="136">
        <v>42815</v>
      </c>
      <c r="F140" s="136">
        <v>42821</v>
      </c>
      <c r="G140" s="25">
        <f t="shared" si="8"/>
        <v>53</v>
      </c>
      <c r="H140" s="373">
        <v>40793.200000000004</v>
      </c>
      <c r="I140" s="121">
        <f t="shared" si="9"/>
        <v>2162039.6</v>
      </c>
      <c r="J140" s="16"/>
    </row>
    <row r="141" spans="1:10">
      <c r="A141" s="23">
        <f t="shared" si="10"/>
        <v>101</v>
      </c>
      <c r="B141" s="226" t="s">
        <v>268</v>
      </c>
      <c r="C141" s="226" t="s">
        <v>693</v>
      </c>
      <c r="D141" s="136">
        <v>42799</v>
      </c>
      <c r="E141" s="136">
        <v>42849</v>
      </c>
      <c r="F141" s="136">
        <v>42850</v>
      </c>
      <c r="G141" s="25">
        <f t="shared" si="8"/>
        <v>51</v>
      </c>
      <c r="H141" s="373">
        <v>2889.8</v>
      </c>
      <c r="I141" s="121">
        <f t="shared" si="9"/>
        <v>147379.79999999999</v>
      </c>
      <c r="J141" s="16"/>
    </row>
    <row r="142" spans="1:10">
      <c r="A142" s="23">
        <f t="shared" si="10"/>
        <v>102</v>
      </c>
      <c r="B142" s="226"/>
      <c r="C142" s="226"/>
      <c r="D142" s="136">
        <v>42815</v>
      </c>
      <c r="E142" s="136">
        <v>42849</v>
      </c>
      <c r="F142" s="136">
        <v>42850</v>
      </c>
      <c r="G142" s="25">
        <f t="shared" si="8"/>
        <v>35</v>
      </c>
      <c r="H142" s="373">
        <v>38770.200000000004</v>
      </c>
      <c r="I142" s="121">
        <f t="shared" si="9"/>
        <v>1356957</v>
      </c>
      <c r="J142" s="16"/>
    </row>
    <row r="143" spans="1:10">
      <c r="A143" s="23">
        <f t="shared" si="10"/>
        <v>103</v>
      </c>
      <c r="B143" s="226"/>
      <c r="C143" s="226"/>
      <c r="D143" s="136">
        <v>42806</v>
      </c>
      <c r="E143" s="136">
        <v>42849</v>
      </c>
      <c r="F143" s="136">
        <v>42850</v>
      </c>
      <c r="G143" s="25">
        <f t="shared" si="8"/>
        <v>44</v>
      </c>
      <c r="H143" s="373">
        <v>38359.65</v>
      </c>
      <c r="I143" s="121">
        <f t="shared" si="9"/>
        <v>1687824.6</v>
      </c>
      <c r="J143" s="16"/>
    </row>
    <row r="144" spans="1:10">
      <c r="A144" s="23">
        <f t="shared" si="10"/>
        <v>104</v>
      </c>
      <c r="B144" s="226"/>
      <c r="C144" s="226"/>
      <c r="D144" s="136">
        <v>42815</v>
      </c>
      <c r="E144" s="136">
        <v>42849</v>
      </c>
      <c r="F144" s="136">
        <v>42850</v>
      </c>
      <c r="G144" s="25">
        <f t="shared" si="8"/>
        <v>35</v>
      </c>
      <c r="H144" s="373">
        <v>40464.28</v>
      </c>
      <c r="I144" s="121">
        <f t="shared" si="9"/>
        <v>1416249.8</v>
      </c>
      <c r="J144" s="16"/>
    </row>
    <row r="145" spans="1:10">
      <c r="A145" s="23">
        <f t="shared" si="10"/>
        <v>105</v>
      </c>
      <c r="B145" s="226"/>
      <c r="C145" s="226"/>
      <c r="D145" s="136">
        <v>42799</v>
      </c>
      <c r="E145" s="136">
        <v>42849</v>
      </c>
      <c r="F145" s="136">
        <v>42850</v>
      </c>
      <c r="G145" s="25">
        <f t="shared" si="8"/>
        <v>51</v>
      </c>
      <c r="H145" s="373">
        <v>38659.53</v>
      </c>
      <c r="I145" s="121">
        <f t="shared" si="9"/>
        <v>1971636.03</v>
      </c>
      <c r="J145" s="16"/>
    </row>
    <row r="146" spans="1:10">
      <c r="A146" s="23">
        <f t="shared" si="10"/>
        <v>106</v>
      </c>
      <c r="B146" s="226"/>
      <c r="C146" s="226"/>
      <c r="D146" s="136">
        <v>42799</v>
      </c>
      <c r="E146" s="136">
        <v>42849</v>
      </c>
      <c r="F146" s="136">
        <v>42850</v>
      </c>
      <c r="G146" s="25">
        <f t="shared" si="8"/>
        <v>51</v>
      </c>
      <c r="H146" s="373">
        <v>39484.200000000004</v>
      </c>
      <c r="I146" s="121">
        <f t="shared" si="9"/>
        <v>2013694.2</v>
      </c>
      <c r="J146" s="16"/>
    </row>
    <row r="147" spans="1:10">
      <c r="A147" s="23">
        <f t="shared" si="10"/>
        <v>107</v>
      </c>
      <c r="B147" s="226"/>
      <c r="C147" s="226"/>
      <c r="D147" s="136">
        <v>42799</v>
      </c>
      <c r="E147" s="136">
        <v>42849</v>
      </c>
      <c r="F147" s="136">
        <v>42850</v>
      </c>
      <c r="G147" s="25">
        <f t="shared" si="8"/>
        <v>51</v>
      </c>
      <c r="H147" s="373">
        <v>39484.200000000004</v>
      </c>
      <c r="I147" s="121">
        <f t="shared" si="9"/>
        <v>2013694.2</v>
      </c>
      <c r="J147" s="16"/>
    </row>
    <row r="148" spans="1:10">
      <c r="A148" s="23">
        <f t="shared" si="10"/>
        <v>108</v>
      </c>
      <c r="B148" s="226"/>
      <c r="C148" s="226"/>
      <c r="D148" s="136">
        <v>42806</v>
      </c>
      <c r="E148" s="136">
        <v>42849</v>
      </c>
      <c r="F148" s="136">
        <v>42850</v>
      </c>
      <c r="G148" s="25">
        <f t="shared" si="8"/>
        <v>44</v>
      </c>
      <c r="H148" s="373">
        <v>40864.6</v>
      </c>
      <c r="I148" s="121">
        <f t="shared" si="9"/>
        <v>1798042.4</v>
      </c>
      <c r="J148" s="16"/>
    </row>
    <row r="149" spans="1:10">
      <c r="A149" s="23">
        <f t="shared" si="10"/>
        <v>109</v>
      </c>
      <c r="B149" s="226"/>
      <c r="C149" s="226"/>
      <c r="D149" s="136">
        <v>42806</v>
      </c>
      <c r="E149" s="136">
        <v>42849</v>
      </c>
      <c r="F149" s="136">
        <v>42850</v>
      </c>
      <c r="G149" s="25">
        <f t="shared" si="8"/>
        <v>44</v>
      </c>
      <c r="H149" s="373">
        <v>38364.410000000003</v>
      </c>
      <c r="I149" s="121">
        <f t="shared" si="9"/>
        <v>1688034.04</v>
      </c>
      <c r="J149" s="16"/>
    </row>
    <row r="150" spans="1:10">
      <c r="A150" s="23">
        <f t="shared" si="10"/>
        <v>110</v>
      </c>
      <c r="B150" s="226"/>
      <c r="C150" s="226"/>
      <c r="D150" s="136">
        <v>42806</v>
      </c>
      <c r="E150" s="136">
        <v>42849</v>
      </c>
      <c r="F150" s="136">
        <v>42850</v>
      </c>
      <c r="G150" s="25">
        <f t="shared" si="8"/>
        <v>44</v>
      </c>
      <c r="H150" s="373">
        <v>40864.6</v>
      </c>
      <c r="I150" s="121">
        <f t="shared" si="9"/>
        <v>1798042.4</v>
      </c>
      <c r="J150" s="16"/>
    </row>
    <row r="151" spans="1:10">
      <c r="A151" s="23">
        <f t="shared" si="10"/>
        <v>111</v>
      </c>
      <c r="B151" s="226"/>
      <c r="C151" s="226"/>
      <c r="D151" s="136">
        <v>42815</v>
      </c>
      <c r="E151" s="136">
        <v>42849</v>
      </c>
      <c r="F151" s="136">
        <v>42850</v>
      </c>
      <c r="G151" s="25">
        <f t="shared" si="8"/>
        <v>35</v>
      </c>
      <c r="H151" s="373">
        <v>38770.200000000004</v>
      </c>
      <c r="I151" s="121">
        <f t="shared" si="9"/>
        <v>1356957</v>
      </c>
      <c r="J151" s="16"/>
    </row>
    <row r="152" spans="1:10">
      <c r="A152" s="23">
        <f t="shared" si="10"/>
        <v>112</v>
      </c>
      <c r="B152" s="226"/>
      <c r="C152" s="226"/>
      <c r="D152" s="136">
        <v>42799</v>
      </c>
      <c r="E152" s="136">
        <v>42849</v>
      </c>
      <c r="F152" s="136">
        <v>42850</v>
      </c>
      <c r="G152" s="25">
        <f t="shared" si="8"/>
        <v>51</v>
      </c>
      <c r="H152" s="373">
        <v>38651.200000000004</v>
      </c>
      <c r="I152" s="121">
        <f t="shared" si="9"/>
        <v>1971211.2</v>
      </c>
      <c r="J152" s="16"/>
    </row>
    <row r="153" spans="1:10">
      <c r="A153" s="23">
        <f t="shared" si="10"/>
        <v>113</v>
      </c>
      <c r="B153" s="226"/>
      <c r="C153" s="226"/>
      <c r="D153" s="136">
        <v>42806</v>
      </c>
      <c r="E153" s="136">
        <v>42849</v>
      </c>
      <c r="F153" s="136">
        <v>42850</v>
      </c>
      <c r="G153" s="25">
        <f t="shared" si="8"/>
        <v>44</v>
      </c>
      <c r="H153" s="373">
        <v>37580.200000000004</v>
      </c>
      <c r="I153" s="121">
        <f t="shared" si="9"/>
        <v>1653528.8</v>
      </c>
      <c r="J153" s="16"/>
    </row>
    <row r="154" spans="1:10">
      <c r="A154" s="23">
        <f t="shared" si="10"/>
        <v>114</v>
      </c>
      <c r="B154" s="226"/>
      <c r="C154" s="226"/>
      <c r="D154" s="136">
        <v>42815</v>
      </c>
      <c r="E154" s="136">
        <v>42849</v>
      </c>
      <c r="F154" s="136">
        <v>42850</v>
      </c>
      <c r="G154" s="25">
        <f t="shared" si="8"/>
        <v>35</v>
      </c>
      <c r="H154" s="373">
        <v>38770.200000000004</v>
      </c>
      <c r="I154" s="121">
        <f t="shared" si="9"/>
        <v>1356957</v>
      </c>
      <c r="J154" s="16"/>
    </row>
    <row r="155" spans="1:10">
      <c r="A155" s="23">
        <f t="shared" si="10"/>
        <v>115</v>
      </c>
      <c r="B155" s="226"/>
      <c r="C155" s="226"/>
      <c r="D155" s="136">
        <v>42815</v>
      </c>
      <c r="E155" s="136">
        <v>42849</v>
      </c>
      <c r="F155" s="136">
        <v>42850</v>
      </c>
      <c r="G155" s="25">
        <f t="shared" si="8"/>
        <v>35</v>
      </c>
      <c r="H155" s="373">
        <v>2895.75</v>
      </c>
      <c r="I155" s="121">
        <f t="shared" si="9"/>
        <v>101351.25</v>
      </c>
      <c r="J155" s="16"/>
    </row>
    <row r="156" spans="1:10">
      <c r="A156" s="23">
        <f t="shared" si="10"/>
        <v>116</v>
      </c>
      <c r="B156" s="226"/>
      <c r="C156" s="226"/>
      <c r="D156" s="136">
        <v>42799</v>
      </c>
      <c r="E156" s="136">
        <v>42849</v>
      </c>
      <c r="F156" s="136">
        <v>42850</v>
      </c>
      <c r="G156" s="25">
        <f t="shared" si="8"/>
        <v>51</v>
      </c>
      <c r="H156" s="373">
        <v>39912.6</v>
      </c>
      <c r="I156" s="121">
        <f t="shared" si="9"/>
        <v>2035542.6</v>
      </c>
      <c r="J156" s="16"/>
    </row>
    <row r="157" spans="1:10">
      <c r="A157" s="23">
        <f t="shared" si="10"/>
        <v>117</v>
      </c>
      <c r="B157" s="226"/>
      <c r="C157" s="226"/>
      <c r="D157" s="136">
        <v>42799</v>
      </c>
      <c r="E157" s="136">
        <v>42849</v>
      </c>
      <c r="F157" s="136">
        <v>42850</v>
      </c>
      <c r="G157" s="25">
        <f t="shared" si="8"/>
        <v>51</v>
      </c>
      <c r="H157" s="373">
        <v>2893.37</v>
      </c>
      <c r="I157" s="121">
        <f t="shared" si="9"/>
        <v>147561.87</v>
      </c>
      <c r="J157" s="16"/>
    </row>
    <row r="158" spans="1:10">
      <c r="A158" s="23">
        <f t="shared" si="10"/>
        <v>118</v>
      </c>
      <c r="B158" s="226"/>
      <c r="C158" s="226"/>
      <c r="D158" s="136">
        <v>42806</v>
      </c>
      <c r="E158" s="136">
        <v>42849</v>
      </c>
      <c r="F158" s="136">
        <v>42850</v>
      </c>
      <c r="G158" s="25">
        <f t="shared" si="8"/>
        <v>44</v>
      </c>
      <c r="H158" s="373">
        <v>37651.599999999999</v>
      </c>
      <c r="I158" s="121">
        <f t="shared" si="9"/>
        <v>1656670.4</v>
      </c>
      <c r="J158" s="16"/>
    </row>
    <row r="159" spans="1:10">
      <c r="A159" s="23">
        <f t="shared" si="10"/>
        <v>119</v>
      </c>
      <c r="B159" s="226"/>
      <c r="C159" s="226"/>
      <c r="D159" s="136">
        <v>42806</v>
      </c>
      <c r="E159" s="136">
        <v>42849</v>
      </c>
      <c r="F159" s="136">
        <v>42850</v>
      </c>
      <c r="G159" s="25">
        <f t="shared" si="8"/>
        <v>44</v>
      </c>
      <c r="H159" s="373">
        <v>40483.800000000003</v>
      </c>
      <c r="I159" s="121">
        <f t="shared" si="9"/>
        <v>1781287.2</v>
      </c>
      <c r="J159" s="16"/>
    </row>
    <row r="160" spans="1:10">
      <c r="A160" s="23">
        <f t="shared" si="10"/>
        <v>120</v>
      </c>
      <c r="B160" s="226"/>
      <c r="C160" s="226"/>
      <c r="D160" s="136">
        <v>42806</v>
      </c>
      <c r="E160" s="136">
        <v>42849</v>
      </c>
      <c r="F160" s="136">
        <v>42850</v>
      </c>
      <c r="G160" s="25">
        <f t="shared" si="8"/>
        <v>44</v>
      </c>
      <c r="H160" s="373">
        <v>40864.6</v>
      </c>
      <c r="I160" s="121">
        <f t="shared" si="9"/>
        <v>1798042.4</v>
      </c>
      <c r="J160" s="16"/>
    </row>
    <row r="161" spans="1:10">
      <c r="A161" s="23">
        <f t="shared" si="10"/>
        <v>121</v>
      </c>
      <c r="B161" s="226"/>
      <c r="C161" s="226"/>
      <c r="D161" s="136">
        <v>42799</v>
      </c>
      <c r="E161" s="136">
        <v>42849</v>
      </c>
      <c r="F161" s="136">
        <v>42850</v>
      </c>
      <c r="G161" s="25">
        <f t="shared" si="8"/>
        <v>51</v>
      </c>
      <c r="H161" s="373">
        <v>39531.800000000003</v>
      </c>
      <c r="I161" s="121">
        <f t="shared" si="9"/>
        <v>2016121.8</v>
      </c>
      <c r="J161" s="16"/>
    </row>
    <row r="162" spans="1:10">
      <c r="A162" s="23">
        <f t="shared" si="10"/>
        <v>122</v>
      </c>
      <c r="B162" s="226"/>
      <c r="C162" s="226"/>
      <c r="D162" s="136">
        <v>42799</v>
      </c>
      <c r="E162" s="136">
        <v>42849</v>
      </c>
      <c r="F162" s="136">
        <v>42850</v>
      </c>
      <c r="G162" s="25">
        <f t="shared" si="8"/>
        <v>51</v>
      </c>
      <c r="H162" s="373">
        <v>37356</v>
      </c>
      <c r="I162" s="121">
        <f t="shared" si="9"/>
        <v>1905156</v>
      </c>
      <c r="J162" s="16"/>
    </row>
    <row r="163" spans="1:10">
      <c r="A163" s="23">
        <f t="shared" si="10"/>
        <v>123</v>
      </c>
      <c r="B163" s="226"/>
      <c r="C163" s="226"/>
      <c r="D163" s="136">
        <v>42815</v>
      </c>
      <c r="E163" s="136">
        <v>42849</v>
      </c>
      <c r="F163" s="136">
        <v>42850</v>
      </c>
      <c r="G163" s="25">
        <f t="shared" si="8"/>
        <v>35</v>
      </c>
      <c r="H163" s="373">
        <v>39603.200000000004</v>
      </c>
      <c r="I163" s="121">
        <f t="shared" si="9"/>
        <v>1386112</v>
      </c>
      <c r="J163" s="16"/>
    </row>
    <row r="164" spans="1:10">
      <c r="A164" s="23">
        <f t="shared" si="10"/>
        <v>124</v>
      </c>
      <c r="B164" s="226"/>
      <c r="C164" s="226"/>
      <c r="D164" s="136">
        <v>42815</v>
      </c>
      <c r="E164" s="136">
        <v>42849</v>
      </c>
      <c r="F164" s="136">
        <v>42850</v>
      </c>
      <c r="G164" s="25">
        <f t="shared" si="8"/>
        <v>35</v>
      </c>
      <c r="H164" s="373">
        <v>39603.200000000004</v>
      </c>
      <c r="I164" s="121">
        <f t="shared" si="9"/>
        <v>1386112</v>
      </c>
      <c r="J164" s="16"/>
    </row>
    <row r="165" spans="1:10">
      <c r="A165" s="23">
        <f t="shared" si="10"/>
        <v>125</v>
      </c>
      <c r="B165" s="226"/>
      <c r="C165" s="226"/>
      <c r="D165" s="136">
        <v>42799</v>
      </c>
      <c r="E165" s="136">
        <v>42849</v>
      </c>
      <c r="F165" s="136">
        <v>42850</v>
      </c>
      <c r="G165" s="25">
        <f t="shared" si="8"/>
        <v>51</v>
      </c>
      <c r="H165" s="373">
        <v>39055.800000000003</v>
      </c>
      <c r="I165" s="121">
        <f t="shared" si="9"/>
        <v>1991845.8</v>
      </c>
      <c r="J165" s="16"/>
    </row>
    <row r="166" spans="1:10">
      <c r="A166" s="23">
        <f t="shared" si="10"/>
        <v>126</v>
      </c>
      <c r="B166" s="226"/>
      <c r="C166" s="226"/>
      <c r="D166" s="136">
        <v>42806</v>
      </c>
      <c r="E166" s="136">
        <v>42849</v>
      </c>
      <c r="F166" s="136">
        <v>42850</v>
      </c>
      <c r="G166" s="25">
        <f t="shared" si="8"/>
        <v>44</v>
      </c>
      <c r="H166" s="373">
        <v>38008.6</v>
      </c>
      <c r="I166" s="121">
        <f t="shared" si="9"/>
        <v>1672378.4</v>
      </c>
      <c r="J166" s="16"/>
    </row>
    <row r="167" spans="1:10">
      <c r="A167" s="23">
        <f t="shared" si="10"/>
        <v>127</v>
      </c>
      <c r="B167" s="226"/>
      <c r="C167" s="226"/>
      <c r="D167" s="136">
        <v>42815</v>
      </c>
      <c r="E167" s="136">
        <v>42849</v>
      </c>
      <c r="F167" s="136">
        <v>42850</v>
      </c>
      <c r="G167" s="25">
        <f t="shared" si="8"/>
        <v>35</v>
      </c>
      <c r="H167" s="373">
        <v>37961</v>
      </c>
      <c r="I167" s="121">
        <f t="shared" si="9"/>
        <v>1328635</v>
      </c>
      <c r="J167" s="16"/>
    </row>
    <row r="168" spans="1:10">
      <c r="A168" s="23">
        <f t="shared" si="10"/>
        <v>128</v>
      </c>
      <c r="B168" s="226"/>
      <c r="C168" s="226"/>
      <c r="D168" s="136">
        <v>42815</v>
      </c>
      <c r="E168" s="136">
        <v>42849</v>
      </c>
      <c r="F168" s="136">
        <v>42850</v>
      </c>
      <c r="G168" s="25">
        <f t="shared" si="8"/>
        <v>35</v>
      </c>
      <c r="H168" s="373">
        <v>38389.4</v>
      </c>
      <c r="I168" s="121">
        <f t="shared" si="9"/>
        <v>1343629</v>
      </c>
      <c r="J168" s="16"/>
    </row>
    <row r="169" spans="1:10">
      <c r="A169" s="23">
        <f t="shared" si="10"/>
        <v>129</v>
      </c>
      <c r="B169" s="226"/>
      <c r="C169" s="226"/>
      <c r="D169" s="136">
        <v>42815</v>
      </c>
      <c r="E169" s="136">
        <v>42849</v>
      </c>
      <c r="F169" s="136">
        <v>42850</v>
      </c>
      <c r="G169" s="25">
        <f t="shared" ref="G169:G232" si="11">F169-D169</f>
        <v>35</v>
      </c>
      <c r="H169" s="373">
        <v>40007.800000000003</v>
      </c>
      <c r="I169" s="121">
        <f t="shared" ref="I169:I232" si="12">ROUND(G169*H169,2)</f>
        <v>1400273</v>
      </c>
      <c r="J169" s="16"/>
    </row>
    <row r="170" spans="1:10">
      <c r="A170" s="23">
        <f t="shared" si="10"/>
        <v>130</v>
      </c>
      <c r="B170" s="226"/>
      <c r="C170" s="226"/>
      <c r="D170" s="136">
        <v>42799</v>
      </c>
      <c r="E170" s="136">
        <v>42849</v>
      </c>
      <c r="F170" s="136">
        <v>42850</v>
      </c>
      <c r="G170" s="25">
        <f t="shared" si="11"/>
        <v>51</v>
      </c>
      <c r="H170" s="373">
        <v>38437</v>
      </c>
      <c r="I170" s="121">
        <f t="shared" si="12"/>
        <v>1960287</v>
      </c>
      <c r="J170" s="16"/>
    </row>
    <row r="171" spans="1:10">
      <c r="A171" s="23">
        <f t="shared" ref="A171:A234" si="13">A170+1</f>
        <v>131</v>
      </c>
      <c r="B171" s="226"/>
      <c r="C171" s="226"/>
      <c r="D171" s="136">
        <v>42799</v>
      </c>
      <c r="E171" s="136">
        <v>42849</v>
      </c>
      <c r="F171" s="136">
        <v>42850</v>
      </c>
      <c r="G171" s="25">
        <f t="shared" si="11"/>
        <v>51</v>
      </c>
      <c r="H171" s="373">
        <v>37350.050000000003</v>
      </c>
      <c r="I171" s="121">
        <f t="shared" si="12"/>
        <v>1904852.55</v>
      </c>
      <c r="J171" s="16"/>
    </row>
    <row r="172" spans="1:10">
      <c r="A172" s="23">
        <f t="shared" si="13"/>
        <v>132</v>
      </c>
      <c r="B172" s="226"/>
      <c r="C172" s="226"/>
      <c r="D172" s="136">
        <v>42815</v>
      </c>
      <c r="E172" s="136">
        <v>42849</v>
      </c>
      <c r="F172" s="136">
        <v>42850</v>
      </c>
      <c r="G172" s="25">
        <f t="shared" si="11"/>
        <v>35</v>
      </c>
      <c r="H172" s="373">
        <v>38341.800000000003</v>
      </c>
      <c r="I172" s="121">
        <f t="shared" si="12"/>
        <v>1341963</v>
      </c>
      <c r="J172" s="16"/>
    </row>
    <row r="173" spans="1:10">
      <c r="A173" s="23">
        <f t="shared" si="13"/>
        <v>133</v>
      </c>
      <c r="B173" s="226"/>
      <c r="C173" s="226"/>
      <c r="D173" s="136">
        <v>42806</v>
      </c>
      <c r="E173" s="136">
        <v>42849</v>
      </c>
      <c r="F173" s="136">
        <v>42850</v>
      </c>
      <c r="G173" s="25">
        <f t="shared" si="11"/>
        <v>44</v>
      </c>
      <c r="H173" s="373">
        <v>40864.6</v>
      </c>
      <c r="I173" s="121">
        <f t="shared" si="12"/>
        <v>1798042.4</v>
      </c>
      <c r="J173" s="16"/>
    </row>
    <row r="174" spans="1:10">
      <c r="A174" s="23">
        <f t="shared" si="13"/>
        <v>134</v>
      </c>
      <c r="B174" s="226" t="s">
        <v>268</v>
      </c>
      <c r="C174" s="226" t="s">
        <v>694</v>
      </c>
      <c r="D174" s="136">
        <v>42834</v>
      </c>
      <c r="E174" s="136">
        <v>42877</v>
      </c>
      <c r="F174" s="136">
        <v>42880</v>
      </c>
      <c r="G174" s="25">
        <f t="shared" si="11"/>
        <v>46</v>
      </c>
      <c r="H174" s="373">
        <v>36390.200000000004</v>
      </c>
      <c r="I174" s="121">
        <f t="shared" si="12"/>
        <v>1673949.2</v>
      </c>
      <c r="J174" s="16"/>
    </row>
    <row r="175" spans="1:10">
      <c r="A175" s="23">
        <f t="shared" si="13"/>
        <v>135</v>
      </c>
      <c r="B175" s="226"/>
      <c r="C175" s="226"/>
      <c r="D175" s="136">
        <v>42848</v>
      </c>
      <c r="E175" s="136">
        <v>42877</v>
      </c>
      <c r="F175" s="136">
        <v>42880</v>
      </c>
      <c r="G175" s="25">
        <f t="shared" si="11"/>
        <v>32</v>
      </c>
      <c r="H175" s="373">
        <v>17570.350000000002</v>
      </c>
      <c r="I175" s="121">
        <f t="shared" si="12"/>
        <v>562251.19999999995</v>
      </c>
      <c r="J175" s="16"/>
    </row>
    <row r="176" spans="1:10">
      <c r="A176" s="23">
        <f t="shared" si="13"/>
        <v>136</v>
      </c>
      <c r="B176" s="226"/>
      <c r="C176" s="226"/>
      <c r="D176" s="136">
        <v>42834</v>
      </c>
      <c r="E176" s="136">
        <v>42877</v>
      </c>
      <c r="F176" s="136">
        <v>42880</v>
      </c>
      <c r="G176" s="25">
        <f t="shared" si="11"/>
        <v>46</v>
      </c>
      <c r="H176" s="373">
        <v>36455.65</v>
      </c>
      <c r="I176" s="121">
        <f t="shared" si="12"/>
        <v>1676959.9</v>
      </c>
      <c r="J176" s="16"/>
    </row>
    <row r="177" spans="1:10">
      <c r="A177" s="23">
        <f t="shared" si="13"/>
        <v>137</v>
      </c>
      <c r="B177" s="226"/>
      <c r="C177" s="226"/>
      <c r="D177" s="136">
        <v>42834</v>
      </c>
      <c r="E177" s="136">
        <v>42877</v>
      </c>
      <c r="F177" s="136">
        <v>42880</v>
      </c>
      <c r="G177" s="25">
        <f t="shared" si="11"/>
        <v>46</v>
      </c>
      <c r="H177" s="373">
        <v>40269.599999999999</v>
      </c>
      <c r="I177" s="121">
        <f t="shared" si="12"/>
        <v>1852401.6</v>
      </c>
      <c r="J177" s="16"/>
    </row>
    <row r="178" spans="1:10">
      <c r="A178" s="23">
        <f t="shared" si="13"/>
        <v>138</v>
      </c>
      <c r="B178" s="226"/>
      <c r="C178" s="226"/>
      <c r="D178" s="136">
        <v>42841</v>
      </c>
      <c r="E178" s="136">
        <v>42877</v>
      </c>
      <c r="F178" s="136">
        <v>42880</v>
      </c>
      <c r="G178" s="25">
        <f t="shared" si="11"/>
        <v>39</v>
      </c>
      <c r="H178" s="373">
        <v>37209.629999999997</v>
      </c>
      <c r="I178" s="121">
        <f t="shared" si="12"/>
        <v>1451175.57</v>
      </c>
      <c r="J178" s="16"/>
    </row>
    <row r="179" spans="1:10">
      <c r="A179" s="23">
        <f t="shared" si="13"/>
        <v>139</v>
      </c>
      <c r="B179" s="226"/>
      <c r="C179" s="226"/>
      <c r="D179" s="136">
        <v>42848</v>
      </c>
      <c r="E179" s="136">
        <v>42877</v>
      </c>
      <c r="F179" s="136">
        <v>42880</v>
      </c>
      <c r="G179" s="25">
        <f t="shared" si="11"/>
        <v>32</v>
      </c>
      <c r="H179" s="373">
        <v>37223.200000000004</v>
      </c>
      <c r="I179" s="121">
        <f t="shared" si="12"/>
        <v>1191142.3999999999</v>
      </c>
      <c r="J179" s="16"/>
    </row>
    <row r="180" spans="1:10">
      <c r="A180" s="23">
        <f t="shared" si="13"/>
        <v>140</v>
      </c>
      <c r="B180" s="226"/>
      <c r="C180" s="226"/>
      <c r="D180" s="136">
        <v>42848</v>
      </c>
      <c r="E180" s="136">
        <v>42877</v>
      </c>
      <c r="F180" s="136">
        <v>42880</v>
      </c>
      <c r="G180" s="25">
        <f t="shared" si="11"/>
        <v>32</v>
      </c>
      <c r="H180" s="373">
        <v>39460.400000000001</v>
      </c>
      <c r="I180" s="121">
        <f t="shared" si="12"/>
        <v>1262732.8</v>
      </c>
      <c r="J180" s="16"/>
    </row>
    <row r="181" spans="1:10">
      <c r="A181" s="23">
        <f t="shared" si="13"/>
        <v>141</v>
      </c>
      <c r="B181" s="226"/>
      <c r="C181" s="226"/>
      <c r="D181" s="136">
        <v>42848</v>
      </c>
      <c r="E181" s="136">
        <v>42877</v>
      </c>
      <c r="F181" s="136">
        <v>42880</v>
      </c>
      <c r="G181" s="25">
        <f t="shared" si="11"/>
        <v>32</v>
      </c>
      <c r="H181" s="373">
        <v>21110.6</v>
      </c>
      <c r="I181" s="121">
        <f t="shared" si="12"/>
        <v>675539.2</v>
      </c>
      <c r="J181" s="16"/>
    </row>
    <row r="182" spans="1:10">
      <c r="A182" s="23">
        <f t="shared" si="13"/>
        <v>142</v>
      </c>
      <c r="B182" s="226"/>
      <c r="C182" s="226"/>
      <c r="D182" s="136">
        <v>42834</v>
      </c>
      <c r="E182" s="136">
        <v>42877</v>
      </c>
      <c r="F182" s="136">
        <v>42880</v>
      </c>
      <c r="G182" s="25">
        <f t="shared" si="11"/>
        <v>46</v>
      </c>
      <c r="H182" s="373">
        <v>39008.200000000004</v>
      </c>
      <c r="I182" s="121">
        <f t="shared" si="12"/>
        <v>1794377.2</v>
      </c>
      <c r="J182" s="16"/>
    </row>
    <row r="183" spans="1:10">
      <c r="A183" s="23">
        <f t="shared" si="13"/>
        <v>143</v>
      </c>
      <c r="B183" s="226"/>
      <c r="C183" s="226"/>
      <c r="D183" s="136">
        <v>42834</v>
      </c>
      <c r="E183" s="136">
        <v>42877</v>
      </c>
      <c r="F183" s="136">
        <v>42880</v>
      </c>
      <c r="G183" s="25">
        <f t="shared" si="11"/>
        <v>46</v>
      </c>
      <c r="H183" s="373">
        <v>37556.400000000001</v>
      </c>
      <c r="I183" s="121">
        <f t="shared" si="12"/>
        <v>1727594.4</v>
      </c>
      <c r="J183" s="16"/>
    </row>
    <row r="184" spans="1:10">
      <c r="A184" s="23">
        <f t="shared" si="13"/>
        <v>144</v>
      </c>
      <c r="B184" s="226"/>
      <c r="C184" s="226"/>
      <c r="D184" s="136">
        <v>42841</v>
      </c>
      <c r="E184" s="136">
        <v>42877</v>
      </c>
      <c r="F184" s="136">
        <v>42880</v>
      </c>
      <c r="G184" s="25">
        <f t="shared" si="11"/>
        <v>39</v>
      </c>
      <c r="H184" s="373">
        <v>37865.800000000003</v>
      </c>
      <c r="I184" s="121">
        <f t="shared" si="12"/>
        <v>1476766.2</v>
      </c>
      <c r="J184" s="16"/>
    </row>
    <row r="185" spans="1:10">
      <c r="A185" s="23">
        <f t="shared" si="13"/>
        <v>145</v>
      </c>
      <c r="B185" s="226"/>
      <c r="C185" s="226"/>
      <c r="D185" s="136">
        <v>42841</v>
      </c>
      <c r="E185" s="136">
        <v>42877</v>
      </c>
      <c r="F185" s="136">
        <v>42880</v>
      </c>
      <c r="G185" s="25">
        <f t="shared" si="11"/>
        <v>39</v>
      </c>
      <c r="H185" s="373">
        <v>37231.050000000003</v>
      </c>
      <c r="I185" s="121">
        <f t="shared" si="12"/>
        <v>1452010.95</v>
      </c>
      <c r="J185" s="16"/>
    </row>
    <row r="186" spans="1:10">
      <c r="A186" s="23">
        <f t="shared" si="13"/>
        <v>146</v>
      </c>
      <c r="B186" s="226"/>
      <c r="C186" s="226"/>
      <c r="D186" s="136">
        <v>42841</v>
      </c>
      <c r="E186" s="136">
        <v>42877</v>
      </c>
      <c r="F186" s="136">
        <v>42880</v>
      </c>
      <c r="G186" s="25">
        <f t="shared" si="11"/>
        <v>39</v>
      </c>
      <c r="H186" s="373">
        <v>39722.200000000004</v>
      </c>
      <c r="I186" s="121">
        <f t="shared" si="12"/>
        <v>1549165.8</v>
      </c>
      <c r="J186" s="16"/>
    </row>
    <row r="187" spans="1:10">
      <c r="A187" s="23">
        <f t="shared" si="13"/>
        <v>147</v>
      </c>
      <c r="B187" s="226"/>
      <c r="C187" s="226"/>
      <c r="D187" s="136">
        <v>42848</v>
      </c>
      <c r="E187" s="136">
        <v>42877</v>
      </c>
      <c r="F187" s="136">
        <v>42880</v>
      </c>
      <c r="G187" s="25">
        <f t="shared" si="11"/>
        <v>32</v>
      </c>
      <c r="H187" s="373">
        <v>39888.800000000003</v>
      </c>
      <c r="I187" s="121">
        <f t="shared" si="12"/>
        <v>1276441.6000000001</v>
      </c>
      <c r="J187" s="16"/>
    </row>
    <row r="188" spans="1:10">
      <c r="A188" s="23">
        <f t="shared" si="13"/>
        <v>148</v>
      </c>
      <c r="B188" s="226"/>
      <c r="C188" s="226"/>
      <c r="D188" s="136">
        <v>42834</v>
      </c>
      <c r="E188" s="136">
        <v>42877</v>
      </c>
      <c r="F188" s="136">
        <v>42880</v>
      </c>
      <c r="G188" s="25">
        <f t="shared" si="11"/>
        <v>46</v>
      </c>
      <c r="H188" s="373">
        <v>41507.200000000004</v>
      </c>
      <c r="I188" s="121">
        <f t="shared" si="12"/>
        <v>1909331.2</v>
      </c>
      <c r="J188" s="16"/>
    </row>
    <row r="189" spans="1:10">
      <c r="A189" s="23">
        <f t="shared" si="13"/>
        <v>149</v>
      </c>
      <c r="B189" s="226"/>
      <c r="C189" s="226"/>
      <c r="D189" s="136">
        <v>42834</v>
      </c>
      <c r="E189" s="136">
        <v>42877</v>
      </c>
      <c r="F189" s="136">
        <v>42880</v>
      </c>
      <c r="G189" s="25">
        <f t="shared" si="11"/>
        <v>46</v>
      </c>
      <c r="H189" s="373">
        <v>40674.200000000004</v>
      </c>
      <c r="I189" s="121">
        <f t="shared" si="12"/>
        <v>1871013.2</v>
      </c>
      <c r="J189" s="16"/>
    </row>
    <row r="190" spans="1:10">
      <c r="A190" s="23">
        <f t="shared" si="13"/>
        <v>150</v>
      </c>
      <c r="B190" s="226"/>
      <c r="C190" s="226"/>
      <c r="D190" s="136">
        <v>42841</v>
      </c>
      <c r="E190" s="136">
        <v>42877</v>
      </c>
      <c r="F190" s="136">
        <v>42880</v>
      </c>
      <c r="G190" s="25">
        <f t="shared" si="11"/>
        <v>39</v>
      </c>
      <c r="H190" s="373">
        <v>36604.400000000001</v>
      </c>
      <c r="I190" s="121">
        <f t="shared" si="12"/>
        <v>1427571.6</v>
      </c>
      <c r="J190" s="16"/>
    </row>
    <row r="191" spans="1:10">
      <c r="A191" s="23">
        <f t="shared" si="13"/>
        <v>151</v>
      </c>
      <c r="B191" s="226"/>
      <c r="C191" s="226"/>
      <c r="D191" s="136">
        <v>42841</v>
      </c>
      <c r="E191" s="136">
        <v>42877</v>
      </c>
      <c r="F191" s="136">
        <v>42880</v>
      </c>
      <c r="G191" s="25">
        <f t="shared" si="11"/>
        <v>39</v>
      </c>
      <c r="H191" s="373">
        <v>39746</v>
      </c>
      <c r="I191" s="121">
        <f t="shared" si="12"/>
        <v>1550094</v>
      </c>
      <c r="J191" s="16"/>
    </row>
    <row r="192" spans="1:10">
      <c r="A192" s="23">
        <f t="shared" si="13"/>
        <v>152</v>
      </c>
      <c r="B192" s="226"/>
      <c r="C192" s="226"/>
      <c r="D192" s="136">
        <v>42848</v>
      </c>
      <c r="E192" s="136">
        <v>42877</v>
      </c>
      <c r="F192" s="136">
        <v>42880</v>
      </c>
      <c r="G192" s="25">
        <f t="shared" si="11"/>
        <v>32</v>
      </c>
      <c r="H192" s="373">
        <v>37651.599999999999</v>
      </c>
      <c r="I192" s="121">
        <f t="shared" si="12"/>
        <v>1204851.2</v>
      </c>
      <c r="J192" s="16"/>
    </row>
    <row r="193" spans="1:10">
      <c r="A193" s="23">
        <f t="shared" si="13"/>
        <v>153</v>
      </c>
      <c r="B193" s="226"/>
      <c r="C193" s="226"/>
      <c r="D193" s="136">
        <v>42848</v>
      </c>
      <c r="E193" s="136">
        <v>42877</v>
      </c>
      <c r="F193" s="136">
        <v>42880</v>
      </c>
      <c r="G193" s="25">
        <f t="shared" si="11"/>
        <v>32</v>
      </c>
      <c r="H193" s="373">
        <v>39865</v>
      </c>
      <c r="I193" s="121">
        <f t="shared" si="12"/>
        <v>1275680</v>
      </c>
      <c r="J193" s="16"/>
    </row>
    <row r="194" spans="1:10">
      <c r="A194" s="23">
        <f t="shared" si="13"/>
        <v>154</v>
      </c>
      <c r="B194" s="226"/>
      <c r="C194" s="226"/>
      <c r="D194" s="136">
        <v>42848</v>
      </c>
      <c r="E194" s="136">
        <v>42877</v>
      </c>
      <c r="F194" s="136">
        <v>42880</v>
      </c>
      <c r="G194" s="25">
        <f t="shared" si="11"/>
        <v>32</v>
      </c>
      <c r="H194" s="373">
        <v>40721.800000000003</v>
      </c>
      <c r="I194" s="121">
        <f t="shared" si="12"/>
        <v>1303097.6000000001</v>
      </c>
      <c r="J194" s="16"/>
    </row>
    <row r="195" spans="1:10">
      <c r="A195" s="23">
        <f t="shared" si="13"/>
        <v>155</v>
      </c>
      <c r="B195" s="226"/>
      <c r="C195" s="226"/>
      <c r="D195" s="136">
        <v>42834</v>
      </c>
      <c r="E195" s="136">
        <v>42877</v>
      </c>
      <c r="F195" s="136">
        <v>42880</v>
      </c>
      <c r="G195" s="25">
        <f t="shared" si="11"/>
        <v>46</v>
      </c>
      <c r="H195" s="373">
        <v>38698.800000000003</v>
      </c>
      <c r="I195" s="121">
        <f t="shared" si="12"/>
        <v>1780144.8</v>
      </c>
      <c r="J195" s="16"/>
    </row>
    <row r="196" spans="1:10">
      <c r="A196" s="23">
        <f t="shared" si="13"/>
        <v>156</v>
      </c>
      <c r="B196" s="226"/>
      <c r="C196" s="226"/>
      <c r="D196" s="136">
        <v>42834</v>
      </c>
      <c r="E196" s="136">
        <v>42877</v>
      </c>
      <c r="F196" s="136">
        <v>42880</v>
      </c>
      <c r="G196" s="25">
        <f t="shared" si="11"/>
        <v>46</v>
      </c>
      <c r="H196" s="373">
        <v>40269.599999999999</v>
      </c>
      <c r="I196" s="121">
        <f t="shared" si="12"/>
        <v>1852401.6</v>
      </c>
      <c r="J196" s="16"/>
    </row>
    <row r="197" spans="1:10">
      <c r="A197" s="23">
        <f t="shared" si="13"/>
        <v>157</v>
      </c>
      <c r="B197" s="226"/>
      <c r="C197" s="226"/>
      <c r="D197" s="136">
        <v>42848</v>
      </c>
      <c r="E197" s="136">
        <v>42877</v>
      </c>
      <c r="F197" s="136">
        <v>42880</v>
      </c>
      <c r="G197" s="25">
        <f t="shared" si="11"/>
        <v>32</v>
      </c>
      <c r="H197" s="373">
        <v>39865</v>
      </c>
      <c r="I197" s="121">
        <f t="shared" si="12"/>
        <v>1275680</v>
      </c>
      <c r="J197" s="16"/>
    </row>
    <row r="198" spans="1:10">
      <c r="A198" s="23">
        <f t="shared" si="13"/>
        <v>158</v>
      </c>
      <c r="B198" s="226"/>
      <c r="C198" s="226"/>
      <c r="D198" s="136">
        <v>42834</v>
      </c>
      <c r="E198" s="136">
        <v>42877</v>
      </c>
      <c r="F198" s="136">
        <v>42880</v>
      </c>
      <c r="G198" s="25">
        <f t="shared" si="11"/>
        <v>46</v>
      </c>
      <c r="H198" s="373">
        <v>39888.800000000003</v>
      </c>
      <c r="I198" s="121">
        <f t="shared" si="12"/>
        <v>1834884.8</v>
      </c>
      <c r="J198" s="16"/>
    </row>
    <row r="199" spans="1:10">
      <c r="A199" s="23">
        <f t="shared" si="13"/>
        <v>159</v>
      </c>
      <c r="B199" s="226"/>
      <c r="C199" s="226"/>
      <c r="D199" s="136">
        <v>42848</v>
      </c>
      <c r="E199" s="136">
        <v>42877</v>
      </c>
      <c r="F199" s="136">
        <v>42880</v>
      </c>
      <c r="G199" s="25">
        <f t="shared" si="11"/>
        <v>32</v>
      </c>
      <c r="H199" s="373">
        <v>40293.4</v>
      </c>
      <c r="I199" s="121">
        <f t="shared" si="12"/>
        <v>1289388.8</v>
      </c>
      <c r="J199" s="16"/>
    </row>
    <row r="200" spans="1:10">
      <c r="A200" s="23">
        <f t="shared" si="13"/>
        <v>160</v>
      </c>
      <c r="B200" s="226"/>
      <c r="C200" s="226"/>
      <c r="D200" s="136">
        <v>42841</v>
      </c>
      <c r="E200" s="136">
        <v>42877</v>
      </c>
      <c r="F200" s="136">
        <v>42880</v>
      </c>
      <c r="G200" s="25">
        <f t="shared" si="11"/>
        <v>39</v>
      </c>
      <c r="H200" s="373">
        <v>36652</v>
      </c>
      <c r="I200" s="121">
        <f t="shared" si="12"/>
        <v>1429428</v>
      </c>
      <c r="J200" s="16"/>
    </row>
    <row r="201" spans="1:10">
      <c r="A201" s="23">
        <f t="shared" si="13"/>
        <v>161</v>
      </c>
      <c r="B201" s="226"/>
      <c r="C201" s="226"/>
      <c r="D201" s="136">
        <v>42841</v>
      </c>
      <c r="E201" s="136">
        <v>42877</v>
      </c>
      <c r="F201" s="136">
        <v>42880</v>
      </c>
      <c r="G201" s="25">
        <f t="shared" si="11"/>
        <v>39</v>
      </c>
      <c r="H201" s="373">
        <v>36176</v>
      </c>
      <c r="I201" s="121">
        <f t="shared" si="12"/>
        <v>1410864</v>
      </c>
      <c r="J201" s="16"/>
    </row>
    <row r="202" spans="1:10">
      <c r="A202" s="23">
        <f t="shared" si="13"/>
        <v>162</v>
      </c>
      <c r="B202" s="226"/>
      <c r="C202" s="226"/>
      <c r="D202" s="136">
        <v>42841</v>
      </c>
      <c r="E202" s="136">
        <v>42877</v>
      </c>
      <c r="F202" s="136">
        <v>42880</v>
      </c>
      <c r="G202" s="25">
        <f t="shared" si="11"/>
        <v>39</v>
      </c>
      <c r="H202" s="373">
        <v>36223.599999999999</v>
      </c>
      <c r="I202" s="121">
        <f t="shared" si="12"/>
        <v>1412720.4</v>
      </c>
      <c r="J202" s="16"/>
    </row>
    <row r="203" spans="1:10">
      <c r="A203" s="23">
        <f t="shared" si="13"/>
        <v>163</v>
      </c>
      <c r="B203" s="226"/>
      <c r="C203" s="226"/>
      <c r="D203" s="136">
        <v>42841</v>
      </c>
      <c r="E203" s="136">
        <v>42877</v>
      </c>
      <c r="F203" s="136">
        <v>42880</v>
      </c>
      <c r="G203" s="25">
        <f t="shared" si="11"/>
        <v>39</v>
      </c>
      <c r="H203" s="373">
        <v>19638.810000000001</v>
      </c>
      <c r="I203" s="121">
        <f t="shared" si="12"/>
        <v>765913.59</v>
      </c>
      <c r="J203" s="16"/>
    </row>
    <row r="204" spans="1:10">
      <c r="A204" s="23">
        <f t="shared" si="13"/>
        <v>164</v>
      </c>
      <c r="B204" s="226"/>
      <c r="C204" s="226"/>
      <c r="D204" s="136">
        <v>42848</v>
      </c>
      <c r="E204" s="136">
        <v>42877</v>
      </c>
      <c r="F204" s="136">
        <v>42880</v>
      </c>
      <c r="G204" s="25">
        <f t="shared" si="11"/>
        <v>32</v>
      </c>
      <c r="H204" s="373">
        <v>39888.800000000003</v>
      </c>
      <c r="I204" s="121">
        <f t="shared" si="12"/>
        <v>1276441.6000000001</v>
      </c>
      <c r="J204" s="16"/>
    </row>
    <row r="205" spans="1:10">
      <c r="A205" s="23">
        <f t="shared" si="13"/>
        <v>165</v>
      </c>
      <c r="B205" s="226"/>
      <c r="C205" s="226"/>
      <c r="D205" s="136">
        <v>42841</v>
      </c>
      <c r="E205" s="136">
        <v>42877</v>
      </c>
      <c r="F205" s="136">
        <v>42880</v>
      </c>
      <c r="G205" s="25">
        <f t="shared" si="11"/>
        <v>39</v>
      </c>
      <c r="H205" s="373">
        <v>37260.800000000003</v>
      </c>
      <c r="I205" s="121">
        <f t="shared" si="12"/>
        <v>1453171.2</v>
      </c>
      <c r="J205" s="16"/>
    </row>
    <row r="206" spans="1:10">
      <c r="A206" s="23">
        <f t="shared" si="13"/>
        <v>166</v>
      </c>
      <c r="B206" s="226" t="s">
        <v>268</v>
      </c>
      <c r="C206" s="226" t="s">
        <v>695</v>
      </c>
      <c r="D206" s="136">
        <v>42862</v>
      </c>
      <c r="E206" s="136">
        <v>42928</v>
      </c>
      <c r="F206" s="136">
        <v>42933</v>
      </c>
      <c r="G206" s="25">
        <f t="shared" si="11"/>
        <v>71</v>
      </c>
      <c r="H206" s="373">
        <v>39484.200000000004</v>
      </c>
      <c r="I206" s="121">
        <f t="shared" si="12"/>
        <v>2803378.2</v>
      </c>
      <c r="J206" s="16"/>
    </row>
    <row r="207" spans="1:10">
      <c r="A207" s="23">
        <f t="shared" si="13"/>
        <v>167</v>
      </c>
      <c r="B207" s="226"/>
      <c r="C207" s="226"/>
      <c r="D207" s="136">
        <v>42880</v>
      </c>
      <c r="E207" s="136">
        <v>42928</v>
      </c>
      <c r="F207" s="136">
        <v>42933</v>
      </c>
      <c r="G207" s="25">
        <f t="shared" si="11"/>
        <v>53</v>
      </c>
      <c r="H207" s="373">
        <v>40198.200000000004</v>
      </c>
      <c r="I207" s="121">
        <f t="shared" si="12"/>
        <v>2130504.6</v>
      </c>
      <c r="J207" s="16"/>
    </row>
    <row r="208" spans="1:10">
      <c r="A208" s="23">
        <f t="shared" si="13"/>
        <v>168</v>
      </c>
      <c r="B208" s="226"/>
      <c r="C208" s="226"/>
      <c r="D208" s="136">
        <v>42862</v>
      </c>
      <c r="E208" s="136">
        <v>42928</v>
      </c>
      <c r="F208" s="136">
        <v>42933</v>
      </c>
      <c r="G208" s="25">
        <f t="shared" si="11"/>
        <v>71</v>
      </c>
      <c r="H208" s="373">
        <v>39484.200000000004</v>
      </c>
      <c r="I208" s="121">
        <f t="shared" si="12"/>
        <v>2803378.2</v>
      </c>
      <c r="J208" s="16"/>
    </row>
    <row r="209" spans="1:10">
      <c r="A209" s="23">
        <f t="shared" si="13"/>
        <v>169</v>
      </c>
      <c r="B209" s="226"/>
      <c r="C209" s="226"/>
      <c r="D209" s="136">
        <v>42869</v>
      </c>
      <c r="E209" s="136">
        <v>42928</v>
      </c>
      <c r="F209" s="136">
        <v>42933</v>
      </c>
      <c r="G209" s="25">
        <f t="shared" si="11"/>
        <v>64</v>
      </c>
      <c r="H209" s="373">
        <v>39412.800000000003</v>
      </c>
      <c r="I209" s="121">
        <f t="shared" si="12"/>
        <v>2522419.2000000002</v>
      </c>
      <c r="J209" s="16"/>
    </row>
    <row r="210" spans="1:10">
      <c r="A210" s="23">
        <f t="shared" si="13"/>
        <v>170</v>
      </c>
      <c r="B210" s="226"/>
      <c r="C210" s="226"/>
      <c r="D210" s="136">
        <v>42880</v>
      </c>
      <c r="E210" s="136">
        <v>42928</v>
      </c>
      <c r="F210" s="136">
        <v>42933</v>
      </c>
      <c r="G210" s="25">
        <f t="shared" si="11"/>
        <v>53</v>
      </c>
      <c r="H210" s="373">
        <v>38318</v>
      </c>
      <c r="I210" s="121">
        <f t="shared" si="12"/>
        <v>2030854</v>
      </c>
      <c r="J210" s="16"/>
    </row>
    <row r="211" spans="1:10">
      <c r="A211" s="23">
        <f t="shared" si="13"/>
        <v>171</v>
      </c>
      <c r="B211" s="226"/>
      <c r="C211" s="226"/>
      <c r="D211" s="136">
        <v>42862</v>
      </c>
      <c r="E211" s="136">
        <v>42928</v>
      </c>
      <c r="F211" s="136">
        <v>42933</v>
      </c>
      <c r="G211" s="25">
        <f t="shared" si="11"/>
        <v>71</v>
      </c>
      <c r="H211" s="373">
        <v>39912.6</v>
      </c>
      <c r="I211" s="121">
        <f t="shared" si="12"/>
        <v>2833794.6</v>
      </c>
      <c r="J211" s="16"/>
    </row>
    <row r="212" spans="1:10">
      <c r="A212" s="23">
        <f t="shared" si="13"/>
        <v>172</v>
      </c>
      <c r="B212" s="226"/>
      <c r="C212" s="226"/>
      <c r="D212" s="136">
        <v>42862</v>
      </c>
      <c r="E212" s="136">
        <v>42928</v>
      </c>
      <c r="F212" s="136">
        <v>42933</v>
      </c>
      <c r="G212" s="25">
        <f t="shared" si="11"/>
        <v>71</v>
      </c>
      <c r="H212" s="373">
        <v>17870.23</v>
      </c>
      <c r="I212" s="121">
        <f t="shared" si="12"/>
        <v>1268786.33</v>
      </c>
      <c r="J212" s="16"/>
    </row>
    <row r="213" spans="1:10">
      <c r="A213" s="23">
        <f t="shared" si="13"/>
        <v>173</v>
      </c>
      <c r="B213" s="226"/>
      <c r="C213" s="226"/>
      <c r="D213" s="136">
        <v>42880</v>
      </c>
      <c r="E213" s="136">
        <v>42928</v>
      </c>
      <c r="F213" s="136">
        <v>42933</v>
      </c>
      <c r="G213" s="25">
        <f t="shared" si="11"/>
        <v>53</v>
      </c>
      <c r="H213" s="373">
        <v>40198.200000000004</v>
      </c>
      <c r="I213" s="121">
        <f t="shared" si="12"/>
        <v>2130504.6</v>
      </c>
      <c r="J213" s="16"/>
    </row>
    <row r="214" spans="1:10">
      <c r="A214" s="23">
        <f t="shared" si="13"/>
        <v>174</v>
      </c>
      <c r="B214" s="226"/>
      <c r="C214" s="226"/>
      <c r="D214" s="136">
        <v>42869</v>
      </c>
      <c r="E214" s="136">
        <v>42928</v>
      </c>
      <c r="F214" s="136">
        <v>42933</v>
      </c>
      <c r="G214" s="25">
        <f t="shared" si="11"/>
        <v>64</v>
      </c>
      <c r="H214" s="373">
        <v>40245.800000000003</v>
      </c>
      <c r="I214" s="121">
        <f t="shared" si="12"/>
        <v>2575731.2000000002</v>
      </c>
      <c r="J214" s="16"/>
    </row>
    <row r="215" spans="1:10">
      <c r="A215" s="23">
        <f t="shared" si="13"/>
        <v>175</v>
      </c>
      <c r="B215" s="226"/>
      <c r="C215" s="226"/>
      <c r="D215" s="136">
        <v>42880</v>
      </c>
      <c r="E215" s="136">
        <v>42928</v>
      </c>
      <c r="F215" s="136">
        <v>42933</v>
      </c>
      <c r="G215" s="25">
        <f t="shared" si="11"/>
        <v>53</v>
      </c>
      <c r="H215" s="373">
        <v>38936.800000000003</v>
      </c>
      <c r="I215" s="121">
        <f t="shared" si="12"/>
        <v>2063650.4</v>
      </c>
      <c r="J215" s="16"/>
    </row>
    <row r="216" spans="1:10">
      <c r="A216" s="23">
        <f t="shared" si="13"/>
        <v>176</v>
      </c>
      <c r="B216" s="226"/>
      <c r="C216" s="226"/>
      <c r="D216" s="136">
        <v>42880</v>
      </c>
      <c r="E216" s="136">
        <v>42928</v>
      </c>
      <c r="F216" s="136">
        <v>42933</v>
      </c>
      <c r="G216" s="25">
        <f t="shared" si="11"/>
        <v>53</v>
      </c>
      <c r="H216" s="373">
        <v>39341.4</v>
      </c>
      <c r="I216" s="121">
        <f t="shared" si="12"/>
        <v>2085094.2</v>
      </c>
      <c r="J216" s="16"/>
    </row>
    <row r="217" spans="1:10">
      <c r="A217" s="23">
        <f t="shared" si="13"/>
        <v>177</v>
      </c>
      <c r="B217" s="226"/>
      <c r="C217" s="226"/>
      <c r="D217" s="136">
        <v>42880</v>
      </c>
      <c r="E217" s="136">
        <v>42928</v>
      </c>
      <c r="F217" s="136">
        <v>42933</v>
      </c>
      <c r="G217" s="25">
        <f t="shared" si="11"/>
        <v>53</v>
      </c>
      <c r="H217" s="373">
        <v>41031.200000000004</v>
      </c>
      <c r="I217" s="121">
        <f t="shared" si="12"/>
        <v>2174653.6</v>
      </c>
      <c r="J217" s="16"/>
    </row>
    <row r="218" spans="1:10">
      <c r="A218" s="23">
        <f t="shared" si="13"/>
        <v>178</v>
      </c>
      <c r="B218" s="226"/>
      <c r="C218" s="226"/>
      <c r="D218" s="136">
        <v>42862</v>
      </c>
      <c r="E218" s="136">
        <v>42928</v>
      </c>
      <c r="F218" s="136">
        <v>42933</v>
      </c>
      <c r="G218" s="25">
        <f t="shared" si="11"/>
        <v>71</v>
      </c>
      <c r="H218" s="373">
        <v>37675.4</v>
      </c>
      <c r="I218" s="121">
        <f t="shared" si="12"/>
        <v>2674953.4</v>
      </c>
      <c r="J218" s="16"/>
    </row>
    <row r="219" spans="1:10">
      <c r="A219" s="23">
        <f t="shared" si="13"/>
        <v>179</v>
      </c>
      <c r="B219" s="226"/>
      <c r="C219" s="226"/>
      <c r="D219" s="136">
        <v>42862</v>
      </c>
      <c r="E219" s="136">
        <v>42928</v>
      </c>
      <c r="F219" s="136">
        <v>42933</v>
      </c>
      <c r="G219" s="25">
        <f t="shared" si="11"/>
        <v>71</v>
      </c>
      <c r="H219" s="373">
        <v>23562</v>
      </c>
      <c r="I219" s="121">
        <f t="shared" si="12"/>
        <v>1672902</v>
      </c>
      <c r="J219" s="16"/>
    </row>
    <row r="220" spans="1:10">
      <c r="A220" s="23">
        <f t="shared" si="13"/>
        <v>180</v>
      </c>
      <c r="B220" s="226"/>
      <c r="C220" s="226"/>
      <c r="D220" s="136">
        <v>42869</v>
      </c>
      <c r="E220" s="136">
        <v>42928</v>
      </c>
      <c r="F220" s="136">
        <v>42933</v>
      </c>
      <c r="G220" s="25">
        <f t="shared" si="11"/>
        <v>64</v>
      </c>
      <c r="H220" s="373">
        <v>40245.800000000003</v>
      </c>
      <c r="I220" s="121">
        <f t="shared" si="12"/>
        <v>2575731.2000000002</v>
      </c>
      <c r="J220" s="16"/>
    </row>
    <row r="221" spans="1:10">
      <c r="A221" s="23">
        <f t="shared" si="13"/>
        <v>181</v>
      </c>
      <c r="B221" s="226"/>
      <c r="C221" s="226"/>
      <c r="D221" s="136">
        <v>42880</v>
      </c>
      <c r="E221" s="136">
        <v>42928</v>
      </c>
      <c r="F221" s="136">
        <v>42933</v>
      </c>
      <c r="G221" s="25">
        <f t="shared" si="11"/>
        <v>53</v>
      </c>
      <c r="H221" s="373">
        <v>36675.800000000003</v>
      </c>
      <c r="I221" s="121">
        <f t="shared" si="12"/>
        <v>1943817.4</v>
      </c>
      <c r="J221" s="16"/>
    </row>
    <row r="222" spans="1:10">
      <c r="A222" s="23">
        <f t="shared" si="13"/>
        <v>182</v>
      </c>
      <c r="B222" s="226"/>
      <c r="C222" s="226"/>
      <c r="D222" s="136">
        <v>42869</v>
      </c>
      <c r="E222" s="136">
        <v>42928</v>
      </c>
      <c r="F222" s="136">
        <v>42933</v>
      </c>
      <c r="G222" s="25">
        <f t="shared" si="11"/>
        <v>64</v>
      </c>
      <c r="H222" s="373">
        <v>36771</v>
      </c>
      <c r="I222" s="121">
        <f t="shared" si="12"/>
        <v>2353344</v>
      </c>
      <c r="J222" s="16"/>
    </row>
    <row r="223" spans="1:10">
      <c r="A223" s="23">
        <f t="shared" si="13"/>
        <v>183</v>
      </c>
      <c r="B223" s="226"/>
      <c r="C223" s="226"/>
      <c r="D223" s="136">
        <v>42869</v>
      </c>
      <c r="E223" s="136">
        <v>42928</v>
      </c>
      <c r="F223" s="136">
        <v>42933</v>
      </c>
      <c r="G223" s="25">
        <f t="shared" si="11"/>
        <v>64</v>
      </c>
      <c r="H223" s="373">
        <v>40198.200000000004</v>
      </c>
      <c r="I223" s="121">
        <f t="shared" si="12"/>
        <v>2572684.7999999998</v>
      </c>
      <c r="J223" s="16"/>
    </row>
    <row r="224" spans="1:10">
      <c r="A224" s="23">
        <f t="shared" si="13"/>
        <v>184</v>
      </c>
      <c r="B224" s="226"/>
      <c r="C224" s="226"/>
      <c r="D224" s="136">
        <v>42880</v>
      </c>
      <c r="E224" s="136">
        <v>42928</v>
      </c>
      <c r="F224" s="136">
        <v>42933</v>
      </c>
      <c r="G224" s="25">
        <f t="shared" si="11"/>
        <v>53</v>
      </c>
      <c r="H224" s="373">
        <v>37104.200000000004</v>
      </c>
      <c r="I224" s="121">
        <f t="shared" si="12"/>
        <v>1966522.6</v>
      </c>
      <c r="J224" s="16"/>
    </row>
    <row r="225" spans="1:10">
      <c r="A225" s="23">
        <f t="shared" si="13"/>
        <v>185</v>
      </c>
      <c r="B225" s="226"/>
      <c r="C225" s="226"/>
      <c r="D225" s="136">
        <v>42862</v>
      </c>
      <c r="E225" s="136">
        <v>42928</v>
      </c>
      <c r="F225" s="136">
        <v>42933</v>
      </c>
      <c r="G225" s="25">
        <f t="shared" si="11"/>
        <v>71</v>
      </c>
      <c r="H225" s="373">
        <v>36866.200000000004</v>
      </c>
      <c r="I225" s="121">
        <f t="shared" si="12"/>
        <v>2617500.2000000002</v>
      </c>
      <c r="J225" s="16"/>
    </row>
    <row r="226" spans="1:10">
      <c r="A226" s="23">
        <f t="shared" si="13"/>
        <v>186</v>
      </c>
      <c r="B226" s="226"/>
      <c r="C226" s="226"/>
      <c r="D226" s="136">
        <v>42880</v>
      </c>
      <c r="E226" s="136">
        <v>42928</v>
      </c>
      <c r="F226" s="136">
        <v>42933</v>
      </c>
      <c r="G226" s="25">
        <f t="shared" si="11"/>
        <v>53</v>
      </c>
      <c r="H226" s="373">
        <v>40198.200000000004</v>
      </c>
      <c r="I226" s="121">
        <f t="shared" si="12"/>
        <v>2130504.6</v>
      </c>
      <c r="J226" s="16"/>
    </row>
    <row r="227" spans="1:10">
      <c r="A227" s="23">
        <f t="shared" si="13"/>
        <v>187</v>
      </c>
      <c r="B227" s="226"/>
      <c r="C227" s="226"/>
      <c r="D227" s="136">
        <v>42869</v>
      </c>
      <c r="E227" s="136">
        <v>42928</v>
      </c>
      <c r="F227" s="136">
        <v>42933</v>
      </c>
      <c r="G227" s="25">
        <f t="shared" si="11"/>
        <v>64</v>
      </c>
      <c r="H227" s="373">
        <v>27160.560000000001</v>
      </c>
      <c r="I227" s="121">
        <f t="shared" si="12"/>
        <v>1738275.8400000001</v>
      </c>
      <c r="J227" s="16"/>
    </row>
    <row r="228" spans="1:10">
      <c r="A228" s="23">
        <f t="shared" si="13"/>
        <v>188</v>
      </c>
      <c r="B228" s="226"/>
      <c r="C228" s="226"/>
      <c r="D228" s="136">
        <v>42862</v>
      </c>
      <c r="E228" s="136">
        <v>42928</v>
      </c>
      <c r="F228" s="136">
        <v>42933</v>
      </c>
      <c r="G228" s="25">
        <f t="shared" si="11"/>
        <v>71</v>
      </c>
      <c r="H228" s="373">
        <v>39912.6</v>
      </c>
      <c r="I228" s="121">
        <f t="shared" si="12"/>
        <v>2833794.6</v>
      </c>
      <c r="J228" s="16"/>
    </row>
    <row r="229" spans="1:10">
      <c r="A229" s="23">
        <f t="shared" si="13"/>
        <v>189</v>
      </c>
      <c r="B229" s="226"/>
      <c r="C229" s="226"/>
      <c r="D229" s="136">
        <v>42869</v>
      </c>
      <c r="E229" s="136">
        <v>42928</v>
      </c>
      <c r="F229" s="136">
        <v>42933</v>
      </c>
      <c r="G229" s="25">
        <f t="shared" si="11"/>
        <v>64</v>
      </c>
      <c r="H229" s="373">
        <v>40198.200000000004</v>
      </c>
      <c r="I229" s="121">
        <f t="shared" si="12"/>
        <v>2572684.7999999998</v>
      </c>
      <c r="J229" s="16"/>
    </row>
    <row r="230" spans="1:10">
      <c r="A230" s="23">
        <f t="shared" si="13"/>
        <v>190</v>
      </c>
      <c r="B230" s="226"/>
      <c r="C230" s="226"/>
      <c r="D230" s="136">
        <v>42862</v>
      </c>
      <c r="E230" s="136">
        <v>42928</v>
      </c>
      <c r="F230" s="136">
        <v>42933</v>
      </c>
      <c r="G230" s="25">
        <f t="shared" si="11"/>
        <v>71</v>
      </c>
      <c r="H230" s="373">
        <v>39079.599999999999</v>
      </c>
      <c r="I230" s="121">
        <f t="shared" si="12"/>
        <v>2774651.6</v>
      </c>
      <c r="J230" s="16"/>
    </row>
    <row r="231" spans="1:10">
      <c r="A231" s="23">
        <f t="shared" si="13"/>
        <v>191</v>
      </c>
      <c r="B231" s="226"/>
      <c r="C231" s="226"/>
      <c r="D231" s="136">
        <v>42869</v>
      </c>
      <c r="E231" s="136">
        <v>42928</v>
      </c>
      <c r="F231" s="136">
        <v>42933</v>
      </c>
      <c r="G231" s="25">
        <f t="shared" si="11"/>
        <v>64</v>
      </c>
      <c r="H231" s="373">
        <v>37104.200000000004</v>
      </c>
      <c r="I231" s="121">
        <f t="shared" si="12"/>
        <v>2374668.7999999998</v>
      </c>
      <c r="J231" s="16"/>
    </row>
    <row r="232" spans="1:10">
      <c r="A232" s="23">
        <f t="shared" si="13"/>
        <v>192</v>
      </c>
      <c r="B232" s="226"/>
      <c r="C232" s="226"/>
      <c r="D232" s="136">
        <v>42862</v>
      </c>
      <c r="E232" s="136">
        <v>42928</v>
      </c>
      <c r="F232" s="136">
        <v>42933</v>
      </c>
      <c r="G232" s="25">
        <f t="shared" si="11"/>
        <v>71</v>
      </c>
      <c r="H232" s="373">
        <v>39960.200000000004</v>
      </c>
      <c r="I232" s="121">
        <f t="shared" si="12"/>
        <v>2837174.2</v>
      </c>
      <c r="J232" s="16"/>
    </row>
    <row r="233" spans="1:10">
      <c r="A233" s="23">
        <f t="shared" si="13"/>
        <v>193</v>
      </c>
      <c r="B233" s="226"/>
      <c r="C233" s="226"/>
      <c r="D233" s="136">
        <v>42880</v>
      </c>
      <c r="E233" s="136">
        <v>42928</v>
      </c>
      <c r="F233" s="136">
        <v>42933</v>
      </c>
      <c r="G233" s="25">
        <f t="shared" ref="G233:G296" si="14">F233-D233</f>
        <v>53</v>
      </c>
      <c r="H233" s="373">
        <v>9520</v>
      </c>
      <c r="I233" s="121">
        <f t="shared" ref="I233:I296" si="15">ROUND(G233*H233,2)</f>
        <v>504560</v>
      </c>
      <c r="J233" s="16"/>
    </row>
    <row r="234" spans="1:10">
      <c r="A234" s="23">
        <f t="shared" si="13"/>
        <v>194</v>
      </c>
      <c r="B234" s="226"/>
      <c r="C234" s="226"/>
      <c r="D234" s="136">
        <v>42880</v>
      </c>
      <c r="E234" s="136">
        <v>42928</v>
      </c>
      <c r="F234" s="136">
        <v>42933</v>
      </c>
      <c r="G234" s="25">
        <f t="shared" si="14"/>
        <v>53</v>
      </c>
      <c r="H234" s="373">
        <v>40198.200000000004</v>
      </c>
      <c r="I234" s="121">
        <f t="shared" si="15"/>
        <v>2130504.6</v>
      </c>
      <c r="J234" s="16"/>
    </row>
    <row r="235" spans="1:10">
      <c r="A235" s="23">
        <f t="shared" ref="A235:A298" si="16">A234+1</f>
        <v>195</v>
      </c>
      <c r="B235" s="226"/>
      <c r="C235" s="226"/>
      <c r="D235" s="136">
        <v>42869</v>
      </c>
      <c r="E235" s="136">
        <v>42928</v>
      </c>
      <c r="F235" s="136">
        <v>42933</v>
      </c>
      <c r="G235" s="25">
        <f t="shared" si="14"/>
        <v>64</v>
      </c>
      <c r="H235" s="373">
        <v>39841.200000000004</v>
      </c>
      <c r="I235" s="121">
        <f t="shared" si="15"/>
        <v>2549836.7999999998</v>
      </c>
      <c r="J235" s="16"/>
    </row>
    <row r="236" spans="1:10">
      <c r="A236" s="23">
        <f t="shared" si="16"/>
        <v>196</v>
      </c>
      <c r="B236" s="226"/>
      <c r="C236" s="226"/>
      <c r="D236" s="136">
        <v>42880</v>
      </c>
      <c r="E236" s="136">
        <v>42928</v>
      </c>
      <c r="F236" s="136">
        <v>42933</v>
      </c>
      <c r="G236" s="25">
        <f t="shared" si="14"/>
        <v>53</v>
      </c>
      <c r="H236" s="373">
        <v>15851.99</v>
      </c>
      <c r="I236" s="121">
        <f t="shared" si="15"/>
        <v>840155.47</v>
      </c>
      <c r="J236" s="16"/>
    </row>
    <row r="237" spans="1:10">
      <c r="A237" s="23">
        <f t="shared" si="16"/>
        <v>197</v>
      </c>
      <c r="B237" s="226"/>
      <c r="C237" s="226"/>
      <c r="D237" s="136">
        <v>42869</v>
      </c>
      <c r="E237" s="136">
        <v>42928</v>
      </c>
      <c r="F237" s="136">
        <v>42933</v>
      </c>
      <c r="G237" s="25">
        <f t="shared" si="14"/>
        <v>64</v>
      </c>
      <c r="H237" s="373">
        <v>18111.8</v>
      </c>
      <c r="I237" s="121">
        <f t="shared" si="15"/>
        <v>1159155.2</v>
      </c>
      <c r="J237" s="16"/>
    </row>
    <row r="238" spans="1:10">
      <c r="A238" s="23">
        <f t="shared" si="16"/>
        <v>198</v>
      </c>
      <c r="B238" s="226"/>
      <c r="C238" s="226"/>
      <c r="D238" s="136">
        <v>42869</v>
      </c>
      <c r="E238" s="136">
        <v>42928</v>
      </c>
      <c r="F238" s="136">
        <v>42933</v>
      </c>
      <c r="G238" s="25">
        <f t="shared" si="14"/>
        <v>64</v>
      </c>
      <c r="H238" s="373">
        <v>37532.6</v>
      </c>
      <c r="I238" s="121">
        <f t="shared" si="15"/>
        <v>2402086.4</v>
      </c>
      <c r="J238" s="16"/>
    </row>
    <row r="239" spans="1:10">
      <c r="A239" s="23">
        <f t="shared" si="16"/>
        <v>199</v>
      </c>
      <c r="B239" s="226"/>
      <c r="C239" s="226"/>
      <c r="D239" s="136">
        <v>42862</v>
      </c>
      <c r="E239" s="136">
        <v>42928</v>
      </c>
      <c r="F239" s="136">
        <v>42933</v>
      </c>
      <c r="G239" s="25">
        <f t="shared" si="14"/>
        <v>71</v>
      </c>
      <c r="H239" s="373">
        <v>36842.400000000001</v>
      </c>
      <c r="I239" s="121">
        <f t="shared" si="15"/>
        <v>2615810.4</v>
      </c>
      <c r="J239" s="16"/>
    </row>
    <row r="240" spans="1:10">
      <c r="A240" s="23">
        <f t="shared" si="16"/>
        <v>200</v>
      </c>
      <c r="B240" s="226" t="s">
        <v>268</v>
      </c>
      <c r="C240" s="226" t="s">
        <v>696</v>
      </c>
      <c r="D240" s="136">
        <v>42900</v>
      </c>
      <c r="E240" s="136">
        <v>42940</v>
      </c>
      <c r="F240" s="136">
        <v>42941</v>
      </c>
      <c r="G240" s="25">
        <f t="shared" si="14"/>
        <v>41</v>
      </c>
      <c r="H240" s="373">
        <v>3332</v>
      </c>
      <c r="I240" s="121">
        <f t="shared" si="15"/>
        <v>136612</v>
      </c>
      <c r="J240" s="16"/>
    </row>
    <row r="241" spans="1:10">
      <c r="A241" s="23">
        <f t="shared" si="16"/>
        <v>201</v>
      </c>
      <c r="B241" s="226"/>
      <c r="C241" s="226"/>
      <c r="D241" s="136">
        <v>42888</v>
      </c>
      <c r="E241" s="136">
        <v>42940</v>
      </c>
      <c r="F241" s="136">
        <v>42941</v>
      </c>
      <c r="G241" s="25">
        <f t="shared" si="14"/>
        <v>53</v>
      </c>
      <c r="H241" s="373">
        <v>40198.200000000004</v>
      </c>
      <c r="I241" s="121">
        <f t="shared" si="15"/>
        <v>2130504.6</v>
      </c>
      <c r="J241" s="16"/>
    </row>
    <row r="242" spans="1:10">
      <c r="A242" s="23">
        <f t="shared" si="16"/>
        <v>202</v>
      </c>
      <c r="B242" s="226"/>
      <c r="C242" s="226"/>
      <c r="D242" s="136">
        <v>42888</v>
      </c>
      <c r="E242" s="136">
        <v>42940</v>
      </c>
      <c r="F242" s="136">
        <v>42941</v>
      </c>
      <c r="G242" s="25">
        <f t="shared" si="14"/>
        <v>53</v>
      </c>
      <c r="H242" s="373">
        <v>41078.800000000003</v>
      </c>
      <c r="I242" s="121">
        <f t="shared" si="15"/>
        <v>2177176.4</v>
      </c>
      <c r="J242" s="16"/>
    </row>
    <row r="243" spans="1:10">
      <c r="A243" s="23">
        <f t="shared" si="16"/>
        <v>203</v>
      </c>
      <c r="B243" s="226"/>
      <c r="C243" s="226"/>
      <c r="D243" s="136">
        <v>42894</v>
      </c>
      <c r="E243" s="136">
        <v>42940</v>
      </c>
      <c r="F243" s="136">
        <v>42941</v>
      </c>
      <c r="G243" s="25">
        <f t="shared" si="14"/>
        <v>47</v>
      </c>
      <c r="H243" s="373">
        <v>40579</v>
      </c>
      <c r="I243" s="121">
        <f t="shared" si="15"/>
        <v>1907213</v>
      </c>
      <c r="J243" s="16"/>
    </row>
    <row r="244" spans="1:10">
      <c r="A244" s="23">
        <f t="shared" si="16"/>
        <v>204</v>
      </c>
      <c r="B244" s="226"/>
      <c r="C244" s="226"/>
      <c r="D244" s="136">
        <v>42888</v>
      </c>
      <c r="E244" s="136">
        <v>42940</v>
      </c>
      <c r="F244" s="136">
        <v>42941</v>
      </c>
      <c r="G244" s="25">
        <f t="shared" si="14"/>
        <v>53</v>
      </c>
      <c r="H244" s="373">
        <v>3439.1</v>
      </c>
      <c r="I244" s="121">
        <f t="shared" si="15"/>
        <v>182272.3</v>
      </c>
      <c r="J244" s="16"/>
    </row>
    <row r="245" spans="1:10">
      <c r="A245" s="23">
        <f t="shared" si="16"/>
        <v>205</v>
      </c>
      <c r="B245" s="226"/>
      <c r="C245" s="226"/>
      <c r="D245" s="136">
        <v>42900</v>
      </c>
      <c r="E245" s="136">
        <v>42940</v>
      </c>
      <c r="F245" s="136">
        <v>42941</v>
      </c>
      <c r="G245" s="25">
        <f t="shared" si="14"/>
        <v>41</v>
      </c>
      <c r="H245" s="373">
        <v>39531.800000000003</v>
      </c>
      <c r="I245" s="121">
        <f t="shared" si="15"/>
        <v>1620803.8</v>
      </c>
      <c r="J245" s="16"/>
    </row>
    <row r="246" spans="1:10">
      <c r="A246" s="23">
        <f t="shared" si="16"/>
        <v>206</v>
      </c>
      <c r="B246" s="226"/>
      <c r="C246" s="226"/>
      <c r="D246" s="136">
        <v>42900</v>
      </c>
      <c r="E246" s="136">
        <v>42940</v>
      </c>
      <c r="F246" s="136">
        <v>42941</v>
      </c>
      <c r="G246" s="25">
        <f t="shared" si="14"/>
        <v>41</v>
      </c>
      <c r="H246" s="373">
        <v>38722.6</v>
      </c>
      <c r="I246" s="121">
        <f t="shared" si="15"/>
        <v>1587626.6</v>
      </c>
      <c r="J246" s="16"/>
    </row>
    <row r="247" spans="1:10">
      <c r="A247" s="23">
        <f t="shared" si="16"/>
        <v>207</v>
      </c>
      <c r="B247" s="226"/>
      <c r="C247" s="226"/>
      <c r="D247" s="136">
        <v>42900</v>
      </c>
      <c r="E247" s="136">
        <v>42940</v>
      </c>
      <c r="F247" s="136">
        <v>42941</v>
      </c>
      <c r="G247" s="25">
        <f t="shared" si="14"/>
        <v>41</v>
      </c>
      <c r="H247" s="373">
        <v>37818.200000000004</v>
      </c>
      <c r="I247" s="121">
        <f t="shared" si="15"/>
        <v>1550546.2</v>
      </c>
      <c r="J247" s="16"/>
    </row>
    <row r="248" spans="1:10">
      <c r="A248" s="23">
        <f t="shared" si="16"/>
        <v>208</v>
      </c>
      <c r="B248" s="226"/>
      <c r="C248" s="226"/>
      <c r="D248" s="136">
        <v>42888</v>
      </c>
      <c r="E248" s="136">
        <v>42940</v>
      </c>
      <c r="F248" s="136">
        <v>42941</v>
      </c>
      <c r="G248" s="25">
        <f t="shared" si="14"/>
        <v>53</v>
      </c>
      <c r="H248" s="373">
        <v>40626.6</v>
      </c>
      <c r="I248" s="121">
        <f t="shared" si="15"/>
        <v>2153209.7999999998</v>
      </c>
      <c r="J248" s="16"/>
    </row>
    <row r="249" spans="1:10">
      <c r="A249" s="23">
        <f t="shared" si="16"/>
        <v>209</v>
      </c>
      <c r="B249" s="226"/>
      <c r="C249" s="226"/>
      <c r="D249" s="136">
        <v>42894</v>
      </c>
      <c r="E249" s="136">
        <v>42940</v>
      </c>
      <c r="F249" s="136">
        <v>42941</v>
      </c>
      <c r="G249" s="25">
        <f t="shared" si="14"/>
        <v>47</v>
      </c>
      <c r="H249" s="373">
        <v>41459.599999999999</v>
      </c>
      <c r="I249" s="121">
        <f t="shared" si="15"/>
        <v>1948601.2</v>
      </c>
      <c r="J249" s="16"/>
    </row>
    <row r="250" spans="1:10">
      <c r="A250" s="23">
        <f t="shared" si="16"/>
        <v>210</v>
      </c>
      <c r="B250" s="226"/>
      <c r="C250" s="226"/>
      <c r="D250" s="136">
        <v>42894</v>
      </c>
      <c r="E250" s="136">
        <v>42940</v>
      </c>
      <c r="F250" s="136">
        <v>42941</v>
      </c>
      <c r="G250" s="25">
        <f t="shared" si="14"/>
        <v>47</v>
      </c>
      <c r="H250" s="373">
        <v>41007.4</v>
      </c>
      <c r="I250" s="121">
        <f t="shared" si="15"/>
        <v>1927347.8</v>
      </c>
      <c r="J250" s="16"/>
    </row>
    <row r="251" spans="1:10">
      <c r="A251" s="23">
        <f t="shared" si="16"/>
        <v>211</v>
      </c>
      <c r="B251" s="226"/>
      <c r="C251" s="226"/>
      <c r="D251" s="136">
        <v>42900</v>
      </c>
      <c r="E251" s="136">
        <v>42940</v>
      </c>
      <c r="F251" s="136">
        <v>42941</v>
      </c>
      <c r="G251" s="25">
        <f t="shared" si="14"/>
        <v>41</v>
      </c>
      <c r="H251" s="373">
        <v>39055.800000000003</v>
      </c>
      <c r="I251" s="121">
        <f t="shared" si="15"/>
        <v>1601287.8</v>
      </c>
      <c r="J251" s="16"/>
    </row>
    <row r="252" spans="1:10">
      <c r="A252" s="23">
        <f t="shared" si="16"/>
        <v>212</v>
      </c>
      <c r="B252" s="226"/>
      <c r="C252" s="226"/>
      <c r="D252" s="136">
        <v>42894</v>
      </c>
      <c r="E252" s="136">
        <v>42940</v>
      </c>
      <c r="F252" s="136">
        <v>42941</v>
      </c>
      <c r="G252" s="25">
        <f t="shared" si="14"/>
        <v>47</v>
      </c>
      <c r="H252" s="373">
        <v>2884.08</v>
      </c>
      <c r="I252" s="121">
        <f t="shared" si="15"/>
        <v>135551.76</v>
      </c>
      <c r="J252" s="16"/>
    </row>
    <row r="253" spans="1:10">
      <c r="A253" s="23">
        <f t="shared" si="16"/>
        <v>213</v>
      </c>
      <c r="B253" s="226"/>
      <c r="C253" s="226"/>
      <c r="D253" s="136">
        <v>42894</v>
      </c>
      <c r="E253" s="136">
        <v>42940</v>
      </c>
      <c r="F253" s="136">
        <v>42941</v>
      </c>
      <c r="G253" s="25">
        <f t="shared" si="14"/>
        <v>47</v>
      </c>
      <c r="H253" s="373">
        <v>36628.200000000004</v>
      </c>
      <c r="I253" s="121">
        <f t="shared" si="15"/>
        <v>1721525.4</v>
      </c>
      <c r="J253" s="16"/>
    </row>
    <row r="254" spans="1:10">
      <c r="A254" s="23">
        <f t="shared" si="16"/>
        <v>214</v>
      </c>
      <c r="B254" s="226"/>
      <c r="C254" s="226"/>
      <c r="D254" s="136">
        <v>42888</v>
      </c>
      <c r="E254" s="136">
        <v>42940</v>
      </c>
      <c r="F254" s="136">
        <v>42941</v>
      </c>
      <c r="G254" s="25">
        <f t="shared" si="14"/>
        <v>53</v>
      </c>
      <c r="H254" s="373">
        <v>41031.200000000004</v>
      </c>
      <c r="I254" s="121">
        <f t="shared" si="15"/>
        <v>2174653.6</v>
      </c>
      <c r="J254" s="16"/>
    </row>
    <row r="255" spans="1:10">
      <c r="A255" s="23">
        <f t="shared" si="16"/>
        <v>215</v>
      </c>
      <c r="B255" s="226"/>
      <c r="C255" s="226"/>
      <c r="D255" s="136">
        <v>42900</v>
      </c>
      <c r="E255" s="136">
        <v>42940</v>
      </c>
      <c r="F255" s="136">
        <v>42941</v>
      </c>
      <c r="G255" s="25">
        <f t="shared" si="14"/>
        <v>41</v>
      </c>
      <c r="H255" s="373">
        <v>38697.61</v>
      </c>
      <c r="I255" s="121">
        <f t="shared" si="15"/>
        <v>1586602.01</v>
      </c>
      <c r="J255" s="16"/>
    </row>
    <row r="256" spans="1:10">
      <c r="A256" s="23">
        <f t="shared" si="16"/>
        <v>216</v>
      </c>
      <c r="B256" s="226"/>
      <c r="C256" s="226"/>
      <c r="D256" s="136">
        <v>42894</v>
      </c>
      <c r="E256" s="136">
        <v>42940</v>
      </c>
      <c r="F256" s="136">
        <v>42941</v>
      </c>
      <c r="G256" s="25">
        <f t="shared" si="14"/>
        <v>47</v>
      </c>
      <c r="H256" s="373">
        <v>39746</v>
      </c>
      <c r="I256" s="121">
        <f t="shared" si="15"/>
        <v>1868062</v>
      </c>
      <c r="J256" s="16"/>
    </row>
    <row r="257" spans="1:10">
      <c r="A257" s="23">
        <f t="shared" si="16"/>
        <v>217</v>
      </c>
      <c r="B257" s="226"/>
      <c r="C257" s="226"/>
      <c r="D257" s="136">
        <v>42900</v>
      </c>
      <c r="E257" s="136">
        <v>42940</v>
      </c>
      <c r="F257" s="136">
        <v>42941</v>
      </c>
      <c r="G257" s="25">
        <f t="shared" si="14"/>
        <v>41</v>
      </c>
      <c r="H257" s="373">
        <v>39127.200000000004</v>
      </c>
      <c r="I257" s="121">
        <f t="shared" si="15"/>
        <v>1604215.2</v>
      </c>
      <c r="J257" s="16"/>
    </row>
    <row r="258" spans="1:10">
      <c r="A258" s="23">
        <f t="shared" si="16"/>
        <v>218</v>
      </c>
      <c r="B258" s="226"/>
      <c r="C258" s="226"/>
      <c r="D258" s="136">
        <v>42900</v>
      </c>
      <c r="E258" s="136">
        <v>42940</v>
      </c>
      <c r="F258" s="136">
        <v>42941</v>
      </c>
      <c r="G258" s="25">
        <f t="shared" si="14"/>
        <v>41</v>
      </c>
      <c r="H258" s="373">
        <v>38698.800000000003</v>
      </c>
      <c r="I258" s="121">
        <f t="shared" si="15"/>
        <v>1586650.8</v>
      </c>
      <c r="J258" s="16"/>
    </row>
    <row r="259" spans="1:10">
      <c r="A259" s="23">
        <f t="shared" si="16"/>
        <v>219</v>
      </c>
      <c r="B259" s="226"/>
      <c r="C259" s="226"/>
      <c r="D259" s="136">
        <v>42900</v>
      </c>
      <c r="E259" s="136">
        <v>42940</v>
      </c>
      <c r="F259" s="136">
        <v>42941</v>
      </c>
      <c r="G259" s="25">
        <f t="shared" si="14"/>
        <v>41</v>
      </c>
      <c r="H259" s="373">
        <v>38675</v>
      </c>
      <c r="I259" s="121">
        <f t="shared" si="15"/>
        <v>1585675</v>
      </c>
      <c r="J259" s="16"/>
    </row>
    <row r="260" spans="1:10">
      <c r="A260" s="23">
        <f t="shared" si="16"/>
        <v>220</v>
      </c>
      <c r="B260" s="226"/>
      <c r="C260" s="226"/>
      <c r="D260" s="136">
        <v>42888</v>
      </c>
      <c r="E260" s="136">
        <v>42940</v>
      </c>
      <c r="F260" s="136">
        <v>42941</v>
      </c>
      <c r="G260" s="25">
        <f t="shared" si="14"/>
        <v>53</v>
      </c>
      <c r="H260" s="373">
        <v>41031.200000000004</v>
      </c>
      <c r="I260" s="121">
        <f t="shared" si="15"/>
        <v>2174653.6</v>
      </c>
      <c r="J260" s="16"/>
    </row>
    <row r="261" spans="1:10">
      <c r="A261" s="23">
        <f t="shared" si="16"/>
        <v>221</v>
      </c>
      <c r="B261" s="226"/>
      <c r="C261" s="226"/>
      <c r="D261" s="136">
        <v>42888</v>
      </c>
      <c r="E261" s="136">
        <v>42940</v>
      </c>
      <c r="F261" s="136">
        <v>42941</v>
      </c>
      <c r="G261" s="25">
        <f t="shared" si="14"/>
        <v>53</v>
      </c>
      <c r="H261" s="373">
        <v>23942.799999999999</v>
      </c>
      <c r="I261" s="121">
        <f t="shared" si="15"/>
        <v>1268968.3999999999</v>
      </c>
      <c r="J261" s="16"/>
    </row>
    <row r="262" spans="1:10">
      <c r="A262" s="23">
        <f t="shared" si="16"/>
        <v>222</v>
      </c>
      <c r="B262" s="226"/>
      <c r="C262" s="226"/>
      <c r="D262" s="136">
        <v>42894</v>
      </c>
      <c r="E262" s="136">
        <v>42940</v>
      </c>
      <c r="F262" s="136">
        <v>42941</v>
      </c>
      <c r="G262" s="25">
        <f t="shared" si="14"/>
        <v>47</v>
      </c>
      <c r="H262" s="373">
        <v>41031.200000000004</v>
      </c>
      <c r="I262" s="121">
        <f t="shared" si="15"/>
        <v>1928466.4</v>
      </c>
      <c r="J262" s="16"/>
    </row>
    <row r="263" spans="1:10">
      <c r="A263" s="23">
        <f t="shared" si="16"/>
        <v>223</v>
      </c>
      <c r="B263" s="226"/>
      <c r="C263" s="226"/>
      <c r="D263" s="136">
        <v>42900</v>
      </c>
      <c r="E263" s="136">
        <v>42940</v>
      </c>
      <c r="F263" s="136">
        <v>42941</v>
      </c>
      <c r="G263" s="25">
        <f t="shared" si="14"/>
        <v>41</v>
      </c>
      <c r="H263" s="373">
        <v>39912.6</v>
      </c>
      <c r="I263" s="121">
        <f t="shared" si="15"/>
        <v>1636416.6</v>
      </c>
      <c r="J263" s="16"/>
    </row>
    <row r="264" spans="1:10">
      <c r="A264" s="23">
        <f t="shared" si="16"/>
        <v>224</v>
      </c>
      <c r="B264" s="226"/>
      <c r="C264" s="226"/>
      <c r="D264" s="136">
        <v>42894</v>
      </c>
      <c r="E264" s="136">
        <v>42940</v>
      </c>
      <c r="F264" s="136">
        <v>42941</v>
      </c>
      <c r="G264" s="25">
        <f t="shared" si="14"/>
        <v>47</v>
      </c>
      <c r="H264" s="373">
        <v>40198.200000000004</v>
      </c>
      <c r="I264" s="121">
        <f t="shared" si="15"/>
        <v>1889315.4</v>
      </c>
      <c r="J264" s="16"/>
    </row>
    <row r="265" spans="1:10">
      <c r="A265" s="23">
        <f t="shared" si="16"/>
        <v>225</v>
      </c>
      <c r="B265" s="226"/>
      <c r="C265" s="226"/>
      <c r="D265" s="136">
        <v>42894</v>
      </c>
      <c r="E265" s="136">
        <v>42940</v>
      </c>
      <c r="F265" s="136">
        <v>42941</v>
      </c>
      <c r="G265" s="25">
        <f t="shared" si="14"/>
        <v>47</v>
      </c>
      <c r="H265" s="373">
        <v>33330.71</v>
      </c>
      <c r="I265" s="121">
        <f t="shared" si="15"/>
        <v>1566543.37</v>
      </c>
      <c r="J265" s="16"/>
    </row>
    <row r="266" spans="1:10">
      <c r="A266" s="23">
        <f t="shared" si="16"/>
        <v>226</v>
      </c>
      <c r="B266" s="226"/>
      <c r="C266" s="226"/>
      <c r="D266" s="136">
        <v>42888</v>
      </c>
      <c r="E266" s="136">
        <v>42940</v>
      </c>
      <c r="F266" s="136">
        <v>42941</v>
      </c>
      <c r="G266" s="25">
        <f t="shared" si="14"/>
        <v>53</v>
      </c>
      <c r="H266" s="373">
        <v>40198.200000000004</v>
      </c>
      <c r="I266" s="121">
        <f t="shared" si="15"/>
        <v>2130504.6</v>
      </c>
      <c r="J266" s="16"/>
    </row>
    <row r="267" spans="1:10">
      <c r="A267" s="23">
        <f t="shared" si="16"/>
        <v>227</v>
      </c>
      <c r="B267" s="226"/>
      <c r="C267" s="226"/>
      <c r="D267" s="136">
        <v>42894</v>
      </c>
      <c r="E267" s="136">
        <v>42940</v>
      </c>
      <c r="F267" s="136">
        <v>42941</v>
      </c>
      <c r="G267" s="25">
        <f t="shared" si="14"/>
        <v>47</v>
      </c>
      <c r="H267" s="373">
        <v>2895.75</v>
      </c>
      <c r="I267" s="121">
        <f t="shared" si="15"/>
        <v>136100.25</v>
      </c>
      <c r="J267" s="16"/>
    </row>
    <row r="268" spans="1:10">
      <c r="A268" s="23">
        <f t="shared" si="16"/>
        <v>228</v>
      </c>
      <c r="B268" s="226"/>
      <c r="C268" s="226"/>
      <c r="D268" s="136">
        <v>42888</v>
      </c>
      <c r="E268" s="136">
        <v>42940</v>
      </c>
      <c r="F268" s="136">
        <v>42941</v>
      </c>
      <c r="G268" s="25">
        <f t="shared" si="14"/>
        <v>53</v>
      </c>
      <c r="H268" s="373">
        <v>41031.200000000004</v>
      </c>
      <c r="I268" s="121">
        <f t="shared" si="15"/>
        <v>2174653.6</v>
      </c>
      <c r="J268" s="16"/>
    </row>
    <row r="269" spans="1:10">
      <c r="A269" s="23">
        <f t="shared" si="16"/>
        <v>229</v>
      </c>
      <c r="B269" s="226"/>
      <c r="C269" s="226"/>
      <c r="D269" s="136">
        <v>42888</v>
      </c>
      <c r="E269" s="136">
        <v>42940</v>
      </c>
      <c r="F269" s="136">
        <v>42941</v>
      </c>
      <c r="G269" s="25">
        <f t="shared" si="14"/>
        <v>53</v>
      </c>
      <c r="H269" s="373">
        <v>40198.200000000004</v>
      </c>
      <c r="I269" s="121">
        <f t="shared" si="15"/>
        <v>2130504.6</v>
      </c>
      <c r="J269" s="16"/>
    </row>
    <row r="270" spans="1:10">
      <c r="A270" s="23">
        <f t="shared" si="16"/>
        <v>230</v>
      </c>
      <c r="B270" s="226"/>
      <c r="C270" s="226"/>
      <c r="D270" s="136">
        <v>42900</v>
      </c>
      <c r="E270" s="136">
        <v>42940</v>
      </c>
      <c r="F270" s="136">
        <v>42941</v>
      </c>
      <c r="G270" s="25">
        <f t="shared" si="14"/>
        <v>41</v>
      </c>
      <c r="H270" s="373">
        <v>39484.200000000004</v>
      </c>
      <c r="I270" s="121">
        <f t="shared" si="15"/>
        <v>1618852.2</v>
      </c>
      <c r="J270" s="16"/>
    </row>
    <row r="271" spans="1:10">
      <c r="A271" s="23">
        <f t="shared" si="16"/>
        <v>231</v>
      </c>
      <c r="B271" s="226"/>
      <c r="C271" s="226"/>
      <c r="D271" s="136">
        <v>42894</v>
      </c>
      <c r="E271" s="136">
        <v>42940</v>
      </c>
      <c r="F271" s="136">
        <v>42941</v>
      </c>
      <c r="G271" s="25">
        <f t="shared" si="14"/>
        <v>47</v>
      </c>
      <c r="H271" s="373">
        <v>41007.4</v>
      </c>
      <c r="I271" s="121">
        <f t="shared" si="15"/>
        <v>1927347.8</v>
      </c>
      <c r="J271" s="16"/>
    </row>
    <row r="272" spans="1:10">
      <c r="A272" s="23">
        <f t="shared" si="16"/>
        <v>232</v>
      </c>
      <c r="B272" s="226"/>
      <c r="C272" s="226"/>
      <c r="D272" s="136">
        <v>42894</v>
      </c>
      <c r="E272" s="136">
        <v>42940</v>
      </c>
      <c r="F272" s="136">
        <v>42941</v>
      </c>
      <c r="G272" s="25">
        <f t="shared" si="14"/>
        <v>47</v>
      </c>
      <c r="H272" s="373">
        <v>35866.6</v>
      </c>
      <c r="I272" s="121">
        <f t="shared" si="15"/>
        <v>1685730.2</v>
      </c>
      <c r="J272" s="16"/>
    </row>
    <row r="273" spans="1:10">
      <c r="A273" s="23">
        <f t="shared" si="16"/>
        <v>233</v>
      </c>
      <c r="B273" s="226"/>
      <c r="C273" s="226"/>
      <c r="D273" s="136">
        <v>42888</v>
      </c>
      <c r="E273" s="136">
        <v>42940</v>
      </c>
      <c r="F273" s="136">
        <v>42941</v>
      </c>
      <c r="G273" s="25">
        <f t="shared" si="14"/>
        <v>53</v>
      </c>
      <c r="H273" s="373">
        <v>39793.599999999999</v>
      </c>
      <c r="I273" s="121">
        <f t="shared" si="15"/>
        <v>2109060.7999999998</v>
      </c>
      <c r="J273" s="16"/>
    </row>
    <row r="274" spans="1:10">
      <c r="A274" s="23">
        <f t="shared" si="16"/>
        <v>234</v>
      </c>
      <c r="B274" s="226" t="s">
        <v>268</v>
      </c>
      <c r="C274" s="226" t="s">
        <v>697</v>
      </c>
      <c r="D274" s="136">
        <v>42918</v>
      </c>
      <c r="E274" s="136">
        <v>42968</v>
      </c>
      <c r="F274" s="136">
        <v>42972</v>
      </c>
      <c r="G274" s="25">
        <f t="shared" si="14"/>
        <v>54</v>
      </c>
      <c r="H274" s="373">
        <v>37504.520000000004</v>
      </c>
      <c r="I274" s="121">
        <f t="shared" si="15"/>
        <v>2025244.08</v>
      </c>
      <c r="J274" s="16"/>
    </row>
    <row r="275" spans="1:10">
      <c r="A275" s="23">
        <f t="shared" si="16"/>
        <v>235</v>
      </c>
      <c r="B275" s="226"/>
      <c r="C275" s="226"/>
      <c r="D275" s="136">
        <v>42941</v>
      </c>
      <c r="E275" s="136">
        <v>42968</v>
      </c>
      <c r="F275" s="136">
        <v>42972</v>
      </c>
      <c r="G275" s="25">
        <f t="shared" si="14"/>
        <v>31</v>
      </c>
      <c r="H275" s="373">
        <v>37199.4</v>
      </c>
      <c r="I275" s="121">
        <f t="shared" si="15"/>
        <v>1153181.3999999999</v>
      </c>
      <c r="J275" s="16"/>
    </row>
    <row r="276" spans="1:10">
      <c r="A276" s="23">
        <f t="shared" si="16"/>
        <v>236</v>
      </c>
      <c r="B276" s="226"/>
      <c r="C276" s="226"/>
      <c r="D276" s="136">
        <v>42918</v>
      </c>
      <c r="E276" s="136">
        <v>42968</v>
      </c>
      <c r="F276" s="136">
        <v>42972</v>
      </c>
      <c r="G276" s="25">
        <f t="shared" si="14"/>
        <v>54</v>
      </c>
      <c r="H276" s="373">
        <v>39531.800000000003</v>
      </c>
      <c r="I276" s="121">
        <f t="shared" si="15"/>
        <v>2134717.2000000002</v>
      </c>
      <c r="J276" s="16"/>
    </row>
    <row r="277" spans="1:10">
      <c r="A277" s="23">
        <f t="shared" si="16"/>
        <v>237</v>
      </c>
      <c r="B277" s="226"/>
      <c r="C277" s="226"/>
      <c r="D277" s="136">
        <v>42941</v>
      </c>
      <c r="E277" s="136">
        <v>42968</v>
      </c>
      <c r="F277" s="136">
        <v>42972</v>
      </c>
      <c r="G277" s="25">
        <f t="shared" si="14"/>
        <v>31</v>
      </c>
      <c r="H277" s="373">
        <v>36009.4</v>
      </c>
      <c r="I277" s="121">
        <f t="shared" si="15"/>
        <v>1116291.3999999999</v>
      </c>
      <c r="J277" s="16"/>
    </row>
    <row r="278" spans="1:10">
      <c r="A278" s="23">
        <f t="shared" si="16"/>
        <v>238</v>
      </c>
      <c r="B278" s="226"/>
      <c r="C278" s="226"/>
      <c r="D278" s="136">
        <v>42926</v>
      </c>
      <c r="E278" s="136">
        <v>42968</v>
      </c>
      <c r="F278" s="136">
        <v>42972</v>
      </c>
      <c r="G278" s="25">
        <f t="shared" si="14"/>
        <v>46</v>
      </c>
      <c r="H278" s="373">
        <v>39412.800000000003</v>
      </c>
      <c r="I278" s="121">
        <f t="shared" si="15"/>
        <v>1812988.8</v>
      </c>
      <c r="J278" s="16"/>
    </row>
    <row r="279" spans="1:10">
      <c r="A279" s="23">
        <f t="shared" si="16"/>
        <v>239</v>
      </c>
      <c r="B279" s="226"/>
      <c r="C279" s="226"/>
      <c r="D279" s="136">
        <v>42933</v>
      </c>
      <c r="E279" s="136">
        <v>42968</v>
      </c>
      <c r="F279" s="136">
        <v>42972</v>
      </c>
      <c r="G279" s="25">
        <f t="shared" si="14"/>
        <v>39</v>
      </c>
      <c r="H279" s="373">
        <v>39389</v>
      </c>
      <c r="I279" s="121">
        <f t="shared" si="15"/>
        <v>1536171</v>
      </c>
      <c r="J279" s="16"/>
    </row>
    <row r="280" spans="1:10">
      <c r="A280" s="23">
        <f t="shared" si="16"/>
        <v>240</v>
      </c>
      <c r="B280" s="226"/>
      <c r="C280" s="226"/>
      <c r="D280" s="136">
        <v>42941</v>
      </c>
      <c r="E280" s="136">
        <v>42968</v>
      </c>
      <c r="F280" s="136">
        <v>42972</v>
      </c>
      <c r="G280" s="25">
        <f t="shared" si="14"/>
        <v>31</v>
      </c>
      <c r="H280" s="373">
        <v>39055.800000000003</v>
      </c>
      <c r="I280" s="121">
        <f t="shared" si="15"/>
        <v>1210729.8</v>
      </c>
      <c r="J280" s="16"/>
    </row>
    <row r="281" spans="1:10">
      <c r="A281" s="23">
        <f t="shared" si="16"/>
        <v>241</v>
      </c>
      <c r="B281" s="226"/>
      <c r="C281" s="226"/>
      <c r="D281" s="136">
        <v>42926</v>
      </c>
      <c r="E281" s="136">
        <v>42968</v>
      </c>
      <c r="F281" s="136">
        <v>42972</v>
      </c>
      <c r="G281" s="25">
        <f t="shared" si="14"/>
        <v>46</v>
      </c>
      <c r="H281" s="373">
        <v>35890.400000000001</v>
      </c>
      <c r="I281" s="121">
        <f t="shared" si="15"/>
        <v>1650958.4</v>
      </c>
      <c r="J281" s="16"/>
    </row>
    <row r="282" spans="1:10">
      <c r="A282" s="23">
        <f t="shared" si="16"/>
        <v>242</v>
      </c>
      <c r="B282" s="226"/>
      <c r="C282" s="226"/>
      <c r="D282" s="136">
        <v>42918</v>
      </c>
      <c r="E282" s="136">
        <v>42968</v>
      </c>
      <c r="F282" s="136">
        <v>42972</v>
      </c>
      <c r="G282" s="25">
        <f t="shared" si="14"/>
        <v>54</v>
      </c>
      <c r="H282" s="373">
        <v>30130.799999999999</v>
      </c>
      <c r="I282" s="121">
        <f t="shared" si="15"/>
        <v>1627063.2</v>
      </c>
      <c r="J282" s="16"/>
    </row>
    <row r="283" spans="1:10">
      <c r="A283" s="23">
        <f t="shared" si="16"/>
        <v>243</v>
      </c>
      <c r="B283" s="226"/>
      <c r="C283" s="226"/>
      <c r="D283" s="136">
        <v>42941</v>
      </c>
      <c r="E283" s="136">
        <v>42968</v>
      </c>
      <c r="F283" s="136">
        <v>42972</v>
      </c>
      <c r="G283" s="25">
        <f t="shared" si="14"/>
        <v>31</v>
      </c>
      <c r="H283" s="373">
        <v>2881.47</v>
      </c>
      <c r="I283" s="121">
        <f t="shared" si="15"/>
        <v>89325.57</v>
      </c>
      <c r="J283" s="16"/>
    </row>
    <row r="284" spans="1:10">
      <c r="A284" s="23">
        <f t="shared" si="16"/>
        <v>244</v>
      </c>
      <c r="B284" s="226"/>
      <c r="C284" s="226"/>
      <c r="D284" s="136">
        <v>42926</v>
      </c>
      <c r="E284" s="136">
        <v>42968</v>
      </c>
      <c r="F284" s="136">
        <v>42972</v>
      </c>
      <c r="G284" s="25">
        <f t="shared" si="14"/>
        <v>46</v>
      </c>
      <c r="H284" s="373">
        <v>35938</v>
      </c>
      <c r="I284" s="121">
        <f t="shared" si="15"/>
        <v>1653148</v>
      </c>
      <c r="J284" s="16"/>
    </row>
    <row r="285" spans="1:10">
      <c r="A285" s="23">
        <f t="shared" si="16"/>
        <v>245</v>
      </c>
      <c r="B285" s="226"/>
      <c r="C285" s="226"/>
      <c r="D285" s="136">
        <v>42918</v>
      </c>
      <c r="E285" s="136">
        <v>42968</v>
      </c>
      <c r="F285" s="136">
        <v>42972</v>
      </c>
      <c r="G285" s="25">
        <f t="shared" si="14"/>
        <v>54</v>
      </c>
      <c r="H285" s="373">
        <v>35400.120000000003</v>
      </c>
      <c r="I285" s="121">
        <f t="shared" si="15"/>
        <v>1911606.48</v>
      </c>
      <c r="J285" s="16"/>
    </row>
    <row r="286" spans="1:10">
      <c r="A286" s="23">
        <f t="shared" si="16"/>
        <v>246</v>
      </c>
      <c r="B286" s="226"/>
      <c r="C286" s="226"/>
      <c r="D286" s="136">
        <v>42941</v>
      </c>
      <c r="E286" s="136">
        <v>42968</v>
      </c>
      <c r="F286" s="136">
        <v>42972</v>
      </c>
      <c r="G286" s="25">
        <f t="shared" si="14"/>
        <v>31</v>
      </c>
      <c r="H286" s="373">
        <v>37810.58</v>
      </c>
      <c r="I286" s="121">
        <f t="shared" si="15"/>
        <v>1172127.98</v>
      </c>
      <c r="J286" s="16"/>
    </row>
    <row r="287" spans="1:10">
      <c r="A287" s="23">
        <f t="shared" si="16"/>
        <v>247</v>
      </c>
      <c r="B287" s="226"/>
      <c r="C287" s="226"/>
      <c r="D287" s="136">
        <v>42926</v>
      </c>
      <c r="E287" s="136">
        <v>42968</v>
      </c>
      <c r="F287" s="136">
        <v>42972</v>
      </c>
      <c r="G287" s="25">
        <f t="shared" si="14"/>
        <v>46</v>
      </c>
      <c r="H287" s="373">
        <v>40269.599999999999</v>
      </c>
      <c r="I287" s="121">
        <f t="shared" si="15"/>
        <v>1852401.6</v>
      </c>
      <c r="J287" s="16"/>
    </row>
    <row r="288" spans="1:10">
      <c r="A288" s="23">
        <f t="shared" si="16"/>
        <v>248</v>
      </c>
      <c r="B288" s="226"/>
      <c r="C288" s="226"/>
      <c r="D288" s="136">
        <v>42926</v>
      </c>
      <c r="E288" s="136">
        <v>42968</v>
      </c>
      <c r="F288" s="136">
        <v>42972</v>
      </c>
      <c r="G288" s="25">
        <f t="shared" si="14"/>
        <v>46</v>
      </c>
      <c r="H288" s="373">
        <v>28617.83</v>
      </c>
      <c r="I288" s="121">
        <f t="shared" si="15"/>
        <v>1316420.18</v>
      </c>
      <c r="J288" s="16"/>
    </row>
    <row r="289" spans="1:10">
      <c r="A289" s="23">
        <f t="shared" si="16"/>
        <v>249</v>
      </c>
      <c r="B289" s="226"/>
      <c r="C289" s="226"/>
      <c r="D289" s="136">
        <v>42926</v>
      </c>
      <c r="E289" s="136">
        <v>42968</v>
      </c>
      <c r="F289" s="136">
        <v>42972</v>
      </c>
      <c r="G289" s="25">
        <f t="shared" si="14"/>
        <v>46</v>
      </c>
      <c r="H289" s="373">
        <v>2887.42</v>
      </c>
      <c r="I289" s="121">
        <f t="shared" si="15"/>
        <v>132821.32</v>
      </c>
      <c r="J289" s="16"/>
    </row>
    <row r="290" spans="1:10">
      <c r="A290" s="23">
        <f t="shared" si="16"/>
        <v>250</v>
      </c>
      <c r="B290" s="226"/>
      <c r="C290" s="226"/>
      <c r="D290" s="136">
        <v>42926</v>
      </c>
      <c r="E290" s="136">
        <v>42968</v>
      </c>
      <c r="F290" s="136">
        <v>42972</v>
      </c>
      <c r="G290" s="25">
        <f t="shared" si="14"/>
        <v>46</v>
      </c>
      <c r="H290" s="373">
        <v>36723.4</v>
      </c>
      <c r="I290" s="121">
        <f t="shared" si="15"/>
        <v>1689276.4</v>
      </c>
      <c r="J290" s="16"/>
    </row>
    <row r="291" spans="1:10">
      <c r="A291" s="23">
        <f t="shared" si="16"/>
        <v>251</v>
      </c>
      <c r="B291" s="226"/>
      <c r="C291" s="226"/>
      <c r="D291" s="136">
        <v>42933</v>
      </c>
      <c r="E291" s="136">
        <v>42968</v>
      </c>
      <c r="F291" s="136">
        <v>42972</v>
      </c>
      <c r="G291" s="25">
        <f t="shared" si="14"/>
        <v>39</v>
      </c>
      <c r="H291" s="373">
        <v>37580.200000000004</v>
      </c>
      <c r="I291" s="121">
        <f t="shared" si="15"/>
        <v>1465627.8</v>
      </c>
      <c r="J291" s="16"/>
    </row>
    <row r="292" spans="1:10">
      <c r="A292" s="23">
        <f t="shared" si="16"/>
        <v>252</v>
      </c>
      <c r="B292" s="226"/>
      <c r="C292" s="226"/>
      <c r="D292" s="136">
        <v>42933</v>
      </c>
      <c r="E292" s="136">
        <v>42968</v>
      </c>
      <c r="F292" s="136">
        <v>42972</v>
      </c>
      <c r="G292" s="25">
        <f t="shared" si="14"/>
        <v>39</v>
      </c>
      <c r="H292" s="373">
        <v>39793.599999999999</v>
      </c>
      <c r="I292" s="121">
        <f t="shared" si="15"/>
        <v>1551950.4</v>
      </c>
      <c r="J292" s="16"/>
    </row>
    <row r="293" spans="1:10">
      <c r="A293" s="23">
        <f t="shared" si="16"/>
        <v>253</v>
      </c>
      <c r="B293" s="226"/>
      <c r="C293" s="226"/>
      <c r="D293" s="136">
        <v>42941</v>
      </c>
      <c r="E293" s="136">
        <v>42968</v>
      </c>
      <c r="F293" s="136">
        <v>42972</v>
      </c>
      <c r="G293" s="25">
        <f t="shared" si="14"/>
        <v>31</v>
      </c>
      <c r="H293" s="373">
        <v>37627.800000000003</v>
      </c>
      <c r="I293" s="121">
        <f t="shared" si="15"/>
        <v>1166461.8</v>
      </c>
      <c r="J293" s="16"/>
    </row>
    <row r="294" spans="1:10">
      <c r="A294" s="23">
        <f t="shared" si="16"/>
        <v>254</v>
      </c>
      <c r="B294" s="226"/>
      <c r="C294" s="226"/>
      <c r="D294" s="136">
        <v>42933</v>
      </c>
      <c r="E294" s="136">
        <v>42968</v>
      </c>
      <c r="F294" s="136">
        <v>42972</v>
      </c>
      <c r="G294" s="25">
        <f t="shared" si="14"/>
        <v>39</v>
      </c>
      <c r="H294" s="373">
        <v>40674.200000000004</v>
      </c>
      <c r="I294" s="121">
        <f t="shared" si="15"/>
        <v>1586293.8</v>
      </c>
      <c r="J294" s="16"/>
    </row>
    <row r="295" spans="1:10">
      <c r="A295" s="23">
        <f t="shared" si="16"/>
        <v>255</v>
      </c>
      <c r="B295" s="226"/>
      <c r="C295" s="226"/>
      <c r="D295" s="136">
        <v>42926</v>
      </c>
      <c r="E295" s="136">
        <v>42968</v>
      </c>
      <c r="F295" s="136">
        <v>42972</v>
      </c>
      <c r="G295" s="25">
        <f t="shared" si="14"/>
        <v>46</v>
      </c>
      <c r="H295" s="373">
        <v>38222.800000000003</v>
      </c>
      <c r="I295" s="121">
        <f t="shared" si="15"/>
        <v>1758248.8</v>
      </c>
      <c r="J295" s="16"/>
    </row>
    <row r="296" spans="1:10">
      <c r="A296" s="23">
        <f t="shared" si="16"/>
        <v>256</v>
      </c>
      <c r="B296" s="226"/>
      <c r="C296" s="226"/>
      <c r="D296" s="136">
        <v>42933</v>
      </c>
      <c r="E296" s="136">
        <v>42968</v>
      </c>
      <c r="F296" s="136">
        <v>42972</v>
      </c>
      <c r="G296" s="25">
        <f t="shared" si="14"/>
        <v>39</v>
      </c>
      <c r="H296" s="373">
        <v>11233.6</v>
      </c>
      <c r="I296" s="121">
        <f t="shared" si="15"/>
        <v>438110.4</v>
      </c>
      <c r="J296" s="16"/>
    </row>
    <row r="297" spans="1:10">
      <c r="A297" s="23">
        <f t="shared" si="16"/>
        <v>257</v>
      </c>
      <c r="B297" s="226"/>
      <c r="C297" s="226"/>
      <c r="D297" s="136">
        <v>42926</v>
      </c>
      <c r="E297" s="136">
        <v>42968</v>
      </c>
      <c r="F297" s="136">
        <v>42972</v>
      </c>
      <c r="G297" s="25">
        <f t="shared" ref="G297:G351" si="17">F297-D297</f>
        <v>46</v>
      </c>
      <c r="H297" s="373">
        <v>4188.8</v>
      </c>
      <c r="I297" s="121">
        <f t="shared" ref="I297:I351" si="18">ROUND(G297*H297,2)</f>
        <v>192684.79999999999</v>
      </c>
      <c r="J297" s="16"/>
    </row>
    <row r="298" spans="1:10">
      <c r="A298" s="23">
        <f t="shared" si="16"/>
        <v>258</v>
      </c>
      <c r="B298" s="226"/>
      <c r="C298" s="226"/>
      <c r="D298" s="136">
        <v>42933</v>
      </c>
      <c r="E298" s="136">
        <v>42968</v>
      </c>
      <c r="F298" s="136">
        <v>42972</v>
      </c>
      <c r="G298" s="25">
        <f t="shared" si="17"/>
        <v>39</v>
      </c>
      <c r="H298" s="373">
        <v>39793.599999999999</v>
      </c>
      <c r="I298" s="121">
        <f t="shared" si="18"/>
        <v>1551950.4</v>
      </c>
      <c r="J298" s="16"/>
    </row>
    <row r="299" spans="1:10">
      <c r="A299" s="23">
        <f t="shared" ref="A299:A430" si="19">A298+1</f>
        <v>259</v>
      </c>
      <c r="B299" s="226"/>
      <c r="C299" s="226"/>
      <c r="D299" s="136">
        <v>42941</v>
      </c>
      <c r="E299" s="136">
        <v>42968</v>
      </c>
      <c r="F299" s="136">
        <v>42972</v>
      </c>
      <c r="G299" s="25">
        <f t="shared" si="17"/>
        <v>31</v>
      </c>
      <c r="H299" s="373">
        <v>36771</v>
      </c>
      <c r="I299" s="121">
        <f t="shared" si="18"/>
        <v>1139901</v>
      </c>
      <c r="J299" s="16"/>
    </row>
    <row r="300" spans="1:10">
      <c r="A300" s="23">
        <f t="shared" si="19"/>
        <v>260</v>
      </c>
      <c r="B300" s="226"/>
      <c r="C300" s="226"/>
      <c r="D300" s="136">
        <v>42933</v>
      </c>
      <c r="E300" s="136">
        <v>42968</v>
      </c>
      <c r="F300" s="136">
        <v>42972</v>
      </c>
      <c r="G300" s="25">
        <f t="shared" si="17"/>
        <v>39</v>
      </c>
      <c r="H300" s="373">
        <v>39389</v>
      </c>
      <c r="I300" s="121">
        <f t="shared" si="18"/>
        <v>1536171</v>
      </c>
      <c r="J300" s="16"/>
    </row>
    <row r="301" spans="1:10">
      <c r="A301" s="23">
        <f t="shared" si="19"/>
        <v>261</v>
      </c>
      <c r="B301" s="226"/>
      <c r="C301" s="226"/>
      <c r="D301" s="136">
        <v>42941</v>
      </c>
      <c r="E301" s="136">
        <v>42968</v>
      </c>
      <c r="F301" s="136">
        <v>42972</v>
      </c>
      <c r="G301" s="25">
        <f t="shared" si="17"/>
        <v>31</v>
      </c>
      <c r="H301" s="373">
        <v>9282</v>
      </c>
      <c r="I301" s="121">
        <f t="shared" si="18"/>
        <v>287742</v>
      </c>
      <c r="J301" s="16"/>
    </row>
    <row r="302" spans="1:10">
      <c r="A302" s="23">
        <f t="shared" si="19"/>
        <v>262</v>
      </c>
      <c r="B302" s="226"/>
      <c r="C302" s="226"/>
      <c r="D302" s="136">
        <v>42941</v>
      </c>
      <c r="E302" s="136">
        <v>42968</v>
      </c>
      <c r="F302" s="136">
        <v>42972</v>
      </c>
      <c r="G302" s="25">
        <f t="shared" si="17"/>
        <v>31</v>
      </c>
      <c r="H302" s="373">
        <v>40698</v>
      </c>
      <c r="I302" s="121">
        <f t="shared" si="18"/>
        <v>1261638</v>
      </c>
      <c r="J302" s="16"/>
    </row>
    <row r="303" spans="1:10">
      <c r="A303" s="23">
        <f t="shared" si="19"/>
        <v>263</v>
      </c>
      <c r="B303" s="226"/>
      <c r="C303" s="226"/>
      <c r="D303" s="136">
        <v>42933</v>
      </c>
      <c r="E303" s="136">
        <v>42968</v>
      </c>
      <c r="F303" s="136">
        <v>42972</v>
      </c>
      <c r="G303" s="25">
        <f t="shared" si="17"/>
        <v>39</v>
      </c>
      <c r="H303" s="373">
        <v>29040.76</v>
      </c>
      <c r="I303" s="121">
        <f t="shared" si="18"/>
        <v>1132589.6399999999</v>
      </c>
      <c r="J303" s="16"/>
    </row>
    <row r="304" spans="1:10">
      <c r="A304" s="23">
        <f t="shared" si="19"/>
        <v>264</v>
      </c>
      <c r="B304" s="226"/>
      <c r="C304" s="226"/>
      <c r="D304" s="136">
        <v>42941</v>
      </c>
      <c r="E304" s="136">
        <v>42968</v>
      </c>
      <c r="F304" s="136">
        <v>42972</v>
      </c>
      <c r="G304" s="25">
        <f t="shared" si="17"/>
        <v>31</v>
      </c>
      <c r="H304" s="373">
        <v>38032.400000000001</v>
      </c>
      <c r="I304" s="121">
        <f t="shared" si="18"/>
        <v>1179004.3999999999</v>
      </c>
      <c r="J304" s="16"/>
    </row>
    <row r="305" spans="1:10">
      <c r="A305" s="23">
        <f t="shared" si="19"/>
        <v>265</v>
      </c>
      <c r="B305" s="226"/>
      <c r="C305" s="226"/>
      <c r="D305" s="136">
        <v>42926</v>
      </c>
      <c r="E305" s="136">
        <v>42968</v>
      </c>
      <c r="F305" s="136">
        <v>42972</v>
      </c>
      <c r="G305" s="25">
        <f t="shared" si="17"/>
        <v>46</v>
      </c>
      <c r="H305" s="373">
        <v>41150.200000000004</v>
      </c>
      <c r="I305" s="121">
        <f t="shared" si="18"/>
        <v>1892909.2</v>
      </c>
      <c r="J305" s="16"/>
    </row>
    <row r="306" spans="1:10">
      <c r="A306" s="23">
        <f t="shared" si="19"/>
        <v>266</v>
      </c>
      <c r="B306" s="226"/>
      <c r="C306" s="226"/>
      <c r="D306" s="136">
        <v>42918</v>
      </c>
      <c r="E306" s="136">
        <v>42968</v>
      </c>
      <c r="F306" s="136">
        <v>42972</v>
      </c>
      <c r="G306" s="25">
        <f t="shared" si="17"/>
        <v>54</v>
      </c>
      <c r="H306" s="373">
        <v>38722.6</v>
      </c>
      <c r="I306" s="121">
        <f t="shared" si="18"/>
        <v>2091020.4</v>
      </c>
      <c r="J306" s="16"/>
    </row>
    <row r="307" spans="1:10">
      <c r="A307" s="23">
        <f t="shared" si="19"/>
        <v>267</v>
      </c>
      <c r="B307" s="226"/>
      <c r="C307" s="226"/>
      <c r="D307" s="136">
        <v>42926</v>
      </c>
      <c r="E307" s="136">
        <v>42968</v>
      </c>
      <c r="F307" s="136">
        <v>42972</v>
      </c>
      <c r="G307" s="25">
        <f t="shared" si="17"/>
        <v>46</v>
      </c>
      <c r="H307" s="373">
        <v>40698</v>
      </c>
      <c r="I307" s="121">
        <f t="shared" si="18"/>
        <v>1872108</v>
      </c>
      <c r="J307" s="16"/>
    </row>
    <row r="308" spans="1:10">
      <c r="A308" s="23">
        <f t="shared" si="19"/>
        <v>268</v>
      </c>
      <c r="B308" s="226"/>
      <c r="C308" s="226"/>
      <c r="D308" s="136">
        <v>42926</v>
      </c>
      <c r="E308" s="136">
        <v>42968</v>
      </c>
      <c r="F308" s="136">
        <v>42972</v>
      </c>
      <c r="G308" s="25">
        <f t="shared" si="17"/>
        <v>46</v>
      </c>
      <c r="H308" s="373">
        <v>40698</v>
      </c>
      <c r="I308" s="121">
        <f t="shared" si="18"/>
        <v>1872108</v>
      </c>
      <c r="J308" s="16"/>
    </row>
    <row r="309" spans="1:10">
      <c r="A309" s="23">
        <f t="shared" si="19"/>
        <v>269</v>
      </c>
      <c r="B309" s="226"/>
      <c r="C309" s="226"/>
      <c r="D309" s="136">
        <v>42918</v>
      </c>
      <c r="E309" s="136">
        <v>42968</v>
      </c>
      <c r="F309" s="136">
        <v>42972</v>
      </c>
      <c r="G309" s="25">
        <f t="shared" si="17"/>
        <v>54</v>
      </c>
      <c r="H309" s="373">
        <v>37135.85</v>
      </c>
      <c r="I309" s="121">
        <f t="shared" si="18"/>
        <v>2005335.9</v>
      </c>
      <c r="J309" s="16"/>
    </row>
    <row r="310" spans="1:10">
      <c r="A310" s="23">
        <f t="shared" si="19"/>
        <v>270</v>
      </c>
      <c r="B310" s="226"/>
      <c r="C310" s="226"/>
      <c r="D310" s="136">
        <v>42933</v>
      </c>
      <c r="E310" s="136">
        <v>42968</v>
      </c>
      <c r="F310" s="136">
        <v>42972</v>
      </c>
      <c r="G310" s="25">
        <f t="shared" si="17"/>
        <v>39</v>
      </c>
      <c r="H310" s="373">
        <v>40222</v>
      </c>
      <c r="I310" s="121">
        <f t="shared" si="18"/>
        <v>1568658</v>
      </c>
      <c r="J310" s="16"/>
    </row>
    <row r="311" spans="1:10">
      <c r="A311" s="23">
        <f t="shared" si="19"/>
        <v>271</v>
      </c>
      <c r="B311" s="226"/>
      <c r="C311" s="226"/>
      <c r="D311" s="136">
        <v>42941</v>
      </c>
      <c r="E311" s="136">
        <v>42968</v>
      </c>
      <c r="F311" s="136">
        <v>42972</v>
      </c>
      <c r="G311" s="25">
        <f t="shared" si="17"/>
        <v>31</v>
      </c>
      <c r="H311" s="373">
        <v>38879.68</v>
      </c>
      <c r="I311" s="121">
        <f t="shared" si="18"/>
        <v>1205270.08</v>
      </c>
      <c r="J311" s="16"/>
    </row>
    <row r="312" spans="1:10">
      <c r="A312" s="23">
        <f t="shared" si="19"/>
        <v>272</v>
      </c>
      <c r="B312" s="226"/>
      <c r="C312" s="226"/>
      <c r="D312" s="136">
        <v>42918</v>
      </c>
      <c r="E312" s="136">
        <v>42968</v>
      </c>
      <c r="F312" s="136">
        <v>42972</v>
      </c>
      <c r="G312" s="25">
        <f t="shared" si="17"/>
        <v>54</v>
      </c>
      <c r="H312" s="373">
        <v>39984</v>
      </c>
      <c r="I312" s="121">
        <f t="shared" si="18"/>
        <v>2159136</v>
      </c>
      <c r="J312" s="16"/>
    </row>
    <row r="313" spans="1:10">
      <c r="A313" s="23">
        <f t="shared" si="19"/>
        <v>273</v>
      </c>
      <c r="B313" s="226"/>
      <c r="C313" s="226"/>
      <c r="D313" s="136">
        <v>42941</v>
      </c>
      <c r="E313" s="136">
        <v>42968</v>
      </c>
      <c r="F313" s="136">
        <v>42972</v>
      </c>
      <c r="G313" s="25">
        <f t="shared" si="17"/>
        <v>31</v>
      </c>
      <c r="H313" s="373">
        <v>39484.200000000004</v>
      </c>
      <c r="I313" s="121">
        <f t="shared" si="18"/>
        <v>1224010.2</v>
      </c>
      <c r="J313" s="16"/>
    </row>
    <row r="314" spans="1:10">
      <c r="A314" s="23">
        <f t="shared" si="19"/>
        <v>274</v>
      </c>
      <c r="B314" s="226"/>
      <c r="C314" s="226"/>
      <c r="D314" s="136">
        <v>42933</v>
      </c>
      <c r="E314" s="136">
        <v>42968</v>
      </c>
      <c r="F314" s="136">
        <v>42972</v>
      </c>
      <c r="G314" s="25">
        <f t="shared" si="17"/>
        <v>39</v>
      </c>
      <c r="H314" s="373">
        <v>39365.200000000004</v>
      </c>
      <c r="I314" s="121">
        <f t="shared" si="18"/>
        <v>1535242.8</v>
      </c>
      <c r="J314" s="16"/>
    </row>
    <row r="315" spans="1:10">
      <c r="A315" s="23">
        <f t="shared" si="19"/>
        <v>275</v>
      </c>
      <c r="B315" s="226"/>
      <c r="C315" s="226"/>
      <c r="D315" s="136">
        <v>42918</v>
      </c>
      <c r="E315" s="136">
        <v>42968</v>
      </c>
      <c r="F315" s="136">
        <v>42972</v>
      </c>
      <c r="G315" s="25">
        <f t="shared" si="17"/>
        <v>54</v>
      </c>
      <c r="H315" s="373">
        <v>39579.4</v>
      </c>
      <c r="I315" s="121">
        <f t="shared" si="18"/>
        <v>2137287.6</v>
      </c>
      <c r="J315" s="16"/>
    </row>
    <row r="316" spans="1:10">
      <c r="A316" s="23">
        <f t="shared" si="19"/>
        <v>276</v>
      </c>
      <c r="B316" s="226"/>
      <c r="C316" s="226"/>
      <c r="D316" s="136">
        <v>42918</v>
      </c>
      <c r="E316" s="136">
        <v>42968</v>
      </c>
      <c r="F316" s="136">
        <v>42972</v>
      </c>
      <c r="G316" s="25">
        <f t="shared" si="17"/>
        <v>54</v>
      </c>
      <c r="H316" s="373">
        <v>40007.800000000003</v>
      </c>
      <c r="I316" s="121">
        <f t="shared" si="18"/>
        <v>2160421.2000000002</v>
      </c>
      <c r="J316" s="16"/>
    </row>
    <row r="317" spans="1:10">
      <c r="A317" s="23">
        <f t="shared" si="19"/>
        <v>277</v>
      </c>
      <c r="B317" s="226"/>
      <c r="C317" s="226"/>
      <c r="D317" s="136">
        <v>42933</v>
      </c>
      <c r="E317" s="136">
        <v>42968</v>
      </c>
      <c r="F317" s="136">
        <v>42972</v>
      </c>
      <c r="G317" s="25">
        <f t="shared" si="17"/>
        <v>39</v>
      </c>
      <c r="H317" s="373">
        <v>37532.6</v>
      </c>
      <c r="I317" s="121">
        <f t="shared" si="18"/>
        <v>1463771.4</v>
      </c>
      <c r="J317" s="16"/>
    </row>
    <row r="318" spans="1:10">
      <c r="A318" s="23">
        <f t="shared" si="19"/>
        <v>278</v>
      </c>
      <c r="B318" s="226"/>
      <c r="C318" s="226"/>
      <c r="D318" s="136">
        <v>42918</v>
      </c>
      <c r="E318" s="136">
        <v>42968</v>
      </c>
      <c r="F318" s="136">
        <v>42972</v>
      </c>
      <c r="G318" s="25">
        <f t="shared" si="17"/>
        <v>54</v>
      </c>
      <c r="H318" s="373">
        <v>38508.400000000001</v>
      </c>
      <c r="I318" s="121">
        <f t="shared" si="18"/>
        <v>2079453.6</v>
      </c>
      <c r="J318" s="16"/>
    </row>
    <row r="319" spans="1:10">
      <c r="A319" s="23">
        <f t="shared" si="19"/>
        <v>279</v>
      </c>
      <c r="B319" s="226" t="s">
        <v>268</v>
      </c>
      <c r="C319" s="226" t="s">
        <v>698</v>
      </c>
      <c r="D319" s="136">
        <v>42972</v>
      </c>
      <c r="E319" s="136">
        <v>42999</v>
      </c>
      <c r="F319" s="136">
        <v>43003</v>
      </c>
      <c r="G319" s="25">
        <f t="shared" si="17"/>
        <v>31</v>
      </c>
      <c r="H319" s="373">
        <v>39650.800000000003</v>
      </c>
      <c r="I319" s="121">
        <f t="shared" si="18"/>
        <v>1229174.8</v>
      </c>
      <c r="J319" s="16"/>
    </row>
    <row r="320" spans="1:10">
      <c r="A320" s="23">
        <f t="shared" si="19"/>
        <v>280</v>
      </c>
      <c r="B320" s="226"/>
      <c r="C320" s="226"/>
      <c r="D320" s="136">
        <v>42963</v>
      </c>
      <c r="E320" s="136">
        <v>42999</v>
      </c>
      <c r="F320" s="136">
        <v>43003</v>
      </c>
      <c r="G320" s="25">
        <f t="shared" si="17"/>
        <v>40</v>
      </c>
      <c r="H320" s="373">
        <v>39032</v>
      </c>
      <c r="I320" s="121">
        <f t="shared" si="18"/>
        <v>1561280</v>
      </c>
      <c r="J320" s="16"/>
    </row>
    <row r="321" spans="1:10">
      <c r="A321" s="23">
        <f t="shared" si="19"/>
        <v>281</v>
      </c>
      <c r="B321" s="226"/>
      <c r="C321" s="226"/>
      <c r="D321" s="136">
        <v>42955</v>
      </c>
      <c r="E321" s="136">
        <v>42999</v>
      </c>
      <c r="F321" s="136">
        <v>43003</v>
      </c>
      <c r="G321" s="25">
        <f t="shared" si="17"/>
        <v>48</v>
      </c>
      <c r="H321" s="373">
        <v>37532.6</v>
      </c>
      <c r="I321" s="121">
        <f t="shared" si="18"/>
        <v>1801564.8</v>
      </c>
      <c r="J321" s="16"/>
    </row>
    <row r="322" spans="1:10">
      <c r="A322" s="23">
        <f t="shared" si="19"/>
        <v>282</v>
      </c>
      <c r="B322" s="226"/>
      <c r="C322" s="226"/>
      <c r="D322" s="136">
        <v>42955</v>
      </c>
      <c r="E322" s="136">
        <v>42999</v>
      </c>
      <c r="F322" s="136">
        <v>43003</v>
      </c>
      <c r="G322" s="25">
        <f t="shared" si="17"/>
        <v>48</v>
      </c>
      <c r="H322" s="373">
        <v>38341.800000000003</v>
      </c>
      <c r="I322" s="121">
        <f t="shared" si="18"/>
        <v>1840406.4</v>
      </c>
      <c r="J322" s="16"/>
    </row>
    <row r="323" spans="1:10">
      <c r="A323" s="23">
        <f t="shared" si="19"/>
        <v>283</v>
      </c>
      <c r="B323" s="226"/>
      <c r="C323" s="226"/>
      <c r="D323" s="136">
        <v>42972</v>
      </c>
      <c r="E323" s="136">
        <v>42999</v>
      </c>
      <c r="F323" s="136">
        <v>43003</v>
      </c>
      <c r="G323" s="25">
        <f t="shared" si="17"/>
        <v>31</v>
      </c>
      <c r="H323" s="373">
        <v>36199.800000000003</v>
      </c>
      <c r="I323" s="121">
        <f t="shared" si="18"/>
        <v>1122193.8</v>
      </c>
      <c r="J323" s="16"/>
    </row>
    <row r="324" spans="1:10">
      <c r="A324" s="23">
        <f t="shared" si="19"/>
        <v>284</v>
      </c>
      <c r="B324" s="226"/>
      <c r="C324" s="226"/>
      <c r="D324" s="136">
        <v>42972</v>
      </c>
      <c r="E324" s="136">
        <v>42999</v>
      </c>
      <c r="F324" s="136">
        <v>43003</v>
      </c>
      <c r="G324" s="25">
        <f t="shared" si="17"/>
        <v>31</v>
      </c>
      <c r="H324" s="373">
        <v>29094.31</v>
      </c>
      <c r="I324" s="121">
        <f t="shared" si="18"/>
        <v>901923.61</v>
      </c>
      <c r="J324" s="16"/>
    </row>
    <row r="325" spans="1:10">
      <c r="A325" s="23">
        <f t="shared" si="19"/>
        <v>285</v>
      </c>
      <c r="B325" s="226"/>
      <c r="C325" s="226"/>
      <c r="D325" s="136">
        <v>42948</v>
      </c>
      <c r="E325" s="136">
        <v>42999</v>
      </c>
      <c r="F325" s="136">
        <v>43003</v>
      </c>
      <c r="G325" s="25">
        <f t="shared" si="17"/>
        <v>55</v>
      </c>
      <c r="H325" s="373">
        <v>40269.599999999999</v>
      </c>
      <c r="I325" s="121">
        <f t="shared" si="18"/>
        <v>2214828</v>
      </c>
      <c r="J325" s="16"/>
    </row>
    <row r="326" spans="1:10">
      <c r="A326" s="23">
        <f t="shared" si="19"/>
        <v>286</v>
      </c>
      <c r="B326" s="226"/>
      <c r="C326" s="226"/>
      <c r="D326" s="136">
        <v>42955</v>
      </c>
      <c r="E326" s="136">
        <v>42999</v>
      </c>
      <c r="F326" s="136">
        <v>43003</v>
      </c>
      <c r="G326" s="25">
        <f t="shared" si="17"/>
        <v>48</v>
      </c>
      <c r="H326" s="373">
        <v>37913.4</v>
      </c>
      <c r="I326" s="121">
        <f t="shared" si="18"/>
        <v>1819843.2</v>
      </c>
      <c r="J326" s="16"/>
    </row>
    <row r="327" spans="1:10">
      <c r="A327" s="23">
        <f t="shared" si="19"/>
        <v>287</v>
      </c>
      <c r="B327" s="226"/>
      <c r="C327" s="226"/>
      <c r="D327" s="136">
        <v>42972</v>
      </c>
      <c r="E327" s="136">
        <v>42999</v>
      </c>
      <c r="F327" s="136">
        <v>43003</v>
      </c>
      <c r="G327" s="25">
        <f t="shared" si="17"/>
        <v>31</v>
      </c>
      <c r="H327" s="373">
        <v>37556.400000000001</v>
      </c>
      <c r="I327" s="121">
        <f t="shared" si="18"/>
        <v>1164248.3999999999</v>
      </c>
      <c r="J327" s="16"/>
    </row>
    <row r="328" spans="1:10">
      <c r="A328" s="23">
        <f t="shared" si="19"/>
        <v>288</v>
      </c>
      <c r="B328" s="226"/>
      <c r="C328" s="226"/>
      <c r="D328" s="136">
        <v>42955</v>
      </c>
      <c r="E328" s="136">
        <v>42999</v>
      </c>
      <c r="F328" s="136">
        <v>43003</v>
      </c>
      <c r="G328" s="25">
        <f t="shared" si="17"/>
        <v>48</v>
      </c>
      <c r="H328" s="373">
        <v>37532.6</v>
      </c>
      <c r="I328" s="121">
        <f t="shared" si="18"/>
        <v>1801564.8</v>
      </c>
      <c r="J328" s="16"/>
    </row>
    <row r="329" spans="1:10">
      <c r="A329" s="23">
        <f t="shared" si="19"/>
        <v>289</v>
      </c>
      <c r="B329" s="226"/>
      <c r="C329" s="226"/>
      <c r="D329" s="136">
        <v>42963</v>
      </c>
      <c r="E329" s="136">
        <v>42999</v>
      </c>
      <c r="F329" s="136">
        <v>43003</v>
      </c>
      <c r="G329" s="25">
        <f t="shared" si="17"/>
        <v>40</v>
      </c>
      <c r="H329" s="373">
        <v>39436.6</v>
      </c>
      <c r="I329" s="121">
        <f t="shared" si="18"/>
        <v>1577464</v>
      </c>
      <c r="J329" s="16"/>
    </row>
    <row r="330" spans="1:10">
      <c r="A330" s="23">
        <f t="shared" si="19"/>
        <v>290</v>
      </c>
      <c r="B330" s="226"/>
      <c r="C330" s="226"/>
      <c r="D330" s="136">
        <v>42963</v>
      </c>
      <c r="E330" s="136">
        <v>42999</v>
      </c>
      <c r="F330" s="136">
        <v>43003</v>
      </c>
      <c r="G330" s="25">
        <f t="shared" si="17"/>
        <v>40</v>
      </c>
      <c r="H330" s="373">
        <v>36555.129999999997</v>
      </c>
      <c r="I330" s="121">
        <f t="shared" si="18"/>
        <v>1462205.2</v>
      </c>
      <c r="J330" s="16"/>
    </row>
    <row r="331" spans="1:10">
      <c r="A331" s="23">
        <f t="shared" si="19"/>
        <v>291</v>
      </c>
      <c r="B331" s="226"/>
      <c r="C331" s="226"/>
      <c r="D331" s="136">
        <v>42963</v>
      </c>
      <c r="E331" s="136">
        <v>42999</v>
      </c>
      <c r="F331" s="136">
        <v>43003</v>
      </c>
      <c r="G331" s="25">
        <f t="shared" si="17"/>
        <v>40</v>
      </c>
      <c r="H331" s="373">
        <v>38603.599999999999</v>
      </c>
      <c r="I331" s="121">
        <f t="shared" si="18"/>
        <v>1544144</v>
      </c>
      <c r="J331" s="16"/>
    </row>
    <row r="332" spans="1:10">
      <c r="A332" s="23">
        <f t="shared" si="19"/>
        <v>292</v>
      </c>
      <c r="B332" s="226"/>
      <c r="C332" s="226"/>
      <c r="D332" s="136">
        <v>42972</v>
      </c>
      <c r="E332" s="136">
        <v>42999</v>
      </c>
      <c r="F332" s="136">
        <v>43003</v>
      </c>
      <c r="G332" s="25">
        <f t="shared" si="17"/>
        <v>31</v>
      </c>
      <c r="H332" s="373">
        <v>37580.200000000004</v>
      </c>
      <c r="I332" s="121">
        <f t="shared" si="18"/>
        <v>1164986.2</v>
      </c>
      <c r="J332" s="16"/>
    </row>
    <row r="333" spans="1:10">
      <c r="A333" s="23">
        <f t="shared" si="19"/>
        <v>293</v>
      </c>
      <c r="B333" s="226"/>
      <c r="C333" s="226"/>
      <c r="D333" s="136">
        <v>42963</v>
      </c>
      <c r="E333" s="136">
        <v>42999</v>
      </c>
      <c r="F333" s="136">
        <v>43003</v>
      </c>
      <c r="G333" s="25">
        <f t="shared" si="17"/>
        <v>40</v>
      </c>
      <c r="H333" s="373">
        <v>38603.599999999999</v>
      </c>
      <c r="I333" s="121">
        <f t="shared" si="18"/>
        <v>1544144</v>
      </c>
      <c r="J333" s="16"/>
    </row>
    <row r="334" spans="1:10">
      <c r="A334" s="23">
        <f t="shared" si="19"/>
        <v>294</v>
      </c>
      <c r="B334" s="226"/>
      <c r="C334" s="226"/>
      <c r="D334" s="136">
        <v>42955</v>
      </c>
      <c r="E334" s="136">
        <v>42999</v>
      </c>
      <c r="F334" s="136">
        <v>43003</v>
      </c>
      <c r="G334" s="25">
        <f t="shared" si="17"/>
        <v>48</v>
      </c>
      <c r="H334" s="373">
        <v>37913.4</v>
      </c>
      <c r="I334" s="121">
        <f t="shared" si="18"/>
        <v>1819843.2</v>
      </c>
      <c r="J334" s="16"/>
    </row>
    <row r="335" spans="1:10">
      <c r="A335" s="23">
        <f t="shared" si="19"/>
        <v>295</v>
      </c>
      <c r="B335" s="226"/>
      <c r="C335" s="226"/>
      <c r="D335" s="136">
        <v>42948</v>
      </c>
      <c r="E335" s="136">
        <v>42999</v>
      </c>
      <c r="F335" s="136">
        <v>43003</v>
      </c>
      <c r="G335" s="25">
        <f t="shared" si="17"/>
        <v>55</v>
      </c>
      <c r="H335" s="373">
        <v>40698</v>
      </c>
      <c r="I335" s="121">
        <f t="shared" si="18"/>
        <v>2238390</v>
      </c>
      <c r="J335" s="16"/>
    </row>
    <row r="336" spans="1:10">
      <c r="A336" s="23">
        <f t="shared" si="19"/>
        <v>296</v>
      </c>
      <c r="B336" s="226"/>
      <c r="C336" s="226"/>
      <c r="D336" s="136">
        <v>42972</v>
      </c>
      <c r="E336" s="136">
        <v>42999</v>
      </c>
      <c r="F336" s="136">
        <v>43003</v>
      </c>
      <c r="G336" s="25">
        <f t="shared" si="17"/>
        <v>31</v>
      </c>
      <c r="H336" s="373">
        <v>37580.200000000004</v>
      </c>
      <c r="I336" s="121">
        <f t="shared" si="18"/>
        <v>1164986.2</v>
      </c>
      <c r="J336" s="16"/>
    </row>
    <row r="337" spans="1:10">
      <c r="A337" s="23">
        <f t="shared" si="19"/>
        <v>297</v>
      </c>
      <c r="B337" s="226"/>
      <c r="C337" s="226"/>
      <c r="D337" s="136">
        <v>42963</v>
      </c>
      <c r="E337" s="136">
        <v>42999</v>
      </c>
      <c r="F337" s="136">
        <v>43003</v>
      </c>
      <c r="G337" s="25">
        <f t="shared" si="17"/>
        <v>40</v>
      </c>
      <c r="H337" s="373">
        <v>18034.93</v>
      </c>
      <c r="I337" s="121">
        <f t="shared" si="18"/>
        <v>721397.2</v>
      </c>
      <c r="J337" s="16"/>
    </row>
    <row r="338" spans="1:10">
      <c r="A338" s="23">
        <f t="shared" si="19"/>
        <v>298</v>
      </c>
      <c r="B338" s="226"/>
      <c r="C338" s="226"/>
      <c r="D338" s="136">
        <v>42972</v>
      </c>
      <c r="E338" s="136">
        <v>42999</v>
      </c>
      <c r="F338" s="136">
        <v>43003</v>
      </c>
      <c r="G338" s="25">
        <f t="shared" si="17"/>
        <v>31</v>
      </c>
      <c r="H338" s="373">
        <v>2892.89</v>
      </c>
      <c r="I338" s="121">
        <f t="shared" si="18"/>
        <v>89679.59</v>
      </c>
      <c r="J338" s="16"/>
    </row>
    <row r="339" spans="1:10">
      <c r="A339" s="23">
        <f t="shared" si="19"/>
        <v>299</v>
      </c>
      <c r="B339" s="226"/>
      <c r="C339" s="226"/>
      <c r="D339" s="136">
        <v>42972</v>
      </c>
      <c r="E339" s="136">
        <v>42999</v>
      </c>
      <c r="F339" s="136">
        <v>43003</v>
      </c>
      <c r="G339" s="25">
        <f t="shared" si="17"/>
        <v>31</v>
      </c>
      <c r="H339" s="373">
        <v>37580.200000000004</v>
      </c>
      <c r="I339" s="121">
        <f t="shared" si="18"/>
        <v>1164986.2</v>
      </c>
      <c r="J339" s="16"/>
    </row>
    <row r="340" spans="1:10">
      <c r="A340" s="23">
        <f t="shared" si="19"/>
        <v>300</v>
      </c>
      <c r="B340" s="226"/>
      <c r="C340" s="226"/>
      <c r="D340" s="136">
        <v>42972</v>
      </c>
      <c r="E340" s="136">
        <v>42999</v>
      </c>
      <c r="F340" s="136">
        <v>43003</v>
      </c>
      <c r="G340" s="25">
        <f t="shared" si="17"/>
        <v>31</v>
      </c>
      <c r="H340" s="373">
        <v>37128</v>
      </c>
      <c r="I340" s="121">
        <f t="shared" si="18"/>
        <v>1150968</v>
      </c>
      <c r="J340" s="16"/>
    </row>
    <row r="341" spans="1:10">
      <c r="A341" s="23">
        <f t="shared" si="19"/>
        <v>301</v>
      </c>
      <c r="B341" s="226"/>
      <c r="C341" s="226"/>
      <c r="D341" s="136">
        <v>42955</v>
      </c>
      <c r="E341" s="136">
        <v>42999</v>
      </c>
      <c r="F341" s="136">
        <v>43003</v>
      </c>
      <c r="G341" s="25">
        <f t="shared" si="17"/>
        <v>48</v>
      </c>
      <c r="H341" s="373">
        <v>2894.56</v>
      </c>
      <c r="I341" s="121">
        <f t="shared" si="18"/>
        <v>138938.88</v>
      </c>
      <c r="J341" s="16"/>
    </row>
    <row r="342" spans="1:10">
      <c r="A342" s="23">
        <f t="shared" si="19"/>
        <v>302</v>
      </c>
      <c r="B342" s="226"/>
      <c r="C342" s="226"/>
      <c r="D342" s="136">
        <v>42963</v>
      </c>
      <c r="E342" s="136">
        <v>42999</v>
      </c>
      <c r="F342" s="136">
        <v>43003</v>
      </c>
      <c r="G342" s="25">
        <f t="shared" si="17"/>
        <v>40</v>
      </c>
      <c r="H342" s="373">
        <v>38603.599999999999</v>
      </c>
      <c r="I342" s="121">
        <f t="shared" si="18"/>
        <v>1544144</v>
      </c>
      <c r="J342" s="16"/>
    </row>
    <row r="343" spans="1:10">
      <c r="A343" s="23">
        <f t="shared" si="19"/>
        <v>303</v>
      </c>
      <c r="B343" s="226"/>
      <c r="C343" s="226"/>
      <c r="D343" s="136">
        <v>42948</v>
      </c>
      <c r="E343" s="136">
        <v>42999</v>
      </c>
      <c r="F343" s="136">
        <v>43003</v>
      </c>
      <c r="G343" s="25">
        <f t="shared" si="17"/>
        <v>55</v>
      </c>
      <c r="H343" s="373">
        <v>39460.400000000001</v>
      </c>
      <c r="I343" s="121">
        <f t="shared" si="18"/>
        <v>2170322</v>
      </c>
      <c r="J343" s="16"/>
    </row>
    <row r="344" spans="1:10">
      <c r="A344" s="23">
        <f t="shared" si="19"/>
        <v>304</v>
      </c>
      <c r="B344" s="226"/>
      <c r="C344" s="226"/>
      <c r="D344" s="136">
        <v>42955</v>
      </c>
      <c r="E344" s="136">
        <v>42999</v>
      </c>
      <c r="F344" s="136">
        <v>43003</v>
      </c>
      <c r="G344" s="25">
        <f t="shared" si="17"/>
        <v>48</v>
      </c>
      <c r="H344" s="373">
        <v>9113.02</v>
      </c>
      <c r="I344" s="121">
        <f t="shared" si="18"/>
        <v>437424.96</v>
      </c>
      <c r="J344" s="16"/>
    </row>
    <row r="345" spans="1:10">
      <c r="A345" s="23">
        <f t="shared" si="19"/>
        <v>305</v>
      </c>
      <c r="B345" s="226"/>
      <c r="C345" s="226"/>
      <c r="D345" s="136">
        <v>42972</v>
      </c>
      <c r="E345" s="136">
        <v>42999</v>
      </c>
      <c r="F345" s="136">
        <v>43003</v>
      </c>
      <c r="G345" s="25">
        <f t="shared" si="17"/>
        <v>31</v>
      </c>
      <c r="H345" s="373">
        <v>2896.46</v>
      </c>
      <c r="I345" s="121">
        <f t="shared" si="18"/>
        <v>89790.26</v>
      </c>
      <c r="J345" s="16"/>
    </row>
    <row r="346" spans="1:10">
      <c r="A346" s="23">
        <f t="shared" si="19"/>
        <v>306</v>
      </c>
      <c r="B346" s="226"/>
      <c r="C346" s="226"/>
      <c r="D346" s="136">
        <v>42948</v>
      </c>
      <c r="E346" s="136">
        <v>42999</v>
      </c>
      <c r="F346" s="136">
        <v>43003</v>
      </c>
      <c r="G346" s="25">
        <f t="shared" si="17"/>
        <v>55</v>
      </c>
      <c r="H346" s="373">
        <v>36366.400000000001</v>
      </c>
      <c r="I346" s="121">
        <f t="shared" si="18"/>
        <v>2000152</v>
      </c>
      <c r="J346" s="16"/>
    </row>
    <row r="347" spans="1:10">
      <c r="A347" s="23">
        <f t="shared" si="19"/>
        <v>307</v>
      </c>
      <c r="B347" s="226"/>
      <c r="C347" s="226"/>
      <c r="D347" s="136">
        <v>42948</v>
      </c>
      <c r="E347" s="136">
        <v>42999</v>
      </c>
      <c r="F347" s="136">
        <v>43003</v>
      </c>
      <c r="G347" s="25">
        <f t="shared" si="17"/>
        <v>55</v>
      </c>
      <c r="H347" s="373">
        <v>39841.200000000004</v>
      </c>
      <c r="I347" s="121">
        <f t="shared" si="18"/>
        <v>2191266</v>
      </c>
      <c r="J347" s="16"/>
    </row>
    <row r="348" spans="1:10">
      <c r="A348" s="23">
        <f t="shared" si="19"/>
        <v>308</v>
      </c>
      <c r="B348" s="226"/>
      <c r="C348" s="226"/>
      <c r="D348" s="136">
        <v>42972</v>
      </c>
      <c r="E348" s="136">
        <v>42999</v>
      </c>
      <c r="F348" s="136">
        <v>43003</v>
      </c>
      <c r="G348" s="25">
        <f t="shared" si="17"/>
        <v>31</v>
      </c>
      <c r="H348" s="373">
        <v>37961</v>
      </c>
      <c r="I348" s="121">
        <f t="shared" si="18"/>
        <v>1176791</v>
      </c>
      <c r="J348" s="16"/>
    </row>
    <row r="349" spans="1:10">
      <c r="A349" s="23">
        <f t="shared" si="19"/>
        <v>309</v>
      </c>
      <c r="B349" s="226"/>
      <c r="C349" s="226"/>
      <c r="D349" s="136">
        <v>42948</v>
      </c>
      <c r="E349" s="136">
        <v>42999</v>
      </c>
      <c r="F349" s="136">
        <v>43003</v>
      </c>
      <c r="G349" s="25">
        <f t="shared" si="17"/>
        <v>55</v>
      </c>
      <c r="H349" s="373">
        <v>39841.200000000004</v>
      </c>
      <c r="I349" s="121">
        <f t="shared" si="18"/>
        <v>2191266</v>
      </c>
      <c r="J349" s="16"/>
    </row>
    <row r="350" spans="1:10">
      <c r="A350" s="23">
        <f t="shared" si="19"/>
        <v>310</v>
      </c>
      <c r="B350" s="226"/>
      <c r="C350" s="226"/>
      <c r="D350" s="136">
        <v>42972</v>
      </c>
      <c r="E350" s="136">
        <v>42999</v>
      </c>
      <c r="F350" s="136">
        <v>43003</v>
      </c>
      <c r="G350" s="25">
        <f t="shared" si="17"/>
        <v>31</v>
      </c>
      <c r="H350" s="373">
        <v>21039.200000000001</v>
      </c>
      <c r="I350" s="121">
        <f t="shared" si="18"/>
        <v>652215.19999999995</v>
      </c>
      <c r="J350" s="16"/>
    </row>
    <row r="351" spans="1:10">
      <c r="A351" s="23">
        <f t="shared" si="19"/>
        <v>311</v>
      </c>
      <c r="B351" s="226"/>
      <c r="C351" s="226"/>
      <c r="D351" s="136">
        <v>42955</v>
      </c>
      <c r="E351" s="136">
        <v>42999</v>
      </c>
      <c r="F351" s="136">
        <v>43003</v>
      </c>
      <c r="G351" s="25">
        <f t="shared" si="17"/>
        <v>48</v>
      </c>
      <c r="H351" s="373">
        <v>37913.4</v>
      </c>
      <c r="I351" s="121">
        <f t="shared" si="18"/>
        <v>1819843.2</v>
      </c>
      <c r="J351" s="16"/>
    </row>
    <row r="352" spans="1:10">
      <c r="A352" s="23">
        <f t="shared" si="19"/>
        <v>312</v>
      </c>
      <c r="B352" s="226"/>
      <c r="C352" s="226"/>
      <c r="D352" s="136">
        <v>42963</v>
      </c>
      <c r="E352" s="136">
        <v>42999</v>
      </c>
      <c r="F352" s="136">
        <v>43003</v>
      </c>
      <c r="G352" s="25">
        <f t="shared" ref="G352:G415" si="20">F352-D352</f>
        <v>40</v>
      </c>
      <c r="H352" s="373">
        <v>39032</v>
      </c>
      <c r="I352" s="121">
        <f t="shared" ref="I352:I415" si="21">ROUND(G352*H352,2)</f>
        <v>1561280</v>
      </c>
      <c r="J352" s="16"/>
    </row>
    <row r="353" spans="1:10">
      <c r="A353" s="23">
        <f t="shared" si="19"/>
        <v>313</v>
      </c>
      <c r="B353" s="226"/>
      <c r="C353" s="226"/>
      <c r="D353" s="136">
        <v>42963</v>
      </c>
      <c r="E353" s="136">
        <v>42999</v>
      </c>
      <c r="F353" s="136">
        <v>43003</v>
      </c>
      <c r="G353" s="25">
        <f t="shared" si="20"/>
        <v>40</v>
      </c>
      <c r="H353" s="373">
        <v>26965.4</v>
      </c>
      <c r="I353" s="121">
        <f t="shared" si="21"/>
        <v>1078616</v>
      </c>
      <c r="J353" s="16"/>
    </row>
    <row r="354" spans="1:10">
      <c r="A354" s="23">
        <f t="shared" si="19"/>
        <v>314</v>
      </c>
      <c r="B354" s="226"/>
      <c r="C354" s="226"/>
      <c r="D354" s="136">
        <v>42955</v>
      </c>
      <c r="E354" s="136">
        <v>42999</v>
      </c>
      <c r="F354" s="136">
        <v>43003</v>
      </c>
      <c r="G354" s="25">
        <f t="shared" si="20"/>
        <v>48</v>
      </c>
      <c r="H354" s="373">
        <v>38318</v>
      </c>
      <c r="I354" s="121">
        <f t="shared" si="21"/>
        <v>1839264</v>
      </c>
      <c r="J354" s="16"/>
    </row>
    <row r="355" spans="1:10">
      <c r="A355" s="23">
        <f t="shared" si="19"/>
        <v>315</v>
      </c>
      <c r="B355" s="226"/>
      <c r="C355" s="226"/>
      <c r="D355" s="136">
        <v>42972</v>
      </c>
      <c r="E355" s="136">
        <v>42999</v>
      </c>
      <c r="F355" s="136">
        <v>43003</v>
      </c>
      <c r="G355" s="25">
        <f t="shared" si="20"/>
        <v>31</v>
      </c>
      <c r="H355" s="373">
        <v>36152.200000000004</v>
      </c>
      <c r="I355" s="121">
        <f t="shared" si="21"/>
        <v>1120718.2</v>
      </c>
      <c r="J355" s="16"/>
    </row>
    <row r="356" spans="1:10">
      <c r="A356" s="23">
        <f t="shared" si="19"/>
        <v>316</v>
      </c>
      <c r="B356" s="226"/>
      <c r="C356" s="226"/>
      <c r="D356" s="136">
        <v>42963</v>
      </c>
      <c r="E356" s="136">
        <v>42999</v>
      </c>
      <c r="F356" s="136">
        <v>43003</v>
      </c>
      <c r="G356" s="25">
        <f t="shared" si="20"/>
        <v>40</v>
      </c>
      <c r="H356" s="373">
        <v>39032</v>
      </c>
      <c r="I356" s="121">
        <f t="shared" si="21"/>
        <v>1561280</v>
      </c>
      <c r="J356" s="16"/>
    </row>
    <row r="357" spans="1:10">
      <c r="A357" s="23">
        <f t="shared" si="19"/>
        <v>317</v>
      </c>
      <c r="B357" s="226"/>
      <c r="C357" s="226"/>
      <c r="D357" s="136">
        <v>42948</v>
      </c>
      <c r="E357" s="136">
        <v>42999</v>
      </c>
      <c r="F357" s="136">
        <v>43003</v>
      </c>
      <c r="G357" s="25">
        <f t="shared" si="20"/>
        <v>55</v>
      </c>
      <c r="H357" s="373">
        <v>36342.6</v>
      </c>
      <c r="I357" s="121">
        <f t="shared" si="21"/>
        <v>1998843</v>
      </c>
      <c r="J357" s="16"/>
    </row>
    <row r="358" spans="1:10">
      <c r="A358" s="23">
        <f t="shared" si="19"/>
        <v>318</v>
      </c>
      <c r="B358" s="226"/>
      <c r="C358" s="226"/>
      <c r="D358" s="136">
        <v>42955</v>
      </c>
      <c r="E358" s="136">
        <v>42999</v>
      </c>
      <c r="F358" s="136">
        <v>43003</v>
      </c>
      <c r="G358" s="25">
        <f t="shared" si="20"/>
        <v>48</v>
      </c>
      <c r="H358" s="373">
        <v>2899.55</v>
      </c>
      <c r="I358" s="121">
        <f t="shared" si="21"/>
        <v>139178.4</v>
      </c>
      <c r="J358" s="16"/>
    </row>
    <row r="359" spans="1:10">
      <c r="A359" s="23">
        <f t="shared" si="19"/>
        <v>319</v>
      </c>
      <c r="B359" s="226"/>
      <c r="C359" s="226"/>
      <c r="D359" s="136">
        <v>42948</v>
      </c>
      <c r="E359" s="136">
        <v>42999</v>
      </c>
      <c r="F359" s="136">
        <v>43003</v>
      </c>
      <c r="G359" s="25">
        <f t="shared" si="20"/>
        <v>55</v>
      </c>
      <c r="H359" s="373">
        <v>1763.58</v>
      </c>
      <c r="I359" s="121">
        <f t="shared" si="21"/>
        <v>96996.9</v>
      </c>
      <c r="J359" s="16"/>
    </row>
    <row r="360" spans="1:10">
      <c r="A360" s="23">
        <f t="shared" si="19"/>
        <v>320</v>
      </c>
      <c r="B360" s="226"/>
      <c r="C360" s="226"/>
      <c r="D360" s="136">
        <v>42948</v>
      </c>
      <c r="E360" s="136">
        <v>42999</v>
      </c>
      <c r="F360" s="136">
        <v>43003</v>
      </c>
      <c r="G360" s="25">
        <f t="shared" si="20"/>
        <v>55</v>
      </c>
      <c r="H360" s="373">
        <v>39888.800000000003</v>
      </c>
      <c r="I360" s="121">
        <f t="shared" si="21"/>
        <v>2193884</v>
      </c>
      <c r="J360" s="16"/>
    </row>
    <row r="361" spans="1:10">
      <c r="A361" s="23">
        <f t="shared" si="19"/>
        <v>321</v>
      </c>
      <c r="B361" s="226"/>
      <c r="C361" s="226"/>
      <c r="D361" s="136">
        <v>42963</v>
      </c>
      <c r="E361" s="136">
        <v>42999</v>
      </c>
      <c r="F361" s="136">
        <v>43003</v>
      </c>
      <c r="G361" s="25">
        <f t="shared" si="20"/>
        <v>40</v>
      </c>
      <c r="H361" s="373">
        <v>39032</v>
      </c>
      <c r="I361" s="121">
        <f t="shared" si="21"/>
        <v>1561280</v>
      </c>
      <c r="J361" s="16"/>
    </row>
    <row r="362" spans="1:10">
      <c r="A362" s="23">
        <f t="shared" si="19"/>
        <v>322</v>
      </c>
      <c r="B362" s="226"/>
      <c r="C362" s="226"/>
      <c r="D362" s="136">
        <v>42955</v>
      </c>
      <c r="E362" s="136">
        <v>42999</v>
      </c>
      <c r="F362" s="136">
        <v>43003</v>
      </c>
      <c r="G362" s="25">
        <f t="shared" si="20"/>
        <v>48</v>
      </c>
      <c r="H362" s="373">
        <v>37961</v>
      </c>
      <c r="I362" s="121">
        <f t="shared" si="21"/>
        <v>1822128</v>
      </c>
      <c r="J362" s="16"/>
    </row>
    <row r="363" spans="1:10">
      <c r="A363" s="23">
        <f t="shared" si="19"/>
        <v>323</v>
      </c>
      <c r="B363" s="226"/>
      <c r="C363" s="226"/>
      <c r="D363" s="136">
        <v>42955</v>
      </c>
      <c r="E363" s="136">
        <v>42999</v>
      </c>
      <c r="F363" s="136">
        <v>43003</v>
      </c>
      <c r="G363" s="25">
        <f t="shared" si="20"/>
        <v>48</v>
      </c>
      <c r="H363" s="373">
        <v>38318</v>
      </c>
      <c r="I363" s="121">
        <f t="shared" si="21"/>
        <v>1839264</v>
      </c>
      <c r="J363" s="16"/>
    </row>
    <row r="364" spans="1:10">
      <c r="A364" s="23">
        <f t="shared" si="19"/>
        <v>324</v>
      </c>
      <c r="B364" s="226"/>
      <c r="C364" s="226"/>
      <c r="D364" s="136">
        <v>42948</v>
      </c>
      <c r="E364" s="136">
        <v>42999</v>
      </c>
      <c r="F364" s="136">
        <v>43003</v>
      </c>
      <c r="G364" s="25">
        <f t="shared" si="20"/>
        <v>55</v>
      </c>
      <c r="H364" s="373">
        <v>40317.200000000004</v>
      </c>
      <c r="I364" s="121">
        <f t="shared" si="21"/>
        <v>2217446</v>
      </c>
      <c r="J364" s="16"/>
    </row>
    <row r="365" spans="1:10">
      <c r="A365" s="23">
        <f t="shared" si="19"/>
        <v>325</v>
      </c>
      <c r="B365" s="226"/>
      <c r="C365" s="226"/>
      <c r="D365" s="136">
        <v>42948</v>
      </c>
      <c r="E365" s="136">
        <v>42999</v>
      </c>
      <c r="F365" s="136">
        <v>43003</v>
      </c>
      <c r="G365" s="25">
        <f t="shared" si="20"/>
        <v>55</v>
      </c>
      <c r="H365" s="373">
        <v>38413.200000000004</v>
      </c>
      <c r="I365" s="121">
        <f t="shared" si="21"/>
        <v>2112726</v>
      </c>
      <c r="J365" s="16"/>
    </row>
    <row r="366" spans="1:10">
      <c r="A366" s="23">
        <f t="shared" si="19"/>
        <v>326</v>
      </c>
      <c r="B366" s="226"/>
      <c r="C366" s="226"/>
      <c r="D366" s="136">
        <v>42955</v>
      </c>
      <c r="E366" s="136">
        <v>42999</v>
      </c>
      <c r="F366" s="136">
        <v>43003</v>
      </c>
      <c r="G366" s="25">
        <f t="shared" si="20"/>
        <v>48</v>
      </c>
      <c r="H366" s="373">
        <v>37080.400000000001</v>
      </c>
      <c r="I366" s="121">
        <f t="shared" si="21"/>
        <v>1779859.2</v>
      </c>
      <c r="J366" s="16"/>
    </row>
    <row r="367" spans="1:10">
      <c r="A367" s="23">
        <f t="shared" si="19"/>
        <v>327</v>
      </c>
      <c r="B367" s="226" t="s">
        <v>268</v>
      </c>
      <c r="C367" s="226" t="s">
        <v>699</v>
      </c>
      <c r="D367" s="136">
        <v>42984</v>
      </c>
      <c r="E367" s="136">
        <v>43031</v>
      </c>
      <c r="F367" s="136">
        <v>43033</v>
      </c>
      <c r="G367" s="25">
        <f t="shared" si="20"/>
        <v>49</v>
      </c>
      <c r="H367" s="373">
        <v>37009</v>
      </c>
      <c r="I367" s="121">
        <f t="shared" si="21"/>
        <v>1813441</v>
      </c>
      <c r="J367" s="16"/>
    </row>
    <row r="368" spans="1:10">
      <c r="A368" s="23">
        <f t="shared" si="19"/>
        <v>328</v>
      </c>
      <c r="B368" s="226"/>
      <c r="C368" s="226"/>
      <c r="D368" s="136">
        <v>42984</v>
      </c>
      <c r="E368" s="136">
        <v>43031</v>
      </c>
      <c r="F368" s="136">
        <v>43033</v>
      </c>
      <c r="G368" s="25">
        <f t="shared" si="20"/>
        <v>49</v>
      </c>
      <c r="H368" s="373">
        <v>20226.43</v>
      </c>
      <c r="I368" s="121">
        <f t="shared" si="21"/>
        <v>991095.07</v>
      </c>
      <c r="J368" s="16"/>
    </row>
    <row r="369" spans="1:10">
      <c r="A369" s="23">
        <f t="shared" si="19"/>
        <v>329</v>
      </c>
      <c r="B369" s="226"/>
      <c r="C369" s="226"/>
      <c r="D369" s="136">
        <v>42984</v>
      </c>
      <c r="E369" s="136">
        <v>43031</v>
      </c>
      <c r="F369" s="136">
        <v>43033</v>
      </c>
      <c r="G369" s="25">
        <f t="shared" si="20"/>
        <v>49</v>
      </c>
      <c r="H369" s="373">
        <v>36985.200000000004</v>
      </c>
      <c r="I369" s="121">
        <f t="shared" si="21"/>
        <v>1812274.8</v>
      </c>
      <c r="J369" s="16"/>
    </row>
    <row r="370" spans="1:10">
      <c r="A370" s="23">
        <f t="shared" si="19"/>
        <v>330</v>
      </c>
      <c r="B370" s="226"/>
      <c r="C370" s="226"/>
      <c r="D370" s="136">
        <v>42984</v>
      </c>
      <c r="E370" s="136">
        <v>43031</v>
      </c>
      <c r="F370" s="136">
        <v>43033</v>
      </c>
      <c r="G370" s="25">
        <f t="shared" si="20"/>
        <v>49</v>
      </c>
      <c r="H370" s="373">
        <v>37413.599999999999</v>
      </c>
      <c r="I370" s="121">
        <f t="shared" si="21"/>
        <v>1833266.4</v>
      </c>
      <c r="J370" s="16"/>
    </row>
    <row r="371" spans="1:10">
      <c r="A371" s="23">
        <f t="shared" si="19"/>
        <v>331</v>
      </c>
      <c r="B371" s="226"/>
      <c r="C371" s="226"/>
      <c r="D371" s="136">
        <v>42984</v>
      </c>
      <c r="E371" s="136">
        <v>43031</v>
      </c>
      <c r="F371" s="136">
        <v>43033</v>
      </c>
      <c r="G371" s="25">
        <f t="shared" si="20"/>
        <v>49</v>
      </c>
      <c r="H371" s="373">
        <v>36556.800000000003</v>
      </c>
      <c r="I371" s="121">
        <f t="shared" si="21"/>
        <v>1791283.2</v>
      </c>
      <c r="J371" s="16"/>
    </row>
    <row r="372" spans="1:10">
      <c r="A372" s="23">
        <f t="shared" si="19"/>
        <v>332</v>
      </c>
      <c r="B372" s="226"/>
      <c r="C372" s="226"/>
      <c r="D372" s="136">
        <v>42999</v>
      </c>
      <c r="E372" s="136">
        <v>43031</v>
      </c>
      <c r="F372" s="136">
        <v>43033</v>
      </c>
      <c r="G372" s="25">
        <f t="shared" si="20"/>
        <v>34</v>
      </c>
      <c r="H372" s="373">
        <v>34843.199999999997</v>
      </c>
      <c r="I372" s="121">
        <f t="shared" si="21"/>
        <v>1184668.8</v>
      </c>
      <c r="J372" s="16"/>
    </row>
    <row r="373" spans="1:10">
      <c r="A373" s="23">
        <f t="shared" si="19"/>
        <v>333</v>
      </c>
      <c r="B373" s="226"/>
      <c r="C373" s="226"/>
      <c r="D373" s="136">
        <v>42984</v>
      </c>
      <c r="E373" s="136">
        <v>43031</v>
      </c>
      <c r="F373" s="136">
        <v>43033</v>
      </c>
      <c r="G373" s="25">
        <f t="shared" si="20"/>
        <v>49</v>
      </c>
      <c r="H373" s="373">
        <v>37009</v>
      </c>
      <c r="I373" s="121">
        <f t="shared" si="21"/>
        <v>1813441</v>
      </c>
      <c r="J373" s="16"/>
    </row>
    <row r="374" spans="1:10">
      <c r="A374" s="23">
        <f t="shared" si="19"/>
        <v>334</v>
      </c>
      <c r="B374" s="226"/>
      <c r="C374" s="226"/>
      <c r="D374" s="136">
        <v>42999</v>
      </c>
      <c r="E374" s="136">
        <v>43031</v>
      </c>
      <c r="F374" s="136">
        <v>43033</v>
      </c>
      <c r="G374" s="25">
        <f t="shared" si="20"/>
        <v>34</v>
      </c>
      <c r="H374" s="373">
        <v>37937.200000000004</v>
      </c>
      <c r="I374" s="121">
        <f t="shared" si="21"/>
        <v>1289864.8</v>
      </c>
      <c r="J374" s="16"/>
    </row>
    <row r="375" spans="1:10">
      <c r="A375" s="23">
        <f t="shared" si="19"/>
        <v>335</v>
      </c>
      <c r="B375" s="226"/>
      <c r="C375" s="226"/>
      <c r="D375" s="136">
        <v>42984</v>
      </c>
      <c r="E375" s="136">
        <v>43031</v>
      </c>
      <c r="F375" s="136">
        <v>43033</v>
      </c>
      <c r="G375" s="25">
        <f t="shared" si="20"/>
        <v>49</v>
      </c>
      <c r="H375" s="373">
        <v>37413.599999999999</v>
      </c>
      <c r="I375" s="121">
        <f t="shared" si="21"/>
        <v>1833266.4</v>
      </c>
      <c r="J375" s="16"/>
    </row>
    <row r="376" spans="1:10">
      <c r="A376" s="23">
        <f t="shared" si="19"/>
        <v>336</v>
      </c>
      <c r="B376" s="226"/>
      <c r="C376" s="226"/>
      <c r="D376" s="136">
        <v>42999</v>
      </c>
      <c r="E376" s="136">
        <v>43031</v>
      </c>
      <c r="F376" s="136">
        <v>43033</v>
      </c>
      <c r="G376" s="25">
        <f t="shared" si="20"/>
        <v>34</v>
      </c>
      <c r="H376" s="373">
        <v>37937.200000000004</v>
      </c>
      <c r="I376" s="121">
        <f t="shared" si="21"/>
        <v>1289864.8</v>
      </c>
      <c r="J376" s="16"/>
    </row>
    <row r="377" spans="1:10">
      <c r="A377" s="23">
        <f t="shared" si="19"/>
        <v>337</v>
      </c>
      <c r="B377" s="226"/>
      <c r="C377" s="226"/>
      <c r="D377" s="136">
        <v>42999</v>
      </c>
      <c r="E377" s="136">
        <v>43031</v>
      </c>
      <c r="F377" s="136">
        <v>43033</v>
      </c>
      <c r="G377" s="25">
        <f t="shared" si="20"/>
        <v>34</v>
      </c>
      <c r="H377" s="373">
        <v>2905.27</v>
      </c>
      <c r="I377" s="121">
        <f t="shared" si="21"/>
        <v>98779.18</v>
      </c>
      <c r="J377" s="16"/>
    </row>
    <row r="378" spans="1:10">
      <c r="A378" s="23">
        <f t="shared" si="19"/>
        <v>338</v>
      </c>
      <c r="B378" s="226"/>
      <c r="C378" s="226"/>
      <c r="D378" s="136">
        <v>42999</v>
      </c>
      <c r="E378" s="136">
        <v>43031</v>
      </c>
      <c r="F378" s="136">
        <v>43033</v>
      </c>
      <c r="G378" s="25">
        <f t="shared" si="20"/>
        <v>34</v>
      </c>
      <c r="H378" s="373">
        <v>37080.400000000001</v>
      </c>
      <c r="I378" s="121">
        <f t="shared" si="21"/>
        <v>1260733.6000000001</v>
      </c>
      <c r="J378" s="16"/>
    </row>
    <row r="379" spans="1:10">
      <c r="A379" s="23">
        <f t="shared" si="19"/>
        <v>339</v>
      </c>
      <c r="B379" s="226"/>
      <c r="C379" s="226"/>
      <c r="D379" s="136">
        <v>42984</v>
      </c>
      <c r="E379" s="136">
        <v>43031</v>
      </c>
      <c r="F379" s="136">
        <v>43033</v>
      </c>
      <c r="G379" s="25">
        <f t="shared" si="20"/>
        <v>49</v>
      </c>
      <c r="H379" s="373">
        <v>7544.6</v>
      </c>
      <c r="I379" s="121">
        <f t="shared" si="21"/>
        <v>369685.4</v>
      </c>
      <c r="J379" s="16"/>
    </row>
    <row r="380" spans="1:10">
      <c r="A380" s="23">
        <f t="shared" si="19"/>
        <v>340</v>
      </c>
      <c r="B380" s="226"/>
      <c r="C380" s="226"/>
      <c r="D380" s="136">
        <v>42999</v>
      </c>
      <c r="E380" s="136">
        <v>43031</v>
      </c>
      <c r="F380" s="136">
        <v>43033</v>
      </c>
      <c r="G380" s="25">
        <f t="shared" si="20"/>
        <v>34</v>
      </c>
      <c r="H380" s="373">
        <v>38318</v>
      </c>
      <c r="I380" s="121">
        <f t="shared" si="21"/>
        <v>1302812</v>
      </c>
      <c r="J380" s="16"/>
    </row>
    <row r="381" spans="1:10">
      <c r="A381" s="23">
        <f t="shared" si="19"/>
        <v>341</v>
      </c>
      <c r="B381" s="226"/>
      <c r="C381" s="226"/>
      <c r="D381" s="136">
        <v>42999</v>
      </c>
      <c r="E381" s="136">
        <v>43031</v>
      </c>
      <c r="F381" s="136">
        <v>43033</v>
      </c>
      <c r="G381" s="25">
        <f t="shared" si="20"/>
        <v>34</v>
      </c>
      <c r="H381" s="373">
        <v>37937.200000000004</v>
      </c>
      <c r="I381" s="121">
        <f t="shared" si="21"/>
        <v>1289864.8</v>
      </c>
      <c r="J381" s="16"/>
    </row>
    <row r="382" spans="1:10">
      <c r="A382" s="23">
        <f t="shared" si="19"/>
        <v>342</v>
      </c>
      <c r="B382" s="226"/>
      <c r="C382" s="226"/>
      <c r="D382" s="136">
        <v>42999</v>
      </c>
      <c r="E382" s="136">
        <v>43031</v>
      </c>
      <c r="F382" s="136">
        <v>43033</v>
      </c>
      <c r="G382" s="25">
        <f t="shared" si="20"/>
        <v>34</v>
      </c>
      <c r="H382" s="373">
        <v>2903.12</v>
      </c>
      <c r="I382" s="121">
        <f t="shared" si="21"/>
        <v>98706.08</v>
      </c>
      <c r="J382" s="16"/>
    </row>
    <row r="383" spans="1:10">
      <c r="A383" s="23">
        <f t="shared" si="19"/>
        <v>343</v>
      </c>
      <c r="B383" s="226"/>
      <c r="C383" s="226"/>
      <c r="D383" s="136">
        <v>42999</v>
      </c>
      <c r="E383" s="136">
        <v>43031</v>
      </c>
      <c r="F383" s="136">
        <v>43033</v>
      </c>
      <c r="G383" s="25">
        <f t="shared" si="20"/>
        <v>34</v>
      </c>
      <c r="H383" s="373">
        <v>35271.599999999999</v>
      </c>
      <c r="I383" s="121">
        <f t="shared" si="21"/>
        <v>1199234.3999999999</v>
      </c>
      <c r="J383" s="16"/>
    </row>
    <row r="384" spans="1:10">
      <c r="A384" s="23">
        <f t="shared" si="19"/>
        <v>344</v>
      </c>
      <c r="B384" s="226"/>
      <c r="C384" s="226"/>
      <c r="D384" s="136">
        <v>42999</v>
      </c>
      <c r="E384" s="136">
        <v>43031</v>
      </c>
      <c r="F384" s="136">
        <v>43033</v>
      </c>
      <c r="G384" s="25">
        <f t="shared" si="20"/>
        <v>34</v>
      </c>
      <c r="H384" s="373">
        <v>36696.03</v>
      </c>
      <c r="I384" s="121">
        <f t="shared" si="21"/>
        <v>1247665.02</v>
      </c>
      <c r="J384" s="16"/>
    </row>
    <row r="385" spans="1:10">
      <c r="A385" s="23">
        <f t="shared" si="19"/>
        <v>345</v>
      </c>
      <c r="B385" s="226"/>
      <c r="C385" s="226"/>
      <c r="D385" s="136">
        <v>42984</v>
      </c>
      <c r="E385" s="136">
        <v>43031</v>
      </c>
      <c r="F385" s="136">
        <v>43033</v>
      </c>
      <c r="G385" s="25">
        <f t="shared" si="20"/>
        <v>49</v>
      </c>
      <c r="H385" s="373">
        <v>34949.11</v>
      </c>
      <c r="I385" s="121">
        <f t="shared" si="21"/>
        <v>1712506.39</v>
      </c>
      <c r="J385" s="16"/>
    </row>
    <row r="386" spans="1:10">
      <c r="A386" s="23">
        <f t="shared" si="19"/>
        <v>346</v>
      </c>
      <c r="B386" s="226"/>
      <c r="C386" s="226"/>
      <c r="D386" s="136">
        <v>42999</v>
      </c>
      <c r="E386" s="136">
        <v>43031</v>
      </c>
      <c r="F386" s="136">
        <v>43033</v>
      </c>
      <c r="G386" s="25">
        <f t="shared" si="20"/>
        <v>34</v>
      </c>
      <c r="H386" s="373">
        <v>16112.6</v>
      </c>
      <c r="I386" s="121">
        <f t="shared" si="21"/>
        <v>547828.4</v>
      </c>
      <c r="J386" s="16"/>
    </row>
    <row r="387" spans="1:10">
      <c r="A387" s="23">
        <f t="shared" si="19"/>
        <v>347</v>
      </c>
      <c r="B387" s="226"/>
      <c r="C387" s="226"/>
      <c r="D387" s="136">
        <v>42999</v>
      </c>
      <c r="E387" s="136">
        <v>43031</v>
      </c>
      <c r="F387" s="136">
        <v>43033</v>
      </c>
      <c r="G387" s="25">
        <f t="shared" si="20"/>
        <v>34</v>
      </c>
      <c r="H387" s="373">
        <v>37508.800000000003</v>
      </c>
      <c r="I387" s="121">
        <f t="shared" si="21"/>
        <v>1275299.2</v>
      </c>
      <c r="J387" s="16"/>
    </row>
    <row r="388" spans="1:10">
      <c r="A388" s="23">
        <f t="shared" si="19"/>
        <v>348</v>
      </c>
      <c r="B388" s="226"/>
      <c r="C388" s="226"/>
      <c r="D388" s="136">
        <v>42984</v>
      </c>
      <c r="E388" s="136">
        <v>43031</v>
      </c>
      <c r="F388" s="136">
        <v>43033</v>
      </c>
      <c r="G388" s="25">
        <f t="shared" si="20"/>
        <v>49</v>
      </c>
      <c r="H388" s="373">
        <v>37413.599999999999</v>
      </c>
      <c r="I388" s="121">
        <f t="shared" si="21"/>
        <v>1833266.4</v>
      </c>
      <c r="J388" s="16"/>
    </row>
    <row r="389" spans="1:10">
      <c r="A389" s="23">
        <f t="shared" si="19"/>
        <v>349</v>
      </c>
      <c r="B389" s="226"/>
      <c r="C389" s="226"/>
      <c r="D389" s="136">
        <v>42984</v>
      </c>
      <c r="E389" s="136">
        <v>43031</v>
      </c>
      <c r="F389" s="136">
        <v>43033</v>
      </c>
      <c r="G389" s="25">
        <f t="shared" si="20"/>
        <v>49</v>
      </c>
      <c r="H389" s="373">
        <v>34945.54</v>
      </c>
      <c r="I389" s="121">
        <f t="shared" si="21"/>
        <v>1712331.46</v>
      </c>
      <c r="J389" s="16"/>
    </row>
    <row r="390" spans="1:10">
      <c r="A390" s="23">
        <f t="shared" si="19"/>
        <v>350</v>
      </c>
      <c r="B390" s="226"/>
      <c r="C390" s="226"/>
      <c r="D390" s="136">
        <v>42984</v>
      </c>
      <c r="E390" s="136">
        <v>43031</v>
      </c>
      <c r="F390" s="136">
        <v>43033</v>
      </c>
      <c r="G390" s="25">
        <f t="shared" si="20"/>
        <v>49</v>
      </c>
      <c r="H390" s="373">
        <v>36556.800000000003</v>
      </c>
      <c r="I390" s="121">
        <f t="shared" si="21"/>
        <v>1791283.2</v>
      </c>
      <c r="J390" s="16"/>
    </row>
    <row r="391" spans="1:10">
      <c r="A391" s="23">
        <f t="shared" si="19"/>
        <v>351</v>
      </c>
      <c r="B391" s="226"/>
      <c r="C391" s="226"/>
      <c r="D391" s="136">
        <v>42999</v>
      </c>
      <c r="E391" s="136">
        <v>43031</v>
      </c>
      <c r="F391" s="136">
        <v>43033</v>
      </c>
      <c r="G391" s="25">
        <f t="shared" si="20"/>
        <v>34</v>
      </c>
      <c r="H391" s="373">
        <v>38341.800000000003</v>
      </c>
      <c r="I391" s="121">
        <f t="shared" si="21"/>
        <v>1303621.2</v>
      </c>
      <c r="J391" s="16"/>
    </row>
    <row r="392" spans="1:10">
      <c r="A392" s="23">
        <f t="shared" si="19"/>
        <v>352</v>
      </c>
      <c r="B392" s="226" t="s">
        <v>268</v>
      </c>
      <c r="C392" s="226" t="s">
        <v>700</v>
      </c>
      <c r="D392" s="136">
        <v>43031</v>
      </c>
      <c r="E392" s="136">
        <v>43060</v>
      </c>
      <c r="F392" s="136">
        <v>43061</v>
      </c>
      <c r="G392" s="25">
        <f t="shared" si="20"/>
        <v>30</v>
      </c>
      <c r="H392" s="373">
        <v>38936.800000000003</v>
      </c>
      <c r="I392" s="121">
        <f t="shared" si="21"/>
        <v>1168104</v>
      </c>
      <c r="J392" s="16"/>
    </row>
    <row r="393" spans="1:10">
      <c r="A393" s="23">
        <f t="shared" si="19"/>
        <v>353</v>
      </c>
      <c r="B393" s="226"/>
      <c r="C393" s="226"/>
      <c r="D393" s="136">
        <v>43006</v>
      </c>
      <c r="E393" s="136">
        <v>43060</v>
      </c>
      <c r="F393" s="136">
        <v>43061</v>
      </c>
      <c r="G393" s="25">
        <f t="shared" si="20"/>
        <v>55</v>
      </c>
      <c r="H393" s="373">
        <v>2873.14</v>
      </c>
      <c r="I393" s="121">
        <f t="shared" si="21"/>
        <v>158022.70000000001</v>
      </c>
      <c r="J393" s="16"/>
    </row>
    <row r="394" spans="1:10">
      <c r="A394" s="23">
        <f t="shared" si="19"/>
        <v>354</v>
      </c>
      <c r="B394" s="226"/>
      <c r="C394" s="226"/>
      <c r="D394" s="136">
        <v>43031</v>
      </c>
      <c r="E394" s="136">
        <v>43060</v>
      </c>
      <c r="F394" s="136">
        <v>43061</v>
      </c>
      <c r="G394" s="25">
        <f t="shared" si="20"/>
        <v>30</v>
      </c>
      <c r="H394" s="373">
        <v>38913</v>
      </c>
      <c r="I394" s="121">
        <f t="shared" si="21"/>
        <v>1167390</v>
      </c>
      <c r="J394" s="16"/>
    </row>
    <row r="395" spans="1:10">
      <c r="A395" s="23">
        <f t="shared" si="19"/>
        <v>355</v>
      </c>
      <c r="B395" s="226"/>
      <c r="C395" s="226"/>
      <c r="D395" s="136">
        <v>43031</v>
      </c>
      <c r="E395" s="136">
        <v>43060</v>
      </c>
      <c r="F395" s="136">
        <v>43061</v>
      </c>
      <c r="G395" s="25">
        <f t="shared" si="20"/>
        <v>30</v>
      </c>
      <c r="H395" s="373">
        <v>34272</v>
      </c>
      <c r="I395" s="121">
        <f t="shared" si="21"/>
        <v>1028160</v>
      </c>
      <c r="J395" s="16"/>
    </row>
    <row r="396" spans="1:10">
      <c r="A396" s="23">
        <f t="shared" si="19"/>
        <v>356</v>
      </c>
      <c r="B396" s="226"/>
      <c r="C396" s="226"/>
      <c r="D396" s="136">
        <v>43006</v>
      </c>
      <c r="E396" s="136">
        <v>43060</v>
      </c>
      <c r="F396" s="136">
        <v>43061</v>
      </c>
      <c r="G396" s="25">
        <f t="shared" si="20"/>
        <v>55</v>
      </c>
      <c r="H396" s="373">
        <v>34200.6</v>
      </c>
      <c r="I396" s="121">
        <f t="shared" si="21"/>
        <v>1881033</v>
      </c>
      <c r="J396" s="16"/>
    </row>
    <row r="397" spans="1:10">
      <c r="A397" s="23">
        <f t="shared" si="19"/>
        <v>357</v>
      </c>
      <c r="B397" s="226"/>
      <c r="C397" s="226"/>
      <c r="D397" s="136">
        <v>43031</v>
      </c>
      <c r="E397" s="136">
        <v>43060</v>
      </c>
      <c r="F397" s="136">
        <v>43061</v>
      </c>
      <c r="G397" s="25">
        <f t="shared" si="20"/>
        <v>30</v>
      </c>
      <c r="H397" s="373">
        <v>29559.599999999999</v>
      </c>
      <c r="I397" s="121">
        <f t="shared" si="21"/>
        <v>886788</v>
      </c>
      <c r="J397" s="16"/>
    </row>
    <row r="398" spans="1:10">
      <c r="A398" s="23">
        <f t="shared" si="19"/>
        <v>358</v>
      </c>
      <c r="B398" s="226"/>
      <c r="C398" s="226"/>
      <c r="D398" s="136">
        <v>43031</v>
      </c>
      <c r="E398" s="136">
        <v>43060</v>
      </c>
      <c r="F398" s="136">
        <v>43061</v>
      </c>
      <c r="G398" s="25">
        <f t="shared" si="20"/>
        <v>30</v>
      </c>
      <c r="H398" s="373">
        <v>38484.6</v>
      </c>
      <c r="I398" s="121">
        <f t="shared" si="21"/>
        <v>1154538</v>
      </c>
      <c r="J398" s="16"/>
    </row>
    <row r="399" spans="1:10">
      <c r="A399" s="23">
        <f t="shared" si="19"/>
        <v>359</v>
      </c>
      <c r="B399" s="226"/>
      <c r="C399" s="226"/>
      <c r="D399" s="136">
        <v>43031</v>
      </c>
      <c r="E399" s="136">
        <v>43060</v>
      </c>
      <c r="F399" s="136">
        <v>43061</v>
      </c>
      <c r="G399" s="25">
        <f t="shared" si="20"/>
        <v>30</v>
      </c>
      <c r="H399" s="373">
        <v>24107.02</v>
      </c>
      <c r="I399" s="121">
        <f t="shared" si="21"/>
        <v>723210.6</v>
      </c>
      <c r="J399" s="16"/>
    </row>
    <row r="400" spans="1:10">
      <c r="A400" s="23">
        <f t="shared" si="19"/>
        <v>360</v>
      </c>
      <c r="B400" s="226"/>
      <c r="C400" s="226"/>
      <c r="D400" s="136">
        <v>43006</v>
      </c>
      <c r="E400" s="136">
        <v>43060</v>
      </c>
      <c r="F400" s="136">
        <v>43061</v>
      </c>
      <c r="G400" s="25">
        <f t="shared" si="20"/>
        <v>55</v>
      </c>
      <c r="H400" s="373">
        <v>33127.93</v>
      </c>
      <c r="I400" s="121">
        <f t="shared" si="21"/>
        <v>1822036.15</v>
      </c>
      <c r="J400" s="16"/>
    </row>
    <row r="401" spans="1:10">
      <c r="A401" s="23">
        <f t="shared" si="19"/>
        <v>361</v>
      </c>
      <c r="B401" s="226"/>
      <c r="C401" s="226"/>
      <c r="D401" s="136">
        <v>43006</v>
      </c>
      <c r="E401" s="136">
        <v>43060</v>
      </c>
      <c r="F401" s="136">
        <v>43061</v>
      </c>
      <c r="G401" s="25">
        <f t="shared" si="20"/>
        <v>55</v>
      </c>
      <c r="H401" s="373">
        <v>34200.6</v>
      </c>
      <c r="I401" s="121">
        <f t="shared" si="21"/>
        <v>1881033</v>
      </c>
      <c r="J401" s="16"/>
    </row>
    <row r="402" spans="1:10">
      <c r="A402" s="23">
        <f t="shared" si="19"/>
        <v>362</v>
      </c>
      <c r="B402" s="226"/>
      <c r="C402" s="226"/>
      <c r="D402" s="136">
        <v>43031</v>
      </c>
      <c r="E402" s="136">
        <v>43060</v>
      </c>
      <c r="F402" s="136">
        <v>43061</v>
      </c>
      <c r="G402" s="25">
        <f t="shared" si="20"/>
        <v>30</v>
      </c>
      <c r="H402" s="373">
        <v>35509.599999999999</v>
      </c>
      <c r="I402" s="121">
        <f t="shared" si="21"/>
        <v>1065288</v>
      </c>
      <c r="J402" s="16"/>
    </row>
    <row r="403" spans="1:10">
      <c r="A403" s="23">
        <f t="shared" si="19"/>
        <v>363</v>
      </c>
      <c r="B403" s="226"/>
      <c r="C403" s="226"/>
      <c r="D403" s="136">
        <v>43031</v>
      </c>
      <c r="E403" s="136">
        <v>43060</v>
      </c>
      <c r="F403" s="136">
        <v>43061</v>
      </c>
      <c r="G403" s="25">
        <f t="shared" si="20"/>
        <v>30</v>
      </c>
      <c r="H403" s="373">
        <v>38127.599999999999</v>
      </c>
      <c r="I403" s="121">
        <f t="shared" si="21"/>
        <v>1143828</v>
      </c>
      <c r="J403" s="16"/>
    </row>
    <row r="404" spans="1:10">
      <c r="A404" s="23">
        <f t="shared" si="19"/>
        <v>364</v>
      </c>
      <c r="B404" s="226"/>
      <c r="C404" s="226"/>
      <c r="D404" s="136">
        <v>43006</v>
      </c>
      <c r="E404" s="136">
        <v>43060</v>
      </c>
      <c r="F404" s="136">
        <v>43061</v>
      </c>
      <c r="G404" s="25">
        <f t="shared" si="20"/>
        <v>55</v>
      </c>
      <c r="H404" s="373">
        <v>32963.480000000003</v>
      </c>
      <c r="I404" s="121">
        <f t="shared" si="21"/>
        <v>1812991.4</v>
      </c>
      <c r="J404" s="16"/>
    </row>
    <row r="405" spans="1:10">
      <c r="A405" s="23">
        <f t="shared" si="19"/>
        <v>365</v>
      </c>
      <c r="B405" s="226"/>
      <c r="C405" s="226"/>
      <c r="D405" s="136">
        <v>43006</v>
      </c>
      <c r="E405" s="136">
        <v>43060</v>
      </c>
      <c r="F405" s="136">
        <v>43061</v>
      </c>
      <c r="G405" s="25">
        <f t="shared" si="20"/>
        <v>55</v>
      </c>
      <c r="H405" s="373">
        <v>34986</v>
      </c>
      <c r="I405" s="121">
        <f t="shared" si="21"/>
        <v>1924230</v>
      </c>
      <c r="J405" s="16"/>
    </row>
    <row r="406" spans="1:10">
      <c r="A406" s="23">
        <f t="shared" si="19"/>
        <v>366</v>
      </c>
      <c r="B406" s="226"/>
      <c r="C406" s="226"/>
      <c r="D406" s="136">
        <v>43006</v>
      </c>
      <c r="E406" s="136">
        <v>43060</v>
      </c>
      <c r="F406" s="136">
        <v>43061</v>
      </c>
      <c r="G406" s="25">
        <f t="shared" si="20"/>
        <v>55</v>
      </c>
      <c r="H406" s="373">
        <v>34605.199999999997</v>
      </c>
      <c r="I406" s="121">
        <f t="shared" si="21"/>
        <v>1903286</v>
      </c>
      <c r="J406" s="16"/>
    </row>
    <row r="407" spans="1:10">
      <c r="A407" s="23">
        <f t="shared" si="19"/>
        <v>367</v>
      </c>
      <c r="B407" s="226"/>
      <c r="C407" s="226"/>
      <c r="D407" s="136">
        <v>43006</v>
      </c>
      <c r="E407" s="136">
        <v>43060</v>
      </c>
      <c r="F407" s="136">
        <v>43061</v>
      </c>
      <c r="G407" s="25">
        <f t="shared" si="20"/>
        <v>55</v>
      </c>
      <c r="H407" s="373">
        <v>9542.130000000001</v>
      </c>
      <c r="I407" s="121">
        <f t="shared" si="21"/>
        <v>524817.15</v>
      </c>
      <c r="J407" s="16"/>
    </row>
    <row r="408" spans="1:10">
      <c r="A408" s="23">
        <f t="shared" si="19"/>
        <v>368</v>
      </c>
      <c r="B408" s="226"/>
      <c r="C408" s="226"/>
      <c r="D408" s="136">
        <v>43006</v>
      </c>
      <c r="E408" s="136">
        <v>43060</v>
      </c>
      <c r="F408" s="136">
        <v>43061</v>
      </c>
      <c r="G408" s="25">
        <f t="shared" si="20"/>
        <v>55</v>
      </c>
      <c r="H408" s="373">
        <v>33772.199999999997</v>
      </c>
      <c r="I408" s="121">
        <f t="shared" si="21"/>
        <v>1857471</v>
      </c>
      <c r="J408" s="16"/>
    </row>
    <row r="409" spans="1:10">
      <c r="A409" s="23">
        <f t="shared" si="19"/>
        <v>369</v>
      </c>
      <c r="B409" s="226"/>
      <c r="C409" s="226"/>
      <c r="D409" s="136">
        <v>43006</v>
      </c>
      <c r="E409" s="136">
        <v>43060</v>
      </c>
      <c r="F409" s="136">
        <v>43061</v>
      </c>
      <c r="G409" s="25">
        <f t="shared" si="20"/>
        <v>55</v>
      </c>
      <c r="H409" s="373">
        <v>34010.199999999997</v>
      </c>
      <c r="I409" s="121">
        <f t="shared" si="21"/>
        <v>1870561</v>
      </c>
      <c r="J409" s="16"/>
    </row>
    <row r="410" spans="1:10">
      <c r="A410" s="23">
        <f t="shared" si="19"/>
        <v>370</v>
      </c>
      <c r="B410" s="226"/>
      <c r="C410" s="226"/>
      <c r="D410" s="136">
        <v>43031</v>
      </c>
      <c r="E410" s="136">
        <v>43060</v>
      </c>
      <c r="F410" s="136">
        <v>43061</v>
      </c>
      <c r="G410" s="25">
        <f t="shared" si="20"/>
        <v>30</v>
      </c>
      <c r="H410" s="373">
        <v>38127.599999999999</v>
      </c>
      <c r="I410" s="121">
        <f t="shared" si="21"/>
        <v>1143828</v>
      </c>
      <c r="J410" s="16"/>
    </row>
    <row r="411" spans="1:10">
      <c r="A411" s="23">
        <f t="shared" si="19"/>
        <v>371</v>
      </c>
      <c r="B411" s="226"/>
      <c r="C411" s="226"/>
      <c r="D411" s="136">
        <v>43006</v>
      </c>
      <c r="E411" s="136">
        <v>43060</v>
      </c>
      <c r="F411" s="136">
        <v>43061</v>
      </c>
      <c r="G411" s="25">
        <f t="shared" si="20"/>
        <v>55</v>
      </c>
      <c r="H411" s="373">
        <v>34605.199999999997</v>
      </c>
      <c r="I411" s="121">
        <f t="shared" si="21"/>
        <v>1903286</v>
      </c>
      <c r="J411" s="16"/>
    </row>
    <row r="412" spans="1:10">
      <c r="A412" s="23">
        <f t="shared" si="19"/>
        <v>372</v>
      </c>
      <c r="B412" s="226"/>
      <c r="C412" s="226"/>
      <c r="D412" s="136">
        <v>43006</v>
      </c>
      <c r="E412" s="136">
        <v>43060</v>
      </c>
      <c r="F412" s="136">
        <v>43061</v>
      </c>
      <c r="G412" s="25">
        <f t="shared" si="20"/>
        <v>55</v>
      </c>
      <c r="H412" s="373">
        <v>35033.599999999999</v>
      </c>
      <c r="I412" s="121">
        <f t="shared" si="21"/>
        <v>1926848</v>
      </c>
      <c r="J412" s="16"/>
    </row>
    <row r="413" spans="1:10">
      <c r="A413" s="23">
        <f t="shared" si="19"/>
        <v>373</v>
      </c>
      <c r="B413" s="226"/>
      <c r="C413" s="226"/>
      <c r="D413" s="136">
        <v>43031</v>
      </c>
      <c r="E413" s="136">
        <v>43060</v>
      </c>
      <c r="F413" s="136">
        <v>43061</v>
      </c>
      <c r="G413" s="25">
        <f t="shared" si="20"/>
        <v>30</v>
      </c>
      <c r="H413" s="373">
        <v>38936.800000000003</v>
      </c>
      <c r="I413" s="121">
        <f t="shared" si="21"/>
        <v>1168104</v>
      </c>
      <c r="J413" s="16"/>
    </row>
    <row r="414" spans="1:10">
      <c r="A414" s="23">
        <f t="shared" si="19"/>
        <v>374</v>
      </c>
      <c r="B414" s="226"/>
      <c r="C414" s="226"/>
      <c r="D414" s="136">
        <v>43006</v>
      </c>
      <c r="E414" s="136">
        <v>43060</v>
      </c>
      <c r="F414" s="136">
        <v>43061</v>
      </c>
      <c r="G414" s="25">
        <f t="shared" si="20"/>
        <v>55</v>
      </c>
      <c r="H414" s="373">
        <v>33772.199999999997</v>
      </c>
      <c r="I414" s="121">
        <f t="shared" si="21"/>
        <v>1857471</v>
      </c>
      <c r="J414" s="16"/>
    </row>
    <row r="415" spans="1:10">
      <c r="A415" s="23">
        <f t="shared" si="19"/>
        <v>375</v>
      </c>
      <c r="B415" s="226"/>
      <c r="C415" s="226"/>
      <c r="D415" s="136">
        <v>43031</v>
      </c>
      <c r="E415" s="136">
        <v>43060</v>
      </c>
      <c r="F415" s="136">
        <v>43061</v>
      </c>
      <c r="G415" s="25">
        <f t="shared" si="20"/>
        <v>30</v>
      </c>
      <c r="H415" s="373">
        <v>39317.599999999999</v>
      </c>
      <c r="I415" s="121">
        <f t="shared" si="21"/>
        <v>1179528</v>
      </c>
      <c r="J415" s="16"/>
    </row>
    <row r="416" spans="1:10">
      <c r="A416" s="23">
        <f t="shared" si="19"/>
        <v>376</v>
      </c>
      <c r="B416" s="226" t="s">
        <v>268</v>
      </c>
      <c r="C416" s="226" t="s">
        <v>701</v>
      </c>
      <c r="D416" s="136">
        <v>43060</v>
      </c>
      <c r="E416" s="136">
        <v>43090</v>
      </c>
      <c r="F416" s="136">
        <v>43091</v>
      </c>
      <c r="G416" s="25">
        <f t="shared" ref="G416:G464" si="22">F416-D416</f>
        <v>31</v>
      </c>
      <c r="H416" s="373">
        <v>40674.200000000004</v>
      </c>
      <c r="I416" s="121">
        <f t="shared" ref="I416:I464" si="23">ROUND(G416*H416,2)</f>
        <v>1260900.2</v>
      </c>
      <c r="J416" s="16"/>
    </row>
    <row r="417" spans="1:10">
      <c r="A417" s="23">
        <f t="shared" si="19"/>
        <v>377</v>
      </c>
      <c r="B417" s="226"/>
      <c r="C417" s="226"/>
      <c r="D417" s="136">
        <v>43065</v>
      </c>
      <c r="E417" s="136">
        <v>43090</v>
      </c>
      <c r="F417" s="136">
        <v>43091</v>
      </c>
      <c r="G417" s="25">
        <f t="shared" si="22"/>
        <v>26</v>
      </c>
      <c r="H417" s="373">
        <v>35485.800000000003</v>
      </c>
      <c r="I417" s="121">
        <f t="shared" si="23"/>
        <v>922630.8</v>
      </c>
      <c r="J417" s="16"/>
    </row>
    <row r="418" spans="1:10">
      <c r="A418" s="23">
        <f t="shared" si="19"/>
        <v>378</v>
      </c>
      <c r="B418" s="226"/>
      <c r="C418" s="226"/>
      <c r="D418" s="136">
        <v>43037</v>
      </c>
      <c r="E418" s="136">
        <v>43090</v>
      </c>
      <c r="F418" s="136">
        <v>43091</v>
      </c>
      <c r="G418" s="25">
        <f t="shared" si="22"/>
        <v>54</v>
      </c>
      <c r="H418" s="373">
        <v>6757.3</v>
      </c>
      <c r="I418" s="121">
        <f t="shared" si="23"/>
        <v>364894.2</v>
      </c>
      <c r="J418" s="16"/>
    </row>
    <row r="419" spans="1:10">
      <c r="A419" s="23">
        <f t="shared" si="19"/>
        <v>379</v>
      </c>
      <c r="B419" s="226"/>
      <c r="C419" s="226"/>
      <c r="D419" s="136">
        <v>43037</v>
      </c>
      <c r="E419" s="136">
        <v>43090</v>
      </c>
      <c r="F419" s="136">
        <v>43091</v>
      </c>
      <c r="G419" s="25">
        <f t="shared" si="22"/>
        <v>54</v>
      </c>
      <c r="H419" s="373">
        <v>36890</v>
      </c>
      <c r="I419" s="121">
        <f t="shared" si="23"/>
        <v>1992060</v>
      </c>
      <c r="J419" s="16"/>
    </row>
    <row r="420" spans="1:10">
      <c r="A420" s="23">
        <f t="shared" si="19"/>
        <v>380</v>
      </c>
      <c r="B420" s="226"/>
      <c r="C420" s="226"/>
      <c r="D420" s="136">
        <v>43060</v>
      </c>
      <c r="E420" s="136">
        <v>43090</v>
      </c>
      <c r="F420" s="136">
        <v>43091</v>
      </c>
      <c r="G420" s="25">
        <f t="shared" si="22"/>
        <v>31</v>
      </c>
      <c r="H420" s="373">
        <v>41507.200000000004</v>
      </c>
      <c r="I420" s="121">
        <f t="shared" si="23"/>
        <v>1286723.2</v>
      </c>
      <c r="J420" s="16"/>
    </row>
    <row r="421" spans="1:10">
      <c r="A421" s="23">
        <f t="shared" si="19"/>
        <v>381</v>
      </c>
      <c r="B421" s="226"/>
      <c r="C421" s="226"/>
      <c r="D421" s="136">
        <v>43060</v>
      </c>
      <c r="E421" s="136">
        <v>43090</v>
      </c>
      <c r="F421" s="136">
        <v>43091</v>
      </c>
      <c r="G421" s="25">
        <f t="shared" si="22"/>
        <v>31</v>
      </c>
      <c r="H421" s="373">
        <v>2872.66</v>
      </c>
      <c r="I421" s="121">
        <f t="shared" si="23"/>
        <v>89052.46</v>
      </c>
      <c r="J421" s="16"/>
    </row>
    <row r="422" spans="1:10">
      <c r="A422" s="23">
        <f t="shared" si="19"/>
        <v>382</v>
      </c>
      <c r="B422" s="226"/>
      <c r="C422" s="226"/>
      <c r="D422" s="136">
        <v>43060</v>
      </c>
      <c r="E422" s="136">
        <v>43090</v>
      </c>
      <c r="F422" s="136">
        <v>43091</v>
      </c>
      <c r="G422" s="25">
        <f t="shared" si="22"/>
        <v>31</v>
      </c>
      <c r="H422" s="373">
        <v>40269.599999999999</v>
      </c>
      <c r="I422" s="121">
        <f t="shared" si="23"/>
        <v>1248357.6000000001</v>
      </c>
      <c r="J422" s="16"/>
    </row>
    <row r="423" spans="1:10">
      <c r="A423" s="23">
        <f t="shared" si="19"/>
        <v>383</v>
      </c>
      <c r="B423" s="226"/>
      <c r="C423" s="226"/>
      <c r="D423" s="136">
        <v>43037</v>
      </c>
      <c r="E423" s="136">
        <v>43090</v>
      </c>
      <c r="F423" s="136">
        <v>43091</v>
      </c>
      <c r="G423" s="25">
        <f t="shared" si="22"/>
        <v>54</v>
      </c>
      <c r="H423" s="373">
        <v>36652</v>
      </c>
      <c r="I423" s="121">
        <f t="shared" si="23"/>
        <v>1979208</v>
      </c>
      <c r="J423" s="16"/>
    </row>
    <row r="424" spans="1:10">
      <c r="A424" s="23">
        <f t="shared" si="19"/>
        <v>384</v>
      </c>
      <c r="B424" s="226"/>
      <c r="C424" s="226"/>
      <c r="D424" s="136">
        <v>43053</v>
      </c>
      <c r="E424" s="136">
        <v>43090</v>
      </c>
      <c r="F424" s="136">
        <v>43091</v>
      </c>
      <c r="G424" s="25">
        <f t="shared" si="22"/>
        <v>38</v>
      </c>
      <c r="H424" s="373">
        <v>39722.200000000004</v>
      </c>
      <c r="I424" s="121">
        <f t="shared" si="23"/>
        <v>1509443.6</v>
      </c>
      <c r="J424" s="16"/>
    </row>
    <row r="425" spans="1:10">
      <c r="A425" s="23">
        <f t="shared" si="19"/>
        <v>385</v>
      </c>
      <c r="B425" s="226"/>
      <c r="C425" s="226"/>
      <c r="D425" s="136">
        <v>43053</v>
      </c>
      <c r="E425" s="136">
        <v>43090</v>
      </c>
      <c r="F425" s="136">
        <v>43091</v>
      </c>
      <c r="G425" s="25">
        <f t="shared" si="22"/>
        <v>38</v>
      </c>
      <c r="H425" s="373">
        <v>40150.6</v>
      </c>
      <c r="I425" s="121">
        <f t="shared" si="23"/>
        <v>1525722.8</v>
      </c>
      <c r="J425" s="16"/>
    </row>
    <row r="426" spans="1:10">
      <c r="A426" s="23">
        <f t="shared" si="19"/>
        <v>386</v>
      </c>
      <c r="B426" s="226"/>
      <c r="C426" s="226"/>
      <c r="D426" s="136">
        <v>43065</v>
      </c>
      <c r="E426" s="136">
        <v>43090</v>
      </c>
      <c r="F426" s="136">
        <v>43091</v>
      </c>
      <c r="G426" s="25">
        <f t="shared" si="22"/>
        <v>26</v>
      </c>
      <c r="H426" s="373">
        <v>38746.400000000001</v>
      </c>
      <c r="I426" s="121">
        <f t="shared" si="23"/>
        <v>1007406.4</v>
      </c>
      <c r="J426" s="16"/>
    </row>
    <row r="427" spans="1:10">
      <c r="A427" s="23">
        <f t="shared" si="19"/>
        <v>387</v>
      </c>
      <c r="B427" s="226"/>
      <c r="C427" s="226"/>
      <c r="D427" s="136">
        <v>43037</v>
      </c>
      <c r="E427" s="136">
        <v>43090</v>
      </c>
      <c r="F427" s="136">
        <v>43091</v>
      </c>
      <c r="G427" s="25">
        <f t="shared" si="22"/>
        <v>54</v>
      </c>
      <c r="H427" s="373">
        <v>37080.400000000001</v>
      </c>
      <c r="I427" s="121">
        <f t="shared" si="23"/>
        <v>2002341.6</v>
      </c>
      <c r="J427" s="16"/>
    </row>
    <row r="428" spans="1:10">
      <c r="A428" s="23">
        <f t="shared" si="19"/>
        <v>388</v>
      </c>
      <c r="B428" s="226"/>
      <c r="C428" s="226"/>
      <c r="D428" s="136">
        <v>43037</v>
      </c>
      <c r="E428" s="136">
        <v>43090</v>
      </c>
      <c r="F428" s="136">
        <v>43091</v>
      </c>
      <c r="G428" s="25">
        <f t="shared" si="22"/>
        <v>54</v>
      </c>
      <c r="H428" s="373">
        <v>35873.26</v>
      </c>
      <c r="I428" s="121">
        <f t="shared" si="23"/>
        <v>1937156.04</v>
      </c>
      <c r="J428" s="16"/>
    </row>
    <row r="429" spans="1:10">
      <c r="A429" s="23">
        <f t="shared" si="19"/>
        <v>389</v>
      </c>
      <c r="B429" s="226"/>
      <c r="C429" s="226"/>
      <c r="D429" s="136">
        <v>43044</v>
      </c>
      <c r="E429" s="136">
        <v>43090</v>
      </c>
      <c r="F429" s="136">
        <v>43091</v>
      </c>
      <c r="G429" s="25">
        <f t="shared" si="22"/>
        <v>47</v>
      </c>
      <c r="H429" s="373">
        <v>2909.55</v>
      </c>
      <c r="I429" s="121">
        <f t="shared" si="23"/>
        <v>136748.85</v>
      </c>
      <c r="J429" s="16"/>
    </row>
    <row r="430" spans="1:10">
      <c r="A430" s="23">
        <f t="shared" si="19"/>
        <v>390</v>
      </c>
      <c r="B430" s="226"/>
      <c r="C430" s="226"/>
      <c r="D430" s="136">
        <v>43065</v>
      </c>
      <c r="E430" s="136">
        <v>43090</v>
      </c>
      <c r="F430" s="136">
        <v>43091</v>
      </c>
      <c r="G430" s="25">
        <f t="shared" si="22"/>
        <v>26</v>
      </c>
      <c r="H430" s="373">
        <v>39579.4</v>
      </c>
      <c r="I430" s="121">
        <f t="shared" si="23"/>
        <v>1029064.4</v>
      </c>
      <c r="J430" s="16"/>
    </row>
    <row r="431" spans="1:10">
      <c r="A431" s="23">
        <f t="shared" ref="A431:A473" si="24">A430+1</f>
        <v>391</v>
      </c>
      <c r="B431" s="226"/>
      <c r="C431" s="226"/>
      <c r="D431" s="136">
        <v>43060</v>
      </c>
      <c r="E431" s="136">
        <v>43090</v>
      </c>
      <c r="F431" s="136">
        <v>43091</v>
      </c>
      <c r="G431" s="25">
        <f t="shared" si="22"/>
        <v>31</v>
      </c>
      <c r="H431" s="373">
        <v>40674.200000000004</v>
      </c>
      <c r="I431" s="121">
        <f t="shared" si="23"/>
        <v>1260900.2</v>
      </c>
      <c r="J431" s="16"/>
    </row>
    <row r="432" spans="1:10">
      <c r="A432" s="23">
        <f t="shared" si="24"/>
        <v>392</v>
      </c>
      <c r="B432" s="226"/>
      <c r="C432" s="226"/>
      <c r="D432" s="136">
        <v>43037</v>
      </c>
      <c r="E432" s="136">
        <v>43090</v>
      </c>
      <c r="F432" s="136">
        <v>43091</v>
      </c>
      <c r="G432" s="25">
        <f t="shared" si="22"/>
        <v>54</v>
      </c>
      <c r="H432" s="373">
        <v>36890</v>
      </c>
      <c r="I432" s="121">
        <f t="shared" si="23"/>
        <v>1992060</v>
      </c>
      <c r="J432" s="16"/>
    </row>
    <row r="433" spans="1:10">
      <c r="A433" s="23">
        <f t="shared" si="24"/>
        <v>393</v>
      </c>
      <c r="B433" s="226"/>
      <c r="C433" s="226"/>
      <c r="D433" s="136">
        <v>43044</v>
      </c>
      <c r="E433" s="136">
        <v>43090</v>
      </c>
      <c r="F433" s="136">
        <v>43091</v>
      </c>
      <c r="G433" s="25">
        <f t="shared" si="22"/>
        <v>47</v>
      </c>
      <c r="H433" s="373">
        <v>38936.800000000003</v>
      </c>
      <c r="I433" s="121">
        <f t="shared" si="23"/>
        <v>1830029.6</v>
      </c>
      <c r="J433" s="16"/>
    </row>
    <row r="434" spans="1:10">
      <c r="A434" s="23">
        <f t="shared" si="24"/>
        <v>394</v>
      </c>
      <c r="B434" s="226"/>
      <c r="C434" s="226"/>
      <c r="D434" s="136">
        <v>43060</v>
      </c>
      <c r="E434" s="136">
        <v>43090</v>
      </c>
      <c r="F434" s="136">
        <v>43091</v>
      </c>
      <c r="G434" s="25">
        <f t="shared" si="22"/>
        <v>31</v>
      </c>
      <c r="H434" s="373">
        <v>40269.599999999999</v>
      </c>
      <c r="I434" s="121">
        <f t="shared" si="23"/>
        <v>1248357.6000000001</v>
      </c>
      <c r="J434" s="16"/>
    </row>
    <row r="435" spans="1:10">
      <c r="A435" s="23">
        <f t="shared" si="24"/>
        <v>395</v>
      </c>
      <c r="B435" s="226"/>
      <c r="C435" s="226"/>
      <c r="D435" s="136">
        <v>43053</v>
      </c>
      <c r="E435" s="136">
        <v>43090</v>
      </c>
      <c r="F435" s="136">
        <v>43091</v>
      </c>
      <c r="G435" s="25">
        <f t="shared" si="22"/>
        <v>38</v>
      </c>
      <c r="H435" s="373">
        <v>40150.6</v>
      </c>
      <c r="I435" s="121">
        <f t="shared" si="23"/>
        <v>1525722.8</v>
      </c>
      <c r="J435" s="16"/>
    </row>
    <row r="436" spans="1:10">
      <c r="A436" s="23">
        <f t="shared" si="24"/>
        <v>396</v>
      </c>
      <c r="B436" s="226"/>
      <c r="C436" s="226"/>
      <c r="D436" s="136">
        <v>43065</v>
      </c>
      <c r="E436" s="136">
        <v>43090</v>
      </c>
      <c r="F436" s="136">
        <v>43091</v>
      </c>
      <c r="G436" s="25">
        <f t="shared" si="22"/>
        <v>26</v>
      </c>
      <c r="H436" s="373">
        <v>37770.6</v>
      </c>
      <c r="I436" s="121">
        <f t="shared" si="23"/>
        <v>982035.6</v>
      </c>
      <c r="J436" s="16"/>
    </row>
    <row r="437" spans="1:10">
      <c r="A437" s="23">
        <f t="shared" si="24"/>
        <v>397</v>
      </c>
      <c r="B437" s="226"/>
      <c r="C437" s="226"/>
      <c r="D437" s="136">
        <v>43053</v>
      </c>
      <c r="E437" s="136">
        <v>43090</v>
      </c>
      <c r="F437" s="136">
        <v>43091</v>
      </c>
      <c r="G437" s="25">
        <f t="shared" si="22"/>
        <v>38</v>
      </c>
      <c r="H437" s="373">
        <v>40150.6</v>
      </c>
      <c r="I437" s="121">
        <f t="shared" si="23"/>
        <v>1525722.8</v>
      </c>
      <c r="J437" s="16"/>
    </row>
    <row r="438" spans="1:10">
      <c r="A438" s="23">
        <f t="shared" si="24"/>
        <v>398</v>
      </c>
      <c r="B438" s="226"/>
      <c r="C438" s="226"/>
      <c r="D438" s="136">
        <v>43053</v>
      </c>
      <c r="E438" s="136">
        <v>43090</v>
      </c>
      <c r="F438" s="136">
        <v>43091</v>
      </c>
      <c r="G438" s="25">
        <f t="shared" si="22"/>
        <v>38</v>
      </c>
      <c r="H438" s="373">
        <v>40150.6</v>
      </c>
      <c r="I438" s="121">
        <f t="shared" si="23"/>
        <v>1525722.8</v>
      </c>
      <c r="J438" s="16"/>
    </row>
    <row r="439" spans="1:10">
      <c r="A439" s="23">
        <f t="shared" si="24"/>
        <v>399</v>
      </c>
      <c r="B439" s="226"/>
      <c r="C439" s="226"/>
      <c r="D439" s="136">
        <v>43044</v>
      </c>
      <c r="E439" s="136">
        <v>43090</v>
      </c>
      <c r="F439" s="136">
        <v>43091</v>
      </c>
      <c r="G439" s="25">
        <f t="shared" si="22"/>
        <v>47</v>
      </c>
      <c r="H439" s="373">
        <v>38484.6</v>
      </c>
      <c r="I439" s="121">
        <f t="shared" si="23"/>
        <v>1808776.2</v>
      </c>
      <c r="J439" s="16"/>
    </row>
    <row r="440" spans="1:10">
      <c r="A440" s="23">
        <f t="shared" si="24"/>
        <v>400</v>
      </c>
      <c r="B440" s="226"/>
      <c r="C440" s="226"/>
      <c r="D440" s="136">
        <v>43053</v>
      </c>
      <c r="E440" s="136">
        <v>43090</v>
      </c>
      <c r="F440" s="136">
        <v>43091</v>
      </c>
      <c r="G440" s="25">
        <f t="shared" si="22"/>
        <v>38</v>
      </c>
      <c r="H440" s="373">
        <v>29631</v>
      </c>
      <c r="I440" s="121">
        <f t="shared" si="23"/>
        <v>1125978</v>
      </c>
      <c r="J440" s="16"/>
    </row>
    <row r="441" spans="1:10">
      <c r="A441" s="23">
        <f t="shared" si="24"/>
        <v>401</v>
      </c>
      <c r="B441" s="226"/>
      <c r="C441" s="226"/>
      <c r="D441" s="136">
        <v>43037</v>
      </c>
      <c r="E441" s="136">
        <v>43090</v>
      </c>
      <c r="F441" s="136">
        <v>43091</v>
      </c>
      <c r="G441" s="25">
        <f t="shared" si="22"/>
        <v>54</v>
      </c>
      <c r="H441" s="373">
        <v>37913.4</v>
      </c>
      <c r="I441" s="121">
        <f t="shared" si="23"/>
        <v>2047323.6</v>
      </c>
      <c r="J441" s="16"/>
    </row>
    <row r="442" spans="1:10">
      <c r="A442" s="23">
        <f t="shared" si="24"/>
        <v>402</v>
      </c>
      <c r="B442" s="226"/>
      <c r="C442" s="226"/>
      <c r="D442" s="136">
        <v>43044</v>
      </c>
      <c r="E442" s="136">
        <v>43090</v>
      </c>
      <c r="F442" s="136">
        <v>43091</v>
      </c>
      <c r="G442" s="25">
        <f t="shared" si="22"/>
        <v>47</v>
      </c>
      <c r="H442" s="373">
        <v>38460.800000000003</v>
      </c>
      <c r="I442" s="121">
        <f t="shared" si="23"/>
        <v>1807657.6</v>
      </c>
      <c r="J442" s="16"/>
    </row>
    <row r="443" spans="1:10">
      <c r="A443" s="23">
        <f t="shared" si="24"/>
        <v>403</v>
      </c>
      <c r="B443" s="226"/>
      <c r="C443" s="226"/>
      <c r="D443" s="136">
        <v>43053</v>
      </c>
      <c r="E443" s="136">
        <v>43090</v>
      </c>
      <c r="F443" s="136">
        <v>43091</v>
      </c>
      <c r="G443" s="25">
        <f t="shared" si="22"/>
        <v>38</v>
      </c>
      <c r="H443" s="373">
        <v>2888.61</v>
      </c>
      <c r="I443" s="121">
        <f t="shared" si="23"/>
        <v>109767.18</v>
      </c>
      <c r="J443" s="16"/>
    </row>
    <row r="444" spans="1:10">
      <c r="A444" s="23">
        <f t="shared" si="24"/>
        <v>404</v>
      </c>
      <c r="B444" s="226"/>
      <c r="C444" s="226"/>
      <c r="D444" s="136">
        <v>43044</v>
      </c>
      <c r="E444" s="136">
        <v>43090</v>
      </c>
      <c r="F444" s="136">
        <v>43091</v>
      </c>
      <c r="G444" s="25">
        <f t="shared" si="22"/>
        <v>47</v>
      </c>
      <c r="H444" s="373">
        <v>37247</v>
      </c>
      <c r="I444" s="121">
        <f t="shared" si="23"/>
        <v>1750609</v>
      </c>
      <c r="J444" s="16"/>
    </row>
    <row r="445" spans="1:10">
      <c r="A445" s="23">
        <f t="shared" si="24"/>
        <v>405</v>
      </c>
      <c r="B445" s="226"/>
      <c r="C445" s="226"/>
      <c r="D445" s="136">
        <v>43053</v>
      </c>
      <c r="E445" s="136">
        <v>43090</v>
      </c>
      <c r="F445" s="136">
        <v>43091</v>
      </c>
      <c r="G445" s="25">
        <f t="shared" si="22"/>
        <v>38</v>
      </c>
      <c r="H445" s="373">
        <v>40150.6</v>
      </c>
      <c r="I445" s="121">
        <f t="shared" si="23"/>
        <v>1525722.8</v>
      </c>
      <c r="J445" s="16"/>
    </row>
    <row r="446" spans="1:10">
      <c r="A446" s="23">
        <f t="shared" si="24"/>
        <v>406</v>
      </c>
      <c r="B446" s="226"/>
      <c r="C446" s="226"/>
      <c r="D446" s="136">
        <v>43037</v>
      </c>
      <c r="E446" s="136">
        <v>43090</v>
      </c>
      <c r="F446" s="136">
        <v>43091</v>
      </c>
      <c r="G446" s="25">
        <f t="shared" si="22"/>
        <v>54</v>
      </c>
      <c r="H446" s="373">
        <v>37080.400000000001</v>
      </c>
      <c r="I446" s="121">
        <f t="shared" si="23"/>
        <v>2002341.6</v>
      </c>
      <c r="J446" s="16"/>
    </row>
    <row r="447" spans="1:10">
      <c r="A447" s="23">
        <f t="shared" si="24"/>
        <v>407</v>
      </c>
      <c r="B447" s="226"/>
      <c r="C447" s="226"/>
      <c r="D447" s="136">
        <v>43044</v>
      </c>
      <c r="E447" s="136">
        <v>43090</v>
      </c>
      <c r="F447" s="136">
        <v>43091</v>
      </c>
      <c r="G447" s="25">
        <f t="shared" si="22"/>
        <v>47</v>
      </c>
      <c r="H447" s="373">
        <v>30606.799999999999</v>
      </c>
      <c r="I447" s="121">
        <f t="shared" si="23"/>
        <v>1438519.6</v>
      </c>
      <c r="J447" s="16"/>
    </row>
    <row r="448" spans="1:10">
      <c r="A448" s="23">
        <f t="shared" si="24"/>
        <v>408</v>
      </c>
      <c r="B448" s="226"/>
      <c r="C448" s="226"/>
      <c r="D448" s="136">
        <v>43053</v>
      </c>
      <c r="E448" s="136">
        <v>43090</v>
      </c>
      <c r="F448" s="136">
        <v>43091</v>
      </c>
      <c r="G448" s="25">
        <f t="shared" si="22"/>
        <v>38</v>
      </c>
      <c r="H448" s="373">
        <v>40153.69</v>
      </c>
      <c r="I448" s="121">
        <f t="shared" si="23"/>
        <v>1525840.22</v>
      </c>
      <c r="J448" s="16"/>
    </row>
    <row r="449" spans="1:10">
      <c r="A449" s="23">
        <f t="shared" si="24"/>
        <v>409</v>
      </c>
      <c r="B449" s="226"/>
      <c r="C449" s="226"/>
      <c r="D449" s="136">
        <v>43065</v>
      </c>
      <c r="E449" s="136">
        <v>43090</v>
      </c>
      <c r="F449" s="136">
        <v>43091</v>
      </c>
      <c r="G449" s="25">
        <f t="shared" si="22"/>
        <v>26</v>
      </c>
      <c r="H449" s="373">
        <v>39055.800000000003</v>
      </c>
      <c r="I449" s="121">
        <f t="shared" si="23"/>
        <v>1015450.8</v>
      </c>
      <c r="J449" s="16"/>
    </row>
    <row r="450" spans="1:10">
      <c r="A450" s="23">
        <f t="shared" si="24"/>
        <v>410</v>
      </c>
      <c r="B450" s="226"/>
      <c r="C450" s="226"/>
      <c r="D450" s="136">
        <v>43065</v>
      </c>
      <c r="E450" s="136">
        <v>43090</v>
      </c>
      <c r="F450" s="136">
        <v>43091</v>
      </c>
      <c r="G450" s="25">
        <f t="shared" si="22"/>
        <v>26</v>
      </c>
      <c r="H450" s="373">
        <v>10400.6</v>
      </c>
      <c r="I450" s="121">
        <f t="shared" si="23"/>
        <v>270415.59999999998</v>
      </c>
      <c r="J450" s="16"/>
    </row>
    <row r="451" spans="1:10">
      <c r="A451" s="23">
        <f t="shared" si="24"/>
        <v>411</v>
      </c>
      <c r="B451" s="226"/>
      <c r="C451" s="226"/>
      <c r="D451" s="136">
        <v>43044</v>
      </c>
      <c r="E451" s="136">
        <v>43090</v>
      </c>
      <c r="F451" s="136">
        <v>43091</v>
      </c>
      <c r="G451" s="25">
        <f t="shared" si="22"/>
        <v>47</v>
      </c>
      <c r="H451" s="373">
        <v>38080</v>
      </c>
      <c r="I451" s="121">
        <f t="shared" si="23"/>
        <v>1789760</v>
      </c>
      <c r="J451" s="16"/>
    </row>
    <row r="452" spans="1:10">
      <c r="A452" s="23">
        <f t="shared" si="24"/>
        <v>412</v>
      </c>
      <c r="B452" s="226"/>
      <c r="C452" s="226"/>
      <c r="D452" s="136">
        <v>43044</v>
      </c>
      <c r="E452" s="136">
        <v>43090</v>
      </c>
      <c r="F452" s="136">
        <v>43091</v>
      </c>
      <c r="G452" s="25">
        <f t="shared" si="22"/>
        <v>47</v>
      </c>
      <c r="H452" s="373">
        <v>38913</v>
      </c>
      <c r="I452" s="121">
        <f t="shared" si="23"/>
        <v>1828911</v>
      </c>
      <c r="J452" s="16"/>
    </row>
    <row r="453" spans="1:10">
      <c r="A453" s="23">
        <f t="shared" si="24"/>
        <v>413</v>
      </c>
      <c r="B453" s="226"/>
      <c r="C453" s="226"/>
      <c r="D453" s="136">
        <v>43060</v>
      </c>
      <c r="E453" s="136">
        <v>43090</v>
      </c>
      <c r="F453" s="136">
        <v>43091</v>
      </c>
      <c r="G453" s="25">
        <f t="shared" si="22"/>
        <v>31</v>
      </c>
      <c r="H453" s="373">
        <v>41055</v>
      </c>
      <c r="I453" s="121">
        <f t="shared" si="23"/>
        <v>1272705</v>
      </c>
      <c r="J453" s="16"/>
    </row>
    <row r="454" spans="1:10">
      <c r="A454" s="23">
        <f t="shared" si="24"/>
        <v>414</v>
      </c>
      <c r="B454" s="226"/>
      <c r="C454" s="226"/>
      <c r="D454" s="136">
        <v>43065</v>
      </c>
      <c r="E454" s="136">
        <v>43090</v>
      </c>
      <c r="F454" s="136">
        <v>43091</v>
      </c>
      <c r="G454" s="25">
        <f t="shared" si="22"/>
        <v>26</v>
      </c>
      <c r="H454" s="373">
        <v>37151.800000000003</v>
      </c>
      <c r="I454" s="121">
        <f t="shared" si="23"/>
        <v>965946.8</v>
      </c>
      <c r="J454" s="16"/>
    </row>
    <row r="455" spans="1:10">
      <c r="A455" s="23">
        <f t="shared" si="24"/>
        <v>415</v>
      </c>
      <c r="B455" s="226"/>
      <c r="C455" s="226"/>
      <c r="D455" s="136">
        <v>43037</v>
      </c>
      <c r="E455" s="136">
        <v>43090</v>
      </c>
      <c r="F455" s="136">
        <v>43091</v>
      </c>
      <c r="G455" s="25">
        <f t="shared" si="22"/>
        <v>54</v>
      </c>
      <c r="H455" s="373">
        <v>14946.4</v>
      </c>
      <c r="I455" s="121">
        <f t="shared" si="23"/>
        <v>807105.6</v>
      </c>
      <c r="J455" s="16"/>
    </row>
    <row r="456" spans="1:10">
      <c r="A456" s="23">
        <f t="shared" si="24"/>
        <v>416</v>
      </c>
      <c r="B456" s="226"/>
      <c r="C456" s="226"/>
      <c r="D456" s="136">
        <v>43065</v>
      </c>
      <c r="E456" s="136">
        <v>43090</v>
      </c>
      <c r="F456" s="136">
        <v>43091</v>
      </c>
      <c r="G456" s="25">
        <f t="shared" si="22"/>
        <v>26</v>
      </c>
      <c r="H456" s="373">
        <v>37170.840000000004</v>
      </c>
      <c r="I456" s="121">
        <f t="shared" si="23"/>
        <v>966441.84</v>
      </c>
      <c r="J456" s="16"/>
    </row>
    <row r="457" spans="1:10">
      <c r="A457" s="23">
        <f t="shared" si="24"/>
        <v>417</v>
      </c>
      <c r="B457" s="226"/>
      <c r="C457" s="226"/>
      <c r="D457" s="136">
        <v>43065</v>
      </c>
      <c r="E457" s="136">
        <v>43090</v>
      </c>
      <c r="F457" s="136">
        <v>43091</v>
      </c>
      <c r="G457" s="25">
        <f t="shared" si="22"/>
        <v>26</v>
      </c>
      <c r="H457" s="373">
        <v>39579.4</v>
      </c>
      <c r="I457" s="121">
        <f t="shared" si="23"/>
        <v>1029064.4</v>
      </c>
      <c r="J457" s="16"/>
    </row>
    <row r="458" spans="1:10">
      <c r="A458" s="23">
        <f t="shared" si="24"/>
        <v>418</v>
      </c>
      <c r="B458" s="226"/>
      <c r="C458" s="226"/>
      <c r="D458" s="136">
        <v>43060</v>
      </c>
      <c r="E458" s="136">
        <v>43090</v>
      </c>
      <c r="F458" s="136">
        <v>43091</v>
      </c>
      <c r="G458" s="25">
        <f t="shared" si="22"/>
        <v>31</v>
      </c>
      <c r="H458" s="373">
        <v>27851.95</v>
      </c>
      <c r="I458" s="121">
        <f t="shared" si="23"/>
        <v>863410.45</v>
      </c>
      <c r="J458" s="16"/>
    </row>
    <row r="459" spans="1:10">
      <c r="A459" s="23">
        <f t="shared" si="24"/>
        <v>419</v>
      </c>
      <c r="B459" s="226"/>
      <c r="C459" s="226"/>
      <c r="D459" s="136">
        <v>43065</v>
      </c>
      <c r="E459" s="136">
        <v>43090</v>
      </c>
      <c r="F459" s="136">
        <v>43091</v>
      </c>
      <c r="G459" s="25">
        <f t="shared" si="22"/>
        <v>26</v>
      </c>
      <c r="H459" s="373">
        <v>39984</v>
      </c>
      <c r="I459" s="121">
        <f t="shared" si="23"/>
        <v>1039584</v>
      </c>
      <c r="J459" s="16"/>
    </row>
    <row r="460" spans="1:10">
      <c r="A460" s="23">
        <f t="shared" si="24"/>
        <v>420</v>
      </c>
      <c r="B460" s="226"/>
      <c r="C460" s="226"/>
      <c r="D460" s="136">
        <v>43037</v>
      </c>
      <c r="E460" s="136">
        <v>43090</v>
      </c>
      <c r="F460" s="136">
        <v>43091</v>
      </c>
      <c r="G460" s="25">
        <f t="shared" si="22"/>
        <v>54</v>
      </c>
      <c r="H460" s="373">
        <v>36247.4</v>
      </c>
      <c r="I460" s="121">
        <f t="shared" si="23"/>
        <v>1957359.6</v>
      </c>
      <c r="J460" s="16"/>
    </row>
    <row r="461" spans="1:10">
      <c r="A461" s="23">
        <f t="shared" si="24"/>
        <v>421</v>
      </c>
      <c r="B461" s="226"/>
      <c r="C461" s="226"/>
      <c r="D461" s="136">
        <v>43053</v>
      </c>
      <c r="E461" s="136">
        <v>43090</v>
      </c>
      <c r="F461" s="136">
        <v>43091</v>
      </c>
      <c r="G461" s="25">
        <f t="shared" si="22"/>
        <v>38</v>
      </c>
      <c r="H461" s="373">
        <v>39293.800000000003</v>
      </c>
      <c r="I461" s="121">
        <f t="shared" si="23"/>
        <v>1493164.4</v>
      </c>
      <c r="J461" s="16"/>
    </row>
    <row r="462" spans="1:10">
      <c r="A462" s="23">
        <f t="shared" si="24"/>
        <v>422</v>
      </c>
      <c r="B462" s="226"/>
      <c r="C462" s="226"/>
      <c r="D462" s="136">
        <v>43044</v>
      </c>
      <c r="E462" s="136">
        <v>43090</v>
      </c>
      <c r="F462" s="136">
        <v>43091</v>
      </c>
      <c r="G462" s="25">
        <f t="shared" si="22"/>
        <v>47</v>
      </c>
      <c r="H462" s="373">
        <v>38460.800000000003</v>
      </c>
      <c r="I462" s="121">
        <f t="shared" si="23"/>
        <v>1807657.6</v>
      </c>
      <c r="J462" s="16"/>
    </row>
    <row r="463" spans="1:10">
      <c r="A463" s="23">
        <f t="shared" si="24"/>
        <v>423</v>
      </c>
      <c r="B463" s="226"/>
      <c r="C463" s="226"/>
      <c r="D463" s="136">
        <v>43053</v>
      </c>
      <c r="E463" s="136">
        <v>43090</v>
      </c>
      <c r="F463" s="136">
        <v>43091</v>
      </c>
      <c r="G463" s="25">
        <f t="shared" si="22"/>
        <v>38</v>
      </c>
      <c r="H463" s="373">
        <v>38889.200000000004</v>
      </c>
      <c r="I463" s="121">
        <f t="shared" si="23"/>
        <v>1477789.6</v>
      </c>
      <c r="J463" s="16"/>
    </row>
    <row r="464" spans="1:10">
      <c r="A464" s="23">
        <f t="shared" si="24"/>
        <v>424</v>
      </c>
      <c r="B464" s="226"/>
      <c r="C464" s="226"/>
      <c r="D464" s="136">
        <v>43044</v>
      </c>
      <c r="E464" s="136">
        <v>43090</v>
      </c>
      <c r="F464" s="136">
        <v>43091</v>
      </c>
      <c r="G464" s="25">
        <f t="shared" si="22"/>
        <v>47</v>
      </c>
      <c r="H464" s="373">
        <v>38532.200000000004</v>
      </c>
      <c r="I464" s="121">
        <f t="shared" si="23"/>
        <v>1811013.4</v>
      </c>
      <c r="J464" s="16"/>
    </row>
    <row r="465" spans="1:10">
      <c r="A465" s="23">
        <f t="shared" si="24"/>
        <v>425</v>
      </c>
      <c r="B465" s="226"/>
      <c r="C465" s="226"/>
      <c r="D465" s="136">
        <v>43044</v>
      </c>
      <c r="E465" s="136">
        <v>43090</v>
      </c>
      <c r="F465" s="136">
        <v>43091</v>
      </c>
      <c r="G465" s="25">
        <f t="shared" ref="G465:G473" si="25">F465-D465</f>
        <v>47</v>
      </c>
      <c r="H465" s="373">
        <v>14726.25</v>
      </c>
      <c r="I465" s="121">
        <f t="shared" ref="I465:I473" si="26">ROUND(G465*H465,2)</f>
        <v>692133.75</v>
      </c>
      <c r="J465" s="16"/>
    </row>
    <row r="466" spans="1:10">
      <c r="A466" s="23">
        <f t="shared" si="24"/>
        <v>426</v>
      </c>
      <c r="B466" s="226"/>
      <c r="C466" s="226"/>
      <c r="D466" s="136">
        <v>43060</v>
      </c>
      <c r="E466" s="136">
        <v>43090</v>
      </c>
      <c r="F466" s="136">
        <v>43091</v>
      </c>
      <c r="G466" s="25">
        <f t="shared" si="25"/>
        <v>31</v>
      </c>
      <c r="H466" s="373">
        <v>40674.200000000004</v>
      </c>
      <c r="I466" s="121">
        <f t="shared" si="26"/>
        <v>1260900.2</v>
      </c>
      <c r="J466" s="16"/>
    </row>
    <row r="467" spans="1:10">
      <c r="A467" s="23">
        <f t="shared" si="24"/>
        <v>427</v>
      </c>
      <c r="B467" s="226"/>
      <c r="C467" s="226"/>
      <c r="D467" s="136">
        <v>43044</v>
      </c>
      <c r="E467" s="136">
        <v>43090</v>
      </c>
      <c r="F467" s="136">
        <v>43091</v>
      </c>
      <c r="G467" s="25">
        <f t="shared" si="25"/>
        <v>47</v>
      </c>
      <c r="H467" s="373">
        <v>38080</v>
      </c>
      <c r="I467" s="121">
        <f t="shared" si="26"/>
        <v>1789760</v>
      </c>
      <c r="J467" s="16"/>
    </row>
    <row r="468" spans="1:10">
      <c r="A468" s="23">
        <f t="shared" si="24"/>
        <v>428</v>
      </c>
      <c r="B468" s="226"/>
      <c r="C468" s="226"/>
      <c r="D468" s="136">
        <v>43060</v>
      </c>
      <c r="E468" s="136">
        <v>43090</v>
      </c>
      <c r="F468" s="136">
        <v>43091</v>
      </c>
      <c r="G468" s="25">
        <f t="shared" si="25"/>
        <v>31</v>
      </c>
      <c r="H468" s="373">
        <v>37937.200000000004</v>
      </c>
      <c r="I468" s="121">
        <f t="shared" si="26"/>
        <v>1176053.2</v>
      </c>
      <c r="J468" s="16"/>
    </row>
    <row r="469" spans="1:10">
      <c r="A469" s="23">
        <f t="shared" si="24"/>
        <v>429</v>
      </c>
      <c r="B469" s="226"/>
      <c r="C469" s="226"/>
      <c r="D469" s="136">
        <v>43037</v>
      </c>
      <c r="E469" s="136">
        <v>43090</v>
      </c>
      <c r="F469" s="136">
        <v>43091</v>
      </c>
      <c r="G469" s="25">
        <f t="shared" si="25"/>
        <v>54</v>
      </c>
      <c r="H469" s="373">
        <v>36461.599999999999</v>
      </c>
      <c r="I469" s="121">
        <f t="shared" si="26"/>
        <v>1968926.4</v>
      </c>
      <c r="J469" s="16"/>
    </row>
    <row r="470" spans="1:10">
      <c r="A470" s="23">
        <f t="shared" si="24"/>
        <v>430</v>
      </c>
      <c r="B470" s="226"/>
      <c r="C470" s="226"/>
      <c r="D470" s="136">
        <v>43065</v>
      </c>
      <c r="E470" s="136">
        <v>43090</v>
      </c>
      <c r="F470" s="136">
        <v>43091</v>
      </c>
      <c r="G470" s="25">
        <f t="shared" si="25"/>
        <v>26</v>
      </c>
      <c r="H470" s="373">
        <v>38651.200000000004</v>
      </c>
      <c r="I470" s="121">
        <f t="shared" si="26"/>
        <v>1004931.2</v>
      </c>
      <c r="J470" s="16"/>
    </row>
    <row r="471" spans="1:10">
      <c r="A471" s="23">
        <f t="shared" si="24"/>
        <v>431</v>
      </c>
      <c r="B471" s="226"/>
      <c r="C471" s="226"/>
      <c r="D471" s="136">
        <v>43053</v>
      </c>
      <c r="E471" s="136">
        <v>43090</v>
      </c>
      <c r="F471" s="136">
        <v>43091</v>
      </c>
      <c r="G471" s="25">
        <f t="shared" si="25"/>
        <v>38</v>
      </c>
      <c r="H471" s="373">
        <v>2901.22</v>
      </c>
      <c r="I471" s="121">
        <f t="shared" si="26"/>
        <v>110246.36</v>
      </c>
      <c r="J471" s="16"/>
    </row>
    <row r="472" spans="1:10">
      <c r="A472" s="23">
        <f t="shared" si="24"/>
        <v>432</v>
      </c>
      <c r="B472" s="226"/>
      <c r="C472" s="226"/>
      <c r="D472" s="136">
        <v>43060</v>
      </c>
      <c r="E472" s="136">
        <v>43090</v>
      </c>
      <c r="F472" s="136">
        <v>43091</v>
      </c>
      <c r="G472" s="25">
        <f t="shared" si="25"/>
        <v>31</v>
      </c>
      <c r="H472" s="373">
        <v>40245.800000000003</v>
      </c>
      <c r="I472" s="121">
        <f t="shared" si="26"/>
        <v>1247619.8</v>
      </c>
      <c r="J472" s="16"/>
    </row>
    <row r="473" spans="1:10">
      <c r="A473" s="23">
        <f t="shared" si="24"/>
        <v>433</v>
      </c>
      <c r="B473" s="226"/>
      <c r="C473" s="226"/>
      <c r="D473" s="136">
        <v>43037</v>
      </c>
      <c r="E473" s="136">
        <v>43090</v>
      </c>
      <c r="F473" s="136">
        <v>43091</v>
      </c>
      <c r="G473" s="25">
        <f t="shared" si="25"/>
        <v>54</v>
      </c>
      <c r="H473" s="373">
        <v>37961</v>
      </c>
      <c r="I473" s="121">
        <f t="shared" si="26"/>
        <v>2049894</v>
      </c>
      <c r="J473" s="16"/>
    </row>
    <row r="474" spans="1:10">
      <c r="B474" s="225" t="s">
        <v>305</v>
      </c>
      <c r="C474" s="225"/>
      <c r="H474" s="376"/>
      <c r="J474" s="16"/>
    </row>
    <row r="475" spans="1:10">
      <c r="A475" s="23">
        <f>A473+1</f>
        <v>434</v>
      </c>
      <c r="B475" s="226" t="s">
        <v>279</v>
      </c>
      <c r="C475" s="226" t="s">
        <v>461</v>
      </c>
      <c r="D475" s="136">
        <v>42704</v>
      </c>
      <c r="E475" s="136">
        <v>42747</v>
      </c>
      <c r="F475" s="136">
        <v>42748</v>
      </c>
      <c r="G475" s="25">
        <f t="shared" ref="G475:G494" si="27">F475-D475</f>
        <v>44</v>
      </c>
      <c r="H475" s="373">
        <v>3075.85</v>
      </c>
      <c r="I475" s="121">
        <f t="shared" ref="I475:I494" si="28">ROUND(G475*H475,2)</f>
        <v>135337.4</v>
      </c>
      <c r="J475" s="16"/>
    </row>
    <row r="476" spans="1:10">
      <c r="A476" s="23">
        <f t="shared" ref="A476:A500" si="29">A475+1</f>
        <v>435</v>
      </c>
      <c r="B476" s="226"/>
      <c r="C476" s="226"/>
      <c r="D476" s="136">
        <v>42704</v>
      </c>
      <c r="E476" s="136">
        <v>42747</v>
      </c>
      <c r="F476" s="136">
        <v>42748</v>
      </c>
      <c r="G476" s="25">
        <f t="shared" si="27"/>
        <v>44</v>
      </c>
      <c r="H476" s="373">
        <v>267.45999999999998</v>
      </c>
      <c r="I476" s="121">
        <f t="shared" si="28"/>
        <v>11768.24</v>
      </c>
      <c r="J476" s="16"/>
    </row>
    <row r="477" spans="1:10">
      <c r="A477" s="23">
        <f t="shared" si="29"/>
        <v>436</v>
      </c>
      <c r="B477" s="226" t="s">
        <v>279</v>
      </c>
      <c r="C477" s="226" t="s">
        <v>462</v>
      </c>
      <c r="D477" s="136">
        <v>42766</v>
      </c>
      <c r="E477" s="136">
        <v>42790</v>
      </c>
      <c r="F477" s="136">
        <v>42793</v>
      </c>
      <c r="G477" s="25">
        <f t="shared" si="27"/>
        <v>27</v>
      </c>
      <c r="H477" s="373">
        <v>2817.5</v>
      </c>
      <c r="I477" s="121">
        <f t="shared" si="28"/>
        <v>76072.5</v>
      </c>
      <c r="J477" s="16"/>
    </row>
    <row r="478" spans="1:10">
      <c r="A478" s="23">
        <f t="shared" si="29"/>
        <v>437</v>
      </c>
      <c r="B478" s="226"/>
      <c r="C478" s="226"/>
      <c r="D478" s="136">
        <v>42766</v>
      </c>
      <c r="E478" s="136">
        <v>42790</v>
      </c>
      <c r="F478" s="136">
        <v>42793</v>
      </c>
      <c r="G478" s="25">
        <f t="shared" si="27"/>
        <v>27</v>
      </c>
      <c r="H478" s="373">
        <v>245</v>
      </c>
      <c r="I478" s="121">
        <f t="shared" si="28"/>
        <v>6615</v>
      </c>
      <c r="J478" s="16"/>
    </row>
    <row r="479" spans="1:10">
      <c r="A479" s="23">
        <f t="shared" si="29"/>
        <v>438</v>
      </c>
      <c r="B479" s="226" t="s">
        <v>279</v>
      </c>
      <c r="C479" s="226" t="s">
        <v>463</v>
      </c>
      <c r="D479" s="136">
        <v>42794</v>
      </c>
      <c r="E479" s="136">
        <v>42803</v>
      </c>
      <c r="F479" s="136">
        <v>42807</v>
      </c>
      <c r="G479" s="25">
        <f t="shared" si="27"/>
        <v>13</v>
      </c>
      <c r="H479" s="373">
        <v>3870.44</v>
      </c>
      <c r="I479" s="121">
        <f t="shared" si="28"/>
        <v>50315.72</v>
      </c>
      <c r="J479" s="16"/>
    </row>
    <row r="480" spans="1:10">
      <c r="A480" s="23">
        <f t="shared" si="29"/>
        <v>439</v>
      </c>
      <c r="B480" s="226"/>
      <c r="C480" s="226"/>
      <c r="D480" s="136">
        <v>42794</v>
      </c>
      <c r="E480" s="136">
        <v>42803</v>
      </c>
      <c r="F480" s="136">
        <v>42807</v>
      </c>
      <c r="G480" s="25">
        <f t="shared" si="27"/>
        <v>13</v>
      </c>
      <c r="H480" s="373">
        <v>336.56</v>
      </c>
      <c r="I480" s="121">
        <f t="shared" si="28"/>
        <v>4375.28</v>
      </c>
      <c r="J480" s="16"/>
    </row>
    <row r="481" spans="1:10">
      <c r="A481" s="23">
        <f t="shared" si="29"/>
        <v>440</v>
      </c>
      <c r="B481" s="226" t="s">
        <v>279</v>
      </c>
      <c r="C481" s="226" t="s">
        <v>464</v>
      </c>
      <c r="D481" s="136">
        <v>42825</v>
      </c>
      <c r="E481" s="136">
        <v>42850</v>
      </c>
      <c r="F481" s="136">
        <v>42850</v>
      </c>
      <c r="G481" s="25">
        <f t="shared" si="27"/>
        <v>25</v>
      </c>
      <c r="H481" s="373">
        <v>50865.279999999999</v>
      </c>
      <c r="I481" s="121">
        <f t="shared" si="28"/>
        <v>1271632</v>
      </c>
      <c r="J481" s="16"/>
    </row>
    <row r="482" spans="1:10">
      <c r="A482" s="23">
        <f t="shared" si="29"/>
        <v>441</v>
      </c>
      <c r="B482" s="226"/>
      <c r="C482" s="226"/>
      <c r="D482" s="136">
        <v>42825</v>
      </c>
      <c r="E482" s="136">
        <v>42850</v>
      </c>
      <c r="F482" s="136">
        <v>42850</v>
      </c>
      <c r="G482" s="25">
        <f t="shared" si="27"/>
        <v>25</v>
      </c>
      <c r="H482" s="373">
        <v>4423.07</v>
      </c>
      <c r="I482" s="121">
        <f t="shared" si="28"/>
        <v>110576.75</v>
      </c>
      <c r="J482" s="16"/>
    </row>
    <row r="483" spans="1:10">
      <c r="A483" s="23">
        <f t="shared" si="29"/>
        <v>442</v>
      </c>
      <c r="B483" s="226" t="s">
        <v>279</v>
      </c>
      <c r="C483" s="226" t="s">
        <v>465</v>
      </c>
      <c r="D483" s="136">
        <v>42947</v>
      </c>
      <c r="E483" s="136">
        <v>42941</v>
      </c>
      <c r="F483" s="136">
        <v>42941</v>
      </c>
      <c r="G483" s="25">
        <f t="shared" si="27"/>
        <v>-6</v>
      </c>
      <c r="H483" s="373">
        <v>5669.08</v>
      </c>
      <c r="I483" s="121">
        <f t="shared" si="28"/>
        <v>-34014.480000000003</v>
      </c>
      <c r="J483" s="16"/>
    </row>
    <row r="484" spans="1:10">
      <c r="A484" s="23">
        <f t="shared" si="29"/>
        <v>443</v>
      </c>
      <c r="B484" s="226"/>
      <c r="C484" s="226"/>
      <c r="D484" s="136">
        <v>42947</v>
      </c>
      <c r="E484" s="136">
        <v>42941</v>
      </c>
      <c r="F484" s="136">
        <v>42941</v>
      </c>
      <c r="G484" s="25">
        <f t="shared" si="27"/>
        <v>-6</v>
      </c>
      <c r="H484" s="373">
        <v>492.96</v>
      </c>
      <c r="I484" s="121">
        <f t="shared" si="28"/>
        <v>-2957.76</v>
      </c>
      <c r="J484" s="16"/>
    </row>
    <row r="485" spans="1:10">
      <c r="A485" s="23">
        <f t="shared" si="29"/>
        <v>444</v>
      </c>
      <c r="B485" s="226" t="s">
        <v>279</v>
      </c>
      <c r="C485" s="226" t="s">
        <v>466</v>
      </c>
      <c r="D485" s="136">
        <v>43008</v>
      </c>
      <c r="E485" s="136">
        <v>43021</v>
      </c>
      <c r="F485" s="136">
        <v>43024</v>
      </c>
      <c r="G485" s="25">
        <f t="shared" si="27"/>
        <v>16</v>
      </c>
      <c r="H485" s="373">
        <v>5773.87</v>
      </c>
      <c r="I485" s="121">
        <f t="shared" si="28"/>
        <v>92381.92</v>
      </c>
      <c r="J485" s="16"/>
    </row>
    <row r="486" spans="1:10">
      <c r="A486" s="23">
        <f t="shared" si="29"/>
        <v>445</v>
      </c>
      <c r="B486" s="226"/>
      <c r="C486" s="226"/>
      <c r="D486" s="136">
        <v>43008</v>
      </c>
      <c r="E486" s="136">
        <v>43021</v>
      </c>
      <c r="F486" s="136">
        <v>43024</v>
      </c>
      <c r="G486" s="25">
        <f t="shared" si="27"/>
        <v>16</v>
      </c>
      <c r="H486" s="373">
        <v>502.08</v>
      </c>
      <c r="I486" s="121">
        <f t="shared" si="28"/>
        <v>8033.28</v>
      </c>
      <c r="J486" s="16"/>
    </row>
    <row r="487" spans="1:10">
      <c r="A487" s="23">
        <f t="shared" si="29"/>
        <v>446</v>
      </c>
      <c r="B487" s="226" t="s">
        <v>279</v>
      </c>
      <c r="C487" s="226" t="s">
        <v>467</v>
      </c>
      <c r="D487" s="136">
        <v>43039</v>
      </c>
      <c r="E487" s="136">
        <v>43069</v>
      </c>
      <c r="F487" s="136">
        <v>43084</v>
      </c>
      <c r="G487" s="25">
        <f t="shared" si="27"/>
        <v>45</v>
      </c>
      <c r="H487" s="373">
        <v>1806.5</v>
      </c>
      <c r="I487" s="121">
        <f t="shared" si="28"/>
        <v>81292.5</v>
      </c>
      <c r="J487" s="16"/>
    </row>
    <row r="488" spans="1:10">
      <c r="A488" s="23">
        <f t="shared" si="29"/>
        <v>447</v>
      </c>
      <c r="B488" s="226"/>
      <c r="C488" s="226"/>
      <c r="D488" s="136">
        <v>43039</v>
      </c>
      <c r="E488" s="136">
        <v>43069</v>
      </c>
      <c r="F488" s="136">
        <v>43084</v>
      </c>
      <c r="G488" s="25">
        <f t="shared" si="27"/>
        <v>45</v>
      </c>
      <c r="H488" s="373">
        <v>157.09</v>
      </c>
      <c r="I488" s="121">
        <f t="shared" si="28"/>
        <v>7069.05</v>
      </c>
      <c r="J488" s="16"/>
    </row>
    <row r="489" spans="1:10">
      <c r="A489" s="23">
        <f t="shared" si="29"/>
        <v>448</v>
      </c>
      <c r="B489" s="226" t="s">
        <v>280</v>
      </c>
      <c r="C489" s="226" t="s">
        <v>468</v>
      </c>
      <c r="D489" s="136">
        <v>42766</v>
      </c>
      <c r="E489" s="136">
        <v>42776</v>
      </c>
      <c r="F489" s="136">
        <v>42779</v>
      </c>
      <c r="G489" s="25">
        <f t="shared" si="27"/>
        <v>13</v>
      </c>
      <c r="H489" s="373">
        <v>223.45</v>
      </c>
      <c r="I489" s="121">
        <f t="shared" si="28"/>
        <v>2904.85</v>
      </c>
      <c r="J489" s="16"/>
    </row>
    <row r="490" spans="1:10">
      <c r="A490" s="23">
        <f t="shared" si="29"/>
        <v>449</v>
      </c>
      <c r="B490" s="226" t="s">
        <v>280</v>
      </c>
      <c r="C490" s="226" t="s">
        <v>469</v>
      </c>
      <c r="D490" s="136">
        <v>42825</v>
      </c>
      <c r="E490" s="136">
        <v>42838</v>
      </c>
      <c r="F490" s="136">
        <v>42839</v>
      </c>
      <c r="G490" s="25">
        <f t="shared" si="27"/>
        <v>14</v>
      </c>
      <c r="H490" s="373">
        <v>5279.63</v>
      </c>
      <c r="I490" s="121">
        <f t="shared" si="28"/>
        <v>73914.820000000007</v>
      </c>
      <c r="J490" s="16"/>
    </row>
    <row r="491" spans="1:10">
      <c r="A491" s="23">
        <f t="shared" si="29"/>
        <v>450</v>
      </c>
      <c r="B491" s="226" t="s">
        <v>280</v>
      </c>
      <c r="C491" s="226" t="s">
        <v>470</v>
      </c>
      <c r="D491" s="136">
        <v>42886</v>
      </c>
      <c r="E491" s="136">
        <v>42895</v>
      </c>
      <c r="F491" s="136">
        <v>42895</v>
      </c>
      <c r="G491" s="25">
        <f t="shared" si="27"/>
        <v>9</v>
      </c>
      <c r="H491" s="373">
        <v>1183.6500000000001</v>
      </c>
      <c r="I491" s="121">
        <f t="shared" si="28"/>
        <v>10652.85</v>
      </c>
      <c r="J491" s="16"/>
    </row>
    <row r="492" spans="1:10">
      <c r="A492" s="23">
        <f t="shared" si="29"/>
        <v>451</v>
      </c>
      <c r="B492" s="226" t="s">
        <v>280</v>
      </c>
      <c r="C492" s="226" t="s">
        <v>471</v>
      </c>
      <c r="D492" s="136">
        <v>42886</v>
      </c>
      <c r="E492" s="136">
        <v>42898</v>
      </c>
      <c r="F492" s="136">
        <v>42895</v>
      </c>
      <c r="G492" s="25">
        <f t="shared" si="27"/>
        <v>9</v>
      </c>
      <c r="H492" s="373">
        <v>5403.58</v>
      </c>
      <c r="I492" s="121">
        <f t="shared" si="28"/>
        <v>48632.22</v>
      </c>
      <c r="J492" s="16"/>
    </row>
    <row r="493" spans="1:10">
      <c r="A493" s="23">
        <f t="shared" si="29"/>
        <v>452</v>
      </c>
      <c r="B493" s="226" t="s">
        <v>280</v>
      </c>
      <c r="C493" s="226" t="s">
        <v>472</v>
      </c>
      <c r="D493" s="136">
        <v>42978</v>
      </c>
      <c r="E493" s="136">
        <v>43024</v>
      </c>
      <c r="F493" s="136">
        <v>43024</v>
      </c>
      <c r="G493" s="25">
        <f t="shared" si="27"/>
        <v>46</v>
      </c>
      <c r="H493" s="373">
        <v>802.43</v>
      </c>
      <c r="I493" s="121">
        <f t="shared" si="28"/>
        <v>36911.78</v>
      </c>
      <c r="J493" s="16"/>
    </row>
    <row r="494" spans="1:10">
      <c r="A494" s="23">
        <f t="shared" si="29"/>
        <v>453</v>
      </c>
      <c r="B494" s="226" t="s">
        <v>280</v>
      </c>
      <c r="C494" s="226" t="s">
        <v>473</v>
      </c>
      <c r="D494" s="136">
        <v>43039</v>
      </c>
      <c r="E494" s="136">
        <v>43052</v>
      </c>
      <c r="F494" s="136">
        <v>43049</v>
      </c>
      <c r="G494" s="25">
        <f t="shared" si="27"/>
        <v>10</v>
      </c>
      <c r="H494" s="373">
        <v>7375.58</v>
      </c>
      <c r="I494" s="121">
        <f t="shared" si="28"/>
        <v>73755.8</v>
      </c>
      <c r="J494" s="16"/>
    </row>
    <row r="495" spans="1:10">
      <c r="B495" s="225" t="s">
        <v>304</v>
      </c>
      <c r="C495" s="225"/>
      <c r="H495" s="376"/>
      <c r="J495" s="16"/>
    </row>
    <row r="496" spans="1:10">
      <c r="A496" s="23">
        <f>A494+1</f>
        <v>454</v>
      </c>
      <c r="B496" s="226" t="s">
        <v>281</v>
      </c>
      <c r="C496" s="226" t="s">
        <v>457</v>
      </c>
      <c r="D496" s="136">
        <v>42825</v>
      </c>
      <c r="E496" s="136">
        <v>42815</v>
      </c>
      <c r="F496" s="136">
        <v>42814</v>
      </c>
      <c r="G496" s="25">
        <f t="shared" ref="G496:G500" si="30">F496-D496</f>
        <v>-11</v>
      </c>
      <c r="H496" s="373">
        <v>76570.31</v>
      </c>
      <c r="I496" s="121">
        <f t="shared" ref="I496:I500" si="31">ROUND(G496*H496,2)</f>
        <v>-842273.41</v>
      </c>
      <c r="J496" s="16"/>
    </row>
    <row r="497" spans="1:10">
      <c r="A497" s="23">
        <f t="shared" si="29"/>
        <v>455</v>
      </c>
      <c r="B497" s="226" t="s">
        <v>281</v>
      </c>
      <c r="C497" s="226" t="s">
        <v>458</v>
      </c>
      <c r="D497" s="136">
        <v>42825</v>
      </c>
      <c r="E497" s="136">
        <v>42856</v>
      </c>
      <c r="F497" s="136">
        <v>42866</v>
      </c>
      <c r="G497" s="25">
        <f t="shared" si="30"/>
        <v>41</v>
      </c>
      <c r="H497" s="373">
        <v>39785.629999999997</v>
      </c>
      <c r="I497" s="121">
        <f t="shared" si="31"/>
        <v>1631210.83</v>
      </c>
      <c r="J497" s="16"/>
    </row>
    <row r="498" spans="1:10">
      <c r="A498" s="23">
        <f t="shared" si="29"/>
        <v>456</v>
      </c>
      <c r="B498" s="226" t="s">
        <v>281</v>
      </c>
      <c r="C498" s="226" t="s">
        <v>459</v>
      </c>
      <c r="D498" s="136">
        <v>42947</v>
      </c>
      <c r="E498" s="136">
        <v>42941</v>
      </c>
      <c r="F498" s="136">
        <v>42941</v>
      </c>
      <c r="G498" s="25">
        <f t="shared" si="30"/>
        <v>-6</v>
      </c>
      <c r="H498" s="373">
        <v>18112.5</v>
      </c>
      <c r="I498" s="121">
        <f t="shared" si="31"/>
        <v>-108675</v>
      </c>
      <c r="J498" s="16"/>
    </row>
    <row r="499" spans="1:10">
      <c r="A499" s="23">
        <f t="shared" si="29"/>
        <v>457</v>
      </c>
      <c r="B499" s="226" t="s">
        <v>281</v>
      </c>
      <c r="C499" s="226" t="s">
        <v>460</v>
      </c>
      <c r="D499" s="136">
        <v>43039</v>
      </c>
      <c r="E499" s="136">
        <v>43080</v>
      </c>
      <c r="F499" s="136">
        <v>43084</v>
      </c>
      <c r="G499" s="25">
        <f t="shared" si="30"/>
        <v>45</v>
      </c>
      <c r="H499" s="373">
        <v>23467.5</v>
      </c>
      <c r="I499" s="121">
        <f t="shared" si="31"/>
        <v>1056037.5</v>
      </c>
      <c r="J499" s="16"/>
    </row>
    <row r="500" spans="1:10">
      <c r="A500" s="23">
        <f t="shared" si="29"/>
        <v>458</v>
      </c>
      <c r="B500" s="226"/>
      <c r="C500" s="226"/>
      <c r="D500" s="136">
        <v>43069</v>
      </c>
      <c r="E500" s="136">
        <v>43080</v>
      </c>
      <c r="F500" s="136">
        <v>43084</v>
      </c>
      <c r="G500" s="25">
        <f t="shared" si="30"/>
        <v>15</v>
      </c>
      <c r="H500" s="373">
        <v>71160</v>
      </c>
      <c r="I500" s="121">
        <f t="shared" si="31"/>
        <v>1067400</v>
      </c>
      <c r="J500" s="16"/>
    </row>
    <row r="501" spans="1:10">
      <c r="B501" s="225" t="s">
        <v>303</v>
      </c>
      <c r="C501" s="225"/>
      <c r="H501" s="376"/>
      <c r="J501" s="16"/>
    </row>
    <row r="502" spans="1:10">
      <c r="A502" s="23">
        <f>A500+1</f>
        <v>459</v>
      </c>
      <c r="B502" s="226" t="s">
        <v>282</v>
      </c>
      <c r="C502" s="226" t="s">
        <v>702</v>
      </c>
      <c r="D502" s="136">
        <v>42855</v>
      </c>
      <c r="E502" s="136">
        <v>42828</v>
      </c>
      <c r="F502" s="136">
        <v>42839</v>
      </c>
      <c r="G502" s="25">
        <f>F502-D502</f>
        <v>-16</v>
      </c>
      <c r="H502" s="373">
        <v>60450</v>
      </c>
      <c r="I502" s="121">
        <f>ROUND(G502*H502,2)</f>
        <v>-967200</v>
      </c>
      <c r="J502" s="16"/>
    </row>
    <row r="503" spans="1:10">
      <c r="A503" s="23">
        <f>A502+1</f>
        <v>460</v>
      </c>
      <c r="B503" s="226" t="s">
        <v>282</v>
      </c>
      <c r="C503" s="226" t="s">
        <v>703</v>
      </c>
      <c r="D503" s="136">
        <v>42978</v>
      </c>
      <c r="E503" s="136">
        <v>42948</v>
      </c>
      <c r="F503" s="136">
        <v>42957</v>
      </c>
      <c r="G503" s="25">
        <f t="shared" ref="G503:G506" si="32">F503-D503</f>
        <v>-21</v>
      </c>
      <c r="H503" s="373">
        <v>60450</v>
      </c>
      <c r="I503" s="121">
        <f t="shared" ref="I503:I506" si="33">ROUND(G503*H503,2)</f>
        <v>-1269450</v>
      </c>
      <c r="J503" s="16"/>
    </row>
    <row r="504" spans="1:10">
      <c r="A504" s="23">
        <f>A503+1</f>
        <v>461</v>
      </c>
      <c r="B504" s="226" t="s">
        <v>704</v>
      </c>
      <c r="C504" s="226" t="s">
        <v>705</v>
      </c>
      <c r="D504" s="136">
        <v>43039</v>
      </c>
      <c r="E504" s="136">
        <v>43098</v>
      </c>
      <c r="F504" s="136">
        <v>43110</v>
      </c>
      <c r="G504" s="25">
        <f t="shared" si="32"/>
        <v>71</v>
      </c>
      <c r="H504" s="373">
        <v>37942.61</v>
      </c>
      <c r="I504" s="121">
        <f t="shared" si="33"/>
        <v>2693925.31</v>
      </c>
      <c r="J504" s="16"/>
    </row>
    <row r="505" spans="1:10">
      <c r="A505" s="23">
        <f>A504+1</f>
        <v>462</v>
      </c>
      <c r="B505" s="226" t="s">
        <v>283</v>
      </c>
      <c r="C505" s="226" t="s">
        <v>706</v>
      </c>
      <c r="D505" s="136">
        <v>42947</v>
      </c>
      <c r="E505" s="136">
        <v>42923</v>
      </c>
      <c r="F505" s="136">
        <v>42933</v>
      </c>
      <c r="G505" s="25">
        <f t="shared" si="32"/>
        <v>-14</v>
      </c>
      <c r="H505" s="373">
        <v>36900</v>
      </c>
      <c r="I505" s="121">
        <f t="shared" si="33"/>
        <v>-516600</v>
      </c>
      <c r="J505" s="16"/>
    </row>
    <row r="506" spans="1:10">
      <c r="A506" s="23">
        <f>A505+1</f>
        <v>463</v>
      </c>
      <c r="B506" s="226" t="s">
        <v>283</v>
      </c>
      <c r="C506" s="226" t="s">
        <v>707</v>
      </c>
      <c r="D506" s="136">
        <v>43100</v>
      </c>
      <c r="E506" s="136">
        <v>43070</v>
      </c>
      <c r="F506" s="136">
        <v>43084</v>
      </c>
      <c r="G506" s="25">
        <f t="shared" si="32"/>
        <v>-16</v>
      </c>
      <c r="H506" s="373">
        <v>36900</v>
      </c>
      <c r="I506" s="121">
        <f t="shared" si="33"/>
        <v>-590400</v>
      </c>
      <c r="J506" s="16"/>
    </row>
    <row r="507" spans="1:10">
      <c r="B507" s="225" t="s">
        <v>302</v>
      </c>
      <c r="C507" s="225"/>
      <c r="H507" s="376"/>
      <c r="J507" s="16"/>
    </row>
    <row r="508" spans="1:10">
      <c r="A508" s="23">
        <f>A506+1</f>
        <v>464</v>
      </c>
      <c r="B508" s="226" t="s">
        <v>285</v>
      </c>
      <c r="C508" s="226" t="s">
        <v>474</v>
      </c>
      <c r="D508" s="136">
        <v>42676</v>
      </c>
      <c r="E508" s="136">
        <v>42760</v>
      </c>
      <c r="F508" s="136">
        <v>42760</v>
      </c>
      <c r="G508" s="25">
        <f t="shared" ref="G508:G555" si="34">F508-D508</f>
        <v>84</v>
      </c>
      <c r="H508" s="373">
        <v>4551.41</v>
      </c>
      <c r="I508" s="121">
        <f t="shared" ref="I508:I555" si="35">ROUND(G508*H508,2)</f>
        <v>382318.44</v>
      </c>
      <c r="J508" s="16"/>
    </row>
    <row r="509" spans="1:10">
      <c r="A509" s="23">
        <f t="shared" ref="A509:A556" si="36">A508+1</f>
        <v>465</v>
      </c>
      <c r="B509" s="226"/>
      <c r="C509" s="226"/>
      <c r="D509" s="136">
        <v>42676</v>
      </c>
      <c r="E509" s="136">
        <v>42760</v>
      </c>
      <c r="F509" s="136">
        <v>42760</v>
      </c>
      <c r="G509" s="25">
        <f t="shared" si="34"/>
        <v>84</v>
      </c>
      <c r="H509" s="373">
        <v>8898.91</v>
      </c>
      <c r="I509" s="121">
        <f t="shared" si="35"/>
        <v>747508.44</v>
      </c>
      <c r="J509" s="16"/>
    </row>
    <row r="510" spans="1:10">
      <c r="A510" s="23">
        <f t="shared" si="36"/>
        <v>466</v>
      </c>
      <c r="B510" s="226"/>
      <c r="C510" s="226"/>
      <c r="D510" s="136">
        <v>42694</v>
      </c>
      <c r="E510" s="136">
        <v>42760</v>
      </c>
      <c r="F510" s="136">
        <v>42760</v>
      </c>
      <c r="G510" s="25">
        <f t="shared" si="34"/>
        <v>66</v>
      </c>
      <c r="H510" s="373">
        <v>7435.12</v>
      </c>
      <c r="I510" s="121">
        <f t="shared" si="35"/>
        <v>490717.92</v>
      </c>
      <c r="J510" s="16"/>
    </row>
    <row r="511" spans="1:10">
      <c r="A511" s="23">
        <f t="shared" si="36"/>
        <v>467</v>
      </c>
      <c r="B511" s="226"/>
      <c r="C511" s="226"/>
      <c r="D511" s="136">
        <v>42695</v>
      </c>
      <c r="E511" s="136">
        <v>42760</v>
      </c>
      <c r="F511" s="136">
        <v>42760</v>
      </c>
      <c r="G511" s="25">
        <f t="shared" si="34"/>
        <v>65</v>
      </c>
      <c r="H511" s="373">
        <v>8158.6</v>
      </c>
      <c r="I511" s="121">
        <f t="shared" si="35"/>
        <v>530309</v>
      </c>
      <c r="J511" s="16"/>
    </row>
    <row r="512" spans="1:10">
      <c r="A512" s="23">
        <f t="shared" si="36"/>
        <v>468</v>
      </c>
      <c r="B512" s="226"/>
      <c r="C512" s="226"/>
      <c r="D512" s="136">
        <v>42697</v>
      </c>
      <c r="E512" s="136">
        <v>42760</v>
      </c>
      <c r="F512" s="136">
        <v>42760</v>
      </c>
      <c r="G512" s="25">
        <f t="shared" si="34"/>
        <v>63</v>
      </c>
      <c r="H512" s="373">
        <v>5537.84</v>
      </c>
      <c r="I512" s="121">
        <f t="shared" si="35"/>
        <v>348883.92</v>
      </c>
      <c r="J512" s="16"/>
    </row>
    <row r="513" spans="1:10">
      <c r="A513" s="23">
        <f t="shared" si="36"/>
        <v>469</v>
      </c>
      <c r="B513" s="226"/>
      <c r="C513" s="226"/>
      <c r="D513" s="136">
        <v>42702</v>
      </c>
      <c r="E513" s="136">
        <v>42760</v>
      </c>
      <c r="F513" s="136">
        <v>42760</v>
      </c>
      <c r="G513" s="25">
        <f t="shared" si="34"/>
        <v>58</v>
      </c>
      <c r="H513" s="373">
        <v>5882.46</v>
      </c>
      <c r="I513" s="121">
        <f t="shared" si="35"/>
        <v>341182.68</v>
      </c>
      <c r="J513" s="16"/>
    </row>
    <row r="514" spans="1:10">
      <c r="A514" s="23">
        <f t="shared" si="36"/>
        <v>470</v>
      </c>
      <c r="B514" s="226"/>
      <c r="C514" s="226"/>
      <c r="D514" s="136">
        <v>42702</v>
      </c>
      <c r="E514" s="136">
        <v>42760</v>
      </c>
      <c r="F514" s="136">
        <v>42760</v>
      </c>
      <c r="G514" s="25">
        <f t="shared" si="34"/>
        <v>58</v>
      </c>
      <c r="H514" s="373">
        <v>7399.24</v>
      </c>
      <c r="I514" s="121">
        <f t="shared" si="35"/>
        <v>429155.92</v>
      </c>
      <c r="J514" s="16"/>
    </row>
    <row r="515" spans="1:10">
      <c r="A515" s="23">
        <f t="shared" si="36"/>
        <v>471</v>
      </c>
      <c r="B515" s="226"/>
      <c r="C515" s="226"/>
      <c r="D515" s="136">
        <v>42702</v>
      </c>
      <c r="E515" s="136">
        <v>42760</v>
      </c>
      <c r="F515" s="136">
        <v>42760</v>
      </c>
      <c r="G515" s="25">
        <f t="shared" si="34"/>
        <v>58</v>
      </c>
      <c r="H515" s="373">
        <v>-161.84</v>
      </c>
      <c r="I515" s="121">
        <f t="shared" si="35"/>
        <v>-9386.7199999999993</v>
      </c>
      <c r="J515" s="16"/>
    </row>
    <row r="516" spans="1:10">
      <c r="A516" s="23">
        <f t="shared" si="36"/>
        <v>472</v>
      </c>
      <c r="B516" s="226"/>
      <c r="C516" s="226"/>
      <c r="D516" s="136">
        <v>42703</v>
      </c>
      <c r="E516" s="136">
        <v>42760</v>
      </c>
      <c r="F516" s="136">
        <v>42760</v>
      </c>
      <c r="G516" s="25">
        <f t="shared" si="34"/>
        <v>57</v>
      </c>
      <c r="H516" s="373">
        <v>-3.79</v>
      </c>
      <c r="I516" s="121">
        <f t="shared" si="35"/>
        <v>-216.03</v>
      </c>
      <c r="J516" s="16"/>
    </row>
    <row r="517" spans="1:10">
      <c r="A517" s="23">
        <f t="shared" si="36"/>
        <v>473</v>
      </c>
      <c r="B517" s="226"/>
      <c r="C517" s="226"/>
      <c r="D517" s="136">
        <v>42703</v>
      </c>
      <c r="E517" s="136">
        <v>42760</v>
      </c>
      <c r="F517" s="136">
        <v>42760</v>
      </c>
      <c r="G517" s="25">
        <f t="shared" si="34"/>
        <v>57</v>
      </c>
      <c r="H517" s="373">
        <v>8158.6</v>
      </c>
      <c r="I517" s="121">
        <f t="shared" si="35"/>
        <v>465040.2</v>
      </c>
      <c r="J517" s="16"/>
    </row>
    <row r="518" spans="1:10">
      <c r="A518" s="23">
        <f t="shared" si="36"/>
        <v>474</v>
      </c>
      <c r="B518" s="226"/>
      <c r="C518" s="226"/>
      <c r="D518" s="136">
        <v>42703</v>
      </c>
      <c r="E518" s="136">
        <v>42760</v>
      </c>
      <c r="F518" s="136">
        <v>42760</v>
      </c>
      <c r="G518" s="25">
        <f t="shared" si="34"/>
        <v>57</v>
      </c>
      <c r="H518" s="373">
        <v>8208.32</v>
      </c>
      <c r="I518" s="121">
        <f t="shared" si="35"/>
        <v>467874.24</v>
      </c>
      <c r="J518" s="16"/>
    </row>
    <row r="519" spans="1:10">
      <c r="A519" s="23">
        <f t="shared" si="36"/>
        <v>475</v>
      </c>
      <c r="B519" s="226"/>
      <c r="C519" s="226"/>
      <c r="D519" s="136">
        <v>42703</v>
      </c>
      <c r="E519" s="136">
        <v>42760</v>
      </c>
      <c r="F519" s="136">
        <v>42760</v>
      </c>
      <c r="G519" s="25">
        <f t="shared" si="34"/>
        <v>57</v>
      </c>
      <c r="H519" s="373">
        <v>7549.36</v>
      </c>
      <c r="I519" s="121">
        <f t="shared" si="35"/>
        <v>430313.52</v>
      </c>
      <c r="J519" s="16"/>
    </row>
    <row r="520" spans="1:10">
      <c r="A520" s="23">
        <f t="shared" si="36"/>
        <v>476</v>
      </c>
      <c r="B520" s="226"/>
      <c r="C520" s="226"/>
      <c r="D520" s="136">
        <v>42703</v>
      </c>
      <c r="E520" s="136">
        <v>42760</v>
      </c>
      <c r="F520" s="136">
        <v>42760</v>
      </c>
      <c r="G520" s="25">
        <f t="shared" si="34"/>
        <v>57</v>
      </c>
      <c r="H520" s="373">
        <v>7682.64</v>
      </c>
      <c r="I520" s="121">
        <f t="shared" si="35"/>
        <v>437910.48</v>
      </c>
      <c r="J520" s="16"/>
    </row>
    <row r="521" spans="1:10">
      <c r="A521" s="23">
        <f t="shared" si="36"/>
        <v>477</v>
      </c>
      <c r="B521" s="226"/>
      <c r="C521" s="226"/>
      <c r="D521" s="136">
        <v>42704</v>
      </c>
      <c r="E521" s="136">
        <v>42760</v>
      </c>
      <c r="F521" s="136">
        <v>42760</v>
      </c>
      <c r="G521" s="25">
        <f t="shared" si="34"/>
        <v>56</v>
      </c>
      <c r="H521" s="373">
        <v>5244.36</v>
      </c>
      <c r="I521" s="121">
        <f t="shared" si="35"/>
        <v>293684.15999999997</v>
      </c>
      <c r="J521" s="16"/>
    </row>
    <row r="522" spans="1:10">
      <c r="A522" s="23">
        <f t="shared" si="36"/>
        <v>478</v>
      </c>
      <c r="B522" s="226"/>
      <c r="C522" s="226"/>
      <c r="D522" s="136">
        <v>42705</v>
      </c>
      <c r="E522" s="136">
        <v>42760</v>
      </c>
      <c r="F522" s="136">
        <v>42760</v>
      </c>
      <c r="G522" s="25">
        <f t="shared" si="34"/>
        <v>55</v>
      </c>
      <c r="H522" s="373">
        <v>8307.76</v>
      </c>
      <c r="I522" s="121">
        <f t="shared" si="35"/>
        <v>456926.8</v>
      </c>
      <c r="J522" s="16"/>
    </row>
    <row r="523" spans="1:10">
      <c r="A523" s="23">
        <f t="shared" si="36"/>
        <v>479</v>
      </c>
      <c r="B523" s="226"/>
      <c r="C523" s="226"/>
      <c r="D523" s="136">
        <v>42707</v>
      </c>
      <c r="E523" s="136">
        <v>42760</v>
      </c>
      <c r="F523" s="136">
        <v>42760</v>
      </c>
      <c r="G523" s="25">
        <f t="shared" si="34"/>
        <v>53</v>
      </c>
      <c r="H523" s="373">
        <v>8004.92</v>
      </c>
      <c r="I523" s="121">
        <f t="shared" si="35"/>
        <v>424260.76</v>
      </c>
      <c r="J523" s="16"/>
    </row>
    <row r="524" spans="1:10">
      <c r="A524" s="23">
        <f t="shared" si="36"/>
        <v>480</v>
      </c>
      <c r="B524" s="226"/>
      <c r="C524" s="226"/>
      <c r="D524" s="136">
        <v>42707</v>
      </c>
      <c r="E524" s="136">
        <v>42760</v>
      </c>
      <c r="F524" s="136">
        <v>42760</v>
      </c>
      <c r="G524" s="25">
        <f t="shared" si="34"/>
        <v>53</v>
      </c>
      <c r="H524" s="373">
        <v>7241.04</v>
      </c>
      <c r="I524" s="121">
        <f t="shared" si="35"/>
        <v>383775.12</v>
      </c>
      <c r="J524" s="16"/>
    </row>
    <row r="525" spans="1:10">
      <c r="A525" s="23">
        <f t="shared" si="36"/>
        <v>481</v>
      </c>
      <c r="B525" s="226"/>
      <c r="C525" s="226"/>
      <c r="D525" s="136">
        <v>42707</v>
      </c>
      <c r="E525" s="136">
        <v>42760</v>
      </c>
      <c r="F525" s="136">
        <v>42760</v>
      </c>
      <c r="G525" s="25">
        <f t="shared" si="34"/>
        <v>53</v>
      </c>
      <c r="H525" s="373">
        <v>8032.04</v>
      </c>
      <c r="I525" s="121">
        <f t="shared" si="35"/>
        <v>425698.12</v>
      </c>
      <c r="J525" s="16"/>
    </row>
    <row r="526" spans="1:10">
      <c r="A526" s="23">
        <f t="shared" si="36"/>
        <v>482</v>
      </c>
      <c r="B526" s="226"/>
      <c r="C526" s="226"/>
      <c r="D526" s="136">
        <v>42709</v>
      </c>
      <c r="E526" s="136">
        <v>42760</v>
      </c>
      <c r="F526" s="136">
        <v>42760</v>
      </c>
      <c r="G526" s="25">
        <f t="shared" si="34"/>
        <v>51</v>
      </c>
      <c r="H526" s="373">
        <v>5876.4</v>
      </c>
      <c r="I526" s="121">
        <f t="shared" si="35"/>
        <v>299696.40000000002</v>
      </c>
      <c r="J526" s="16"/>
    </row>
    <row r="527" spans="1:10">
      <c r="A527" s="23">
        <f t="shared" si="36"/>
        <v>483</v>
      </c>
      <c r="B527" s="226"/>
      <c r="C527" s="226"/>
      <c r="D527" s="136">
        <v>42709</v>
      </c>
      <c r="E527" s="136">
        <v>42760</v>
      </c>
      <c r="F527" s="136">
        <v>42760</v>
      </c>
      <c r="G527" s="25">
        <f t="shared" si="34"/>
        <v>51</v>
      </c>
      <c r="H527" s="373">
        <v>5879.81</v>
      </c>
      <c r="I527" s="121">
        <f t="shared" si="35"/>
        <v>299870.31</v>
      </c>
      <c r="J527" s="16"/>
    </row>
    <row r="528" spans="1:10">
      <c r="A528" s="23">
        <f t="shared" si="36"/>
        <v>484</v>
      </c>
      <c r="B528" s="226"/>
      <c r="C528" s="226"/>
      <c r="D528" s="136">
        <v>42709</v>
      </c>
      <c r="E528" s="136">
        <v>42760</v>
      </c>
      <c r="F528" s="136">
        <v>42760</v>
      </c>
      <c r="G528" s="25">
        <f t="shared" si="34"/>
        <v>51</v>
      </c>
      <c r="H528" s="373">
        <v>5876.4</v>
      </c>
      <c r="I528" s="121">
        <f t="shared" si="35"/>
        <v>299696.40000000002</v>
      </c>
      <c r="J528" s="16"/>
    </row>
    <row r="529" spans="1:10">
      <c r="A529" s="23">
        <f t="shared" si="36"/>
        <v>485</v>
      </c>
      <c r="B529" s="226"/>
      <c r="C529" s="226"/>
      <c r="D529" s="136">
        <v>42709</v>
      </c>
      <c r="E529" s="136">
        <v>42760</v>
      </c>
      <c r="F529" s="136">
        <v>42760</v>
      </c>
      <c r="G529" s="25">
        <f t="shared" si="34"/>
        <v>51</v>
      </c>
      <c r="H529" s="373">
        <v>5874.88</v>
      </c>
      <c r="I529" s="121">
        <f t="shared" si="35"/>
        <v>299618.88</v>
      </c>
      <c r="J529" s="16"/>
    </row>
    <row r="530" spans="1:10">
      <c r="A530" s="23">
        <f t="shared" si="36"/>
        <v>486</v>
      </c>
      <c r="B530" s="226"/>
      <c r="C530" s="226"/>
      <c r="D530" s="136">
        <v>42709</v>
      </c>
      <c r="E530" s="136">
        <v>42760</v>
      </c>
      <c r="F530" s="136">
        <v>42760</v>
      </c>
      <c r="G530" s="25">
        <f t="shared" si="34"/>
        <v>51</v>
      </c>
      <c r="H530" s="373">
        <v>5470.85</v>
      </c>
      <c r="I530" s="121">
        <f t="shared" si="35"/>
        <v>279013.34999999998</v>
      </c>
      <c r="J530" s="16"/>
    </row>
    <row r="531" spans="1:10">
      <c r="A531" s="23">
        <f t="shared" si="36"/>
        <v>487</v>
      </c>
      <c r="B531" s="226"/>
      <c r="C531" s="226"/>
      <c r="D531" s="136">
        <v>42710</v>
      </c>
      <c r="E531" s="136">
        <v>42760</v>
      </c>
      <c r="F531" s="136">
        <v>42760</v>
      </c>
      <c r="G531" s="25">
        <f t="shared" si="34"/>
        <v>50</v>
      </c>
      <c r="H531" s="373">
        <v>5873.74</v>
      </c>
      <c r="I531" s="121">
        <f t="shared" si="35"/>
        <v>293687</v>
      </c>
      <c r="J531" s="16"/>
    </row>
    <row r="532" spans="1:10">
      <c r="A532" s="23">
        <f t="shared" si="36"/>
        <v>488</v>
      </c>
      <c r="B532" s="226"/>
      <c r="C532" s="226"/>
      <c r="D532" s="136">
        <v>42710</v>
      </c>
      <c r="E532" s="136">
        <v>42760</v>
      </c>
      <c r="F532" s="136">
        <v>42760</v>
      </c>
      <c r="G532" s="25">
        <f t="shared" si="34"/>
        <v>50</v>
      </c>
      <c r="H532" s="373">
        <v>5871.85</v>
      </c>
      <c r="I532" s="121">
        <f t="shared" si="35"/>
        <v>293592.5</v>
      </c>
      <c r="J532" s="16"/>
    </row>
    <row r="533" spans="1:10">
      <c r="A533" s="23">
        <f t="shared" si="36"/>
        <v>489</v>
      </c>
      <c r="B533" s="226"/>
      <c r="C533" s="226"/>
      <c r="D533" s="136">
        <v>42710</v>
      </c>
      <c r="E533" s="136">
        <v>42760</v>
      </c>
      <c r="F533" s="136">
        <v>42760</v>
      </c>
      <c r="G533" s="25">
        <f t="shared" si="34"/>
        <v>50</v>
      </c>
      <c r="H533" s="373">
        <v>5874.5</v>
      </c>
      <c r="I533" s="121">
        <f t="shared" si="35"/>
        <v>293725</v>
      </c>
      <c r="J533" s="16"/>
    </row>
    <row r="534" spans="1:10">
      <c r="A534" s="23">
        <f t="shared" si="36"/>
        <v>490</v>
      </c>
      <c r="B534" s="226"/>
      <c r="C534" s="226"/>
      <c r="D534" s="136">
        <v>42710</v>
      </c>
      <c r="E534" s="136">
        <v>42760</v>
      </c>
      <c r="F534" s="136">
        <v>42760</v>
      </c>
      <c r="G534" s="25">
        <f t="shared" si="34"/>
        <v>50</v>
      </c>
      <c r="H534" s="373">
        <v>5881.7</v>
      </c>
      <c r="I534" s="121">
        <f t="shared" si="35"/>
        <v>294085</v>
      </c>
      <c r="J534" s="16"/>
    </row>
    <row r="535" spans="1:10">
      <c r="A535" s="23">
        <f t="shared" si="36"/>
        <v>491</v>
      </c>
      <c r="B535" s="226"/>
      <c r="C535" s="226"/>
      <c r="D535" s="136">
        <v>42710</v>
      </c>
      <c r="E535" s="136">
        <v>42760</v>
      </c>
      <c r="F535" s="136">
        <v>42760</v>
      </c>
      <c r="G535" s="25">
        <f t="shared" si="34"/>
        <v>50</v>
      </c>
      <c r="H535" s="373">
        <v>8185.72</v>
      </c>
      <c r="I535" s="121">
        <f t="shared" si="35"/>
        <v>409286</v>
      </c>
      <c r="J535" s="16"/>
    </row>
    <row r="536" spans="1:10">
      <c r="A536" s="23">
        <f t="shared" si="36"/>
        <v>492</v>
      </c>
      <c r="B536" s="226"/>
      <c r="C536" s="226"/>
      <c r="D536" s="136">
        <v>42710</v>
      </c>
      <c r="E536" s="136">
        <v>42760</v>
      </c>
      <c r="F536" s="136">
        <v>42760</v>
      </c>
      <c r="G536" s="25">
        <f t="shared" si="34"/>
        <v>50</v>
      </c>
      <c r="H536" s="373">
        <v>7322.4</v>
      </c>
      <c r="I536" s="121">
        <f t="shared" si="35"/>
        <v>366120</v>
      </c>
      <c r="J536" s="16"/>
    </row>
    <row r="537" spans="1:10">
      <c r="A537" s="23">
        <f t="shared" si="36"/>
        <v>493</v>
      </c>
      <c r="B537" s="226"/>
      <c r="C537" s="226"/>
      <c r="D537" s="136">
        <v>42710</v>
      </c>
      <c r="E537" s="136">
        <v>42760</v>
      </c>
      <c r="F537" s="136">
        <v>42760</v>
      </c>
      <c r="G537" s="25">
        <f t="shared" si="34"/>
        <v>50</v>
      </c>
      <c r="H537" s="373">
        <v>8343.92</v>
      </c>
      <c r="I537" s="121">
        <f t="shared" si="35"/>
        <v>417196</v>
      </c>
      <c r="J537" s="16"/>
    </row>
    <row r="538" spans="1:10">
      <c r="A538" s="23">
        <f t="shared" si="36"/>
        <v>494</v>
      </c>
      <c r="B538" s="226"/>
      <c r="C538" s="226"/>
      <c r="D538" s="136">
        <v>42710</v>
      </c>
      <c r="E538" s="136">
        <v>42760</v>
      </c>
      <c r="F538" s="136">
        <v>42760</v>
      </c>
      <c r="G538" s="25">
        <f t="shared" si="34"/>
        <v>50</v>
      </c>
      <c r="H538" s="373">
        <v>8172.16</v>
      </c>
      <c r="I538" s="121">
        <f t="shared" si="35"/>
        <v>408608</v>
      </c>
      <c r="J538" s="16"/>
    </row>
    <row r="539" spans="1:10">
      <c r="A539" s="23">
        <f t="shared" si="36"/>
        <v>495</v>
      </c>
      <c r="B539" s="226"/>
      <c r="C539" s="226"/>
      <c r="D539" s="136">
        <v>42710</v>
      </c>
      <c r="E539" s="136">
        <v>42760</v>
      </c>
      <c r="F539" s="136">
        <v>42760</v>
      </c>
      <c r="G539" s="25">
        <f t="shared" si="34"/>
        <v>50</v>
      </c>
      <c r="H539" s="373">
        <v>7277.2</v>
      </c>
      <c r="I539" s="121">
        <f t="shared" si="35"/>
        <v>363860</v>
      </c>
      <c r="J539" s="16"/>
    </row>
    <row r="540" spans="1:10">
      <c r="A540" s="23">
        <f t="shared" si="36"/>
        <v>496</v>
      </c>
      <c r="B540" s="226"/>
      <c r="C540" s="226"/>
      <c r="D540" s="136">
        <v>42710</v>
      </c>
      <c r="E540" s="136">
        <v>42760</v>
      </c>
      <c r="F540" s="136">
        <v>42760</v>
      </c>
      <c r="G540" s="25">
        <f t="shared" si="34"/>
        <v>50</v>
      </c>
      <c r="H540" s="373">
        <v>8226.4</v>
      </c>
      <c r="I540" s="121">
        <f t="shared" si="35"/>
        <v>411320</v>
      </c>
      <c r="J540" s="16"/>
    </row>
    <row r="541" spans="1:10">
      <c r="A541" s="23">
        <f t="shared" si="36"/>
        <v>497</v>
      </c>
      <c r="B541" s="226"/>
      <c r="C541" s="226"/>
      <c r="D541" s="136">
        <v>42710</v>
      </c>
      <c r="E541" s="136">
        <v>42760</v>
      </c>
      <c r="F541" s="136">
        <v>42760</v>
      </c>
      <c r="G541" s="25">
        <f t="shared" si="34"/>
        <v>50</v>
      </c>
      <c r="H541" s="373">
        <v>8280.64</v>
      </c>
      <c r="I541" s="121">
        <f t="shared" si="35"/>
        <v>414032</v>
      </c>
      <c r="J541" s="16"/>
    </row>
    <row r="542" spans="1:10">
      <c r="A542" s="23">
        <f t="shared" si="36"/>
        <v>498</v>
      </c>
      <c r="B542" s="226"/>
      <c r="C542" s="226"/>
      <c r="D542" s="136">
        <v>42710</v>
      </c>
      <c r="E542" s="136">
        <v>42760</v>
      </c>
      <c r="F542" s="136">
        <v>42760</v>
      </c>
      <c r="G542" s="25">
        <f t="shared" si="34"/>
        <v>50</v>
      </c>
      <c r="H542" s="373">
        <v>8244.48</v>
      </c>
      <c r="I542" s="121">
        <f t="shared" si="35"/>
        <v>412224</v>
      </c>
      <c r="J542" s="16"/>
    </row>
    <row r="543" spans="1:10">
      <c r="A543" s="23">
        <f t="shared" si="36"/>
        <v>499</v>
      </c>
      <c r="B543" s="226"/>
      <c r="C543" s="226"/>
      <c r="D543" s="136">
        <v>42710</v>
      </c>
      <c r="E543" s="136">
        <v>42760</v>
      </c>
      <c r="F543" s="136">
        <v>42760</v>
      </c>
      <c r="G543" s="25">
        <f t="shared" si="34"/>
        <v>50</v>
      </c>
      <c r="H543" s="373">
        <v>8235.44</v>
      </c>
      <c r="I543" s="121">
        <f t="shared" si="35"/>
        <v>411772</v>
      </c>
      <c r="J543" s="16"/>
    </row>
    <row r="544" spans="1:10">
      <c r="A544" s="23">
        <f t="shared" si="36"/>
        <v>500</v>
      </c>
      <c r="B544" s="226"/>
      <c r="C544" s="226"/>
      <c r="D544" s="136">
        <v>42710</v>
      </c>
      <c r="E544" s="136">
        <v>42760</v>
      </c>
      <c r="F544" s="136">
        <v>42760</v>
      </c>
      <c r="G544" s="25">
        <f t="shared" si="34"/>
        <v>50</v>
      </c>
      <c r="H544" s="373">
        <v>7473.2</v>
      </c>
      <c r="I544" s="121">
        <f t="shared" si="35"/>
        <v>373660</v>
      </c>
      <c r="J544" s="16"/>
    </row>
    <row r="545" spans="1:10">
      <c r="A545" s="23">
        <f t="shared" si="36"/>
        <v>501</v>
      </c>
      <c r="B545" s="226"/>
      <c r="C545" s="226"/>
      <c r="D545" s="136">
        <v>42710</v>
      </c>
      <c r="E545" s="136">
        <v>42760</v>
      </c>
      <c r="F545" s="136">
        <v>42760</v>
      </c>
      <c r="G545" s="25">
        <f t="shared" si="34"/>
        <v>50</v>
      </c>
      <c r="H545" s="373">
        <v>7482.72</v>
      </c>
      <c r="I545" s="121">
        <f t="shared" si="35"/>
        <v>374136</v>
      </c>
      <c r="J545" s="16"/>
    </row>
    <row r="546" spans="1:10">
      <c r="A546" s="23">
        <f t="shared" si="36"/>
        <v>502</v>
      </c>
      <c r="B546" s="226"/>
      <c r="C546" s="226"/>
      <c r="D546" s="136">
        <v>42711</v>
      </c>
      <c r="E546" s="136">
        <v>42760</v>
      </c>
      <c r="F546" s="136">
        <v>42760</v>
      </c>
      <c r="G546" s="25">
        <f t="shared" si="34"/>
        <v>49</v>
      </c>
      <c r="H546" s="373">
        <v>6269.29</v>
      </c>
      <c r="I546" s="121">
        <f t="shared" si="35"/>
        <v>307195.21000000002</v>
      </c>
      <c r="J546" s="16"/>
    </row>
    <row r="547" spans="1:10">
      <c r="A547" s="23">
        <f t="shared" si="36"/>
        <v>503</v>
      </c>
      <c r="B547" s="226"/>
      <c r="C547" s="226"/>
      <c r="D547" s="136">
        <v>42711</v>
      </c>
      <c r="E547" s="136">
        <v>42760</v>
      </c>
      <c r="F547" s="136">
        <v>42760</v>
      </c>
      <c r="G547" s="25">
        <f t="shared" si="34"/>
        <v>49</v>
      </c>
      <c r="H547" s="373">
        <v>6292.75</v>
      </c>
      <c r="I547" s="121">
        <f t="shared" si="35"/>
        <v>308344.75</v>
      </c>
      <c r="J547" s="16"/>
    </row>
    <row r="548" spans="1:10">
      <c r="A548" s="23">
        <f t="shared" si="36"/>
        <v>504</v>
      </c>
      <c r="B548" s="226"/>
      <c r="C548" s="226"/>
      <c r="D548" s="136">
        <v>42711</v>
      </c>
      <c r="E548" s="136">
        <v>42760</v>
      </c>
      <c r="F548" s="136">
        <v>42760</v>
      </c>
      <c r="G548" s="25">
        <f t="shared" si="34"/>
        <v>49</v>
      </c>
      <c r="H548" s="373">
        <v>6333.03</v>
      </c>
      <c r="I548" s="121">
        <f t="shared" si="35"/>
        <v>310318.46999999997</v>
      </c>
      <c r="J548" s="16"/>
    </row>
    <row r="549" spans="1:10">
      <c r="A549" s="23">
        <f t="shared" si="36"/>
        <v>505</v>
      </c>
      <c r="B549" s="226"/>
      <c r="C549" s="226"/>
      <c r="D549" s="136">
        <v>42711</v>
      </c>
      <c r="E549" s="136">
        <v>42760</v>
      </c>
      <c r="F549" s="136">
        <v>42760</v>
      </c>
      <c r="G549" s="25">
        <f t="shared" si="34"/>
        <v>49</v>
      </c>
      <c r="H549" s="373">
        <v>6220.03</v>
      </c>
      <c r="I549" s="121">
        <f t="shared" si="35"/>
        <v>304781.46999999997</v>
      </c>
      <c r="J549" s="16"/>
    </row>
    <row r="550" spans="1:10">
      <c r="A550" s="23">
        <f t="shared" si="36"/>
        <v>506</v>
      </c>
      <c r="B550" s="226"/>
      <c r="C550" s="226"/>
      <c r="D550" s="136">
        <v>42711</v>
      </c>
      <c r="E550" s="136">
        <v>42760</v>
      </c>
      <c r="F550" s="136">
        <v>42760</v>
      </c>
      <c r="G550" s="25">
        <f t="shared" si="34"/>
        <v>49</v>
      </c>
      <c r="H550" s="373">
        <v>6305.66</v>
      </c>
      <c r="I550" s="121">
        <f t="shared" si="35"/>
        <v>308977.34000000003</v>
      </c>
      <c r="J550" s="16"/>
    </row>
    <row r="551" spans="1:10">
      <c r="A551" s="23">
        <f t="shared" si="36"/>
        <v>507</v>
      </c>
      <c r="B551" s="226"/>
      <c r="C551" s="226"/>
      <c r="D551" s="136">
        <v>42711</v>
      </c>
      <c r="E551" s="136">
        <v>42760</v>
      </c>
      <c r="F551" s="136">
        <v>42760</v>
      </c>
      <c r="G551" s="25">
        <f t="shared" si="34"/>
        <v>49</v>
      </c>
      <c r="H551" s="373">
        <v>6376.43</v>
      </c>
      <c r="I551" s="121">
        <f t="shared" si="35"/>
        <v>312445.07</v>
      </c>
      <c r="J551" s="16"/>
    </row>
    <row r="552" spans="1:10">
      <c r="A552" s="23">
        <f t="shared" si="36"/>
        <v>508</v>
      </c>
      <c r="B552" s="226"/>
      <c r="C552" s="226"/>
      <c r="D552" s="136">
        <v>42711</v>
      </c>
      <c r="E552" s="136">
        <v>42760</v>
      </c>
      <c r="F552" s="136">
        <v>42760</v>
      </c>
      <c r="G552" s="25">
        <f t="shared" si="34"/>
        <v>49</v>
      </c>
      <c r="H552" s="373">
        <v>6217.68</v>
      </c>
      <c r="I552" s="121">
        <f t="shared" si="35"/>
        <v>304666.32</v>
      </c>
      <c r="J552" s="16"/>
    </row>
    <row r="553" spans="1:10">
      <c r="A553" s="23">
        <f t="shared" si="36"/>
        <v>509</v>
      </c>
      <c r="B553" s="226"/>
      <c r="C553" s="226"/>
      <c r="D553" s="136">
        <v>42711</v>
      </c>
      <c r="E553" s="136">
        <v>42760</v>
      </c>
      <c r="F553" s="136">
        <v>42760</v>
      </c>
      <c r="G553" s="25">
        <f t="shared" si="34"/>
        <v>49</v>
      </c>
      <c r="H553" s="373">
        <v>7730.24</v>
      </c>
      <c r="I553" s="121">
        <f t="shared" si="35"/>
        <v>378781.76</v>
      </c>
      <c r="J553" s="16"/>
    </row>
    <row r="554" spans="1:10">
      <c r="A554" s="23">
        <f t="shared" si="36"/>
        <v>510</v>
      </c>
      <c r="B554" s="226"/>
      <c r="C554" s="226"/>
      <c r="D554" s="136">
        <v>42712</v>
      </c>
      <c r="E554" s="136">
        <v>42760</v>
      </c>
      <c r="F554" s="136">
        <v>42760</v>
      </c>
      <c r="G554" s="25">
        <f t="shared" si="34"/>
        <v>48</v>
      </c>
      <c r="H554" s="373">
        <v>5875.64</v>
      </c>
      <c r="I554" s="121">
        <f t="shared" si="35"/>
        <v>282030.71999999997</v>
      </c>
      <c r="J554" s="16"/>
    </row>
    <row r="555" spans="1:10">
      <c r="A555" s="23">
        <f t="shared" si="36"/>
        <v>511</v>
      </c>
      <c r="B555" s="226"/>
      <c r="C555" s="226"/>
      <c r="D555" s="136">
        <v>42712</v>
      </c>
      <c r="E555" s="136">
        <v>42760</v>
      </c>
      <c r="F555" s="136">
        <v>42760</v>
      </c>
      <c r="G555" s="25">
        <f t="shared" si="34"/>
        <v>48</v>
      </c>
      <c r="H555" s="373">
        <v>5879.05</v>
      </c>
      <c r="I555" s="121">
        <f t="shared" si="35"/>
        <v>282194.40000000002</v>
      </c>
      <c r="J555" s="16"/>
    </row>
    <row r="556" spans="1:10">
      <c r="A556" s="23">
        <f t="shared" si="36"/>
        <v>512</v>
      </c>
      <c r="B556" s="226"/>
      <c r="C556" s="226"/>
      <c r="D556" s="136">
        <v>42712</v>
      </c>
      <c r="E556" s="136">
        <v>42760</v>
      </c>
      <c r="F556" s="136">
        <v>42760</v>
      </c>
      <c r="G556" s="25">
        <f t="shared" ref="G556:G619" si="37">F556-D556</f>
        <v>48</v>
      </c>
      <c r="H556" s="373">
        <v>5872.23</v>
      </c>
      <c r="I556" s="121">
        <f t="shared" ref="I556:I619" si="38">ROUND(G556*H556,2)</f>
        <v>281867.03999999998</v>
      </c>
      <c r="J556" s="16"/>
    </row>
    <row r="557" spans="1:10">
      <c r="A557" s="23">
        <f t="shared" ref="A557:A620" si="39">A556+1</f>
        <v>513</v>
      </c>
      <c r="B557" s="226"/>
      <c r="C557" s="226"/>
      <c r="D557" s="136">
        <v>42712</v>
      </c>
      <c r="E557" s="136">
        <v>42760</v>
      </c>
      <c r="F557" s="136">
        <v>42760</v>
      </c>
      <c r="G557" s="25">
        <f t="shared" si="37"/>
        <v>48</v>
      </c>
      <c r="H557" s="373">
        <v>6390.11</v>
      </c>
      <c r="I557" s="121">
        <f t="shared" si="38"/>
        <v>306725.28000000003</v>
      </c>
      <c r="J557" s="16"/>
    </row>
    <row r="558" spans="1:10">
      <c r="A558" s="23">
        <f t="shared" si="39"/>
        <v>514</v>
      </c>
      <c r="B558" s="226"/>
      <c r="C558" s="226"/>
      <c r="D558" s="136">
        <v>42712</v>
      </c>
      <c r="E558" s="136">
        <v>42760</v>
      </c>
      <c r="F558" s="136">
        <v>42760</v>
      </c>
      <c r="G558" s="25">
        <f t="shared" si="37"/>
        <v>48</v>
      </c>
      <c r="H558" s="373">
        <v>6234.1</v>
      </c>
      <c r="I558" s="121">
        <f t="shared" si="38"/>
        <v>299236.8</v>
      </c>
      <c r="J558" s="16"/>
    </row>
    <row r="559" spans="1:10">
      <c r="A559" s="23">
        <f t="shared" si="39"/>
        <v>515</v>
      </c>
      <c r="B559" s="226"/>
      <c r="C559" s="226"/>
      <c r="D559" s="136">
        <v>42712</v>
      </c>
      <c r="E559" s="136">
        <v>42760</v>
      </c>
      <c r="F559" s="136">
        <v>42760</v>
      </c>
      <c r="G559" s="25">
        <f t="shared" si="37"/>
        <v>48</v>
      </c>
      <c r="H559" s="373">
        <v>6410.05</v>
      </c>
      <c r="I559" s="121">
        <f t="shared" si="38"/>
        <v>307682.40000000002</v>
      </c>
      <c r="J559" s="16"/>
    </row>
    <row r="560" spans="1:10">
      <c r="A560" s="23">
        <f t="shared" si="39"/>
        <v>516</v>
      </c>
      <c r="B560" s="226"/>
      <c r="C560" s="226"/>
      <c r="D560" s="136">
        <v>42712</v>
      </c>
      <c r="E560" s="136">
        <v>42760</v>
      </c>
      <c r="F560" s="136">
        <v>42760</v>
      </c>
      <c r="G560" s="25">
        <f t="shared" si="37"/>
        <v>48</v>
      </c>
      <c r="H560" s="373">
        <v>6390.5</v>
      </c>
      <c r="I560" s="121">
        <f t="shared" si="38"/>
        <v>306744</v>
      </c>
      <c r="J560" s="16"/>
    </row>
    <row r="561" spans="1:10">
      <c r="A561" s="23">
        <f t="shared" si="39"/>
        <v>517</v>
      </c>
      <c r="B561" s="226"/>
      <c r="C561" s="226"/>
      <c r="D561" s="136">
        <v>42712</v>
      </c>
      <c r="E561" s="136">
        <v>42760</v>
      </c>
      <c r="F561" s="136">
        <v>42760</v>
      </c>
      <c r="G561" s="25">
        <f t="shared" si="37"/>
        <v>48</v>
      </c>
      <c r="H561" s="373">
        <v>8221.880000000001</v>
      </c>
      <c r="I561" s="121">
        <f t="shared" si="38"/>
        <v>394650.24</v>
      </c>
      <c r="J561" s="16"/>
    </row>
    <row r="562" spans="1:10">
      <c r="A562" s="23">
        <f t="shared" si="39"/>
        <v>518</v>
      </c>
      <c r="B562" s="226"/>
      <c r="C562" s="226"/>
      <c r="D562" s="136">
        <v>42712</v>
      </c>
      <c r="E562" s="136">
        <v>42760</v>
      </c>
      <c r="F562" s="136">
        <v>42760</v>
      </c>
      <c r="G562" s="25">
        <f t="shared" si="37"/>
        <v>48</v>
      </c>
      <c r="H562" s="373">
        <v>8249</v>
      </c>
      <c r="I562" s="121">
        <f t="shared" si="38"/>
        <v>395952</v>
      </c>
      <c r="J562" s="16"/>
    </row>
    <row r="563" spans="1:10">
      <c r="A563" s="23">
        <f t="shared" si="39"/>
        <v>519</v>
      </c>
      <c r="B563" s="226"/>
      <c r="C563" s="226"/>
      <c r="D563" s="136">
        <v>42712</v>
      </c>
      <c r="E563" s="136">
        <v>42760</v>
      </c>
      <c r="F563" s="136">
        <v>42760</v>
      </c>
      <c r="G563" s="25">
        <f t="shared" si="37"/>
        <v>48</v>
      </c>
      <c r="H563" s="373">
        <v>8221.880000000001</v>
      </c>
      <c r="I563" s="121">
        <f t="shared" si="38"/>
        <v>394650.24</v>
      </c>
      <c r="J563" s="16"/>
    </row>
    <row r="564" spans="1:10">
      <c r="A564" s="23">
        <f t="shared" si="39"/>
        <v>520</v>
      </c>
      <c r="B564" s="226"/>
      <c r="C564" s="226"/>
      <c r="D564" s="136">
        <v>42712</v>
      </c>
      <c r="E564" s="136">
        <v>42760</v>
      </c>
      <c r="F564" s="136">
        <v>42760</v>
      </c>
      <c r="G564" s="25">
        <f t="shared" si="37"/>
        <v>48</v>
      </c>
      <c r="H564" s="373">
        <v>7071.17</v>
      </c>
      <c r="I564" s="121">
        <f t="shared" si="38"/>
        <v>339416.16</v>
      </c>
      <c r="J564" s="16"/>
    </row>
    <row r="565" spans="1:10">
      <c r="A565" s="23">
        <f t="shared" si="39"/>
        <v>521</v>
      </c>
      <c r="B565" s="226"/>
      <c r="C565" s="226"/>
      <c r="D565" s="136">
        <v>42713</v>
      </c>
      <c r="E565" s="136">
        <v>42760</v>
      </c>
      <c r="F565" s="136">
        <v>42760</v>
      </c>
      <c r="G565" s="25">
        <f t="shared" si="37"/>
        <v>47</v>
      </c>
      <c r="H565" s="373">
        <v>5871.85</v>
      </c>
      <c r="I565" s="121">
        <f t="shared" si="38"/>
        <v>275976.95</v>
      </c>
      <c r="J565" s="16"/>
    </row>
    <row r="566" spans="1:10">
      <c r="A566" s="23">
        <f t="shared" si="39"/>
        <v>522</v>
      </c>
      <c r="B566" s="226"/>
      <c r="C566" s="226"/>
      <c r="D566" s="136">
        <v>42713</v>
      </c>
      <c r="E566" s="136">
        <v>42760</v>
      </c>
      <c r="F566" s="136">
        <v>42760</v>
      </c>
      <c r="G566" s="25">
        <f t="shared" si="37"/>
        <v>47</v>
      </c>
      <c r="H566" s="373">
        <v>5875.26</v>
      </c>
      <c r="I566" s="121">
        <f t="shared" si="38"/>
        <v>276137.21999999997</v>
      </c>
      <c r="J566" s="16"/>
    </row>
    <row r="567" spans="1:10">
      <c r="A567" s="23">
        <f t="shared" si="39"/>
        <v>523</v>
      </c>
      <c r="B567" s="226"/>
      <c r="C567" s="226"/>
      <c r="D567" s="136">
        <v>42713</v>
      </c>
      <c r="E567" s="136">
        <v>42760</v>
      </c>
      <c r="F567" s="136">
        <v>42760</v>
      </c>
      <c r="G567" s="25">
        <f t="shared" si="37"/>
        <v>47</v>
      </c>
      <c r="H567" s="373">
        <v>5872.61</v>
      </c>
      <c r="I567" s="121">
        <f t="shared" si="38"/>
        <v>276012.67</v>
      </c>
      <c r="J567" s="16"/>
    </row>
    <row r="568" spans="1:10">
      <c r="A568" s="23">
        <f t="shared" si="39"/>
        <v>524</v>
      </c>
      <c r="B568" s="226"/>
      <c r="C568" s="226"/>
      <c r="D568" s="136">
        <v>42713</v>
      </c>
      <c r="E568" s="136">
        <v>42760</v>
      </c>
      <c r="F568" s="136">
        <v>42760</v>
      </c>
      <c r="G568" s="25">
        <f t="shared" si="37"/>
        <v>47</v>
      </c>
      <c r="H568" s="373">
        <v>6362.74</v>
      </c>
      <c r="I568" s="121">
        <f t="shared" si="38"/>
        <v>299048.78000000003</v>
      </c>
      <c r="J568" s="16"/>
    </row>
    <row r="569" spans="1:10">
      <c r="A569" s="23">
        <f t="shared" si="39"/>
        <v>525</v>
      </c>
      <c r="B569" s="226"/>
      <c r="C569" s="226"/>
      <c r="D569" s="136">
        <v>42713</v>
      </c>
      <c r="E569" s="136">
        <v>42760</v>
      </c>
      <c r="F569" s="136">
        <v>42760</v>
      </c>
      <c r="G569" s="25">
        <f t="shared" si="37"/>
        <v>47</v>
      </c>
      <c r="H569" s="373">
        <v>6293.93</v>
      </c>
      <c r="I569" s="121">
        <f t="shared" si="38"/>
        <v>295814.71000000002</v>
      </c>
      <c r="J569" s="16"/>
    </row>
    <row r="570" spans="1:10">
      <c r="A570" s="23">
        <f t="shared" si="39"/>
        <v>526</v>
      </c>
      <c r="B570" s="226"/>
      <c r="C570" s="226"/>
      <c r="D570" s="136">
        <v>42713</v>
      </c>
      <c r="E570" s="136">
        <v>42760</v>
      </c>
      <c r="F570" s="136">
        <v>42760</v>
      </c>
      <c r="G570" s="25">
        <f t="shared" si="37"/>
        <v>47</v>
      </c>
      <c r="H570" s="373">
        <v>6273.2</v>
      </c>
      <c r="I570" s="121">
        <f t="shared" si="38"/>
        <v>294840.40000000002</v>
      </c>
      <c r="J570" s="16"/>
    </row>
    <row r="571" spans="1:10">
      <c r="A571" s="23">
        <f t="shared" si="39"/>
        <v>527</v>
      </c>
      <c r="B571" s="226"/>
      <c r="C571" s="226"/>
      <c r="D571" s="136">
        <v>42713</v>
      </c>
      <c r="E571" s="136">
        <v>42760</v>
      </c>
      <c r="F571" s="136">
        <v>42760</v>
      </c>
      <c r="G571" s="25">
        <f t="shared" si="37"/>
        <v>47</v>
      </c>
      <c r="H571" s="373">
        <v>8113.4</v>
      </c>
      <c r="I571" s="121">
        <f t="shared" si="38"/>
        <v>381329.8</v>
      </c>
      <c r="J571" s="16"/>
    </row>
    <row r="572" spans="1:10">
      <c r="A572" s="23">
        <f t="shared" si="39"/>
        <v>528</v>
      </c>
      <c r="B572" s="226"/>
      <c r="C572" s="226"/>
      <c r="D572" s="136">
        <v>42713</v>
      </c>
      <c r="E572" s="136">
        <v>42760</v>
      </c>
      <c r="F572" s="136">
        <v>42760</v>
      </c>
      <c r="G572" s="25">
        <f t="shared" si="37"/>
        <v>47</v>
      </c>
      <c r="H572" s="373">
        <v>7027.65</v>
      </c>
      <c r="I572" s="121">
        <f t="shared" si="38"/>
        <v>330299.55</v>
      </c>
      <c r="J572" s="16"/>
    </row>
    <row r="573" spans="1:10">
      <c r="A573" s="23">
        <f t="shared" si="39"/>
        <v>529</v>
      </c>
      <c r="B573" s="226"/>
      <c r="C573" s="226"/>
      <c r="D573" s="136">
        <v>42713</v>
      </c>
      <c r="E573" s="136">
        <v>42760</v>
      </c>
      <c r="F573" s="136">
        <v>42760</v>
      </c>
      <c r="G573" s="25">
        <f t="shared" si="37"/>
        <v>47</v>
      </c>
      <c r="H573" s="373">
        <v>7492.24</v>
      </c>
      <c r="I573" s="121">
        <f t="shared" si="38"/>
        <v>352135.28</v>
      </c>
      <c r="J573" s="16"/>
    </row>
    <row r="574" spans="1:10">
      <c r="A574" s="23">
        <f t="shared" si="39"/>
        <v>530</v>
      </c>
      <c r="B574" s="226"/>
      <c r="C574" s="226"/>
      <c r="D574" s="136">
        <v>42713</v>
      </c>
      <c r="E574" s="136">
        <v>42760</v>
      </c>
      <c r="F574" s="136">
        <v>42760</v>
      </c>
      <c r="G574" s="25">
        <f t="shared" si="37"/>
        <v>47</v>
      </c>
      <c r="H574" s="373">
        <v>7587.44</v>
      </c>
      <c r="I574" s="121">
        <f t="shared" si="38"/>
        <v>356609.68</v>
      </c>
      <c r="J574" s="16"/>
    </row>
    <row r="575" spans="1:10">
      <c r="A575" s="23">
        <f t="shared" si="39"/>
        <v>531</v>
      </c>
      <c r="B575" s="226"/>
      <c r="C575" s="226"/>
      <c r="D575" s="136">
        <v>42713</v>
      </c>
      <c r="E575" s="136">
        <v>42760</v>
      </c>
      <c r="F575" s="136">
        <v>42760</v>
      </c>
      <c r="G575" s="25">
        <f t="shared" si="37"/>
        <v>47</v>
      </c>
      <c r="H575" s="373">
        <v>7635.04</v>
      </c>
      <c r="I575" s="121">
        <f t="shared" si="38"/>
        <v>358846.88</v>
      </c>
      <c r="J575" s="16"/>
    </row>
    <row r="576" spans="1:10">
      <c r="A576" s="23">
        <f t="shared" si="39"/>
        <v>532</v>
      </c>
      <c r="B576" s="226"/>
      <c r="C576" s="226"/>
      <c r="D576" s="136">
        <v>42713</v>
      </c>
      <c r="E576" s="136">
        <v>42760</v>
      </c>
      <c r="F576" s="136">
        <v>42760</v>
      </c>
      <c r="G576" s="25">
        <f t="shared" si="37"/>
        <v>47</v>
      </c>
      <c r="H576" s="373">
        <v>7520.8</v>
      </c>
      <c r="I576" s="121">
        <f t="shared" si="38"/>
        <v>353477.6</v>
      </c>
      <c r="J576" s="16"/>
    </row>
    <row r="577" spans="1:10">
      <c r="A577" s="23">
        <f t="shared" si="39"/>
        <v>533</v>
      </c>
      <c r="B577" s="226"/>
      <c r="C577" s="226"/>
      <c r="D577" s="136">
        <v>42714</v>
      </c>
      <c r="E577" s="136">
        <v>42760</v>
      </c>
      <c r="F577" s="136">
        <v>42760</v>
      </c>
      <c r="G577" s="25">
        <f t="shared" si="37"/>
        <v>46</v>
      </c>
      <c r="H577" s="373">
        <v>6381.51</v>
      </c>
      <c r="I577" s="121">
        <f t="shared" si="38"/>
        <v>293549.46000000002</v>
      </c>
      <c r="J577" s="16"/>
    </row>
    <row r="578" spans="1:10">
      <c r="A578" s="23">
        <f t="shared" si="39"/>
        <v>534</v>
      </c>
      <c r="B578" s="226"/>
      <c r="C578" s="226"/>
      <c r="D578" s="136">
        <v>42714</v>
      </c>
      <c r="E578" s="136">
        <v>42760</v>
      </c>
      <c r="F578" s="136">
        <v>42760</v>
      </c>
      <c r="G578" s="25">
        <f t="shared" si="37"/>
        <v>46</v>
      </c>
      <c r="H578" s="373">
        <v>6132.44</v>
      </c>
      <c r="I578" s="121">
        <f t="shared" si="38"/>
        <v>282092.24</v>
      </c>
      <c r="J578" s="16"/>
    </row>
    <row r="579" spans="1:10">
      <c r="A579" s="23">
        <f t="shared" si="39"/>
        <v>535</v>
      </c>
      <c r="B579" s="226"/>
      <c r="C579" s="226"/>
      <c r="D579" s="136">
        <v>42714</v>
      </c>
      <c r="E579" s="136">
        <v>42760</v>
      </c>
      <c r="F579" s="136">
        <v>42760</v>
      </c>
      <c r="G579" s="25">
        <f t="shared" si="37"/>
        <v>46</v>
      </c>
      <c r="H579" s="373">
        <v>6233.32</v>
      </c>
      <c r="I579" s="121">
        <f t="shared" si="38"/>
        <v>286732.71999999997</v>
      </c>
      <c r="J579" s="16"/>
    </row>
    <row r="580" spans="1:10">
      <c r="A580" s="23">
        <f t="shared" si="39"/>
        <v>536</v>
      </c>
      <c r="B580" s="226"/>
      <c r="C580" s="226"/>
      <c r="D580" s="136">
        <v>42714</v>
      </c>
      <c r="E580" s="136">
        <v>42760</v>
      </c>
      <c r="F580" s="136">
        <v>42760</v>
      </c>
      <c r="G580" s="25">
        <f t="shared" si="37"/>
        <v>46</v>
      </c>
      <c r="H580" s="373">
        <v>6219.64</v>
      </c>
      <c r="I580" s="121">
        <f t="shared" si="38"/>
        <v>286103.44</v>
      </c>
      <c r="J580" s="16"/>
    </row>
    <row r="581" spans="1:10">
      <c r="A581" s="23">
        <f t="shared" si="39"/>
        <v>537</v>
      </c>
      <c r="B581" s="226"/>
      <c r="C581" s="226"/>
      <c r="D581" s="136">
        <v>42714</v>
      </c>
      <c r="E581" s="136">
        <v>42760</v>
      </c>
      <c r="F581" s="136">
        <v>42760</v>
      </c>
      <c r="G581" s="25">
        <f t="shared" si="37"/>
        <v>46</v>
      </c>
      <c r="H581" s="373">
        <v>6681.74</v>
      </c>
      <c r="I581" s="121">
        <f t="shared" si="38"/>
        <v>307360.03999999998</v>
      </c>
      <c r="J581" s="16"/>
    </row>
    <row r="582" spans="1:10">
      <c r="A582" s="23">
        <f t="shared" si="39"/>
        <v>538</v>
      </c>
      <c r="B582" s="226"/>
      <c r="C582" s="226"/>
      <c r="D582" s="136">
        <v>42714</v>
      </c>
      <c r="E582" s="136">
        <v>42760</v>
      </c>
      <c r="F582" s="136">
        <v>42760</v>
      </c>
      <c r="G582" s="25">
        <f t="shared" si="37"/>
        <v>46</v>
      </c>
      <c r="H582" s="373">
        <v>6818.76</v>
      </c>
      <c r="I582" s="121">
        <f t="shared" si="38"/>
        <v>313662.96000000002</v>
      </c>
      <c r="J582" s="16"/>
    </row>
    <row r="583" spans="1:10">
      <c r="A583" s="23">
        <f t="shared" si="39"/>
        <v>539</v>
      </c>
      <c r="B583" s="226"/>
      <c r="C583" s="226"/>
      <c r="D583" s="136">
        <v>42714</v>
      </c>
      <c r="E583" s="136">
        <v>42760</v>
      </c>
      <c r="F583" s="136">
        <v>42760</v>
      </c>
      <c r="G583" s="25">
        <f t="shared" si="37"/>
        <v>46</v>
      </c>
      <c r="H583" s="373">
        <v>6746.22</v>
      </c>
      <c r="I583" s="121">
        <f t="shared" si="38"/>
        <v>310326.12</v>
      </c>
      <c r="J583" s="16"/>
    </row>
    <row r="584" spans="1:10">
      <c r="A584" s="23">
        <f t="shared" si="39"/>
        <v>540</v>
      </c>
      <c r="B584" s="226"/>
      <c r="C584" s="226"/>
      <c r="D584" s="136">
        <v>42714</v>
      </c>
      <c r="E584" s="136">
        <v>42760</v>
      </c>
      <c r="F584" s="136">
        <v>42760</v>
      </c>
      <c r="G584" s="25">
        <f t="shared" si="37"/>
        <v>46</v>
      </c>
      <c r="H584" s="373">
        <v>6673.68</v>
      </c>
      <c r="I584" s="121">
        <f t="shared" si="38"/>
        <v>306989.28000000003</v>
      </c>
      <c r="J584" s="16"/>
    </row>
    <row r="585" spans="1:10">
      <c r="A585" s="23">
        <f t="shared" si="39"/>
        <v>541</v>
      </c>
      <c r="B585" s="226"/>
      <c r="C585" s="226"/>
      <c r="D585" s="136">
        <v>42714</v>
      </c>
      <c r="E585" s="136">
        <v>42760</v>
      </c>
      <c r="F585" s="136">
        <v>42760</v>
      </c>
      <c r="G585" s="25">
        <f t="shared" si="37"/>
        <v>46</v>
      </c>
      <c r="H585" s="373">
        <v>6822.79</v>
      </c>
      <c r="I585" s="121">
        <f t="shared" si="38"/>
        <v>313848.34000000003</v>
      </c>
      <c r="J585" s="16"/>
    </row>
    <row r="586" spans="1:10">
      <c r="A586" s="23">
        <f t="shared" si="39"/>
        <v>542</v>
      </c>
      <c r="B586" s="226"/>
      <c r="C586" s="226"/>
      <c r="D586" s="136">
        <v>42714</v>
      </c>
      <c r="E586" s="136">
        <v>42760</v>
      </c>
      <c r="F586" s="136">
        <v>42760</v>
      </c>
      <c r="G586" s="25">
        <f t="shared" si="37"/>
        <v>46</v>
      </c>
      <c r="H586" s="373">
        <v>6544.72</v>
      </c>
      <c r="I586" s="121">
        <f t="shared" si="38"/>
        <v>301057.12</v>
      </c>
      <c r="J586" s="16"/>
    </row>
    <row r="587" spans="1:10">
      <c r="A587" s="23">
        <f t="shared" si="39"/>
        <v>543</v>
      </c>
      <c r="B587" s="226"/>
      <c r="C587" s="226"/>
      <c r="D587" s="136">
        <v>42714</v>
      </c>
      <c r="E587" s="136">
        <v>42760</v>
      </c>
      <c r="F587" s="136">
        <v>42760</v>
      </c>
      <c r="G587" s="25">
        <f t="shared" si="37"/>
        <v>46</v>
      </c>
      <c r="H587" s="373">
        <v>6887.27</v>
      </c>
      <c r="I587" s="121">
        <f t="shared" si="38"/>
        <v>316814.42</v>
      </c>
      <c r="J587" s="16"/>
    </row>
    <row r="588" spans="1:10">
      <c r="A588" s="23">
        <f t="shared" si="39"/>
        <v>544</v>
      </c>
      <c r="B588" s="226"/>
      <c r="C588" s="226"/>
      <c r="D588" s="136">
        <v>42714</v>
      </c>
      <c r="E588" s="136">
        <v>42760</v>
      </c>
      <c r="F588" s="136">
        <v>42760</v>
      </c>
      <c r="G588" s="25">
        <f t="shared" si="37"/>
        <v>46</v>
      </c>
      <c r="H588" s="373">
        <v>6754.28</v>
      </c>
      <c r="I588" s="121">
        <f t="shared" si="38"/>
        <v>310696.88</v>
      </c>
      <c r="J588" s="16"/>
    </row>
    <row r="589" spans="1:10">
      <c r="A589" s="23">
        <f t="shared" si="39"/>
        <v>545</v>
      </c>
      <c r="B589" s="226"/>
      <c r="C589" s="226"/>
      <c r="D589" s="136">
        <v>42715</v>
      </c>
      <c r="E589" s="136">
        <v>42760</v>
      </c>
      <c r="F589" s="136">
        <v>42760</v>
      </c>
      <c r="G589" s="25">
        <f t="shared" si="37"/>
        <v>45</v>
      </c>
      <c r="H589" s="373">
        <v>7654.08</v>
      </c>
      <c r="I589" s="121">
        <f t="shared" si="38"/>
        <v>344433.6</v>
      </c>
      <c r="J589" s="16"/>
    </row>
    <row r="590" spans="1:10">
      <c r="A590" s="23">
        <f t="shared" si="39"/>
        <v>546</v>
      </c>
      <c r="B590" s="226"/>
      <c r="C590" s="226"/>
      <c r="D590" s="136">
        <v>42715</v>
      </c>
      <c r="E590" s="136">
        <v>42760</v>
      </c>
      <c r="F590" s="136">
        <v>42760</v>
      </c>
      <c r="G590" s="25">
        <f t="shared" si="37"/>
        <v>45</v>
      </c>
      <c r="H590" s="373">
        <v>7625.52</v>
      </c>
      <c r="I590" s="121">
        <f t="shared" si="38"/>
        <v>343148.4</v>
      </c>
      <c r="J590" s="16"/>
    </row>
    <row r="591" spans="1:10">
      <c r="A591" s="23">
        <f t="shared" si="39"/>
        <v>547</v>
      </c>
      <c r="B591" s="226"/>
      <c r="C591" s="226"/>
      <c r="D591" s="136">
        <v>42715</v>
      </c>
      <c r="E591" s="136">
        <v>42760</v>
      </c>
      <c r="F591" s="136">
        <v>42760</v>
      </c>
      <c r="G591" s="25">
        <f t="shared" si="37"/>
        <v>45</v>
      </c>
      <c r="H591" s="373">
        <v>7701.68</v>
      </c>
      <c r="I591" s="121">
        <f t="shared" si="38"/>
        <v>346575.6</v>
      </c>
      <c r="J591" s="16"/>
    </row>
    <row r="592" spans="1:10">
      <c r="A592" s="23">
        <f t="shared" si="39"/>
        <v>548</v>
      </c>
      <c r="B592" s="226"/>
      <c r="C592" s="226"/>
      <c r="D592" s="136">
        <v>42715</v>
      </c>
      <c r="E592" s="136">
        <v>42760</v>
      </c>
      <c r="F592" s="136">
        <v>42760</v>
      </c>
      <c r="G592" s="25">
        <f t="shared" si="37"/>
        <v>45</v>
      </c>
      <c r="H592" s="373">
        <v>7625.52</v>
      </c>
      <c r="I592" s="121">
        <f t="shared" si="38"/>
        <v>343148.4</v>
      </c>
      <c r="J592" s="16"/>
    </row>
    <row r="593" spans="1:10">
      <c r="A593" s="23">
        <f t="shared" si="39"/>
        <v>549</v>
      </c>
      <c r="B593" s="226"/>
      <c r="C593" s="226"/>
      <c r="D593" s="136">
        <v>42715</v>
      </c>
      <c r="E593" s="136">
        <v>42760</v>
      </c>
      <c r="F593" s="136">
        <v>42760</v>
      </c>
      <c r="G593" s="25">
        <f t="shared" si="37"/>
        <v>45</v>
      </c>
      <c r="H593" s="373">
        <v>7606.48</v>
      </c>
      <c r="I593" s="121">
        <f t="shared" si="38"/>
        <v>342291.6</v>
      </c>
      <c r="J593" s="16"/>
    </row>
    <row r="594" spans="1:10">
      <c r="A594" s="23">
        <f t="shared" si="39"/>
        <v>550</v>
      </c>
      <c r="B594" s="226"/>
      <c r="C594" s="226"/>
      <c r="D594" s="136">
        <v>42716</v>
      </c>
      <c r="E594" s="136">
        <v>42760</v>
      </c>
      <c r="F594" s="136">
        <v>42760</v>
      </c>
      <c r="G594" s="25">
        <f t="shared" si="37"/>
        <v>44</v>
      </c>
      <c r="H594" s="373">
        <v>7489.64</v>
      </c>
      <c r="I594" s="121">
        <f t="shared" si="38"/>
        <v>329544.15999999997</v>
      </c>
      <c r="J594" s="16"/>
    </row>
    <row r="595" spans="1:10">
      <c r="A595" s="23">
        <f t="shared" si="39"/>
        <v>551</v>
      </c>
      <c r="B595" s="226"/>
      <c r="C595" s="226"/>
      <c r="D595" s="136">
        <v>42716</v>
      </c>
      <c r="E595" s="136">
        <v>42760</v>
      </c>
      <c r="F595" s="136">
        <v>42760</v>
      </c>
      <c r="G595" s="25">
        <f t="shared" si="37"/>
        <v>44</v>
      </c>
      <c r="H595" s="373">
        <v>8167.64</v>
      </c>
      <c r="I595" s="121">
        <f t="shared" si="38"/>
        <v>359376.16</v>
      </c>
      <c r="J595" s="16"/>
    </row>
    <row r="596" spans="1:10">
      <c r="A596" s="23">
        <f t="shared" si="39"/>
        <v>552</v>
      </c>
      <c r="B596" s="226"/>
      <c r="C596" s="226"/>
      <c r="D596" s="136">
        <v>42717</v>
      </c>
      <c r="E596" s="136">
        <v>42760</v>
      </c>
      <c r="F596" s="136">
        <v>42760</v>
      </c>
      <c r="G596" s="25">
        <f t="shared" si="37"/>
        <v>43</v>
      </c>
      <c r="H596" s="373">
        <v>5876.02</v>
      </c>
      <c r="I596" s="121">
        <f t="shared" si="38"/>
        <v>252668.86</v>
      </c>
      <c r="J596" s="16"/>
    </row>
    <row r="597" spans="1:10">
      <c r="A597" s="23">
        <f t="shared" si="39"/>
        <v>553</v>
      </c>
      <c r="B597" s="226"/>
      <c r="C597" s="226"/>
      <c r="D597" s="136">
        <v>42717</v>
      </c>
      <c r="E597" s="136">
        <v>42760</v>
      </c>
      <c r="F597" s="136">
        <v>42760</v>
      </c>
      <c r="G597" s="25">
        <f t="shared" si="37"/>
        <v>43</v>
      </c>
      <c r="H597" s="373">
        <v>5876.02</v>
      </c>
      <c r="I597" s="121">
        <f t="shared" si="38"/>
        <v>252668.86</v>
      </c>
      <c r="J597" s="16"/>
    </row>
    <row r="598" spans="1:10">
      <c r="A598" s="23">
        <f t="shared" si="39"/>
        <v>554</v>
      </c>
      <c r="B598" s="226"/>
      <c r="C598" s="226"/>
      <c r="D598" s="136">
        <v>42717</v>
      </c>
      <c r="E598" s="136">
        <v>42760</v>
      </c>
      <c r="F598" s="136">
        <v>42760</v>
      </c>
      <c r="G598" s="25">
        <f t="shared" si="37"/>
        <v>43</v>
      </c>
      <c r="H598" s="373">
        <v>5940.45</v>
      </c>
      <c r="I598" s="121">
        <f t="shared" si="38"/>
        <v>255439.35</v>
      </c>
      <c r="J598" s="16"/>
    </row>
    <row r="599" spans="1:10">
      <c r="A599" s="23">
        <f t="shared" si="39"/>
        <v>555</v>
      </c>
      <c r="B599" s="226"/>
      <c r="C599" s="226"/>
      <c r="D599" s="136">
        <v>42717</v>
      </c>
      <c r="E599" s="136">
        <v>42760</v>
      </c>
      <c r="F599" s="136">
        <v>42760</v>
      </c>
      <c r="G599" s="25">
        <f t="shared" si="37"/>
        <v>43</v>
      </c>
      <c r="H599" s="373">
        <v>5876.77</v>
      </c>
      <c r="I599" s="121">
        <f t="shared" si="38"/>
        <v>252701.11</v>
      </c>
      <c r="J599" s="16"/>
    </row>
    <row r="600" spans="1:10">
      <c r="A600" s="23">
        <f t="shared" si="39"/>
        <v>556</v>
      </c>
      <c r="B600" s="226"/>
      <c r="C600" s="226"/>
      <c r="D600" s="136">
        <v>42717</v>
      </c>
      <c r="E600" s="136">
        <v>42760</v>
      </c>
      <c r="F600" s="136">
        <v>42760</v>
      </c>
      <c r="G600" s="25">
        <f t="shared" si="37"/>
        <v>43</v>
      </c>
      <c r="H600" s="373">
        <v>5582.5</v>
      </c>
      <c r="I600" s="121">
        <f t="shared" si="38"/>
        <v>240047.5</v>
      </c>
      <c r="J600" s="16"/>
    </row>
    <row r="601" spans="1:10">
      <c r="A601" s="23">
        <f t="shared" si="39"/>
        <v>557</v>
      </c>
      <c r="B601" s="226"/>
      <c r="C601" s="226"/>
      <c r="D601" s="136">
        <v>42717</v>
      </c>
      <c r="E601" s="136">
        <v>42760</v>
      </c>
      <c r="F601" s="136">
        <v>42760</v>
      </c>
      <c r="G601" s="25">
        <f t="shared" si="37"/>
        <v>43</v>
      </c>
      <c r="H601" s="373">
        <v>7093.8</v>
      </c>
      <c r="I601" s="121">
        <f t="shared" si="38"/>
        <v>305033.40000000002</v>
      </c>
      <c r="J601" s="16"/>
    </row>
    <row r="602" spans="1:10">
      <c r="A602" s="23">
        <f t="shared" si="39"/>
        <v>558</v>
      </c>
      <c r="B602" s="226"/>
      <c r="C602" s="226"/>
      <c r="D602" s="136">
        <v>42717</v>
      </c>
      <c r="E602" s="136">
        <v>42760</v>
      </c>
      <c r="F602" s="136">
        <v>42760</v>
      </c>
      <c r="G602" s="25">
        <f t="shared" si="37"/>
        <v>43</v>
      </c>
      <c r="H602" s="373">
        <v>6524.21</v>
      </c>
      <c r="I602" s="121">
        <f t="shared" si="38"/>
        <v>280541.03000000003</v>
      </c>
      <c r="J602" s="16"/>
    </row>
    <row r="603" spans="1:10">
      <c r="A603" s="23">
        <f t="shared" si="39"/>
        <v>559</v>
      </c>
      <c r="B603" s="226"/>
      <c r="C603" s="226"/>
      <c r="D603" s="136">
        <v>42717</v>
      </c>
      <c r="E603" s="136">
        <v>42760</v>
      </c>
      <c r="F603" s="136">
        <v>42760</v>
      </c>
      <c r="G603" s="25">
        <f t="shared" si="37"/>
        <v>43</v>
      </c>
      <c r="H603" s="373">
        <v>7558.88</v>
      </c>
      <c r="I603" s="121">
        <f t="shared" si="38"/>
        <v>325031.84000000003</v>
      </c>
      <c r="J603" s="16"/>
    </row>
    <row r="604" spans="1:10">
      <c r="A604" s="23">
        <f t="shared" si="39"/>
        <v>560</v>
      </c>
      <c r="B604" s="226"/>
      <c r="C604" s="226"/>
      <c r="D604" s="136">
        <v>42717</v>
      </c>
      <c r="E604" s="136">
        <v>42760</v>
      </c>
      <c r="F604" s="136">
        <v>42760</v>
      </c>
      <c r="G604" s="25">
        <f t="shared" si="37"/>
        <v>43</v>
      </c>
      <c r="H604" s="373">
        <v>7616</v>
      </c>
      <c r="I604" s="121">
        <f t="shared" si="38"/>
        <v>327488</v>
      </c>
      <c r="J604" s="16"/>
    </row>
    <row r="605" spans="1:10">
      <c r="A605" s="23">
        <f t="shared" si="39"/>
        <v>561</v>
      </c>
      <c r="B605" s="226"/>
      <c r="C605" s="226"/>
      <c r="D605" s="136">
        <v>42717</v>
      </c>
      <c r="E605" s="136">
        <v>42760</v>
      </c>
      <c r="F605" s="136">
        <v>42760</v>
      </c>
      <c r="G605" s="25">
        <f t="shared" si="37"/>
        <v>43</v>
      </c>
      <c r="H605" s="373">
        <v>7596.96</v>
      </c>
      <c r="I605" s="121">
        <f t="shared" si="38"/>
        <v>326669.28000000003</v>
      </c>
      <c r="J605" s="16"/>
    </row>
    <row r="606" spans="1:10">
      <c r="A606" s="23">
        <f t="shared" si="39"/>
        <v>562</v>
      </c>
      <c r="B606" s="226"/>
      <c r="C606" s="226"/>
      <c r="D606" s="136">
        <v>42717</v>
      </c>
      <c r="E606" s="136">
        <v>42760</v>
      </c>
      <c r="F606" s="136">
        <v>42760</v>
      </c>
      <c r="G606" s="25">
        <f t="shared" si="37"/>
        <v>43</v>
      </c>
      <c r="H606" s="373">
        <v>7435.12</v>
      </c>
      <c r="I606" s="121">
        <f t="shared" si="38"/>
        <v>319710.15999999997</v>
      </c>
      <c r="J606" s="16"/>
    </row>
    <row r="607" spans="1:10">
      <c r="A607" s="23">
        <f t="shared" si="39"/>
        <v>563</v>
      </c>
      <c r="B607" s="226"/>
      <c r="C607" s="226"/>
      <c r="D607" s="136">
        <v>42717</v>
      </c>
      <c r="E607" s="136">
        <v>42760</v>
      </c>
      <c r="F607" s="136">
        <v>42760</v>
      </c>
      <c r="G607" s="25">
        <f t="shared" si="37"/>
        <v>43</v>
      </c>
      <c r="H607" s="373">
        <v>7815.92</v>
      </c>
      <c r="I607" s="121">
        <f t="shared" si="38"/>
        <v>336084.56</v>
      </c>
      <c r="J607" s="16"/>
    </row>
    <row r="608" spans="1:10">
      <c r="A608" s="23">
        <f t="shared" si="39"/>
        <v>564</v>
      </c>
      <c r="B608" s="226"/>
      <c r="C608" s="226"/>
      <c r="D608" s="136">
        <v>42717</v>
      </c>
      <c r="E608" s="136">
        <v>42760</v>
      </c>
      <c r="F608" s="136">
        <v>42760</v>
      </c>
      <c r="G608" s="25">
        <f t="shared" si="37"/>
        <v>43</v>
      </c>
      <c r="H608" s="373">
        <v>7625.52</v>
      </c>
      <c r="I608" s="121">
        <f t="shared" si="38"/>
        <v>327897.36</v>
      </c>
      <c r="J608" s="16"/>
    </row>
    <row r="609" spans="1:10">
      <c r="A609" s="23">
        <f t="shared" si="39"/>
        <v>565</v>
      </c>
      <c r="B609" s="226"/>
      <c r="C609" s="226"/>
      <c r="D609" s="136">
        <v>42718</v>
      </c>
      <c r="E609" s="136">
        <v>42760</v>
      </c>
      <c r="F609" s="136">
        <v>42760</v>
      </c>
      <c r="G609" s="25">
        <f t="shared" si="37"/>
        <v>42</v>
      </c>
      <c r="H609" s="373">
        <v>7701.68</v>
      </c>
      <c r="I609" s="121">
        <f t="shared" si="38"/>
        <v>323470.56</v>
      </c>
      <c r="J609" s="16"/>
    </row>
    <row r="610" spans="1:10">
      <c r="A610" s="23">
        <f t="shared" si="39"/>
        <v>566</v>
      </c>
      <c r="B610" s="226"/>
      <c r="C610" s="226"/>
      <c r="D610" s="136">
        <v>42718</v>
      </c>
      <c r="E610" s="136">
        <v>42760</v>
      </c>
      <c r="F610" s="136">
        <v>42760</v>
      </c>
      <c r="G610" s="25">
        <f t="shared" si="37"/>
        <v>42</v>
      </c>
      <c r="H610" s="373">
        <v>7539.84</v>
      </c>
      <c r="I610" s="121">
        <f t="shared" si="38"/>
        <v>316673.28000000003</v>
      </c>
      <c r="J610" s="16"/>
    </row>
    <row r="611" spans="1:10">
      <c r="A611" s="23">
        <f t="shared" si="39"/>
        <v>567</v>
      </c>
      <c r="B611" s="226"/>
      <c r="C611" s="226"/>
      <c r="D611" s="136">
        <v>42718</v>
      </c>
      <c r="E611" s="136">
        <v>42760</v>
      </c>
      <c r="F611" s="136">
        <v>42760</v>
      </c>
      <c r="G611" s="25">
        <f t="shared" si="37"/>
        <v>42</v>
      </c>
      <c r="H611" s="373">
        <v>7711.2</v>
      </c>
      <c r="I611" s="121">
        <f t="shared" si="38"/>
        <v>323870.40000000002</v>
      </c>
      <c r="J611" s="16"/>
    </row>
    <row r="612" spans="1:10">
      <c r="A612" s="23">
        <f t="shared" si="39"/>
        <v>568</v>
      </c>
      <c r="B612" s="226"/>
      <c r="C612" s="226"/>
      <c r="D612" s="136">
        <v>42718</v>
      </c>
      <c r="E612" s="136">
        <v>42760</v>
      </c>
      <c r="F612" s="136">
        <v>42760</v>
      </c>
      <c r="G612" s="25">
        <f t="shared" si="37"/>
        <v>42</v>
      </c>
      <c r="H612" s="373">
        <v>7787.36</v>
      </c>
      <c r="I612" s="121">
        <f t="shared" si="38"/>
        <v>327069.12</v>
      </c>
      <c r="J612" s="16"/>
    </row>
    <row r="613" spans="1:10">
      <c r="A613" s="23">
        <f t="shared" si="39"/>
        <v>569</v>
      </c>
      <c r="B613" s="226"/>
      <c r="C613" s="226"/>
      <c r="D613" s="136">
        <v>42718</v>
      </c>
      <c r="E613" s="136">
        <v>42760</v>
      </c>
      <c r="F613" s="136">
        <v>42760</v>
      </c>
      <c r="G613" s="25">
        <f t="shared" si="37"/>
        <v>42</v>
      </c>
      <c r="H613" s="373">
        <v>7454.16</v>
      </c>
      <c r="I613" s="121">
        <f t="shared" si="38"/>
        <v>313074.71999999997</v>
      </c>
      <c r="J613" s="16"/>
    </row>
    <row r="614" spans="1:10">
      <c r="A614" s="23">
        <f t="shared" si="39"/>
        <v>570</v>
      </c>
      <c r="B614" s="226"/>
      <c r="C614" s="226"/>
      <c r="D614" s="136">
        <v>42718</v>
      </c>
      <c r="E614" s="136">
        <v>42760</v>
      </c>
      <c r="F614" s="136">
        <v>42760</v>
      </c>
      <c r="G614" s="25">
        <f t="shared" si="37"/>
        <v>42</v>
      </c>
      <c r="H614" s="373">
        <v>7577.92</v>
      </c>
      <c r="I614" s="121">
        <f t="shared" si="38"/>
        <v>318272.64000000001</v>
      </c>
      <c r="J614" s="16"/>
    </row>
    <row r="615" spans="1:10">
      <c r="A615" s="23">
        <f t="shared" si="39"/>
        <v>571</v>
      </c>
      <c r="B615" s="226"/>
      <c r="C615" s="226"/>
      <c r="D615" s="136">
        <v>42719</v>
      </c>
      <c r="E615" s="136">
        <v>42760</v>
      </c>
      <c r="F615" s="136">
        <v>42760</v>
      </c>
      <c r="G615" s="25">
        <f t="shared" si="37"/>
        <v>41</v>
      </c>
      <c r="H615" s="373">
        <v>5877.15</v>
      </c>
      <c r="I615" s="121">
        <f t="shared" si="38"/>
        <v>240963.15</v>
      </c>
      <c r="J615" s="16"/>
    </row>
    <row r="616" spans="1:10">
      <c r="A616" s="23">
        <f t="shared" si="39"/>
        <v>572</v>
      </c>
      <c r="B616" s="226"/>
      <c r="C616" s="226"/>
      <c r="D616" s="136">
        <v>42719</v>
      </c>
      <c r="E616" s="136">
        <v>42760</v>
      </c>
      <c r="F616" s="136">
        <v>42760</v>
      </c>
      <c r="G616" s="25">
        <f t="shared" si="37"/>
        <v>41</v>
      </c>
      <c r="H616" s="373">
        <v>5875.64</v>
      </c>
      <c r="I616" s="121">
        <f t="shared" si="38"/>
        <v>240901.24</v>
      </c>
      <c r="J616" s="16"/>
    </row>
    <row r="617" spans="1:10">
      <c r="A617" s="23">
        <f t="shared" si="39"/>
        <v>573</v>
      </c>
      <c r="B617" s="226"/>
      <c r="C617" s="226"/>
      <c r="D617" s="136">
        <v>42719</v>
      </c>
      <c r="E617" s="136">
        <v>42760</v>
      </c>
      <c r="F617" s="136">
        <v>42760</v>
      </c>
      <c r="G617" s="25">
        <f t="shared" si="37"/>
        <v>41</v>
      </c>
      <c r="H617" s="373">
        <v>5877.91</v>
      </c>
      <c r="I617" s="121">
        <f t="shared" si="38"/>
        <v>240994.31</v>
      </c>
      <c r="J617" s="16"/>
    </row>
    <row r="618" spans="1:10">
      <c r="A618" s="23">
        <f t="shared" si="39"/>
        <v>574</v>
      </c>
      <c r="B618" s="226"/>
      <c r="C618" s="226"/>
      <c r="D618" s="136">
        <v>42719</v>
      </c>
      <c r="E618" s="136">
        <v>42760</v>
      </c>
      <c r="F618" s="136">
        <v>42760</v>
      </c>
      <c r="G618" s="25">
        <f t="shared" si="37"/>
        <v>41</v>
      </c>
      <c r="H618" s="373">
        <v>5877.15</v>
      </c>
      <c r="I618" s="121">
        <f t="shared" si="38"/>
        <v>240963.15</v>
      </c>
      <c r="J618" s="16"/>
    </row>
    <row r="619" spans="1:10">
      <c r="A619" s="23">
        <f t="shared" si="39"/>
        <v>575</v>
      </c>
      <c r="B619" s="226"/>
      <c r="C619" s="226"/>
      <c r="D619" s="136">
        <v>42719</v>
      </c>
      <c r="E619" s="136">
        <v>42760</v>
      </c>
      <c r="F619" s="136">
        <v>42760</v>
      </c>
      <c r="G619" s="25">
        <f t="shared" si="37"/>
        <v>41</v>
      </c>
      <c r="H619" s="373">
        <v>6130.88</v>
      </c>
      <c r="I619" s="121">
        <f t="shared" si="38"/>
        <v>251366.08</v>
      </c>
      <c r="J619" s="16"/>
    </row>
    <row r="620" spans="1:10">
      <c r="A620" s="23">
        <f t="shared" si="39"/>
        <v>576</v>
      </c>
      <c r="B620" s="226"/>
      <c r="C620" s="226"/>
      <c r="D620" s="136">
        <v>42720</v>
      </c>
      <c r="E620" s="136">
        <v>42760</v>
      </c>
      <c r="F620" s="136">
        <v>42760</v>
      </c>
      <c r="G620" s="25">
        <f t="shared" ref="G620:G671" si="40">F620-D620</f>
        <v>40</v>
      </c>
      <c r="H620" s="373">
        <v>5876.4</v>
      </c>
      <c r="I620" s="121">
        <f t="shared" ref="I620:I671" si="41">ROUND(G620*H620,2)</f>
        <v>235056</v>
      </c>
      <c r="J620" s="16"/>
    </row>
    <row r="621" spans="1:10">
      <c r="A621" s="23">
        <f t="shared" ref="A621:A672" si="42">A620+1</f>
        <v>577</v>
      </c>
      <c r="B621" s="226"/>
      <c r="C621" s="226"/>
      <c r="D621" s="136">
        <v>42720</v>
      </c>
      <c r="E621" s="136">
        <v>42760</v>
      </c>
      <c r="F621" s="136">
        <v>42760</v>
      </c>
      <c r="G621" s="25">
        <f t="shared" si="40"/>
        <v>40</v>
      </c>
      <c r="H621" s="373">
        <v>5879.05</v>
      </c>
      <c r="I621" s="121">
        <f t="shared" si="41"/>
        <v>235162</v>
      </c>
      <c r="J621" s="16"/>
    </row>
    <row r="622" spans="1:10">
      <c r="A622" s="23">
        <f t="shared" si="42"/>
        <v>578</v>
      </c>
      <c r="B622" s="226"/>
      <c r="C622" s="226"/>
      <c r="D622" s="136">
        <v>42720</v>
      </c>
      <c r="E622" s="136">
        <v>42760</v>
      </c>
      <c r="F622" s="136">
        <v>42760</v>
      </c>
      <c r="G622" s="25">
        <f t="shared" si="40"/>
        <v>40</v>
      </c>
      <c r="H622" s="373">
        <v>5878.29</v>
      </c>
      <c r="I622" s="121">
        <f t="shared" si="41"/>
        <v>235131.6</v>
      </c>
      <c r="J622" s="16"/>
    </row>
    <row r="623" spans="1:10">
      <c r="A623" s="23">
        <f t="shared" si="42"/>
        <v>579</v>
      </c>
      <c r="B623" s="226"/>
      <c r="C623" s="226"/>
      <c r="D623" s="136">
        <v>42720</v>
      </c>
      <c r="E623" s="136">
        <v>42760</v>
      </c>
      <c r="F623" s="136">
        <v>42760</v>
      </c>
      <c r="G623" s="25">
        <f t="shared" si="40"/>
        <v>40</v>
      </c>
      <c r="H623" s="373">
        <v>8374.68</v>
      </c>
      <c r="I623" s="121">
        <f t="shared" si="41"/>
        <v>334987.2</v>
      </c>
      <c r="J623" s="16"/>
    </row>
    <row r="624" spans="1:10">
      <c r="A624" s="23">
        <f t="shared" si="42"/>
        <v>580</v>
      </c>
      <c r="B624" s="226"/>
      <c r="C624" s="226"/>
      <c r="D624" s="136">
        <v>42720</v>
      </c>
      <c r="E624" s="136">
        <v>42760</v>
      </c>
      <c r="F624" s="136">
        <v>42760</v>
      </c>
      <c r="G624" s="25">
        <f t="shared" si="40"/>
        <v>40</v>
      </c>
      <c r="H624" s="373">
        <v>8108.88</v>
      </c>
      <c r="I624" s="121">
        <f t="shared" si="41"/>
        <v>324355.20000000001</v>
      </c>
      <c r="J624" s="16"/>
    </row>
    <row r="625" spans="1:10">
      <c r="A625" s="23">
        <f t="shared" si="42"/>
        <v>581</v>
      </c>
      <c r="B625" s="226"/>
      <c r="C625" s="226"/>
      <c r="D625" s="136">
        <v>42720</v>
      </c>
      <c r="E625" s="136">
        <v>42760</v>
      </c>
      <c r="F625" s="136">
        <v>42760</v>
      </c>
      <c r="G625" s="25">
        <f t="shared" si="40"/>
        <v>40</v>
      </c>
      <c r="H625" s="373">
        <v>7227.48</v>
      </c>
      <c r="I625" s="121">
        <f t="shared" si="41"/>
        <v>289099.2</v>
      </c>
      <c r="J625" s="16"/>
    </row>
    <row r="626" spans="1:10">
      <c r="A626" s="23">
        <f t="shared" si="42"/>
        <v>582</v>
      </c>
      <c r="B626" s="226"/>
      <c r="C626" s="226"/>
      <c r="D626" s="136">
        <v>42720</v>
      </c>
      <c r="E626" s="136">
        <v>42760</v>
      </c>
      <c r="F626" s="136">
        <v>42760</v>
      </c>
      <c r="G626" s="25">
        <f t="shared" si="40"/>
        <v>40</v>
      </c>
      <c r="H626" s="373">
        <v>8181.2</v>
      </c>
      <c r="I626" s="121">
        <f t="shared" si="41"/>
        <v>327248</v>
      </c>
      <c r="J626" s="16"/>
    </row>
    <row r="627" spans="1:10">
      <c r="A627" s="23">
        <f t="shared" si="42"/>
        <v>583</v>
      </c>
      <c r="B627" s="226"/>
      <c r="C627" s="226"/>
      <c r="D627" s="136">
        <v>42720</v>
      </c>
      <c r="E627" s="136">
        <v>42760</v>
      </c>
      <c r="F627" s="136">
        <v>42760</v>
      </c>
      <c r="G627" s="25">
        <f t="shared" si="40"/>
        <v>40</v>
      </c>
      <c r="H627" s="373">
        <v>7430.88</v>
      </c>
      <c r="I627" s="121">
        <f t="shared" si="41"/>
        <v>297235.20000000001</v>
      </c>
      <c r="J627" s="16"/>
    </row>
    <row r="628" spans="1:10">
      <c r="A628" s="23">
        <f t="shared" si="42"/>
        <v>584</v>
      </c>
      <c r="B628" s="226"/>
      <c r="C628" s="226"/>
      <c r="D628" s="136">
        <v>42720</v>
      </c>
      <c r="E628" s="136">
        <v>42760</v>
      </c>
      <c r="F628" s="136">
        <v>42760</v>
      </c>
      <c r="G628" s="25">
        <f t="shared" si="40"/>
        <v>40</v>
      </c>
      <c r="H628" s="373">
        <v>8090.8</v>
      </c>
      <c r="I628" s="121">
        <f t="shared" si="41"/>
        <v>323632</v>
      </c>
      <c r="J628" s="16"/>
    </row>
    <row r="629" spans="1:10">
      <c r="A629" s="23">
        <f t="shared" si="42"/>
        <v>585</v>
      </c>
      <c r="B629" s="226"/>
      <c r="C629" s="226"/>
      <c r="D629" s="136">
        <v>42720</v>
      </c>
      <c r="E629" s="136">
        <v>42760</v>
      </c>
      <c r="F629" s="136">
        <v>42760</v>
      </c>
      <c r="G629" s="25">
        <f t="shared" si="40"/>
        <v>40</v>
      </c>
      <c r="H629" s="373">
        <v>8262.56</v>
      </c>
      <c r="I629" s="121">
        <f t="shared" si="41"/>
        <v>330502.40000000002</v>
      </c>
      <c r="J629" s="16"/>
    </row>
    <row r="630" spans="1:10">
      <c r="A630" s="23">
        <f t="shared" si="42"/>
        <v>586</v>
      </c>
      <c r="B630" s="226"/>
      <c r="C630" s="226"/>
      <c r="D630" s="136">
        <v>42720</v>
      </c>
      <c r="E630" s="136">
        <v>42760</v>
      </c>
      <c r="F630" s="136">
        <v>42760</v>
      </c>
      <c r="G630" s="25">
        <f t="shared" si="40"/>
        <v>40</v>
      </c>
      <c r="H630" s="373">
        <v>7412.8</v>
      </c>
      <c r="I630" s="121">
        <f t="shared" si="41"/>
        <v>296512</v>
      </c>
      <c r="J630" s="16"/>
    </row>
    <row r="631" spans="1:10">
      <c r="A631" s="23">
        <f t="shared" si="42"/>
        <v>587</v>
      </c>
      <c r="B631" s="226"/>
      <c r="C631" s="226"/>
      <c r="D631" s="136">
        <v>42720</v>
      </c>
      <c r="E631" s="136">
        <v>42760</v>
      </c>
      <c r="F631" s="136">
        <v>42760</v>
      </c>
      <c r="G631" s="25">
        <f t="shared" si="40"/>
        <v>40</v>
      </c>
      <c r="H631" s="373">
        <v>8239.9600000000009</v>
      </c>
      <c r="I631" s="121">
        <f t="shared" si="41"/>
        <v>329598.40000000002</v>
      </c>
      <c r="J631" s="16"/>
    </row>
    <row r="632" spans="1:10">
      <c r="A632" s="23">
        <f t="shared" si="42"/>
        <v>588</v>
      </c>
      <c r="B632" s="226"/>
      <c r="C632" s="226"/>
      <c r="D632" s="136">
        <v>42720</v>
      </c>
      <c r="E632" s="136">
        <v>42760</v>
      </c>
      <c r="F632" s="136">
        <v>42760</v>
      </c>
      <c r="G632" s="25">
        <f t="shared" si="40"/>
        <v>40</v>
      </c>
      <c r="H632" s="373">
        <v>8104.36</v>
      </c>
      <c r="I632" s="121">
        <f t="shared" si="41"/>
        <v>324174.40000000002</v>
      </c>
      <c r="J632" s="16"/>
    </row>
    <row r="633" spans="1:10">
      <c r="A633" s="23">
        <f t="shared" si="42"/>
        <v>589</v>
      </c>
      <c r="B633" s="226"/>
      <c r="C633" s="226"/>
      <c r="D633" s="136">
        <v>42720</v>
      </c>
      <c r="E633" s="136">
        <v>42760</v>
      </c>
      <c r="F633" s="136">
        <v>42760</v>
      </c>
      <c r="G633" s="25">
        <f t="shared" si="40"/>
        <v>40</v>
      </c>
      <c r="H633" s="373">
        <v>8262.56</v>
      </c>
      <c r="I633" s="121">
        <f t="shared" si="41"/>
        <v>330502.40000000002</v>
      </c>
      <c r="J633" s="16"/>
    </row>
    <row r="634" spans="1:10">
      <c r="A634" s="23">
        <f t="shared" si="42"/>
        <v>590</v>
      </c>
      <c r="B634" s="226"/>
      <c r="C634" s="226"/>
      <c r="D634" s="136">
        <v>42720</v>
      </c>
      <c r="E634" s="136">
        <v>42760</v>
      </c>
      <c r="F634" s="136">
        <v>42760</v>
      </c>
      <c r="G634" s="25">
        <f t="shared" si="40"/>
        <v>40</v>
      </c>
      <c r="H634" s="373">
        <v>7596.96</v>
      </c>
      <c r="I634" s="121">
        <f t="shared" si="41"/>
        <v>303878.40000000002</v>
      </c>
      <c r="J634" s="16"/>
    </row>
    <row r="635" spans="1:10">
      <c r="A635" s="23">
        <f t="shared" si="42"/>
        <v>591</v>
      </c>
      <c r="B635" s="226"/>
      <c r="C635" s="226"/>
      <c r="D635" s="136">
        <v>42720</v>
      </c>
      <c r="E635" s="136">
        <v>42760</v>
      </c>
      <c r="F635" s="136">
        <v>42760</v>
      </c>
      <c r="G635" s="25">
        <f t="shared" si="40"/>
        <v>40</v>
      </c>
      <c r="H635" s="373">
        <v>7539.84</v>
      </c>
      <c r="I635" s="121">
        <f t="shared" si="41"/>
        <v>301593.59999999998</v>
      </c>
      <c r="J635" s="16"/>
    </row>
    <row r="636" spans="1:10">
      <c r="A636" s="23">
        <f t="shared" si="42"/>
        <v>592</v>
      </c>
      <c r="B636" s="226"/>
      <c r="C636" s="226"/>
      <c r="D636" s="136">
        <v>42720</v>
      </c>
      <c r="E636" s="136">
        <v>42760</v>
      </c>
      <c r="F636" s="136">
        <v>42760</v>
      </c>
      <c r="G636" s="25">
        <f t="shared" si="40"/>
        <v>40</v>
      </c>
      <c r="H636" s="373">
        <v>7492.24</v>
      </c>
      <c r="I636" s="121">
        <f t="shared" si="41"/>
        <v>299689.59999999998</v>
      </c>
      <c r="J636" s="16"/>
    </row>
    <row r="637" spans="1:10">
      <c r="A637" s="23">
        <f t="shared" si="42"/>
        <v>593</v>
      </c>
      <c r="B637" s="226"/>
      <c r="C637" s="226"/>
      <c r="D637" s="136">
        <v>42723</v>
      </c>
      <c r="E637" s="136">
        <v>42760</v>
      </c>
      <c r="F637" s="136">
        <v>42760</v>
      </c>
      <c r="G637" s="25">
        <f t="shared" si="40"/>
        <v>37</v>
      </c>
      <c r="H637" s="373">
        <v>5877.91</v>
      </c>
      <c r="I637" s="121">
        <f t="shared" si="41"/>
        <v>217482.67</v>
      </c>
      <c r="J637" s="16"/>
    </row>
    <row r="638" spans="1:10">
      <c r="A638" s="23">
        <f t="shared" si="42"/>
        <v>594</v>
      </c>
      <c r="B638" s="226"/>
      <c r="C638" s="226"/>
      <c r="D638" s="136">
        <v>42723</v>
      </c>
      <c r="E638" s="136">
        <v>42760</v>
      </c>
      <c r="F638" s="136">
        <v>42760</v>
      </c>
      <c r="G638" s="25">
        <f t="shared" si="40"/>
        <v>37</v>
      </c>
      <c r="H638" s="373">
        <v>5875.26</v>
      </c>
      <c r="I638" s="121">
        <f t="shared" si="41"/>
        <v>217384.62</v>
      </c>
      <c r="J638" s="16"/>
    </row>
    <row r="639" spans="1:10">
      <c r="A639" s="23">
        <f t="shared" si="42"/>
        <v>595</v>
      </c>
      <c r="B639" s="226"/>
      <c r="C639" s="226"/>
      <c r="D639" s="136">
        <v>42723</v>
      </c>
      <c r="E639" s="136">
        <v>42760</v>
      </c>
      <c r="F639" s="136">
        <v>42760</v>
      </c>
      <c r="G639" s="25">
        <f t="shared" si="40"/>
        <v>37</v>
      </c>
      <c r="H639" s="373">
        <v>5876.02</v>
      </c>
      <c r="I639" s="121">
        <f t="shared" si="41"/>
        <v>217412.74</v>
      </c>
      <c r="J639" s="16"/>
    </row>
    <row r="640" spans="1:10">
      <c r="A640" s="23">
        <f t="shared" si="42"/>
        <v>596</v>
      </c>
      <c r="B640" s="226"/>
      <c r="C640" s="226"/>
      <c r="D640" s="136">
        <v>42723</v>
      </c>
      <c r="E640" s="136">
        <v>42760</v>
      </c>
      <c r="F640" s="136">
        <v>42760</v>
      </c>
      <c r="G640" s="25">
        <f t="shared" si="40"/>
        <v>37</v>
      </c>
      <c r="H640" s="373">
        <v>5878.67</v>
      </c>
      <c r="I640" s="121">
        <f t="shared" si="41"/>
        <v>217510.79</v>
      </c>
      <c r="J640" s="16"/>
    </row>
    <row r="641" spans="1:10">
      <c r="A641" s="23">
        <f t="shared" si="42"/>
        <v>597</v>
      </c>
      <c r="B641" s="226"/>
      <c r="C641" s="226"/>
      <c r="D641" s="136">
        <v>42723</v>
      </c>
      <c r="E641" s="136">
        <v>42760</v>
      </c>
      <c r="F641" s="136">
        <v>42760</v>
      </c>
      <c r="G641" s="25">
        <f t="shared" si="40"/>
        <v>37</v>
      </c>
      <c r="H641" s="373">
        <v>7313.36</v>
      </c>
      <c r="I641" s="121">
        <f t="shared" si="41"/>
        <v>270594.32</v>
      </c>
      <c r="J641" s="16"/>
    </row>
    <row r="642" spans="1:10">
      <c r="A642" s="23">
        <f t="shared" si="42"/>
        <v>598</v>
      </c>
      <c r="B642" s="226"/>
      <c r="C642" s="226"/>
      <c r="D642" s="136">
        <v>42723</v>
      </c>
      <c r="E642" s="136">
        <v>42760</v>
      </c>
      <c r="F642" s="136">
        <v>42760</v>
      </c>
      <c r="G642" s="25">
        <f t="shared" si="40"/>
        <v>37</v>
      </c>
      <c r="H642" s="373">
        <v>8262.56</v>
      </c>
      <c r="I642" s="121">
        <f t="shared" si="41"/>
        <v>305714.71999999997</v>
      </c>
      <c r="J642" s="16"/>
    </row>
    <row r="643" spans="1:10">
      <c r="A643" s="23">
        <f t="shared" si="42"/>
        <v>599</v>
      </c>
      <c r="B643" s="226"/>
      <c r="C643" s="226"/>
      <c r="D643" s="136">
        <v>42723</v>
      </c>
      <c r="E643" s="136">
        <v>42760</v>
      </c>
      <c r="F643" s="136">
        <v>42760</v>
      </c>
      <c r="G643" s="25">
        <f t="shared" si="40"/>
        <v>37</v>
      </c>
      <c r="H643" s="373">
        <v>8267.08</v>
      </c>
      <c r="I643" s="121">
        <f t="shared" si="41"/>
        <v>305881.96000000002</v>
      </c>
      <c r="J643" s="16"/>
    </row>
    <row r="644" spans="1:10">
      <c r="A644" s="23">
        <f t="shared" si="42"/>
        <v>600</v>
      </c>
      <c r="B644" s="226"/>
      <c r="C644" s="226"/>
      <c r="D644" s="136">
        <v>42723</v>
      </c>
      <c r="E644" s="136">
        <v>42760</v>
      </c>
      <c r="F644" s="136">
        <v>42760</v>
      </c>
      <c r="G644" s="25">
        <f t="shared" si="40"/>
        <v>37</v>
      </c>
      <c r="H644" s="373">
        <v>8230.92</v>
      </c>
      <c r="I644" s="121">
        <f t="shared" si="41"/>
        <v>304544.03999999998</v>
      </c>
      <c r="J644" s="16"/>
    </row>
    <row r="645" spans="1:10">
      <c r="A645" s="23">
        <f t="shared" si="42"/>
        <v>601</v>
      </c>
      <c r="B645" s="226"/>
      <c r="C645" s="226"/>
      <c r="D645" s="136">
        <v>42723</v>
      </c>
      <c r="E645" s="136">
        <v>42760</v>
      </c>
      <c r="F645" s="136">
        <v>42760</v>
      </c>
      <c r="G645" s="25">
        <f t="shared" si="40"/>
        <v>37</v>
      </c>
      <c r="H645" s="373">
        <v>7381.16</v>
      </c>
      <c r="I645" s="121">
        <f t="shared" si="41"/>
        <v>273102.92</v>
      </c>
      <c r="J645" s="16"/>
    </row>
    <row r="646" spans="1:10">
      <c r="A646" s="23">
        <f t="shared" si="42"/>
        <v>602</v>
      </c>
      <c r="B646" s="226"/>
      <c r="C646" s="226"/>
      <c r="D646" s="136">
        <v>42723</v>
      </c>
      <c r="E646" s="136">
        <v>42760</v>
      </c>
      <c r="F646" s="136">
        <v>42760</v>
      </c>
      <c r="G646" s="25">
        <f t="shared" si="40"/>
        <v>37</v>
      </c>
      <c r="H646" s="373">
        <v>7629.76</v>
      </c>
      <c r="I646" s="121">
        <f t="shared" si="41"/>
        <v>282301.12</v>
      </c>
      <c r="J646" s="16"/>
    </row>
    <row r="647" spans="1:10">
      <c r="A647" s="23">
        <f t="shared" si="42"/>
        <v>603</v>
      </c>
      <c r="B647" s="226"/>
      <c r="C647" s="226"/>
      <c r="D647" s="136">
        <v>42723</v>
      </c>
      <c r="E647" s="136">
        <v>42760</v>
      </c>
      <c r="F647" s="136">
        <v>42760</v>
      </c>
      <c r="G647" s="25">
        <f t="shared" si="40"/>
        <v>37</v>
      </c>
      <c r="H647" s="373">
        <v>8203.7999999999993</v>
      </c>
      <c r="I647" s="121">
        <f t="shared" si="41"/>
        <v>303540.59999999998</v>
      </c>
      <c r="J647" s="16"/>
    </row>
    <row r="648" spans="1:10">
      <c r="A648" s="23">
        <f t="shared" si="42"/>
        <v>604</v>
      </c>
      <c r="B648" s="226"/>
      <c r="C648" s="226"/>
      <c r="D648" s="136">
        <v>42723</v>
      </c>
      <c r="E648" s="136">
        <v>42760</v>
      </c>
      <c r="F648" s="136">
        <v>42760</v>
      </c>
      <c r="G648" s="25">
        <f t="shared" si="40"/>
        <v>37</v>
      </c>
      <c r="H648" s="373">
        <v>8045.6</v>
      </c>
      <c r="I648" s="121">
        <f t="shared" si="41"/>
        <v>297687.2</v>
      </c>
      <c r="J648" s="16"/>
    </row>
    <row r="649" spans="1:10">
      <c r="A649" s="23">
        <f t="shared" si="42"/>
        <v>605</v>
      </c>
      <c r="B649" s="226"/>
      <c r="C649" s="226"/>
      <c r="D649" s="136">
        <v>42723</v>
      </c>
      <c r="E649" s="136">
        <v>42760</v>
      </c>
      <c r="F649" s="136">
        <v>42760</v>
      </c>
      <c r="G649" s="25">
        <f t="shared" si="40"/>
        <v>37</v>
      </c>
      <c r="H649" s="373">
        <v>7476.08</v>
      </c>
      <c r="I649" s="121">
        <f t="shared" si="41"/>
        <v>276614.96000000002</v>
      </c>
      <c r="J649" s="16"/>
    </row>
    <row r="650" spans="1:10">
      <c r="A650" s="23">
        <f t="shared" si="42"/>
        <v>606</v>
      </c>
      <c r="B650" s="226"/>
      <c r="C650" s="226"/>
      <c r="D650" s="136">
        <v>42723</v>
      </c>
      <c r="E650" s="136">
        <v>42760</v>
      </c>
      <c r="F650" s="136">
        <v>42760</v>
      </c>
      <c r="G650" s="25">
        <f t="shared" si="40"/>
        <v>37</v>
      </c>
      <c r="H650" s="373">
        <v>8176.68</v>
      </c>
      <c r="I650" s="121">
        <f t="shared" si="41"/>
        <v>302537.15999999997</v>
      </c>
      <c r="J650" s="16"/>
    </row>
    <row r="651" spans="1:10">
      <c r="A651" s="23">
        <f t="shared" si="42"/>
        <v>607</v>
      </c>
      <c r="B651" s="226"/>
      <c r="C651" s="226"/>
      <c r="D651" s="136">
        <v>42724</v>
      </c>
      <c r="E651" s="136">
        <v>42760</v>
      </c>
      <c r="F651" s="136">
        <v>42760</v>
      </c>
      <c r="G651" s="25">
        <f t="shared" si="40"/>
        <v>36</v>
      </c>
      <c r="H651" s="373">
        <v>5875.64</v>
      </c>
      <c r="I651" s="121">
        <f t="shared" si="41"/>
        <v>211523.04</v>
      </c>
      <c r="J651" s="16"/>
    </row>
    <row r="652" spans="1:10">
      <c r="A652" s="23">
        <f t="shared" si="42"/>
        <v>608</v>
      </c>
      <c r="B652" s="226"/>
      <c r="C652" s="226"/>
      <c r="D652" s="136">
        <v>42724</v>
      </c>
      <c r="E652" s="136">
        <v>42760</v>
      </c>
      <c r="F652" s="136">
        <v>42760</v>
      </c>
      <c r="G652" s="25">
        <f t="shared" si="40"/>
        <v>36</v>
      </c>
      <c r="H652" s="373">
        <v>5876.02</v>
      </c>
      <c r="I652" s="121">
        <f t="shared" si="41"/>
        <v>211536.72</v>
      </c>
      <c r="J652" s="16"/>
    </row>
    <row r="653" spans="1:10">
      <c r="A653" s="23">
        <f t="shared" si="42"/>
        <v>609</v>
      </c>
      <c r="B653" s="226"/>
      <c r="C653" s="226"/>
      <c r="D653" s="136">
        <v>42724</v>
      </c>
      <c r="E653" s="136">
        <v>42760</v>
      </c>
      <c r="F653" s="136">
        <v>42760</v>
      </c>
      <c r="G653" s="25">
        <f t="shared" si="40"/>
        <v>36</v>
      </c>
      <c r="H653" s="373">
        <v>5874.88</v>
      </c>
      <c r="I653" s="121">
        <f t="shared" si="41"/>
        <v>211495.67999999999</v>
      </c>
      <c r="J653" s="16"/>
    </row>
    <row r="654" spans="1:10">
      <c r="A654" s="23">
        <f t="shared" si="42"/>
        <v>610</v>
      </c>
      <c r="B654" s="226"/>
      <c r="C654" s="226"/>
      <c r="D654" s="136">
        <v>42726</v>
      </c>
      <c r="E654" s="136">
        <v>42760</v>
      </c>
      <c r="F654" s="136">
        <v>42760</v>
      </c>
      <c r="G654" s="25">
        <f t="shared" si="40"/>
        <v>34</v>
      </c>
      <c r="H654" s="373">
        <v>8194.76</v>
      </c>
      <c r="I654" s="121">
        <f t="shared" si="41"/>
        <v>278621.84000000003</v>
      </c>
      <c r="J654" s="16"/>
    </row>
    <row r="655" spans="1:10">
      <c r="A655" s="23">
        <f t="shared" si="42"/>
        <v>611</v>
      </c>
      <c r="B655" s="226"/>
      <c r="C655" s="226"/>
      <c r="D655" s="136">
        <v>42726</v>
      </c>
      <c r="E655" s="136">
        <v>42760</v>
      </c>
      <c r="F655" s="136">
        <v>42760</v>
      </c>
      <c r="G655" s="25">
        <f t="shared" si="40"/>
        <v>34</v>
      </c>
      <c r="H655" s="373">
        <v>7530.32</v>
      </c>
      <c r="I655" s="121">
        <f t="shared" si="41"/>
        <v>256030.88</v>
      </c>
      <c r="J655" s="16"/>
    </row>
    <row r="656" spans="1:10">
      <c r="A656" s="23">
        <f t="shared" si="42"/>
        <v>612</v>
      </c>
      <c r="B656" s="226"/>
      <c r="C656" s="226"/>
      <c r="D656" s="136">
        <v>42726</v>
      </c>
      <c r="E656" s="136">
        <v>42760</v>
      </c>
      <c r="F656" s="136">
        <v>42760</v>
      </c>
      <c r="G656" s="25">
        <f t="shared" si="40"/>
        <v>34</v>
      </c>
      <c r="H656" s="373">
        <v>8303.24</v>
      </c>
      <c r="I656" s="121">
        <f t="shared" si="41"/>
        <v>282310.15999999997</v>
      </c>
      <c r="J656" s="16"/>
    </row>
    <row r="657" spans="1:10">
      <c r="A657" s="23">
        <f t="shared" si="42"/>
        <v>613</v>
      </c>
      <c r="B657" s="226"/>
      <c r="C657" s="226"/>
      <c r="D657" s="136">
        <v>42726</v>
      </c>
      <c r="E657" s="136">
        <v>42760</v>
      </c>
      <c r="F657" s="136">
        <v>42760</v>
      </c>
      <c r="G657" s="25">
        <f t="shared" si="40"/>
        <v>34</v>
      </c>
      <c r="H657" s="373">
        <v>8267.08</v>
      </c>
      <c r="I657" s="121">
        <f t="shared" si="41"/>
        <v>281080.71999999997</v>
      </c>
      <c r="J657" s="16"/>
    </row>
    <row r="658" spans="1:10">
      <c r="A658" s="23">
        <f t="shared" si="42"/>
        <v>614</v>
      </c>
      <c r="B658" s="226"/>
      <c r="C658" s="226"/>
      <c r="D658" s="136">
        <v>42726</v>
      </c>
      <c r="E658" s="136">
        <v>42760</v>
      </c>
      <c r="F658" s="136">
        <v>42760</v>
      </c>
      <c r="G658" s="25">
        <f t="shared" si="40"/>
        <v>34</v>
      </c>
      <c r="H658" s="373">
        <v>8131.48</v>
      </c>
      <c r="I658" s="121">
        <f t="shared" si="41"/>
        <v>276470.32</v>
      </c>
      <c r="J658" s="16"/>
    </row>
    <row r="659" spans="1:10">
      <c r="A659" s="23">
        <f t="shared" si="42"/>
        <v>615</v>
      </c>
      <c r="B659" s="226"/>
      <c r="C659" s="226"/>
      <c r="D659" s="136">
        <v>42726</v>
      </c>
      <c r="E659" s="136">
        <v>42760</v>
      </c>
      <c r="F659" s="136">
        <v>42760</v>
      </c>
      <c r="G659" s="25">
        <f t="shared" si="40"/>
        <v>34</v>
      </c>
      <c r="H659" s="373">
        <v>8122.44</v>
      </c>
      <c r="I659" s="121">
        <f t="shared" si="41"/>
        <v>276162.96000000002</v>
      </c>
      <c r="J659" s="16"/>
    </row>
    <row r="660" spans="1:10">
      <c r="A660" s="23">
        <f t="shared" si="42"/>
        <v>616</v>
      </c>
      <c r="B660" s="226"/>
      <c r="C660" s="226"/>
      <c r="D660" s="136">
        <v>42726</v>
      </c>
      <c r="E660" s="136">
        <v>42760</v>
      </c>
      <c r="F660" s="136">
        <v>42760</v>
      </c>
      <c r="G660" s="25">
        <f t="shared" si="40"/>
        <v>34</v>
      </c>
      <c r="H660" s="373">
        <v>8185.72</v>
      </c>
      <c r="I660" s="121">
        <f t="shared" si="41"/>
        <v>278314.48</v>
      </c>
      <c r="J660" s="16"/>
    </row>
    <row r="661" spans="1:10">
      <c r="A661" s="23">
        <f t="shared" si="42"/>
        <v>617</v>
      </c>
      <c r="B661" s="226"/>
      <c r="C661" s="226"/>
      <c r="D661" s="136">
        <v>42727</v>
      </c>
      <c r="E661" s="136">
        <v>42760</v>
      </c>
      <c r="F661" s="136">
        <v>42760</v>
      </c>
      <c r="G661" s="25">
        <f t="shared" si="40"/>
        <v>33</v>
      </c>
      <c r="H661" s="373">
        <v>5876.02</v>
      </c>
      <c r="I661" s="121">
        <f t="shared" si="41"/>
        <v>193908.66</v>
      </c>
      <c r="J661" s="16"/>
    </row>
    <row r="662" spans="1:10">
      <c r="A662" s="23">
        <f t="shared" si="42"/>
        <v>618</v>
      </c>
      <c r="B662" s="226"/>
      <c r="C662" s="226"/>
      <c r="D662" s="136">
        <v>42727</v>
      </c>
      <c r="E662" s="136">
        <v>42760</v>
      </c>
      <c r="F662" s="136">
        <v>42760</v>
      </c>
      <c r="G662" s="25">
        <f t="shared" si="40"/>
        <v>33</v>
      </c>
      <c r="H662" s="373">
        <v>5879.43</v>
      </c>
      <c r="I662" s="121">
        <f t="shared" si="41"/>
        <v>194021.19</v>
      </c>
      <c r="J662" s="16"/>
    </row>
    <row r="663" spans="1:10">
      <c r="A663" s="23">
        <f t="shared" si="42"/>
        <v>619</v>
      </c>
      <c r="B663" s="226"/>
      <c r="C663" s="226"/>
      <c r="D663" s="136">
        <v>42727</v>
      </c>
      <c r="E663" s="136">
        <v>42760</v>
      </c>
      <c r="F663" s="136">
        <v>42760</v>
      </c>
      <c r="G663" s="25">
        <f t="shared" si="40"/>
        <v>33</v>
      </c>
      <c r="H663" s="373">
        <v>5365.58</v>
      </c>
      <c r="I663" s="121">
        <f t="shared" si="41"/>
        <v>177064.14</v>
      </c>
      <c r="J663" s="16"/>
    </row>
    <row r="664" spans="1:10">
      <c r="A664" s="23">
        <f t="shared" si="42"/>
        <v>620</v>
      </c>
      <c r="B664" s="226"/>
      <c r="C664" s="226"/>
      <c r="D664" s="136">
        <v>42727</v>
      </c>
      <c r="E664" s="136">
        <v>42760</v>
      </c>
      <c r="F664" s="136">
        <v>42760</v>
      </c>
      <c r="G664" s="25">
        <f t="shared" si="40"/>
        <v>33</v>
      </c>
      <c r="H664" s="373">
        <v>6309.18</v>
      </c>
      <c r="I664" s="121">
        <f t="shared" si="41"/>
        <v>208202.94</v>
      </c>
      <c r="J664" s="16"/>
    </row>
    <row r="665" spans="1:10">
      <c r="A665" s="23">
        <f t="shared" si="42"/>
        <v>621</v>
      </c>
      <c r="B665" s="226"/>
      <c r="C665" s="226"/>
      <c r="D665" s="136">
        <v>42727</v>
      </c>
      <c r="E665" s="136">
        <v>42760</v>
      </c>
      <c r="F665" s="136">
        <v>42760</v>
      </c>
      <c r="G665" s="25">
        <f t="shared" si="40"/>
        <v>33</v>
      </c>
      <c r="H665" s="373">
        <v>6288.84</v>
      </c>
      <c r="I665" s="121">
        <f t="shared" si="41"/>
        <v>207531.72</v>
      </c>
      <c r="J665" s="16"/>
    </row>
    <row r="666" spans="1:10">
      <c r="A666" s="23">
        <f t="shared" si="42"/>
        <v>622</v>
      </c>
      <c r="B666" s="226"/>
      <c r="C666" s="226"/>
      <c r="D666" s="136">
        <v>42727</v>
      </c>
      <c r="E666" s="136">
        <v>42760</v>
      </c>
      <c r="F666" s="136">
        <v>42760</v>
      </c>
      <c r="G666" s="25">
        <f t="shared" si="40"/>
        <v>33</v>
      </c>
      <c r="H666" s="373">
        <v>6482.39</v>
      </c>
      <c r="I666" s="121">
        <f t="shared" si="41"/>
        <v>213918.87</v>
      </c>
      <c r="J666" s="16"/>
    </row>
    <row r="667" spans="1:10">
      <c r="A667" s="23">
        <f t="shared" si="42"/>
        <v>623</v>
      </c>
      <c r="B667" s="226"/>
      <c r="C667" s="226"/>
      <c r="D667" s="136">
        <v>42727</v>
      </c>
      <c r="E667" s="136">
        <v>42760</v>
      </c>
      <c r="F667" s="136">
        <v>42760</v>
      </c>
      <c r="G667" s="25">
        <f t="shared" si="40"/>
        <v>33</v>
      </c>
      <c r="H667" s="373">
        <v>6339.67</v>
      </c>
      <c r="I667" s="121">
        <f t="shared" si="41"/>
        <v>209209.11</v>
      </c>
      <c r="J667" s="16"/>
    </row>
    <row r="668" spans="1:10">
      <c r="A668" s="23">
        <f t="shared" si="42"/>
        <v>624</v>
      </c>
      <c r="B668" s="226"/>
      <c r="C668" s="226"/>
      <c r="D668" s="136">
        <v>42727</v>
      </c>
      <c r="E668" s="136">
        <v>42760</v>
      </c>
      <c r="F668" s="136">
        <v>42760</v>
      </c>
      <c r="G668" s="25">
        <f t="shared" si="40"/>
        <v>33</v>
      </c>
      <c r="H668" s="373">
        <v>6042.91</v>
      </c>
      <c r="I668" s="121">
        <f t="shared" si="41"/>
        <v>199416.03</v>
      </c>
      <c r="J668" s="16"/>
    </row>
    <row r="669" spans="1:10">
      <c r="A669" s="23">
        <f t="shared" si="42"/>
        <v>625</v>
      </c>
      <c r="B669" s="226"/>
      <c r="C669" s="226"/>
      <c r="D669" s="136">
        <v>42727</v>
      </c>
      <c r="E669" s="136">
        <v>42760</v>
      </c>
      <c r="F669" s="136">
        <v>42760</v>
      </c>
      <c r="G669" s="25">
        <f t="shared" si="40"/>
        <v>33</v>
      </c>
      <c r="H669" s="373">
        <v>6312.3</v>
      </c>
      <c r="I669" s="121">
        <f t="shared" si="41"/>
        <v>208305.9</v>
      </c>
      <c r="J669" s="16"/>
    </row>
    <row r="670" spans="1:10">
      <c r="A670" s="23">
        <f>A669+1</f>
        <v>626</v>
      </c>
      <c r="B670" s="226"/>
      <c r="C670" s="226"/>
      <c r="D670" s="136">
        <v>42727</v>
      </c>
      <c r="E670" s="136">
        <v>42760</v>
      </c>
      <c r="F670" s="136">
        <v>42760</v>
      </c>
      <c r="G670" s="25">
        <f t="shared" si="40"/>
        <v>33</v>
      </c>
      <c r="H670" s="373">
        <v>6255.22</v>
      </c>
      <c r="I670" s="121">
        <f t="shared" si="41"/>
        <v>206422.26</v>
      </c>
      <c r="J670" s="16"/>
    </row>
    <row r="671" spans="1:10">
      <c r="A671" s="23">
        <f t="shared" si="42"/>
        <v>627</v>
      </c>
      <c r="B671" s="226"/>
      <c r="C671" s="226"/>
      <c r="D671" s="136">
        <v>42727</v>
      </c>
      <c r="E671" s="136">
        <v>42760</v>
      </c>
      <c r="F671" s="136">
        <v>42760</v>
      </c>
      <c r="G671" s="25">
        <f t="shared" si="40"/>
        <v>33</v>
      </c>
      <c r="H671" s="373">
        <v>6361.96</v>
      </c>
      <c r="I671" s="121">
        <f t="shared" si="41"/>
        <v>209944.68</v>
      </c>
      <c r="J671" s="16"/>
    </row>
    <row r="672" spans="1:10">
      <c r="A672" s="23">
        <f t="shared" si="42"/>
        <v>628</v>
      </c>
      <c r="B672" s="226"/>
      <c r="C672" s="226"/>
      <c r="D672" s="136">
        <v>42727</v>
      </c>
      <c r="E672" s="136">
        <v>42760</v>
      </c>
      <c r="F672" s="136">
        <v>42760</v>
      </c>
      <c r="G672" s="25">
        <f t="shared" ref="G672:G735" si="43">F672-D672</f>
        <v>33</v>
      </c>
      <c r="H672" s="373">
        <v>6359.22</v>
      </c>
      <c r="I672" s="121">
        <f t="shared" ref="I672:I735" si="44">ROUND(G672*H672,2)</f>
        <v>209854.26</v>
      </c>
      <c r="J672" s="16"/>
    </row>
    <row r="673" spans="1:10">
      <c r="A673" s="23">
        <f t="shared" ref="A673:A736" si="45">A672+1</f>
        <v>629</v>
      </c>
      <c r="B673" s="226"/>
      <c r="C673" s="226"/>
      <c r="D673" s="136">
        <v>42727</v>
      </c>
      <c r="E673" s="136">
        <v>42760</v>
      </c>
      <c r="F673" s="136">
        <v>42760</v>
      </c>
      <c r="G673" s="25">
        <f t="shared" si="43"/>
        <v>33</v>
      </c>
      <c r="H673" s="373">
        <v>6386.2</v>
      </c>
      <c r="I673" s="121">
        <f t="shared" si="44"/>
        <v>210744.6</v>
      </c>
      <c r="J673" s="16"/>
    </row>
    <row r="674" spans="1:10">
      <c r="A674" s="23">
        <f t="shared" si="45"/>
        <v>630</v>
      </c>
      <c r="B674" s="226"/>
      <c r="C674" s="226"/>
      <c r="D674" s="136">
        <v>42727</v>
      </c>
      <c r="E674" s="136">
        <v>42760</v>
      </c>
      <c r="F674" s="136">
        <v>42760</v>
      </c>
      <c r="G674" s="25">
        <f t="shared" si="43"/>
        <v>33</v>
      </c>
      <c r="H674" s="373">
        <v>6405.75</v>
      </c>
      <c r="I674" s="121">
        <f t="shared" si="44"/>
        <v>211389.75</v>
      </c>
      <c r="J674" s="16"/>
    </row>
    <row r="675" spans="1:10">
      <c r="A675" s="23">
        <f t="shared" si="45"/>
        <v>631</v>
      </c>
      <c r="B675" s="226"/>
      <c r="C675" s="226"/>
      <c r="D675" s="136">
        <v>42727</v>
      </c>
      <c r="E675" s="136">
        <v>42760</v>
      </c>
      <c r="F675" s="136">
        <v>42760</v>
      </c>
      <c r="G675" s="25">
        <f t="shared" si="43"/>
        <v>33</v>
      </c>
      <c r="H675" s="373">
        <v>6199.31</v>
      </c>
      <c r="I675" s="121">
        <f t="shared" si="44"/>
        <v>204577.23</v>
      </c>
      <c r="J675" s="16"/>
    </row>
    <row r="676" spans="1:10">
      <c r="A676" s="23">
        <f t="shared" si="45"/>
        <v>632</v>
      </c>
      <c r="B676" s="226"/>
      <c r="C676" s="226"/>
      <c r="D676" s="136">
        <v>42727</v>
      </c>
      <c r="E676" s="136">
        <v>42760</v>
      </c>
      <c r="F676" s="136">
        <v>42760</v>
      </c>
      <c r="G676" s="25">
        <f t="shared" si="43"/>
        <v>33</v>
      </c>
      <c r="H676" s="373">
        <v>7561.96</v>
      </c>
      <c r="I676" s="121">
        <f t="shared" si="44"/>
        <v>249544.68</v>
      </c>
      <c r="J676" s="16"/>
    </row>
    <row r="677" spans="1:10">
      <c r="A677" s="23">
        <f t="shared" si="45"/>
        <v>633</v>
      </c>
      <c r="B677" s="226"/>
      <c r="C677" s="226"/>
      <c r="D677" s="136">
        <v>42727</v>
      </c>
      <c r="E677" s="136">
        <v>42760</v>
      </c>
      <c r="F677" s="136">
        <v>42760</v>
      </c>
      <c r="G677" s="25">
        <f t="shared" si="43"/>
        <v>33</v>
      </c>
      <c r="H677" s="373">
        <v>8258.0400000000009</v>
      </c>
      <c r="I677" s="121">
        <f t="shared" si="44"/>
        <v>272515.32</v>
      </c>
      <c r="J677" s="16"/>
    </row>
    <row r="678" spans="1:10">
      <c r="A678" s="23">
        <f t="shared" si="45"/>
        <v>634</v>
      </c>
      <c r="B678" s="226" t="s">
        <v>285</v>
      </c>
      <c r="C678" s="226" t="s">
        <v>475</v>
      </c>
      <c r="D678" s="136">
        <v>42708</v>
      </c>
      <c r="E678" s="136">
        <v>42760</v>
      </c>
      <c r="F678" s="136">
        <v>42760</v>
      </c>
      <c r="G678" s="25">
        <f t="shared" si="43"/>
        <v>52</v>
      </c>
      <c r="H678" s="373">
        <v>726.61</v>
      </c>
      <c r="I678" s="121">
        <f t="shared" si="44"/>
        <v>37783.72</v>
      </c>
      <c r="J678" s="16"/>
    </row>
    <row r="679" spans="1:10">
      <c r="A679" s="23">
        <f t="shared" si="45"/>
        <v>635</v>
      </c>
      <c r="B679" s="226"/>
      <c r="C679" s="226"/>
      <c r="D679" s="136">
        <v>42710</v>
      </c>
      <c r="E679" s="136">
        <v>42760</v>
      </c>
      <c r="F679" s="136">
        <v>42760</v>
      </c>
      <c r="G679" s="25">
        <f t="shared" si="43"/>
        <v>50</v>
      </c>
      <c r="H679" s="373">
        <v>8294.2000000000007</v>
      </c>
      <c r="I679" s="121">
        <f t="shared" si="44"/>
        <v>414710</v>
      </c>
      <c r="J679" s="16"/>
    </row>
    <row r="680" spans="1:10">
      <c r="A680" s="23">
        <f t="shared" si="45"/>
        <v>636</v>
      </c>
      <c r="B680" s="226"/>
      <c r="C680" s="226"/>
      <c r="D680" s="136">
        <v>42712</v>
      </c>
      <c r="E680" s="136">
        <v>42760</v>
      </c>
      <c r="F680" s="136">
        <v>42760</v>
      </c>
      <c r="G680" s="25">
        <f t="shared" si="43"/>
        <v>48</v>
      </c>
      <c r="H680" s="373">
        <v>5876.77</v>
      </c>
      <c r="I680" s="121">
        <f t="shared" si="44"/>
        <v>282084.96000000002</v>
      </c>
      <c r="J680" s="16"/>
    </row>
    <row r="681" spans="1:10">
      <c r="A681" s="23">
        <f t="shared" si="45"/>
        <v>637</v>
      </c>
      <c r="B681" s="226"/>
      <c r="C681" s="226"/>
      <c r="D681" s="136">
        <v>42712</v>
      </c>
      <c r="E681" s="136">
        <v>42760</v>
      </c>
      <c r="F681" s="136">
        <v>42760</v>
      </c>
      <c r="G681" s="25">
        <f t="shared" si="43"/>
        <v>48</v>
      </c>
      <c r="H681" s="373">
        <v>8389.1200000000008</v>
      </c>
      <c r="I681" s="121">
        <f t="shared" si="44"/>
        <v>402677.76000000001</v>
      </c>
      <c r="J681" s="16"/>
    </row>
    <row r="682" spans="1:10">
      <c r="A682" s="23">
        <f t="shared" si="45"/>
        <v>638</v>
      </c>
      <c r="B682" s="226"/>
      <c r="C682" s="226"/>
      <c r="D682" s="136">
        <v>42712</v>
      </c>
      <c r="E682" s="136">
        <v>42760</v>
      </c>
      <c r="F682" s="136">
        <v>42760</v>
      </c>
      <c r="G682" s="25">
        <f t="shared" si="43"/>
        <v>48</v>
      </c>
      <c r="H682" s="373">
        <v>8276.1200000000008</v>
      </c>
      <c r="I682" s="121">
        <f t="shared" si="44"/>
        <v>397253.76</v>
      </c>
      <c r="J682" s="16"/>
    </row>
    <row r="683" spans="1:10">
      <c r="A683" s="23">
        <f t="shared" si="45"/>
        <v>639</v>
      </c>
      <c r="B683" s="226"/>
      <c r="C683" s="226"/>
      <c r="D683" s="136">
        <v>42713</v>
      </c>
      <c r="E683" s="136">
        <v>42760</v>
      </c>
      <c r="F683" s="136">
        <v>42760</v>
      </c>
      <c r="G683" s="25">
        <f t="shared" si="43"/>
        <v>47</v>
      </c>
      <c r="H683" s="373">
        <v>8172.16</v>
      </c>
      <c r="I683" s="121">
        <f t="shared" si="44"/>
        <v>384091.52</v>
      </c>
      <c r="J683" s="16"/>
    </row>
    <row r="684" spans="1:10">
      <c r="A684" s="23">
        <f t="shared" si="45"/>
        <v>640</v>
      </c>
      <c r="B684" s="226"/>
      <c r="C684" s="226"/>
      <c r="D684" s="136">
        <v>42713</v>
      </c>
      <c r="E684" s="136">
        <v>42760</v>
      </c>
      <c r="F684" s="136">
        <v>42760</v>
      </c>
      <c r="G684" s="25">
        <f t="shared" si="43"/>
        <v>47</v>
      </c>
      <c r="H684" s="373">
        <v>8154.08</v>
      </c>
      <c r="I684" s="121">
        <f t="shared" si="44"/>
        <v>383241.76</v>
      </c>
      <c r="J684" s="16"/>
    </row>
    <row r="685" spans="1:10">
      <c r="A685" s="23">
        <f t="shared" si="45"/>
        <v>641</v>
      </c>
      <c r="B685" s="226"/>
      <c r="C685" s="226"/>
      <c r="D685" s="136">
        <v>42713</v>
      </c>
      <c r="E685" s="136">
        <v>42760</v>
      </c>
      <c r="F685" s="136">
        <v>42760</v>
      </c>
      <c r="G685" s="25">
        <f t="shared" si="43"/>
        <v>47</v>
      </c>
      <c r="H685" s="373">
        <v>8086.28</v>
      </c>
      <c r="I685" s="121">
        <f t="shared" si="44"/>
        <v>380055.16</v>
      </c>
      <c r="J685" s="16"/>
    </row>
    <row r="686" spans="1:10">
      <c r="A686" s="23">
        <f t="shared" si="45"/>
        <v>642</v>
      </c>
      <c r="B686" s="226"/>
      <c r="C686" s="226"/>
      <c r="D686" s="136">
        <v>42713</v>
      </c>
      <c r="E686" s="136">
        <v>42760</v>
      </c>
      <c r="F686" s="136">
        <v>42760</v>
      </c>
      <c r="G686" s="25">
        <f t="shared" si="43"/>
        <v>47</v>
      </c>
      <c r="H686" s="373">
        <v>8208.32</v>
      </c>
      <c r="I686" s="121">
        <f t="shared" si="44"/>
        <v>385791.04</v>
      </c>
      <c r="J686" s="16"/>
    </row>
    <row r="687" spans="1:10">
      <c r="A687" s="23">
        <f t="shared" si="45"/>
        <v>643</v>
      </c>
      <c r="B687" s="226"/>
      <c r="C687" s="226"/>
      <c r="D687" s="136">
        <v>42714</v>
      </c>
      <c r="E687" s="136">
        <v>42760</v>
      </c>
      <c r="F687" s="136">
        <v>42760</v>
      </c>
      <c r="G687" s="25">
        <f t="shared" si="43"/>
        <v>46</v>
      </c>
      <c r="H687" s="373">
        <v>5295.42</v>
      </c>
      <c r="I687" s="121">
        <f t="shared" si="44"/>
        <v>243589.32</v>
      </c>
      <c r="J687" s="16"/>
    </row>
    <row r="688" spans="1:10">
      <c r="A688" s="23">
        <f t="shared" si="45"/>
        <v>644</v>
      </c>
      <c r="B688" s="226"/>
      <c r="C688" s="226"/>
      <c r="D688" s="136">
        <v>42714</v>
      </c>
      <c r="E688" s="136">
        <v>42760</v>
      </c>
      <c r="F688" s="136">
        <v>42760</v>
      </c>
      <c r="G688" s="25">
        <f t="shared" si="43"/>
        <v>46</v>
      </c>
      <c r="H688" s="373">
        <v>599.66</v>
      </c>
      <c r="I688" s="121">
        <f t="shared" si="44"/>
        <v>27584.36</v>
      </c>
      <c r="J688" s="16"/>
    </row>
    <row r="689" spans="1:10">
      <c r="A689" s="23">
        <f t="shared" si="45"/>
        <v>645</v>
      </c>
      <c r="B689" s="226"/>
      <c r="C689" s="226"/>
      <c r="D689" s="136">
        <v>42714</v>
      </c>
      <c r="E689" s="136">
        <v>42760</v>
      </c>
      <c r="F689" s="136">
        <v>42760</v>
      </c>
      <c r="G689" s="25">
        <f t="shared" si="43"/>
        <v>46</v>
      </c>
      <c r="H689" s="373">
        <v>6822.79</v>
      </c>
      <c r="I689" s="121">
        <f t="shared" si="44"/>
        <v>313848.34000000003</v>
      </c>
      <c r="J689" s="16"/>
    </row>
    <row r="690" spans="1:10">
      <c r="A690" s="23">
        <f t="shared" si="45"/>
        <v>646</v>
      </c>
      <c r="B690" s="226"/>
      <c r="C690" s="226"/>
      <c r="D690" s="136">
        <v>42715</v>
      </c>
      <c r="E690" s="136">
        <v>42760</v>
      </c>
      <c r="F690" s="136">
        <v>42760</v>
      </c>
      <c r="G690" s="25">
        <f t="shared" si="43"/>
        <v>45</v>
      </c>
      <c r="H690" s="373">
        <v>7596.96</v>
      </c>
      <c r="I690" s="121">
        <f t="shared" si="44"/>
        <v>341863.2</v>
      </c>
      <c r="J690" s="16"/>
    </row>
    <row r="691" spans="1:10">
      <c r="A691" s="23">
        <f t="shared" si="45"/>
        <v>647</v>
      </c>
      <c r="B691" s="226"/>
      <c r="C691" s="226"/>
      <c r="D691" s="136">
        <v>42715</v>
      </c>
      <c r="E691" s="136">
        <v>42760</v>
      </c>
      <c r="F691" s="136">
        <v>42760</v>
      </c>
      <c r="G691" s="25">
        <f t="shared" si="43"/>
        <v>45</v>
      </c>
      <c r="H691" s="373">
        <v>7539.84</v>
      </c>
      <c r="I691" s="121">
        <f t="shared" si="44"/>
        <v>339292.8</v>
      </c>
      <c r="J691" s="16"/>
    </row>
    <row r="692" spans="1:10">
      <c r="A692" s="23">
        <f t="shared" si="45"/>
        <v>648</v>
      </c>
      <c r="B692" s="226"/>
      <c r="C692" s="226"/>
      <c r="D692" s="136">
        <v>42716</v>
      </c>
      <c r="E692" s="136">
        <v>42760</v>
      </c>
      <c r="F692" s="136">
        <v>42760</v>
      </c>
      <c r="G692" s="25">
        <f t="shared" si="43"/>
        <v>44</v>
      </c>
      <c r="H692" s="373">
        <v>5879.81</v>
      </c>
      <c r="I692" s="121">
        <f t="shared" si="44"/>
        <v>258711.64</v>
      </c>
      <c r="J692" s="16"/>
    </row>
    <row r="693" spans="1:10">
      <c r="A693" s="23">
        <f t="shared" si="45"/>
        <v>649</v>
      </c>
      <c r="B693" s="226"/>
      <c r="C693" s="226"/>
      <c r="D693" s="136">
        <v>42716</v>
      </c>
      <c r="E693" s="136">
        <v>42760</v>
      </c>
      <c r="F693" s="136">
        <v>42760</v>
      </c>
      <c r="G693" s="25">
        <f t="shared" si="43"/>
        <v>44</v>
      </c>
      <c r="H693" s="373">
        <v>5878.67</v>
      </c>
      <c r="I693" s="121">
        <f t="shared" si="44"/>
        <v>258661.48</v>
      </c>
      <c r="J693" s="16"/>
    </row>
    <row r="694" spans="1:10">
      <c r="A694" s="23">
        <f t="shared" si="45"/>
        <v>650</v>
      </c>
      <c r="B694" s="226"/>
      <c r="C694" s="226"/>
      <c r="D694" s="136">
        <v>42716</v>
      </c>
      <c r="E694" s="136">
        <v>42760</v>
      </c>
      <c r="F694" s="136">
        <v>42760</v>
      </c>
      <c r="G694" s="25">
        <f t="shared" si="43"/>
        <v>44</v>
      </c>
      <c r="H694" s="373">
        <v>5879.05</v>
      </c>
      <c r="I694" s="121">
        <f t="shared" si="44"/>
        <v>258678.2</v>
      </c>
      <c r="J694" s="16"/>
    </row>
    <row r="695" spans="1:10">
      <c r="A695" s="23">
        <f t="shared" si="45"/>
        <v>651</v>
      </c>
      <c r="B695" s="226"/>
      <c r="C695" s="226"/>
      <c r="D695" s="136">
        <v>42716</v>
      </c>
      <c r="E695" s="136">
        <v>42760</v>
      </c>
      <c r="F695" s="136">
        <v>42760</v>
      </c>
      <c r="G695" s="25">
        <f t="shared" si="43"/>
        <v>44</v>
      </c>
      <c r="H695" s="373">
        <v>5879.05</v>
      </c>
      <c r="I695" s="121">
        <f t="shared" si="44"/>
        <v>258678.2</v>
      </c>
      <c r="J695" s="16"/>
    </row>
    <row r="696" spans="1:10">
      <c r="A696" s="23">
        <f t="shared" si="45"/>
        <v>652</v>
      </c>
      <c r="B696" s="226"/>
      <c r="C696" s="226"/>
      <c r="D696" s="136">
        <v>42716</v>
      </c>
      <c r="E696" s="136">
        <v>42760</v>
      </c>
      <c r="F696" s="136">
        <v>42760</v>
      </c>
      <c r="G696" s="25">
        <f t="shared" si="43"/>
        <v>44</v>
      </c>
      <c r="H696" s="373">
        <v>7326.92</v>
      </c>
      <c r="I696" s="121">
        <f t="shared" si="44"/>
        <v>322384.48</v>
      </c>
      <c r="J696" s="16"/>
    </row>
    <row r="697" spans="1:10">
      <c r="A697" s="23">
        <f t="shared" si="45"/>
        <v>653</v>
      </c>
      <c r="B697" s="226"/>
      <c r="C697" s="226"/>
      <c r="D697" s="136">
        <v>42716</v>
      </c>
      <c r="E697" s="136">
        <v>42760</v>
      </c>
      <c r="F697" s="136">
        <v>42760</v>
      </c>
      <c r="G697" s="25">
        <f t="shared" si="43"/>
        <v>44</v>
      </c>
      <c r="H697" s="373">
        <v>8212.84</v>
      </c>
      <c r="I697" s="121">
        <f t="shared" si="44"/>
        <v>361364.96</v>
      </c>
      <c r="J697" s="16"/>
    </row>
    <row r="698" spans="1:10">
      <c r="A698" s="23">
        <f t="shared" si="45"/>
        <v>654</v>
      </c>
      <c r="B698" s="226"/>
      <c r="C698" s="226"/>
      <c r="D698" s="136">
        <v>42716</v>
      </c>
      <c r="E698" s="136">
        <v>42760</v>
      </c>
      <c r="F698" s="136">
        <v>42760</v>
      </c>
      <c r="G698" s="25">
        <f t="shared" si="43"/>
        <v>44</v>
      </c>
      <c r="H698" s="373">
        <v>8289.68</v>
      </c>
      <c r="I698" s="121">
        <f t="shared" si="44"/>
        <v>364745.92</v>
      </c>
      <c r="J698" s="16"/>
    </row>
    <row r="699" spans="1:10">
      <c r="A699" s="23">
        <f t="shared" si="45"/>
        <v>655</v>
      </c>
      <c r="B699" s="226"/>
      <c r="C699" s="226"/>
      <c r="D699" s="136">
        <v>42717</v>
      </c>
      <c r="E699" s="136">
        <v>42760</v>
      </c>
      <c r="F699" s="136">
        <v>42760</v>
      </c>
      <c r="G699" s="25">
        <f t="shared" si="43"/>
        <v>43</v>
      </c>
      <c r="H699" s="373">
        <v>7587.44</v>
      </c>
      <c r="I699" s="121">
        <f t="shared" si="44"/>
        <v>326259.92</v>
      </c>
      <c r="J699" s="16"/>
    </row>
    <row r="700" spans="1:10">
      <c r="A700" s="23">
        <f t="shared" si="45"/>
        <v>656</v>
      </c>
      <c r="B700" s="226"/>
      <c r="C700" s="226"/>
      <c r="D700" s="136">
        <v>42719</v>
      </c>
      <c r="E700" s="136">
        <v>42760</v>
      </c>
      <c r="F700" s="136">
        <v>42760</v>
      </c>
      <c r="G700" s="25">
        <f t="shared" si="43"/>
        <v>41</v>
      </c>
      <c r="H700" s="373">
        <v>6213.77</v>
      </c>
      <c r="I700" s="121">
        <f t="shared" si="44"/>
        <v>254764.57</v>
      </c>
      <c r="J700" s="16"/>
    </row>
    <row r="701" spans="1:10">
      <c r="A701" s="23">
        <f t="shared" si="45"/>
        <v>657</v>
      </c>
      <c r="B701" s="226"/>
      <c r="C701" s="226"/>
      <c r="D701" s="136">
        <v>42719</v>
      </c>
      <c r="E701" s="136">
        <v>42760</v>
      </c>
      <c r="F701" s="136">
        <v>42760</v>
      </c>
      <c r="G701" s="25">
        <f t="shared" si="43"/>
        <v>41</v>
      </c>
      <c r="H701" s="373">
        <v>6265.78</v>
      </c>
      <c r="I701" s="121">
        <f t="shared" si="44"/>
        <v>256896.98</v>
      </c>
      <c r="J701" s="16"/>
    </row>
    <row r="702" spans="1:10">
      <c r="A702" s="23">
        <f t="shared" si="45"/>
        <v>658</v>
      </c>
      <c r="B702" s="226"/>
      <c r="C702" s="226"/>
      <c r="D702" s="136">
        <v>42719</v>
      </c>
      <c r="E702" s="136">
        <v>42760</v>
      </c>
      <c r="F702" s="136">
        <v>42760</v>
      </c>
      <c r="G702" s="25">
        <f t="shared" si="43"/>
        <v>41</v>
      </c>
      <c r="H702" s="373">
        <v>6297.84</v>
      </c>
      <c r="I702" s="121">
        <f t="shared" si="44"/>
        <v>258211.44</v>
      </c>
      <c r="J702" s="16"/>
    </row>
    <row r="703" spans="1:10">
      <c r="A703" s="23">
        <f t="shared" si="45"/>
        <v>659</v>
      </c>
      <c r="B703" s="226"/>
      <c r="C703" s="226"/>
      <c r="D703" s="136">
        <v>42719</v>
      </c>
      <c r="E703" s="136">
        <v>42760</v>
      </c>
      <c r="F703" s="136">
        <v>42760</v>
      </c>
      <c r="G703" s="25">
        <f t="shared" si="43"/>
        <v>41</v>
      </c>
      <c r="H703" s="373">
        <v>6306.83</v>
      </c>
      <c r="I703" s="121">
        <f t="shared" si="44"/>
        <v>258580.03</v>
      </c>
      <c r="J703" s="16"/>
    </row>
    <row r="704" spans="1:10">
      <c r="A704" s="23">
        <f t="shared" si="45"/>
        <v>660</v>
      </c>
      <c r="B704" s="226"/>
      <c r="C704" s="226"/>
      <c r="D704" s="136">
        <v>42719</v>
      </c>
      <c r="E704" s="136">
        <v>42760</v>
      </c>
      <c r="F704" s="136">
        <v>42760</v>
      </c>
      <c r="G704" s="25">
        <f t="shared" si="43"/>
        <v>41</v>
      </c>
      <c r="H704" s="373">
        <v>6201.26</v>
      </c>
      <c r="I704" s="121">
        <f t="shared" si="44"/>
        <v>254251.66</v>
      </c>
      <c r="J704" s="16"/>
    </row>
    <row r="705" spans="1:10">
      <c r="A705" s="23">
        <f t="shared" si="45"/>
        <v>661</v>
      </c>
      <c r="B705" s="226"/>
      <c r="C705" s="226"/>
      <c r="D705" s="136">
        <v>42719</v>
      </c>
      <c r="E705" s="136">
        <v>42760</v>
      </c>
      <c r="F705" s="136">
        <v>42760</v>
      </c>
      <c r="G705" s="25">
        <f t="shared" si="43"/>
        <v>41</v>
      </c>
      <c r="H705" s="373">
        <v>6241.53</v>
      </c>
      <c r="I705" s="121">
        <f t="shared" si="44"/>
        <v>255902.73</v>
      </c>
      <c r="J705" s="16"/>
    </row>
    <row r="706" spans="1:10">
      <c r="A706" s="23">
        <f t="shared" si="45"/>
        <v>662</v>
      </c>
      <c r="B706" s="226"/>
      <c r="C706" s="226"/>
      <c r="D706" s="136">
        <v>42719</v>
      </c>
      <c r="E706" s="136">
        <v>42760</v>
      </c>
      <c r="F706" s="136">
        <v>42760</v>
      </c>
      <c r="G706" s="25">
        <f t="shared" si="43"/>
        <v>41</v>
      </c>
      <c r="H706" s="373">
        <v>6257.17</v>
      </c>
      <c r="I706" s="121">
        <f t="shared" si="44"/>
        <v>256543.97</v>
      </c>
      <c r="J706" s="16"/>
    </row>
    <row r="707" spans="1:10">
      <c r="A707" s="23">
        <f t="shared" si="45"/>
        <v>663</v>
      </c>
      <c r="B707" s="226"/>
      <c r="C707" s="226"/>
      <c r="D707" s="136">
        <v>42719</v>
      </c>
      <c r="E707" s="136">
        <v>42760</v>
      </c>
      <c r="F707" s="136">
        <v>42760</v>
      </c>
      <c r="G707" s="25">
        <f t="shared" si="43"/>
        <v>41</v>
      </c>
      <c r="H707" s="373">
        <v>6333.03</v>
      </c>
      <c r="I707" s="121">
        <f t="shared" si="44"/>
        <v>259654.23</v>
      </c>
      <c r="J707" s="16"/>
    </row>
    <row r="708" spans="1:10">
      <c r="A708" s="23">
        <f t="shared" si="45"/>
        <v>664</v>
      </c>
      <c r="B708" s="226"/>
      <c r="C708" s="226"/>
      <c r="D708" s="136">
        <v>42719</v>
      </c>
      <c r="E708" s="136">
        <v>42760</v>
      </c>
      <c r="F708" s="136">
        <v>42760</v>
      </c>
      <c r="G708" s="25">
        <f t="shared" si="43"/>
        <v>41</v>
      </c>
      <c r="H708" s="373">
        <v>6140.66</v>
      </c>
      <c r="I708" s="121">
        <f t="shared" si="44"/>
        <v>251767.06</v>
      </c>
      <c r="J708" s="16"/>
    </row>
    <row r="709" spans="1:10">
      <c r="A709" s="23">
        <f t="shared" si="45"/>
        <v>665</v>
      </c>
      <c r="B709" s="226"/>
      <c r="C709" s="226"/>
      <c r="D709" s="136">
        <v>42719</v>
      </c>
      <c r="E709" s="136">
        <v>42760</v>
      </c>
      <c r="F709" s="136">
        <v>42760</v>
      </c>
      <c r="G709" s="25">
        <f t="shared" si="43"/>
        <v>41</v>
      </c>
      <c r="H709" s="373">
        <v>6241.92</v>
      </c>
      <c r="I709" s="121">
        <f t="shared" si="44"/>
        <v>255918.72</v>
      </c>
      <c r="J709" s="16"/>
    </row>
    <row r="710" spans="1:10">
      <c r="A710" s="23">
        <f t="shared" si="45"/>
        <v>666</v>
      </c>
      <c r="B710" s="226"/>
      <c r="C710" s="226"/>
      <c r="D710" s="136">
        <v>42719</v>
      </c>
      <c r="E710" s="136">
        <v>42760</v>
      </c>
      <c r="F710" s="136">
        <v>42760</v>
      </c>
      <c r="G710" s="25">
        <f t="shared" si="43"/>
        <v>41</v>
      </c>
      <c r="H710" s="373">
        <v>6187.58</v>
      </c>
      <c r="I710" s="121">
        <f t="shared" si="44"/>
        <v>253690.78</v>
      </c>
      <c r="J710" s="16"/>
    </row>
    <row r="711" spans="1:10">
      <c r="A711" s="23">
        <f t="shared" si="45"/>
        <v>667</v>
      </c>
      <c r="B711" s="226"/>
      <c r="C711" s="226"/>
      <c r="D711" s="136">
        <v>42719</v>
      </c>
      <c r="E711" s="136">
        <v>42760</v>
      </c>
      <c r="F711" s="136">
        <v>42760</v>
      </c>
      <c r="G711" s="25">
        <f t="shared" si="43"/>
        <v>41</v>
      </c>
      <c r="H711" s="373">
        <v>6266.56</v>
      </c>
      <c r="I711" s="121">
        <f t="shared" si="44"/>
        <v>256928.96</v>
      </c>
      <c r="J711" s="16"/>
    </row>
    <row r="712" spans="1:10">
      <c r="A712" s="23">
        <f t="shared" si="45"/>
        <v>668</v>
      </c>
      <c r="B712" s="226"/>
      <c r="C712" s="226"/>
      <c r="D712" s="136">
        <v>42719</v>
      </c>
      <c r="E712" s="136">
        <v>42760</v>
      </c>
      <c r="F712" s="136">
        <v>42760</v>
      </c>
      <c r="G712" s="25">
        <f t="shared" si="43"/>
        <v>41</v>
      </c>
      <c r="H712" s="373">
        <v>6358.83</v>
      </c>
      <c r="I712" s="121">
        <f t="shared" si="44"/>
        <v>260712.03</v>
      </c>
      <c r="J712" s="16"/>
    </row>
    <row r="713" spans="1:10">
      <c r="A713" s="23">
        <f t="shared" si="45"/>
        <v>669</v>
      </c>
      <c r="B713" s="226"/>
      <c r="C713" s="226"/>
      <c r="D713" s="136">
        <v>42719</v>
      </c>
      <c r="E713" s="136">
        <v>42760</v>
      </c>
      <c r="F713" s="136">
        <v>42760</v>
      </c>
      <c r="G713" s="25">
        <f t="shared" si="43"/>
        <v>41</v>
      </c>
      <c r="H713" s="373">
        <v>6223.94</v>
      </c>
      <c r="I713" s="121">
        <f t="shared" si="44"/>
        <v>255181.54</v>
      </c>
      <c r="J713" s="16"/>
    </row>
    <row r="714" spans="1:10">
      <c r="A714" s="23">
        <f t="shared" si="45"/>
        <v>670</v>
      </c>
      <c r="B714" s="226"/>
      <c r="C714" s="226"/>
      <c r="D714" s="136">
        <v>42719</v>
      </c>
      <c r="E714" s="136">
        <v>42760</v>
      </c>
      <c r="F714" s="136">
        <v>42760</v>
      </c>
      <c r="G714" s="25">
        <f t="shared" si="43"/>
        <v>41</v>
      </c>
      <c r="H714" s="373">
        <v>6260.69</v>
      </c>
      <c r="I714" s="121">
        <f t="shared" si="44"/>
        <v>256688.29</v>
      </c>
      <c r="J714" s="16"/>
    </row>
    <row r="715" spans="1:10">
      <c r="A715" s="23">
        <f t="shared" si="45"/>
        <v>671</v>
      </c>
      <c r="B715" s="226"/>
      <c r="C715" s="226"/>
      <c r="D715" s="136">
        <v>42720</v>
      </c>
      <c r="E715" s="136">
        <v>42760</v>
      </c>
      <c r="F715" s="136">
        <v>42760</v>
      </c>
      <c r="G715" s="25">
        <f t="shared" si="43"/>
        <v>40</v>
      </c>
      <c r="H715" s="373">
        <v>5876.02</v>
      </c>
      <c r="I715" s="121">
        <f t="shared" si="44"/>
        <v>235040.8</v>
      </c>
      <c r="J715" s="16"/>
    </row>
    <row r="716" spans="1:10">
      <c r="A716" s="23">
        <f t="shared" si="45"/>
        <v>672</v>
      </c>
      <c r="B716" s="226"/>
      <c r="C716" s="226"/>
      <c r="D716" s="136">
        <v>42720</v>
      </c>
      <c r="E716" s="136">
        <v>42760</v>
      </c>
      <c r="F716" s="136">
        <v>42760</v>
      </c>
      <c r="G716" s="25">
        <f t="shared" si="43"/>
        <v>40</v>
      </c>
      <c r="H716" s="373">
        <v>7354.04</v>
      </c>
      <c r="I716" s="121">
        <f t="shared" si="44"/>
        <v>294161.59999999998</v>
      </c>
      <c r="J716" s="16"/>
    </row>
    <row r="717" spans="1:10">
      <c r="A717" s="23">
        <f t="shared" si="45"/>
        <v>673</v>
      </c>
      <c r="B717" s="226"/>
      <c r="C717" s="226"/>
      <c r="D717" s="136">
        <v>42720</v>
      </c>
      <c r="E717" s="136">
        <v>42760</v>
      </c>
      <c r="F717" s="136">
        <v>42760</v>
      </c>
      <c r="G717" s="25">
        <f t="shared" si="43"/>
        <v>40</v>
      </c>
      <c r="H717" s="373">
        <v>8258.0400000000009</v>
      </c>
      <c r="I717" s="121">
        <f t="shared" si="44"/>
        <v>330321.59999999998</v>
      </c>
      <c r="J717" s="16"/>
    </row>
    <row r="718" spans="1:10">
      <c r="A718" s="23">
        <f t="shared" si="45"/>
        <v>674</v>
      </c>
      <c r="B718" s="226"/>
      <c r="C718" s="226"/>
      <c r="D718" s="136">
        <v>42720</v>
      </c>
      <c r="E718" s="136">
        <v>42760</v>
      </c>
      <c r="F718" s="136">
        <v>42760</v>
      </c>
      <c r="G718" s="25">
        <f t="shared" si="43"/>
        <v>40</v>
      </c>
      <c r="H718" s="373">
        <v>7587.44</v>
      </c>
      <c r="I718" s="121">
        <f t="shared" si="44"/>
        <v>303497.59999999998</v>
      </c>
      <c r="J718" s="16"/>
    </row>
    <row r="719" spans="1:10">
      <c r="A719" s="23">
        <f t="shared" si="45"/>
        <v>675</v>
      </c>
      <c r="B719" s="226"/>
      <c r="C719" s="226"/>
      <c r="D719" s="136">
        <v>42720</v>
      </c>
      <c r="E719" s="136">
        <v>42760</v>
      </c>
      <c r="F719" s="136">
        <v>42760</v>
      </c>
      <c r="G719" s="25">
        <f t="shared" si="43"/>
        <v>40</v>
      </c>
      <c r="H719" s="373">
        <v>7444.64</v>
      </c>
      <c r="I719" s="121">
        <f t="shared" si="44"/>
        <v>297785.59999999998</v>
      </c>
      <c r="J719" s="16"/>
    </row>
    <row r="720" spans="1:10">
      <c r="A720" s="23">
        <f t="shared" si="45"/>
        <v>676</v>
      </c>
      <c r="B720" s="226"/>
      <c r="C720" s="226"/>
      <c r="D720" s="136">
        <v>42720</v>
      </c>
      <c r="E720" s="136">
        <v>42760</v>
      </c>
      <c r="F720" s="136">
        <v>42760</v>
      </c>
      <c r="G720" s="25">
        <f t="shared" si="43"/>
        <v>40</v>
      </c>
      <c r="H720" s="373">
        <v>7635.04</v>
      </c>
      <c r="I720" s="121">
        <f t="shared" si="44"/>
        <v>305401.59999999998</v>
      </c>
      <c r="J720" s="16"/>
    </row>
    <row r="721" spans="1:10">
      <c r="A721" s="23">
        <f t="shared" si="45"/>
        <v>677</v>
      </c>
      <c r="B721" s="226"/>
      <c r="C721" s="226"/>
      <c r="D721" s="136">
        <v>42720</v>
      </c>
      <c r="E721" s="136">
        <v>42760</v>
      </c>
      <c r="F721" s="136">
        <v>42760</v>
      </c>
      <c r="G721" s="25">
        <f t="shared" si="43"/>
        <v>40</v>
      </c>
      <c r="H721" s="373">
        <v>7577.92</v>
      </c>
      <c r="I721" s="121">
        <f t="shared" si="44"/>
        <v>303116.79999999999</v>
      </c>
      <c r="J721" s="16"/>
    </row>
    <row r="722" spans="1:10">
      <c r="A722" s="23">
        <f t="shared" si="45"/>
        <v>678</v>
      </c>
      <c r="B722" s="226"/>
      <c r="C722" s="226"/>
      <c r="D722" s="136">
        <v>42721</v>
      </c>
      <c r="E722" s="136">
        <v>42760</v>
      </c>
      <c r="F722" s="136">
        <v>42760</v>
      </c>
      <c r="G722" s="25">
        <f t="shared" si="43"/>
        <v>39</v>
      </c>
      <c r="H722" s="373">
        <v>6153.81</v>
      </c>
      <c r="I722" s="121">
        <f t="shared" si="44"/>
        <v>239998.59</v>
      </c>
      <c r="J722" s="16"/>
    </row>
    <row r="723" spans="1:10">
      <c r="A723" s="23">
        <f t="shared" si="45"/>
        <v>679</v>
      </c>
      <c r="B723" s="226"/>
      <c r="C723" s="226"/>
      <c r="D723" s="136">
        <v>42721</v>
      </c>
      <c r="E723" s="136">
        <v>42760</v>
      </c>
      <c r="F723" s="136">
        <v>42760</v>
      </c>
      <c r="G723" s="25">
        <f t="shared" si="43"/>
        <v>39</v>
      </c>
      <c r="H723" s="373">
        <v>6597.11</v>
      </c>
      <c r="I723" s="121">
        <f t="shared" si="44"/>
        <v>257287.29</v>
      </c>
      <c r="J723" s="16"/>
    </row>
    <row r="724" spans="1:10">
      <c r="A724" s="23">
        <f t="shared" si="45"/>
        <v>680</v>
      </c>
      <c r="B724" s="226"/>
      <c r="C724" s="226"/>
      <c r="D724" s="136">
        <v>42721</v>
      </c>
      <c r="E724" s="136">
        <v>42760</v>
      </c>
      <c r="F724" s="136">
        <v>42760</v>
      </c>
      <c r="G724" s="25">
        <f t="shared" si="43"/>
        <v>39</v>
      </c>
      <c r="H724" s="373">
        <v>6464.12</v>
      </c>
      <c r="I724" s="121">
        <f t="shared" si="44"/>
        <v>252100.68</v>
      </c>
      <c r="J724" s="16"/>
    </row>
    <row r="725" spans="1:10">
      <c r="A725" s="23">
        <f t="shared" si="45"/>
        <v>681</v>
      </c>
      <c r="B725" s="226"/>
      <c r="C725" s="226"/>
      <c r="D725" s="136">
        <v>42721</v>
      </c>
      <c r="E725" s="136">
        <v>42760</v>
      </c>
      <c r="F725" s="136">
        <v>42760</v>
      </c>
      <c r="G725" s="25">
        <f t="shared" si="43"/>
        <v>39</v>
      </c>
      <c r="H725" s="373">
        <v>6460.09</v>
      </c>
      <c r="I725" s="121">
        <f t="shared" si="44"/>
        <v>251943.51</v>
      </c>
      <c r="J725" s="16"/>
    </row>
    <row r="726" spans="1:10">
      <c r="A726" s="23">
        <f t="shared" si="45"/>
        <v>682</v>
      </c>
      <c r="B726" s="226"/>
      <c r="C726" s="226"/>
      <c r="D726" s="136">
        <v>42721</v>
      </c>
      <c r="E726" s="136">
        <v>42760</v>
      </c>
      <c r="F726" s="136">
        <v>42760</v>
      </c>
      <c r="G726" s="25">
        <f t="shared" si="43"/>
        <v>39</v>
      </c>
      <c r="H726" s="373">
        <v>6524.57</v>
      </c>
      <c r="I726" s="121">
        <f t="shared" si="44"/>
        <v>254458.23</v>
      </c>
      <c r="J726" s="16"/>
    </row>
    <row r="727" spans="1:10">
      <c r="A727" s="23">
        <f t="shared" si="45"/>
        <v>683</v>
      </c>
      <c r="B727" s="226"/>
      <c r="C727" s="226"/>
      <c r="D727" s="136">
        <v>42721</v>
      </c>
      <c r="E727" s="136">
        <v>42760</v>
      </c>
      <c r="F727" s="136">
        <v>42760</v>
      </c>
      <c r="G727" s="25">
        <f t="shared" si="43"/>
        <v>39</v>
      </c>
      <c r="H727" s="373">
        <v>6589.05</v>
      </c>
      <c r="I727" s="121">
        <f t="shared" si="44"/>
        <v>256972.95</v>
      </c>
      <c r="J727" s="16"/>
    </row>
    <row r="728" spans="1:10">
      <c r="A728" s="23">
        <f t="shared" si="45"/>
        <v>684</v>
      </c>
      <c r="B728" s="226"/>
      <c r="C728" s="226"/>
      <c r="D728" s="136">
        <v>42721</v>
      </c>
      <c r="E728" s="136">
        <v>42760</v>
      </c>
      <c r="F728" s="136">
        <v>42760</v>
      </c>
      <c r="G728" s="25">
        <f t="shared" si="43"/>
        <v>39</v>
      </c>
      <c r="H728" s="373">
        <v>6456.06</v>
      </c>
      <c r="I728" s="121">
        <f t="shared" si="44"/>
        <v>251786.34</v>
      </c>
      <c r="J728" s="16"/>
    </row>
    <row r="729" spans="1:10">
      <c r="A729" s="23">
        <f t="shared" si="45"/>
        <v>685</v>
      </c>
      <c r="B729" s="226"/>
      <c r="C729" s="226"/>
      <c r="D729" s="136">
        <v>42721</v>
      </c>
      <c r="E729" s="136">
        <v>42760</v>
      </c>
      <c r="F729" s="136">
        <v>42760</v>
      </c>
      <c r="G729" s="25">
        <f t="shared" si="43"/>
        <v>39</v>
      </c>
      <c r="H729" s="373">
        <v>6593.08</v>
      </c>
      <c r="I729" s="121">
        <f t="shared" si="44"/>
        <v>257130.12</v>
      </c>
      <c r="J729" s="16"/>
    </row>
    <row r="730" spans="1:10">
      <c r="A730" s="23">
        <f t="shared" si="45"/>
        <v>686</v>
      </c>
      <c r="B730" s="226"/>
      <c r="C730" s="226"/>
      <c r="D730" s="136">
        <v>42721</v>
      </c>
      <c r="E730" s="136">
        <v>42760</v>
      </c>
      <c r="F730" s="136">
        <v>42760</v>
      </c>
      <c r="G730" s="25">
        <f t="shared" si="43"/>
        <v>39</v>
      </c>
      <c r="H730" s="373">
        <v>6593.08</v>
      </c>
      <c r="I730" s="121">
        <f t="shared" si="44"/>
        <v>257130.12</v>
      </c>
      <c r="J730" s="16"/>
    </row>
    <row r="731" spans="1:10">
      <c r="A731" s="23">
        <f t="shared" si="45"/>
        <v>687</v>
      </c>
      <c r="B731" s="226"/>
      <c r="C731" s="226"/>
      <c r="D731" s="136">
        <v>42721</v>
      </c>
      <c r="E731" s="136">
        <v>42760</v>
      </c>
      <c r="F731" s="136">
        <v>42760</v>
      </c>
      <c r="G731" s="25">
        <f t="shared" si="43"/>
        <v>39</v>
      </c>
      <c r="H731" s="373">
        <v>6661.59</v>
      </c>
      <c r="I731" s="121">
        <f t="shared" si="44"/>
        <v>259802.01</v>
      </c>
      <c r="J731" s="16"/>
    </row>
    <row r="732" spans="1:10">
      <c r="A732" s="23">
        <f t="shared" si="45"/>
        <v>688</v>
      </c>
      <c r="B732" s="226"/>
      <c r="C732" s="226"/>
      <c r="D732" s="136">
        <v>42723</v>
      </c>
      <c r="E732" s="136">
        <v>42760</v>
      </c>
      <c r="F732" s="136">
        <v>42760</v>
      </c>
      <c r="G732" s="25">
        <f t="shared" si="43"/>
        <v>37</v>
      </c>
      <c r="H732" s="373">
        <v>8267.08</v>
      </c>
      <c r="I732" s="121">
        <f t="shared" si="44"/>
        <v>305881.96000000002</v>
      </c>
      <c r="J732" s="16"/>
    </row>
    <row r="733" spans="1:10">
      <c r="A733" s="23">
        <f t="shared" si="45"/>
        <v>689</v>
      </c>
      <c r="B733" s="226"/>
      <c r="C733" s="226"/>
      <c r="D733" s="136">
        <v>42723</v>
      </c>
      <c r="E733" s="136">
        <v>42760</v>
      </c>
      <c r="F733" s="136">
        <v>42760</v>
      </c>
      <c r="G733" s="25">
        <f t="shared" si="43"/>
        <v>37</v>
      </c>
      <c r="H733" s="373">
        <v>8339.4</v>
      </c>
      <c r="I733" s="121">
        <f t="shared" si="44"/>
        <v>308557.8</v>
      </c>
      <c r="J733" s="16"/>
    </row>
    <row r="734" spans="1:10">
      <c r="A734" s="23">
        <f t="shared" si="45"/>
        <v>690</v>
      </c>
      <c r="B734" s="226"/>
      <c r="C734" s="226"/>
      <c r="D734" s="136">
        <v>42724</v>
      </c>
      <c r="E734" s="136">
        <v>42760</v>
      </c>
      <c r="F734" s="136">
        <v>42760</v>
      </c>
      <c r="G734" s="25">
        <f t="shared" si="43"/>
        <v>36</v>
      </c>
      <c r="H734" s="373">
        <v>5875.26</v>
      </c>
      <c r="I734" s="121">
        <f t="shared" si="44"/>
        <v>211509.36</v>
      </c>
      <c r="J734" s="16"/>
    </row>
    <row r="735" spans="1:10">
      <c r="A735" s="23">
        <f t="shared" si="45"/>
        <v>691</v>
      </c>
      <c r="B735" s="226"/>
      <c r="C735" s="226"/>
      <c r="D735" s="136">
        <v>42724</v>
      </c>
      <c r="E735" s="136">
        <v>42760</v>
      </c>
      <c r="F735" s="136">
        <v>42760</v>
      </c>
      <c r="G735" s="25">
        <f t="shared" si="43"/>
        <v>36</v>
      </c>
      <c r="H735" s="373">
        <v>7141.6</v>
      </c>
      <c r="I735" s="121">
        <f t="shared" si="44"/>
        <v>257097.60000000001</v>
      </c>
      <c r="J735" s="16"/>
    </row>
    <row r="736" spans="1:10">
      <c r="A736" s="23">
        <f t="shared" si="45"/>
        <v>692</v>
      </c>
      <c r="B736" s="226"/>
      <c r="C736" s="226"/>
      <c r="D736" s="136">
        <v>42724</v>
      </c>
      <c r="E736" s="136">
        <v>42760</v>
      </c>
      <c r="F736" s="136">
        <v>42760</v>
      </c>
      <c r="G736" s="25">
        <f t="shared" ref="G736:G799" si="46">F736-D736</f>
        <v>36</v>
      </c>
      <c r="H736" s="373">
        <v>7520.8</v>
      </c>
      <c r="I736" s="121">
        <f t="shared" ref="I736:I799" si="47">ROUND(G736*H736,2)</f>
        <v>270748.79999999999</v>
      </c>
      <c r="J736" s="16"/>
    </row>
    <row r="737" spans="1:10">
      <c r="A737" s="23">
        <f t="shared" ref="A737:A800" si="48">A736+1</f>
        <v>693</v>
      </c>
      <c r="B737" s="226"/>
      <c r="C737" s="226"/>
      <c r="D737" s="136">
        <v>42724</v>
      </c>
      <c r="E737" s="136">
        <v>42760</v>
      </c>
      <c r="F737" s="136">
        <v>42760</v>
      </c>
      <c r="G737" s="25">
        <f t="shared" si="46"/>
        <v>36</v>
      </c>
      <c r="H737" s="373">
        <v>7387.52</v>
      </c>
      <c r="I737" s="121">
        <f t="shared" si="47"/>
        <v>265950.71999999997</v>
      </c>
      <c r="J737" s="16"/>
    </row>
    <row r="738" spans="1:10">
      <c r="A738" s="23">
        <f t="shared" si="48"/>
        <v>694</v>
      </c>
      <c r="B738" s="226"/>
      <c r="C738" s="226"/>
      <c r="D738" s="136">
        <v>42724</v>
      </c>
      <c r="E738" s="136">
        <v>42760</v>
      </c>
      <c r="F738" s="136">
        <v>42760</v>
      </c>
      <c r="G738" s="25">
        <f t="shared" si="46"/>
        <v>36</v>
      </c>
      <c r="H738" s="373">
        <v>7692.16</v>
      </c>
      <c r="I738" s="121">
        <f t="shared" si="47"/>
        <v>276917.76000000001</v>
      </c>
      <c r="J738" s="16"/>
    </row>
    <row r="739" spans="1:10">
      <c r="A739" s="23">
        <f t="shared" si="48"/>
        <v>695</v>
      </c>
      <c r="B739" s="226"/>
      <c r="C739" s="226"/>
      <c r="D739" s="136">
        <v>42724</v>
      </c>
      <c r="E739" s="136">
        <v>42760</v>
      </c>
      <c r="F739" s="136">
        <v>42760</v>
      </c>
      <c r="G739" s="25">
        <f t="shared" si="46"/>
        <v>36</v>
      </c>
      <c r="H739" s="373">
        <v>7596.96</v>
      </c>
      <c r="I739" s="121">
        <f t="shared" si="47"/>
        <v>273490.56</v>
      </c>
      <c r="J739" s="16"/>
    </row>
    <row r="740" spans="1:10">
      <c r="A740" s="23">
        <f t="shared" si="48"/>
        <v>696</v>
      </c>
      <c r="B740" s="226"/>
      <c r="C740" s="226"/>
      <c r="D740" s="136">
        <v>42724</v>
      </c>
      <c r="E740" s="136">
        <v>42760</v>
      </c>
      <c r="F740" s="136">
        <v>42760</v>
      </c>
      <c r="G740" s="25">
        <f t="shared" si="46"/>
        <v>36</v>
      </c>
      <c r="H740" s="373">
        <v>7596.96</v>
      </c>
      <c r="I740" s="121">
        <f t="shared" si="47"/>
        <v>273490.56</v>
      </c>
      <c r="J740" s="16"/>
    </row>
    <row r="741" spans="1:10">
      <c r="A741" s="23">
        <f t="shared" si="48"/>
        <v>697</v>
      </c>
      <c r="B741" s="226"/>
      <c r="C741" s="226"/>
      <c r="D741" s="136">
        <v>42724</v>
      </c>
      <c r="E741" s="136">
        <v>42760</v>
      </c>
      <c r="F741" s="136">
        <v>42760</v>
      </c>
      <c r="G741" s="25">
        <f t="shared" si="46"/>
        <v>36</v>
      </c>
      <c r="H741" s="373">
        <v>7654.08</v>
      </c>
      <c r="I741" s="121">
        <f t="shared" si="47"/>
        <v>275546.88</v>
      </c>
      <c r="J741" s="16"/>
    </row>
    <row r="742" spans="1:10">
      <c r="A742" s="23">
        <f t="shared" si="48"/>
        <v>698</v>
      </c>
      <c r="B742" s="226"/>
      <c r="C742" s="226"/>
      <c r="D742" s="136">
        <v>42725</v>
      </c>
      <c r="E742" s="136">
        <v>42760</v>
      </c>
      <c r="F742" s="136">
        <v>42760</v>
      </c>
      <c r="G742" s="25">
        <f t="shared" si="46"/>
        <v>35</v>
      </c>
      <c r="H742" s="373">
        <v>7367.6</v>
      </c>
      <c r="I742" s="121">
        <f t="shared" si="47"/>
        <v>257866</v>
      </c>
      <c r="J742" s="16"/>
    </row>
    <row r="743" spans="1:10">
      <c r="A743" s="23">
        <f t="shared" si="48"/>
        <v>699</v>
      </c>
      <c r="B743" s="226"/>
      <c r="C743" s="226"/>
      <c r="D743" s="136">
        <v>42725</v>
      </c>
      <c r="E743" s="136">
        <v>42760</v>
      </c>
      <c r="F743" s="136">
        <v>42760</v>
      </c>
      <c r="G743" s="25">
        <f t="shared" si="46"/>
        <v>35</v>
      </c>
      <c r="H743" s="373">
        <v>7498.68</v>
      </c>
      <c r="I743" s="121">
        <f t="shared" si="47"/>
        <v>262453.8</v>
      </c>
      <c r="J743" s="16"/>
    </row>
    <row r="744" spans="1:10">
      <c r="A744" s="23">
        <f t="shared" si="48"/>
        <v>700</v>
      </c>
      <c r="B744" s="226"/>
      <c r="C744" s="226"/>
      <c r="D744" s="136">
        <v>42725</v>
      </c>
      <c r="E744" s="136">
        <v>42760</v>
      </c>
      <c r="F744" s="136">
        <v>42760</v>
      </c>
      <c r="G744" s="25">
        <f t="shared" si="46"/>
        <v>35</v>
      </c>
      <c r="H744" s="373">
        <v>7454.16</v>
      </c>
      <c r="I744" s="121">
        <f t="shared" si="47"/>
        <v>260895.6</v>
      </c>
      <c r="J744" s="16"/>
    </row>
    <row r="745" spans="1:10">
      <c r="A745" s="23">
        <f t="shared" si="48"/>
        <v>701</v>
      </c>
      <c r="B745" s="226"/>
      <c r="C745" s="226"/>
      <c r="D745" s="136">
        <v>42725</v>
      </c>
      <c r="E745" s="136">
        <v>42760</v>
      </c>
      <c r="F745" s="136">
        <v>42760</v>
      </c>
      <c r="G745" s="25">
        <f t="shared" si="46"/>
        <v>35</v>
      </c>
      <c r="H745" s="373">
        <v>7425.6</v>
      </c>
      <c r="I745" s="121">
        <f t="shared" si="47"/>
        <v>259896</v>
      </c>
      <c r="J745" s="16"/>
    </row>
    <row r="746" spans="1:10">
      <c r="A746" s="23">
        <f t="shared" si="48"/>
        <v>702</v>
      </c>
      <c r="B746" s="226"/>
      <c r="C746" s="226"/>
      <c r="D746" s="136">
        <v>42725</v>
      </c>
      <c r="E746" s="136">
        <v>42760</v>
      </c>
      <c r="F746" s="136">
        <v>42760</v>
      </c>
      <c r="G746" s="25">
        <f t="shared" si="46"/>
        <v>35</v>
      </c>
      <c r="H746" s="373">
        <v>7416.08</v>
      </c>
      <c r="I746" s="121">
        <f t="shared" si="47"/>
        <v>259562.8</v>
      </c>
      <c r="J746" s="16"/>
    </row>
    <row r="747" spans="1:10">
      <c r="A747" s="23">
        <f t="shared" si="48"/>
        <v>703</v>
      </c>
      <c r="B747" s="226"/>
      <c r="C747" s="226"/>
      <c r="D747" s="136">
        <v>42726</v>
      </c>
      <c r="E747" s="136">
        <v>42760</v>
      </c>
      <c r="F747" s="136">
        <v>42760</v>
      </c>
      <c r="G747" s="25">
        <f t="shared" si="46"/>
        <v>34</v>
      </c>
      <c r="H747" s="373">
        <v>5873.74</v>
      </c>
      <c r="I747" s="121">
        <f t="shared" si="47"/>
        <v>199707.16</v>
      </c>
      <c r="J747" s="16"/>
    </row>
    <row r="748" spans="1:10">
      <c r="A748" s="23">
        <f t="shared" si="48"/>
        <v>704</v>
      </c>
      <c r="B748" s="226"/>
      <c r="C748" s="226"/>
      <c r="D748" s="136">
        <v>42726</v>
      </c>
      <c r="E748" s="136">
        <v>42760</v>
      </c>
      <c r="F748" s="136">
        <v>42760</v>
      </c>
      <c r="G748" s="25">
        <f t="shared" si="46"/>
        <v>34</v>
      </c>
      <c r="H748" s="373">
        <v>5873.36</v>
      </c>
      <c r="I748" s="121">
        <f t="shared" si="47"/>
        <v>199694.24</v>
      </c>
      <c r="J748" s="16"/>
    </row>
    <row r="749" spans="1:10">
      <c r="A749" s="23">
        <f t="shared" si="48"/>
        <v>705</v>
      </c>
      <c r="B749" s="226"/>
      <c r="C749" s="226"/>
      <c r="D749" s="136">
        <v>42726</v>
      </c>
      <c r="E749" s="136">
        <v>42760</v>
      </c>
      <c r="F749" s="136">
        <v>42760</v>
      </c>
      <c r="G749" s="25">
        <f t="shared" si="46"/>
        <v>34</v>
      </c>
      <c r="H749" s="373">
        <v>5875.26</v>
      </c>
      <c r="I749" s="121">
        <f t="shared" si="47"/>
        <v>199758.84</v>
      </c>
      <c r="J749" s="16"/>
    </row>
    <row r="750" spans="1:10">
      <c r="A750" s="23">
        <f t="shared" si="48"/>
        <v>706</v>
      </c>
      <c r="B750" s="226"/>
      <c r="C750" s="226"/>
      <c r="D750" s="136">
        <v>42726</v>
      </c>
      <c r="E750" s="136">
        <v>42760</v>
      </c>
      <c r="F750" s="136">
        <v>42760</v>
      </c>
      <c r="G750" s="25">
        <f t="shared" si="46"/>
        <v>34</v>
      </c>
      <c r="H750" s="373">
        <v>5873.74</v>
      </c>
      <c r="I750" s="121">
        <f t="shared" si="47"/>
        <v>199707.16</v>
      </c>
      <c r="J750" s="16"/>
    </row>
    <row r="751" spans="1:10">
      <c r="A751" s="23">
        <f t="shared" si="48"/>
        <v>707</v>
      </c>
      <c r="B751" s="226"/>
      <c r="C751" s="226"/>
      <c r="D751" s="136">
        <v>42726</v>
      </c>
      <c r="E751" s="136">
        <v>42760</v>
      </c>
      <c r="F751" s="136">
        <v>42760</v>
      </c>
      <c r="G751" s="25">
        <f t="shared" si="46"/>
        <v>34</v>
      </c>
      <c r="H751" s="373">
        <v>8140.52</v>
      </c>
      <c r="I751" s="121">
        <f t="shared" si="47"/>
        <v>276777.68</v>
      </c>
      <c r="J751" s="16"/>
    </row>
    <row r="752" spans="1:10">
      <c r="A752" s="23">
        <f t="shared" si="48"/>
        <v>708</v>
      </c>
      <c r="B752" s="226"/>
      <c r="C752" s="226"/>
      <c r="D752" s="136">
        <v>42726</v>
      </c>
      <c r="E752" s="136">
        <v>42760</v>
      </c>
      <c r="F752" s="136">
        <v>42760</v>
      </c>
      <c r="G752" s="25">
        <f t="shared" si="46"/>
        <v>34</v>
      </c>
      <c r="H752" s="373">
        <v>8348.44</v>
      </c>
      <c r="I752" s="121">
        <f t="shared" si="47"/>
        <v>283846.96000000002</v>
      </c>
      <c r="J752" s="16"/>
    </row>
    <row r="753" spans="1:10">
      <c r="A753" s="23">
        <f t="shared" si="48"/>
        <v>709</v>
      </c>
      <c r="B753" s="226"/>
      <c r="C753" s="226"/>
      <c r="D753" s="136">
        <v>42726</v>
      </c>
      <c r="E753" s="136">
        <v>42760</v>
      </c>
      <c r="F753" s="136">
        <v>42760</v>
      </c>
      <c r="G753" s="25">
        <f t="shared" si="46"/>
        <v>34</v>
      </c>
      <c r="H753" s="373">
        <v>8289.68</v>
      </c>
      <c r="I753" s="121">
        <f t="shared" si="47"/>
        <v>281849.12</v>
      </c>
      <c r="J753" s="16"/>
    </row>
    <row r="754" spans="1:10">
      <c r="A754" s="23">
        <f t="shared" si="48"/>
        <v>710</v>
      </c>
      <c r="B754" s="226"/>
      <c r="C754" s="226"/>
      <c r="D754" s="136">
        <v>42727</v>
      </c>
      <c r="E754" s="136">
        <v>42760</v>
      </c>
      <c r="F754" s="136">
        <v>42760</v>
      </c>
      <c r="G754" s="25">
        <f t="shared" si="46"/>
        <v>33</v>
      </c>
      <c r="H754" s="373">
        <v>5872.98</v>
      </c>
      <c r="I754" s="121">
        <f t="shared" si="47"/>
        <v>193808.34</v>
      </c>
      <c r="J754" s="16"/>
    </row>
    <row r="755" spans="1:10">
      <c r="A755" s="23">
        <f t="shared" si="48"/>
        <v>711</v>
      </c>
      <c r="B755" s="226"/>
      <c r="C755" s="226"/>
      <c r="D755" s="136">
        <v>42727</v>
      </c>
      <c r="E755" s="136">
        <v>42760</v>
      </c>
      <c r="F755" s="136">
        <v>42760</v>
      </c>
      <c r="G755" s="25">
        <f t="shared" si="46"/>
        <v>33</v>
      </c>
      <c r="H755" s="373">
        <v>8249</v>
      </c>
      <c r="I755" s="121">
        <f t="shared" si="47"/>
        <v>272217</v>
      </c>
      <c r="J755" s="16"/>
    </row>
    <row r="756" spans="1:10">
      <c r="A756" s="23">
        <f t="shared" si="48"/>
        <v>712</v>
      </c>
      <c r="B756" s="226"/>
      <c r="C756" s="226"/>
      <c r="D756" s="136">
        <v>42727</v>
      </c>
      <c r="E756" s="136">
        <v>42760</v>
      </c>
      <c r="F756" s="136">
        <v>42760</v>
      </c>
      <c r="G756" s="25">
        <f t="shared" si="46"/>
        <v>33</v>
      </c>
      <c r="H756" s="373">
        <v>7331.44</v>
      </c>
      <c r="I756" s="121">
        <f t="shared" si="47"/>
        <v>241937.52</v>
      </c>
      <c r="J756" s="16"/>
    </row>
    <row r="757" spans="1:10">
      <c r="A757" s="23">
        <f t="shared" si="48"/>
        <v>713</v>
      </c>
      <c r="B757" s="226"/>
      <c r="C757" s="226"/>
      <c r="D757" s="136">
        <v>42727</v>
      </c>
      <c r="E757" s="136">
        <v>42760</v>
      </c>
      <c r="F757" s="136">
        <v>42760</v>
      </c>
      <c r="G757" s="25">
        <f t="shared" si="46"/>
        <v>33</v>
      </c>
      <c r="H757" s="373">
        <v>7100.92</v>
      </c>
      <c r="I757" s="121">
        <f t="shared" si="47"/>
        <v>234330.36</v>
      </c>
      <c r="J757" s="16"/>
    </row>
    <row r="758" spans="1:10">
      <c r="A758" s="23">
        <f t="shared" si="48"/>
        <v>714</v>
      </c>
      <c r="B758" s="226"/>
      <c r="C758" s="226"/>
      <c r="D758" s="136">
        <v>42727</v>
      </c>
      <c r="E758" s="136">
        <v>42760</v>
      </c>
      <c r="F758" s="136">
        <v>42760</v>
      </c>
      <c r="G758" s="25">
        <f t="shared" si="46"/>
        <v>33</v>
      </c>
      <c r="H758" s="373">
        <v>8217.36</v>
      </c>
      <c r="I758" s="121">
        <f t="shared" si="47"/>
        <v>271172.88</v>
      </c>
      <c r="J758" s="16"/>
    </row>
    <row r="759" spans="1:10">
      <c r="A759" s="23">
        <f t="shared" si="48"/>
        <v>715</v>
      </c>
      <c r="B759" s="226"/>
      <c r="C759" s="226"/>
      <c r="D759" s="136">
        <v>42727</v>
      </c>
      <c r="E759" s="136">
        <v>42760</v>
      </c>
      <c r="F759" s="136">
        <v>42760</v>
      </c>
      <c r="G759" s="25">
        <f t="shared" si="46"/>
        <v>33</v>
      </c>
      <c r="H759" s="373">
        <v>7304.32</v>
      </c>
      <c r="I759" s="121">
        <f t="shared" si="47"/>
        <v>241042.56</v>
      </c>
      <c r="J759" s="16"/>
    </row>
    <row r="760" spans="1:10">
      <c r="A760" s="23">
        <f t="shared" si="48"/>
        <v>716</v>
      </c>
      <c r="B760" s="226"/>
      <c r="C760" s="226"/>
      <c r="D760" s="136">
        <v>42727</v>
      </c>
      <c r="E760" s="136">
        <v>42760</v>
      </c>
      <c r="F760" s="136">
        <v>42760</v>
      </c>
      <c r="G760" s="25">
        <f t="shared" si="46"/>
        <v>33</v>
      </c>
      <c r="H760" s="373">
        <v>7448.96</v>
      </c>
      <c r="I760" s="121">
        <f t="shared" si="47"/>
        <v>245815.67999999999</v>
      </c>
      <c r="J760" s="16"/>
    </row>
    <row r="761" spans="1:10">
      <c r="A761" s="23">
        <f t="shared" si="48"/>
        <v>717</v>
      </c>
      <c r="B761" s="226"/>
      <c r="C761" s="226"/>
      <c r="D761" s="136">
        <v>42727</v>
      </c>
      <c r="E761" s="136">
        <v>42760</v>
      </c>
      <c r="F761" s="136">
        <v>42760</v>
      </c>
      <c r="G761" s="25">
        <f t="shared" si="46"/>
        <v>33</v>
      </c>
      <c r="H761" s="373">
        <v>7100.92</v>
      </c>
      <c r="I761" s="121">
        <f t="shared" si="47"/>
        <v>234330.36</v>
      </c>
      <c r="J761" s="16"/>
    </row>
    <row r="762" spans="1:10">
      <c r="A762" s="23">
        <f t="shared" si="48"/>
        <v>718</v>
      </c>
      <c r="B762" s="226"/>
      <c r="C762" s="226"/>
      <c r="D762" s="136">
        <v>42727</v>
      </c>
      <c r="E762" s="136">
        <v>42760</v>
      </c>
      <c r="F762" s="136">
        <v>42760</v>
      </c>
      <c r="G762" s="25">
        <f t="shared" si="46"/>
        <v>33</v>
      </c>
      <c r="H762" s="373">
        <v>7846.72</v>
      </c>
      <c r="I762" s="121">
        <f t="shared" si="47"/>
        <v>258941.76</v>
      </c>
      <c r="J762" s="16"/>
    </row>
    <row r="763" spans="1:10">
      <c r="A763" s="23">
        <f t="shared" si="48"/>
        <v>719</v>
      </c>
      <c r="B763" s="226"/>
      <c r="C763" s="226"/>
      <c r="D763" s="136">
        <v>42727</v>
      </c>
      <c r="E763" s="136">
        <v>42760</v>
      </c>
      <c r="F763" s="136">
        <v>42760</v>
      </c>
      <c r="G763" s="25">
        <f t="shared" si="46"/>
        <v>33</v>
      </c>
      <c r="H763" s="373">
        <v>7900.96</v>
      </c>
      <c r="I763" s="121">
        <f t="shared" si="47"/>
        <v>260731.68</v>
      </c>
      <c r="J763" s="16"/>
    </row>
    <row r="764" spans="1:10">
      <c r="A764" s="23">
        <f t="shared" si="48"/>
        <v>720</v>
      </c>
      <c r="B764" s="226"/>
      <c r="C764" s="226"/>
      <c r="D764" s="136">
        <v>42727</v>
      </c>
      <c r="E764" s="136">
        <v>42760</v>
      </c>
      <c r="F764" s="136">
        <v>42760</v>
      </c>
      <c r="G764" s="25">
        <f t="shared" si="46"/>
        <v>33</v>
      </c>
      <c r="H764" s="373">
        <v>7367.6</v>
      </c>
      <c r="I764" s="121">
        <f t="shared" si="47"/>
        <v>243130.8</v>
      </c>
      <c r="J764" s="16"/>
    </row>
    <row r="765" spans="1:10">
      <c r="A765" s="23">
        <f t="shared" si="48"/>
        <v>721</v>
      </c>
      <c r="B765" s="226"/>
      <c r="C765" s="226"/>
      <c r="D765" s="136">
        <v>42727</v>
      </c>
      <c r="E765" s="136">
        <v>42760</v>
      </c>
      <c r="F765" s="136">
        <v>42760</v>
      </c>
      <c r="G765" s="25">
        <f t="shared" si="46"/>
        <v>33</v>
      </c>
      <c r="H765" s="373">
        <v>7250.08</v>
      </c>
      <c r="I765" s="121">
        <f t="shared" si="47"/>
        <v>239252.64</v>
      </c>
      <c r="J765" s="16"/>
    </row>
    <row r="766" spans="1:10">
      <c r="A766" s="23">
        <f t="shared" si="48"/>
        <v>722</v>
      </c>
      <c r="B766" s="226"/>
      <c r="C766" s="226"/>
      <c r="D766" s="136">
        <v>42727</v>
      </c>
      <c r="E766" s="136">
        <v>42760</v>
      </c>
      <c r="F766" s="136">
        <v>42760</v>
      </c>
      <c r="G766" s="25">
        <f t="shared" si="46"/>
        <v>33</v>
      </c>
      <c r="H766" s="373">
        <v>7444.64</v>
      </c>
      <c r="I766" s="121">
        <f t="shared" si="47"/>
        <v>245673.12</v>
      </c>
      <c r="J766" s="16"/>
    </row>
    <row r="767" spans="1:10">
      <c r="A767" s="23">
        <f t="shared" si="48"/>
        <v>723</v>
      </c>
      <c r="B767" s="226"/>
      <c r="C767" s="226"/>
      <c r="D767" s="136">
        <v>42727</v>
      </c>
      <c r="E767" s="136">
        <v>42760</v>
      </c>
      <c r="F767" s="136">
        <v>42760</v>
      </c>
      <c r="G767" s="25">
        <f t="shared" si="46"/>
        <v>33</v>
      </c>
      <c r="H767" s="373">
        <v>7549.36</v>
      </c>
      <c r="I767" s="121">
        <f t="shared" si="47"/>
        <v>249128.88</v>
      </c>
      <c r="J767" s="16"/>
    </row>
    <row r="768" spans="1:10">
      <c r="A768" s="23">
        <f t="shared" si="48"/>
        <v>724</v>
      </c>
      <c r="B768" s="226"/>
      <c r="C768" s="226"/>
      <c r="D768" s="136">
        <v>42727</v>
      </c>
      <c r="E768" s="136">
        <v>42760</v>
      </c>
      <c r="F768" s="136">
        <v>42760</v>
      </c>
      <c r="G768" s="25">
        <f t="shared" si="46"/>
        <v>33</v>
      </c>
      <c r="H768" s="373">
        <v>7530.32</v>
      </c>
      <c r="I768" s="121">
        <f t="shared" si="47"/>
        <v>248500.56</v>
      </c>
      <c r="J768" s="16"/>
    </row>
    <row r="769" spans="1:10">
      <c r="A769" s="23">
        <f t="shared" si="48"/>
        <v>725</v>
      </c>
      <c r="B769" s="226"/>
      <c r="C769" s="226"/>
      <c r="D769" s="136">
        <v>42727</v>
      </c>
      <c r="E769" s="136">
        <v>42760</v>
      </c>
      <c r="F769" s="136">
        <v>42760</v>
      </c>
      <c r="G769" s="25">
        <f t="shared" si="46"/>
        <v>33</v>
      </c>
      <c r="H769" s="373">
        <v>7425.6</v>
      </c>
      <c r="I769" s="121">
        <f t="shared" si="47"/>
        <v>245044.8</v>
      </c>
      <c r="J769" s="16"/>
    </row>
    <row r="770" spans="1:10">
      <c r="A770" s="23">
        <f t="shared" si="48"/>
        <v>726</v>
      </c>
      <c r="B770" s="226"/>
      <c r="C770" s="226"/>
      <c r="D770" s="136">
        <v>42730</v>
      </c>
      <c r="E770" s="136">
        <v>42760</v>
      </c>
      <c r="F770" s="136">
        <v>42760</v>
      </c>
      <c r="G770" s="25">
        <f t="shared" si="46"/>
        <v>30</v>
      </c>
      <c r="H770" s="373">
        <v>5878.67</v>
      </c>
      <c r="I770" s="121">
        <f t="shared" si="47"/>
        <v>176360.1</v>
      </c>
      <c r="J770" s="16"/>
    </row>
    <row r="771" spans="1:10">
      <c r="A771" s="23">
        <f t="shared" si="48"/>
        <v>727</v>
      </c>
      <c r="B771" s="226"/>
      <c r="C771" s="226"/>
      <c r="D771" s="136">
        <v>42731</v>
      </c>
      <c r="E771" s="136">
        <v>42760</v>
      </c>
      <c r="F771" s="136">
        <v>42760</v>
      </c>
      <c r="G771" s="25">
        <f t="shared" si="46"/>
        <v>29</v>
      </c>
      <c r="H771" s="373">
        <v>7444.64</v>
      </c>
      <c r="I771" s="121">
        <f t="shared" si="47"/>
        <v>215894.56</v>
      </c>
      <c r="J771" s="16"/>
    </row>
    <row r="772" spans="1:10">
      <c r="A772" s="23">
        <f t="shared" si="48"/>
        <v>728</v>
      </c>
      <c r="B772" s="226"/>
      <c r="C772" s="226"/>
      <c r="D772" s="136">
        <v>42732</v>
      </c>
      <c r="E772" s="136">
        <v>42760</v>
      </c>
      <c r="F772" s="136">
        <v>42760</v>
      </c>
      <c r="G772" s="25">
        <f t="shared" si="46"/>
        <v>28</v>
      </c>
      <c r="H772" s="373">
        <v>6331.07</v>
      </c>
      <c r="I772" s="121">
        <f t="shared" si="47"/>
        <v>177269.96</v>
      </c>
      <c r="J772" s="16"/>
    </row>
    <row r="773" spans="1:10">
      <c r="A773" s="23">
        <f t="shared" si="48"/>
        <v>729</v>
      </c>
      <c r="B773" s="226"/>
      <c r="C773" s="226"/>
      <c r="D773" s="136">
        <v>42732</v>
      </c>
      <c r="E773" s="136">
        <v>42760</v>
      </c>
      <c r="F773" s="136">
        <v>42760</v>
      </c>
      <c r="G773" s="25">
        <f t="shared" si="46"/>
        <v>28</v>
      </c>
      <c r="H773" s="373">
        <v>6216.12</v>
      </c>
      <c r="I773" s="121">
        <f t="shared" si="47"/>
        <v>174051.36</v>
      </c>
      <c r="J773" s="16"/>
    </row>
    <row r="774" spans="1:10">
      <c r="A774" s="23">
        <f t="shared" si="48"/>
        <v>730</v>
      </c>
      <c r="B774" s="226"/>
      <c r="C774" s="226"/>
      <c r="D774" s="136">
        <v>42732</v>
      </c>
      <c r="E774" s="136">
        <v>42760</v>
      </c>
      <c r="F774" s="136">
        <v>42760</v>
      </c>
      <c r="G774" s="25">
        <f t="shared" si="46"/>
        <v>28</v>
      </c>
      <c r="H774" s="373">
        <v>6349.45</v>
      </c>
      <c r="I774" s="121">
        <f t="shared" si="47"/>
        <v>177784.6</v>
      </c>
      <c r="J774" s="16"/>
    </row>
    <row r="775" spans="1:10">
      <c r="A775" s="23">
        <f t="shared" si="48"/>
        <v>731</v>
      </c>
      <c r="B775" s="226"/>
      <c r="C775" s="226"/>
      <c r="D775" s="136">
        <v>42732</v>
      </c>
      <c r="E775" s="136">
        <v>42760</v>
      </c>
      <c r="F775" s="136">
        <v>42760</v>
      </c>
      <c r="G775" s="25">
        <f t="shared" si="46"/>
        <v>28</v>
      </c>
      <c r="H775" s="373">
        <v>6298.23</v>
      </c>
      <c r="I775" s="121">
        <f t="shared" si="47"/>
        <v>176350.44</v>
      </c>
      <c r="J775" s="16"/>
    </row>
    <row r="776" spans="1:10">
      <c r="A776" s="23">
        <f t="shared" si="48"/>
        <v>732</v>
      </c>
      <c r="B776" s="226"/>
      <c r="C776" s="226"/>
      <c r="D776" s="136">
        <v>42732</v>
      </c>
      <c r="E776" s="136">
        <v>42760</v>
      </c>
      <c r="F776" s="136">
        <v>42760</v>
      </c>
      <c r="G776" s="25">
        <f t="shared" si="46"/>
        <v>28</v>
      </c>
      <c r="H776" s="373">
        <v>6286.89</v>
      </c>
      <c r="I776" s="121">
        <f t="shared" si="47"/>
        <v>176032.92</v>
      </c>
      <c r="J776" s="16"/>
    </row>
    <row r="777" spans="1:10">
      <c r="A777" s="23">
        <f t="shared" si="48"/>
        <v>733</v>
      </c>
      <c r="B777" s="226"/>
      <c r="C777" s="226"/>
      <c r="D777" s="136">
        <v>42732</v>
      </c>
      <c r="E777" s="136">
        <v>42760</v>
      </c>
      <c r="F777" s="136">
        <v>42760</v>
      </c>
      <c r="G777" s="25">
        <f t="shared" si="46"/>
        <v>28</v>
      </c>
      <c r="H777" s="373">
        <v>6388.16</v>
      </c>
      <c r="I777" s="121">
        <f t="shared" si="47"/>
        <v>178868.48000000001</v>
      </c>
      <c r="J777" s="16"/>
    </row>
    <row r="778" spans="1:10">
      <c r="A778" s="23">
        <f t="shared" si="48"/>
        <v>734</v>
      </c>
      <c r="B778" s="226"/>
      <c r="C778" s="226"/>
      <c r="D778" s="136">
        <v>42732</v>
      </c>
      <c r="E778" s="136">
        <v>42760</v>
      </c>
      <c r="F778" s="136">
        <v>42760</v>
      </c>
      <c r="G778" s="25">
        <f t="shared" si="46"/>
        <v>28</v>
      </c>
      <c r="H778" s="373">
        <v>8163.12</v>
      </c>
      <c r="I778" s="121">
        <f t="shared" si="47"/>
        <v>228567.36</v>
      </c>
      <c r="J778" s="16"/>
    </row>
    <row r="779" spans="1:10">
      <c r="A779" s="23">
        <f t="shared" si="48"/>
        <v>735</v>
      </c>
      <c r="B779" s="226"/>
      <c r="C779" s="226"/>
      <c r="D779" s="136">
        <v>42732</v>
      </c>
      <c r="E779" s="136">
        <v>42760</v>
      </c>
      <c r="F779" s="136">
        <v>42760</v>
      </c>
      <c r="G779" s="25">
        <f t="shared" si="46"/>
        <v>28</v>
      </c>
      <c r="H779" s="373">
        <v>7448.96</v>
      </c>
      <c r="I779" s="121">
        <f t="shared" si="47"/>
        <v>208570.88</v>
      </c>
      <c r="J779" s="16"/>
    </row>
    <row r="780" spans="1:10">
      <c r="A780" s="23">
        <f t="shared" si="48"/>
        <v>736</v>
      </c>
      <c r="B780" s="226"/>
      <c r="C780" s="226"/>
      <c r="D780" s="136">
        <v>42732</v>
      </c>
      <c r="E780" s="136">
        <v>42760</v>
      </c>
      <c r="F780" s="136">
        <v>42760</v>
      </c>
      <c r="G780" s="25">
        <f t="shared" si="46"/>
        <v>28</v>
      </c>
      <c r="H780" s="373">
        <v>7625.52</v>
      </c>
      <c r="I780" s="121">
        <f t="shared" si="47"/>
        <v>213514.56</v>
      </c>
      <c r="J780" s="16"/>
    </row>
    <row r="781" spans="1:10">
      <c r="A781" s="23">
        <f t="shared" si="48"/>
        <v>737</v>
      </c>
      <c r="B781" s="226"/>
      <c r="C781" s="226"/>
      <c r="D781" s="136">
        <v>42732</v>
      </c>
      <c r="E781" s="136">
        <v>42760</v>
      </c>
      <c r="F781" s="136">
        <v>42760</v>
      </c>
      <c r="G781" s="25">
        <f t="shared" si="46"/>
        <v>28</v>
      </c>
      <c r="H781" s="373">
        <v>7577.92</v>
      </c>
      <c r="I781" s="121">
        <f t="shared" si="47"/>
        <v>212181.76000000001</v>
      </c>
      <c r="J781" s="16"/>
    </row>
    <row r="782" spans="1:10">
      <c r="A782" s="23">
        <f t="shared" si="48"/>
        <v>738</v>
      </c>
      <c r="B782" s="226"/>
      <c r="C782" s="226"/>
      <c r="D782" s="136">
        <v>42732</v>
      </c>
      <c r="E782" s="136">
        <v>42760</v>
      </c>
      <c r="F782" s="136">
        <v>42760</v>
      </c>
      <c r="G782" s="25">
        <f t="shared" si="46"/>
        <v>28</v>
      </c>
      <c r="H782" s="373">
        <v>7692.16</v>
      </c>
      <c r="I782" s="121">
        <f t="shared" si="47"/>
        <v>215380.48000000001</v>
      </c>
      <c r="J782" s="16"/>
    </row>
    <row r="783" spans="1:10">
      <c r="A783" s="23">
        <f t="shared" si="48"/>
        <v>739</v>
      </c>
      <c r="B783" s="226"/>
      <c r="C783" s="226"/>
      <c r="D783" s="136">
        <v>42732</v>
      </c>
      <c r="E783" s="136">
        <v>42760</v>
      </c>
      <c r="F783" s="136">
        <v>42760</v>
      </c>
      <c r="G783" s="25">
        <f t="shared" si="46"/>
        <v>28</v>
      </c>
      <c r="H783" s="373">
        <v>7587.44</v>
      </c>
      <c r="I783" s="121">
        <f t="shared" si="47"/>
        <v>212448.32</v>
      </c>
      <c r="J783" s="16"/>
    </row>
    <row r="784" spans="1:10">
      <c r="A784" s="23">
        <f t="shared" si="48"/>
        <v>740</v>
      </c>
      <c r="B784" s="226"/>
      <c r="C784" s="226"/>
      <c r="D784" s="136">
        <v>42733</v>
      </c>
      <c r="E784" s="136">
        <v>42760</v>
      </c>
      <c r="F784" s="136">
        <v>42760</v>
      </c>
      <c r="G784" s="25">
        <f t="shared" si="46"/>
        <v>27</v>
      </c>
      <c r="H784" s="373">
        <v>8113.4</v>
      </c>
      <c r="I784" s="121">
        <f t="shared" si="47"/>
        <v>219061.8</v>
      </c>
      <c r="J784" s="16"/>
    </row>
    <row r="785" spans="1:10">
      <c r="A785" s="23">
        <f t="shared" si="48"/>
        <v>741</v>
      </c>
      <c r="B785" s="226"/>
      <c r="C785" s="226"/>
      <c r="D785" s="136">
        <v>42733</v>
      </c>
      <c r="E785" s="136">
        <v>42760</v>
      </c>
      <c r="F785" s="136">
        <v>42760</v>
      </c>
      <c r="G785" s="25">
        <f t="shared" si="46"/>
        <v>27</v>
      </c>
      <c r="H785" s="373">
        <v>8181.2</v>
      </c>
      <c r="I785" s="121">
        <f t="shared" si="47"/>
        <v>220892.4</v>
      </c>
      <c r="J785" s="16"/>
    </row>
    <row r="786" spans="1:10">
      <c r="A786" s="23">
        <f t="shared" si="48"/>
        <v>742</v>
      </c>
      <c r="B786" s="226"/>
      <c r="C786" s="226"/>
      <c r="D786" s="136">
        <v>42733</v>
      </c>
      <c r="E786" s="136">
        <v>42760</v>
      </c>
      <c r="F786" s="136">
        <v>42760</v>
      </c>
      <c r="G786" s="25">
        <f t="shared" si="46"/>
        <v>27</v>
      </c>
      <c r="H786" s="373">
        <v>7482.72</v>
      </c>
      <c r="I786" s="121">
        <f t="shared" si="47"/>
        <v>202033.44</v>
      </c>
      <c r="J786" s="16"/>
    </row>
    <row r="787" spans="1:10">
      <c r="A787" s="23">
        <f t="shared" si="48"/>
        <v>743</v>
      </c>
      <c r="B787" s="226"/>
      <c r="C787" s="226"/>
      <c r="D787" s="136">
        <v>42733</v>
      </c>
      <c r="E787" s="136">
        <v>42760</v>
      </c>
      <c r="F787" s="136">
        <v>42760</v>
      </c>
      <c r="G787" s="25">
        <f t="shared" si="46"/>
        <v>27</v>
      </c>
      <c r="H787" s="373">
        <v>7520.8</v>
      </c>
      <c r="I787" s="121">
        <f t="shared" si="47"/>
        <v>203061.6</v>
      </c>
      <c r="J787" s="16"/>
    </row>
    <row r="788" spans="1:10">
      <c r="A788" s="23">
        <f t="shared" si="48"/>
        <v>744</v>
      </c>
      <c r="B788" s="226"/>
      <c r="C788" s="226"/>
      <c r="D788" s="136">
        <v>42733</v>
      </c>
      <c r="E788" s="136">
        <v>42760</v>
      </c>
      <c r="F788" s="136">
        <v>42760</v>
      </c>
      <c r="G788" s="25">
        <f t="shared" si="46"/>
        <v>27</v>
      </c>
      <c r="H788" s="373">
        <v>7654.08</v>
      </c>
      <c r="I788" s="121">
        <f t="shared" si="47"/>
        <v>206660.16</v>
      </c>
      <c r="J788" s="16"/>
    </row>
    <row r="789" spans="1:10">
      <c r="A789" s="23">
        <f t="shared" si="48"/>
        <v>745</v>
      </c>
      <c r="B789" s="226"/>
      <c r="C789" s="226"/>
      <c r="D789" s="136">
        <v>42733</v>
      </c>
      <c r="E789" s="136">
        <v>42760</v>
      </c>
      <c r="F789" s="136">
        <v>42760</v>
      </c>
      <c r="G789" s="25">
        <f t="shared" si="46"/>
        <v>27</v>
      </c>
      <c r="H789" s="373">
        <v>7596.96</v>
      </c>
      <c r="I789" s="121">
        <f t="shared" si="47"/>
        <v>205117.92</v>
      </c>
      <c r="J789" s="16"/>
    </row>
    <row r="790" spans="1:10">
      <c r="A790" s="23">
        <f t="shared" si="48"/>
        <v>746</v>
      </c>
      <c r="B790" s="226"/>
      <c r="C790" s="226"/>
      <c r="D790" s="136">
        <v>42733</v>
      </c>
      <c r="E790" s="136">
        <v>42760</v>
      </c>
      <c r="F790" s="136">
        <v>42760</v>
      </c>
      <c r="G790" s="25">
        <f t="shared" si="46"/>
        <v>27</v>
      </c>
      <c r="H790" s="373">
        <v>7539.84</v>
      </c>
      <c r="I790" s="121">
        <f t="shared" si="47"/>
        <v>203575.67999999999</v>
      </c>
      <c r="J790" s="16"/>
    </row>
    <row r="791" spans="1:10">
      <c r="A791" s="23">
        <f t="shared" si="48"/>
        <v>747</v>
      </c>
      <c r="B791" s="226"/>
      <c r="C791" s="226"/>
      <c r="D791" s="136">
        <v>42733</v>
      </c>
      <c r="E791" s="136">
        <v>42760</v>
      </c>
      <c r="F791" s="136">
        <v>42760</v>
      </c>
      <c r="G791" s="25">
        <f t="shared" si="46"/>
        <v>27</v>
      </c>
      <c r="H791" s="373">
        <v>7539.84</v>
      </c>
      <c r="I791" s="121">
        <f t="shared" si="47"/>
        <v>203575.67999999999</v>
      </c>
      <c r="J791" s="16"/>
    </row>
    <row r="792" spans="1:10">
      <c r="A792" s="23">
        <f t="shared" si="48"/>
        <v>748</v>
      </c>
      <c r="B792" s="226"/>
      <c r="C792" s="226"/>
      <c r="D792" s="136">
        <v>42733</v>
      </c>
      <c r="E792" s="136">
        <v>42760</v>
      </c>
      <c r="F792" s="136">
        <v>42760</v>
      </c>
      <c r="G792" s="25">
        <f t="shared" si="46"/>
        <v>27</v>
      </c>
      <c r="H792" s="373">
        <v>7806.4</v>
      </c>
      <c r="I792" s="121">
        <f t="shared" si="47"/>
        <v>210772.8</v>
      </c>
      <c r="J792" s="16"/>
    </row>
    <row r="793" spans="1:10">
      <c r="A793" s="23">
        <f t="shared" si="48"/>
        <v>749</v>
      </c>
      <c r="B793" s="226"/>
      <c r="C793" s="226"/>
      <c r="D793" s="136">
        <v>42733</v>
      </c>
      <c r="E793" s="136">
        <v>42760</v>
      </c>
      <c r="F793" s="136">
        <v>42760</v>
      </c>
      <c r="G793" s="25">
        <f t="shared" si="46"/>
        <v>27</v>
      </c>
      <c r="H793" s="373">
        <v>7730.24</v>
      </c>
      <c r="I793" s="121">
        <f t="shared" si="47"/>
        <v>208716.48</v>
      </c>
      <c r="J793" s="16"/>
    </row>
    <row r="794" spans="1:10">
      <c r="A794" s="23">
        <f t="shared" si="48"/>
        <v>750</v>
      </c>
      <c r="B794" s="226"/>
      <c r="C794" s="226"/>
      <c r="D794" s="136">
        <v>42733</v>
      </c>
      <c r="E794" s="136">
        <v>42760</v>
      </c>
      <c r="F794" s="136">
        <v>42760</v>
      </c>
      <c r="G794" s="25">
        <f t="shared" si="46"/>
        <v>27</v>
      </c>
      <c r="H794" s="373">
        <v>7511.28</v>
      </c>
      <c r="I794" s="121">
        <f t="shared" si="47"/>
        <v>202804.56</v>
      </c>
      <c r="J794" s="16"/>
    </row>
    <row r="795" spans="1:10">
      <c r="A795" s="23">
        <f t="shared" si="48"/>
        <v>751</v>
      </c>
      <c r="B795" s="226"/>
      <c r="C795" s="226"/>
      <c r="D795" s="136">
        <v>42733</v>
      </c>
      <c r="E795" s="136">
        <v>42760</v>
      </c>
      <c r="F795" s="136">
        <v>42760</v>
      </c>
      <c r="G795" s="25">
        <f t="shared" si="46"/>
        <v>27</v>
      </c>
      <c r="H795" s="373">
        <v>7425.6</v>
      </c>
      <c r="I795" s="121">
        <f t="shared" si="47"/>
        <v>200491.2</v>
      </c>
      <c r="J795" s="16"/>
    </row>
    <row r="796" spans="1:10">
      <c r="A796" s="23">
        <f t="shared" si="48"/>
        <v>752</v>
      </c>
      <c r="B796" s="226"/>
      <c r="C796" s="226"/>
      <c r="D796" s="136">
        <v>42734</v>
      </c>
      <c r="E796" s="136">
        <v>42760</v>
      </c>
      <c r="F796" s="136">
        <v>42760</v>
      </c>
      <c r="G796" s="25">
        <f t="shared" si="46"/>
        <v>26</v>
      </c>
      <c r="H796" s="373">
        <v>7132.56</v>
      </c>
      <c r="I796" s="121">
        <f t="shared" si="47"/>
        <v>185446.56</v>
      </c>
      <c r="J796" s="16"/>
    </row>
    <row r="797" spans="1:10">
      <c r="A797" s="23">
        <f t="shared" si="48"/>
        <v>753</v>
      </c>
      <c r="B797" s="226"/>
      <c r="C797" s="226"/>
      <c r="D797" s="136">
        <v>42734</v>
      </c>
      <c r="E797" s="136">
        <v>42760</v>
      </c>
      <c r="F797" s="136">
        <v>42760</v>
      </c>
      <c r="G797" s="25">
        <f t="shared" si="46"/>
        <v>26</v>
      </c>
      <c r="H797" s="373">
        <v>8321.32</v>
      </c>
      <c r="I797" s="121">
        <f t="shared" si="47"/>
        <v>216354.32</v>
      </c>
      <c r="J797" s="16"/>
    </row>
    <row r="798" spans="1:10">
      <c r="A798" s="23">
        <f t="shared" si="48"/>
        <v>754</v>
      </c>
      <c r="B798" s="226"/>
      <c r="C798" s="226"/>
      <c r="D798" s="136">
        <v>42734</v>
      </c>
      <c r="E798" s="136">
        <v>42760</v>
      </c>
      <c r="F798" s="136">
        <v>42760</v>
      </c>
      <c r="G798" s="25">
        <f t="shared" si="46"/>
        <v>26</v>
      </c>
      <c r="H798" s="373">
        <v>8316.7999999999993</v>
      </c>
      <c r="I798" s="121">
        <f t="shared" si="47"/>
        <v>216236.79999999999</v>
      </c>
      <c r="J798" s="16"/>
    </row>
    <row r="799" spans="1:10">
      <c r="A799" s="23">
        <f t="shared" si="48"/>
        <v>755</v>
      </c>
      <c r="B799" s="226"/>
      <c r="C799" s="226"/>
      <c r="D799" s="136">
        <v>42734</v>
      </c>
      <c r="E799" s="136">
        <v>42760</v>
      </c>
      <c r="F799" s="136">
        <v>42760</v>
      </c>
      <c r="G799" s="25">
        <f t="shared" si="46"/>
        <v>26</v>
      </c>
      <c r="H799" s="373">
        <v>8262.56</v>
      </c>
      <c r="I799" s="121">
        <f t="shared" si="47"/>
        <v>214826.56</v>
      </c>
      <c r="J799" s="16"/>
    </row>
    <row r="800" spans="1:10">
      <c r="A800" s="23">
        <f t="shared" si="48"/>
        <v>756</v>
      </c>
      <c r="B800" s="226"/>
      <c r="C800" s="226"/>
      <c r="D800" s="136">
        <v>42734</v>
      </c>
      <c r="E800" s="136">
        <v>42760</v>
      </c>
      <c r="F800" s="136">
        <v>42760</v>
      </c>
      <c r="G800" s="25">
        <f t="shared" ref="G800:G851" si="49">F800-D800</f>
        <v>26</v>
      </c>
      <c r="H800" s="373">
        <v>7250.08</v>
      </c>
      <c r="I800" s="121">
        <f t="shared" ref="I800:I851" si="50">ROUND(G800*H800,2)</f>
        <v>188502.08</v>
      </c>
      <c r="J800" s="16"/>
    </row>
    <row r="801" spans="1:10">
      <c r="A801" s="23">
        <f t="shared" ref="A801:A852" si="51">A800+1</f>
        <v>757</v>
      </c>
      <c r="B801" s="226"/>
      <c r="C801" s="226"/>
      <c r="D801" s="136">
        <v>42734</v>
      </c>
      <c r="E801" s="136">
        <v>42760</v>
      </c>
      <c r="F801" s="136">
        <v>42760</v>
      </c>
      <c r="G801" s="25">
        <f t="shared" si="49"/>
        <v>26</v>
      </c>
      <c r="H801" s="373">
        <v>8267.08</v>
      </c>
      <c r="I801" s="121">
        <f t="shared" si="50"/>
        <v>214944.08</v>
      </c>
      <c r="J801" s="16"/>
    </row>
    <row r="802" spans="1:10">
      <c r="A802" s="23">
        <f t="shared" si="51"/>
        <v>758</v>
      </c>
      <c r="B802" s="226"/>
      <c r="C802" s="226"/>
      <c r="D802" s="136">
        <v>42734</v>
      </c>
      <c r="E802" s="136">
        <v>42760</v>
      </c>
      <c r="F802" s="136">
        <v>42760</v>
      </c>
      <c r="G802" s="25">
        <f t="shared" si="49"/>
        <v>26</v>
      </c>
      <c r="H802" s="373">
        <v>8271.6</v>
      </c>
      <c r="I802" s="121">
        <f t="shared" si="50"/>
        <v>215061.6</v>
      </c>
      <c r="J802" s="16"/>
    </row>
    <row r="803" spans="1:10">
      <c r="A803" s="23">
        <f t="shared" si="51"/>
        <v>759</v>
      </c>
      <c r="B803" s="226"/>
      <c r="C803" s="226"/>
      <c r="D803" s="136">
        <v>42734</v>
      </c>
      <c r="E803" s="136">
        <v>42760</v>
      </c>
      <c r="F803" s="136">
        <v>42760</v>
      </c>
      <c r="G803" s="25">
        <f t="shared" si="49"/>
        <v>26</v>
      </c>
      <c r="H803" s="373">
        <v>7692.16</v>
      </c>
      <c r="I803" s="121">
        <f t="shared" si="50"/>
        <v>199996.16</v>
      </c>
      <c r="J803" s="16"/>
    </row>
    <row r="804" spans="1:10">
      <c r="A804" s="23">
        <f t="shared" si="51"/>
        <v>760</v>
      </c>
      <c r="B804" s="226"/>
      <c r="C804" s="226"/>
      <c r="D804" s="136">
        <v>42734</v>
      </c>
      <c r="E804" s="136">
        <v>42760</v>
      </c>
      <c r="F804" s="136">
        <v>42760</v>
      </c>
      <c r="G804" s="25">
        <f t="shared" si="49"/>
        <v>26</v>
      </c>
      <c r="H804" s="373">
        <v>7768.32</v>
      </c>
      <c r="I804" s="121">
        <f t="shared" si="50"/>
        <v>201976.32000000001</v>
      </c>
      <c r="J804" s="16"/>
    </row>
    <row r="805" spans="1:10">
      <c r="A805" s="23">
        <f t="shared" si="51"/>
        <v>761</v>
      </c>
      <c r="B805" s="226"/>
      <c r="C805" s="226"/>
      <c r="D805" s="136">
        <v>42735</v>
      </c>
      <c r="E805" s="136">
        <v>42760</v>
      </c>
      <c r="F805" s="136">
        <v>42760</v>
      </c>
      <c r="G805" s="25">
        <f t="shared" si="49"/>
        <v>25</v>
      </c>
      <c r="H805" s="373">
        <v>8181.2</v>
      </c>
      <c r="I805" s="121">
        <f t="shared" si="50"/>
        <v>204530</v>
      </c>
      <c r="J805" s="16"/>
    </row>
    <row r="806" spans="1:10">
      <c r="A806" s="23">
        <f t="shared" si="51"/>
        <v>762</v>
      </c>
      <c r="B806" s="226"/>
      <c r="C806" s="226"/>
      <c r="D806" s="136">
        <v>42735</v>
      </c>
      <c r="E806" s="136">
        <v>42760</v>
      </c>
      <c r="F806" s="136">
        <v>42760</v>
      </c>
      <c r="G806" s="25">
        <f t="shared" si="49"/>
        <v>25</v>
      </c>
      <c r="H806" s="373">
        <v>7399.24</v>
      </c>
      <c r="I806" s="121">
        <f t="shared" si="50"/>
        <v>184981</v>
      </c>
      <c r="J806" s="16"/>
    </row>
    <row r="807" spans="1:10">
      <c r="A807" s="23">
        <f t="shared" si="51"/>
        <v>763</v>
      </c>
      <c r="B807" s="226"/>
      <c r="C807" s="226"/>
      <c r="D807" s="136">
        <v>42735</v>
      </c>
      <c r="E807" s="136">
        <v>42760</v>
      </c>
      <c r="F807" s="136">
        <v>42760</v>
      </c>
      <c r="G807" s="25">
        <f t="shared" si="49"/>
        <v>25</v>
      </c>
      <c r="H807" s="373">
        <v>8167.64</v>
      </c>
      <c r="I807" s="121">
        <f t="shared" si="50"/>
        <v>204191</v>
      </c>
      <c r="J807" s="16"/>
    </row>
    <row r="808" spans="1:10">
      <c r="A808" s="23">
        <f t="shared" si="51"/>
        <v>764</v>
      </c>
      <c r="B808" s="226"/>
      <c r="C808" s="226"/>
      <c r="D808" s="136">
        <v>42735</v>
      </c>
      <c r="E808" s="136">
        <v>42760</v>
      </c>
      <c r="F808" s="136">
        <v>42760</v>
      </c>
      <c r="G808" s="25">
        <f t="shared" si="49"/>
        <v>25</v>
      </c>
      <c r="H808" s="373">
        <v>7376.64</v>
      </c>
      <c r="I808" s="121">
        <f t="shared" si="50"/>
        <v>184416</v>
      </c>
      <c r="J808" s="16"/>
    </row>
    <row r="809" spans="1:10">
      <c r="A809" s="23">
        <f t="shared" si="51"/>
        <v>765</v>
      </c>
      <c r="B809" s="226"/>
      <c r="C809" s="226"/>
      <c r="D809" s="136">
        <v>42735</v>
      </c>
      <c r="E809" s="136">
        <v>42760</v>
      </c>
      <c r="F809" s="136">
        <v>42760</v>
      </c>
      <c r="G809" s="25">
        <f t="shared" si="49"/>
        <v>25</v>
      </c>
      <c r="H809" s="373">
        <v>7268.16</v>
      </c>
      <c r="I809" s="121">
        <f t="shared" si="50"/>
        <v>181704</v>
      </c>
      <c r="J809" s="16"/>
    </row>
    <row r="810" spans="1:10">
      <c r="A810" s="23">
        <f t="shared" si="51"/>
        <v>766</v>
      </c>
      <c r="B810" s="226"/>
      <c r="C810" s="226"/>
      <c r="D810" s="136">
        <v>42735</v>
      </c>
      <c r="E810" s="136">
        <v>42760</v>
      </c>
      <c r="F810" s="136">
        <v>42760</v>
      </c>
      <c r="G810" s="25">
        <f t="shared" si="49"/>
        <v>25</v>
      </c>
      <c r="H810" s="373">
        <v>7995.88</v>
      </c>
      <c r="I810" s="121">
        <f t="shared" si="50"/>
        <v>199897</v>
      </c>
      <c r="J810" s="16"/>
    </row>
    <row r="811" spans="1:10">
      <c r="A811" s="23">
        <f t="shared" si="51"/>
        <v>767</v>
      </c>
      <c r="B811" s="226"/>
      <c r="C811" s="226"/>
      <c r="D811" s="136">
        <v>42735</v>
      </c>
      <c r="E811" s="136">
        <v>42760</v>
      </c>
      <c r="F811" s="136">
        <v>42760</v>
      </c>
      <c r="G811" s="25">
        <f t="shared" si="49"/>
        <v>25</v>
      </c>
      <c r="H811" s="373">
        <v>8538.2800000000007</v>
      </c>
      <c r="I811" s="121">
        <f t="shared" si="50"/>
        <v>213457</v>
      </c>
      <c r="J811" s="16"/>
    </row>
    <row r="812" spans="1:10">
      <c r="A812" s="23">
        <f t="shared" si="51"/>
        <v>768</v>
      </c>
      <c r="B812" s="226"/>
      <c r="C812" s="226"/>
      <c r="D812" s="136">
        <v>42735</v>
      </c>
      <c r="E812" s="136">
        <v>42760</v>
      </c>
      <c r="F812" s="136">
        <v>42760</v>
      </c>
      <c r="G812" s="25">
        <f t="shared" si="49"/>
        <v>25</v>
      </c>
      <c r="H812" s="373">
        <v>7331.44</v>
      </c>
      <c r="I812" s="121">
        <f t="shared" si="50"/>
        <v>183286</v>
      </c>
      <c r="J812" s="16"/>
    </row>
    <row r="813" spans="1:10">
      <c r="A813" s="23">
        <f t="shared" si="51"/>
        <v>769</v>
      </c>
      <c r="B813" s="226"/>
      <c r="C813" s="226"/>
      <c r="D813" s="136">
        <v>42735</v>
      </c>
      <c r="E813" s="136">
        <v>42760</v>
      </c>
      <c r="F813" s="136">
        <v>42760</v>
      </c>
      <c r="G813" s="25">
        <f t="shared" si="49"/>
        <v>25</v>
      </c>
      <c r="H813" s="373">
        <v>8009.44</v>
      </c>
      <c r="I813" s="121">
        <f t="shared" si="50"/>
        <v>200236</v>
      </c>
      <c r="J813" s="16"/>
    </row>
    <row r="814" spans="1:10">
      <c r="A814" s="23">
        <f t="shared" si="51"/>
        <v>770</v>
      </c>
      <c r="B814" s="226"/>
      <c r="C814" s="226"/>
      <c r="D814" s="136">
        <v>42735</v>
      </c>
      <c r="E814" s="136">
        <v>42760</v>
      </c>
      <c r="F814" s="136">
        <v>42760</v>
      </c>
      <c r="G814" s="25">
        <f t="shared" si="49"/>
        <v>25</v>
      </c>
      <c r="H814" s="373">
        <v>7453.48</v>
      </c>
      <c r="I814" s="121">
        <f t="shared" si="50"/>
        <v>186337</v>
      </c>
      <c r="J814" s="16"/>
    </row>
    <row r="815" spans="1:10">
      <c r="A815" s="23">
        <f t="shared" si="51"/>
        <v>771</v>
      </c>
      <c r="B815" s="226"/>
      <c r="C815" s="226"/>
      <c r="D815" s="136">
        <v>42738</v>
      </c>
      <c r="E815" s="136">
        <v>42760</v>
      </c>
      <c r="F815" s="136">
        <v>42760</v>
      </c>
      <c r="G815" s="25">
        <f t="shared" si="49"/>
        <v>22</v>
      </c>
      <c r="H815" s="373">
        <v>5935.73</v>
      </c>
      <c r="I815" s="121">
        <f t="shared" si="50"/>
        <v>130586.06</v>
      </c>
      <c r="J815" s="16"/>
    </row>
    <row r="816" spans="1:10">
      <c r="A816" s="23">
        <f t="shared" si="51"/>
        <v>772</v>
      </c>
      <c r="B816" s="226"/>
      <c r="C816" s="226"/>
      <c r="D816" s="136">
        <v>42738</v>
      </c>
      <c r="E816" s="136">
        <v>42760</v>
      </c>
      <c r="F816" s="136">
        <v>42760</v>
      </c>
      <c r="G816" s="25">
        <f t="shared" si="49"/>
        <v>22</v>
      </c>
      <c r="H816" s="373">
        <v>5935.35</v>
      </c>
      <c r="I816" s="121">
        <f t="shared" si="50"/>
        <v>130577.7</v>
      </c>
      <c r="J816" s="16"/>
    </row>
    <row r="817" spans="1:10">
      <c r="A817" s="23">
        <f t="shared" si="51"/>
        <v>773</v>
      </c>
      <c r="B817" s="226"/>
      <c r="C817" s="226"/>
      <c r="D817" s="136">
        <v>42738</v>
      </c>
      <c r="E817" s="136">
        <v>42760</v>
      </c>
      <c r="F817" s="136">
        <v>42760</v>
      </c>
      <c r="G817" s="25">
        <f t="shared" si="49"/>
        <v>22</v>
      </c>
      <c r="H817" s="373">
        <v>7492.08</v>
      </c>
      <c r="I817" s="121">
        <f t="shared" si="50"/>
        <v>164825.76</v>
      </c>
      <c r="J817" s="16"/>
    </row>
    <row r="818" spans="1:10">
      <c r="A818" s="23">
        <f t="shared" si="51"/>
        <v>774</v>
      </c>
      <c r="B818" s="226"/>
      <c r="C818" s="226"/>
      <c r="D818" s="136">
        <v>42738</v>
      </c>
      <c r="E818" s="136">
        <v>42760</v>
      </c>
      <c r="F818" s="136">
        <v>42760</v>
      </c>
      <c r="G818" s="25">
        <f t="shared" si="49"/>
        <v>22</v>
      </c>
      <c r="H818" s="373">
        <v>8025.6</v>
      </c>
      <c r="I818" s="121">
        <f t="shared" si="50"/>
        <v>176563.20000000001</v>
      </c>
      <c r="J818" s="16"/>
    </row>
    <row r="819" spans="1:10">
      <c r="A819" s="23">
        <f t="shared" si="51"/>
        <v>775</v>
      </c>
      <c r="B819" s="226"/>
      <c r="C819" s="226"/>
      <c r="D819" s="136">
        <v>42739</v>
      </c>
      <c r="E819" s="136">
        <v>42760</v>
      </c>
      <c r="F819" s="136">
        <v>42760</v>
      </c>
      <c r="G819" s="25">
        <f t="shared" si="49"/>
        <v>21</v>
      </c>
      <c r="H819" s="373">
        <v>6307.55</v>
      </c>
      <c r="I819" s="121">
        <f t="shared" si="50"/>
        <v>132458.54999999999</v>
      </c>
      <c r="J819" s="16"/>
    </row>
    <row r="820" spans="1:10">
      <c r="A820" s="23">
        <f t="shared" si="51"/>
        <v>776</v>
      </c>
      <c r="B820" s="226"/>
      <c r="C820" s="226"/>
      <c r="D820" s="136">
        <v>42739</v>
      </c>
      <c r="E820" s="136">
        <v>42760</v>
      </c>
      <c r="F820" s="136">
        <v>42760</v>
      </c>
      <c r="G820" s="25">
        <f t="shared" si="49"/>
        <v>21</v>
      </c>
      <c r="H820" s="373">
        <v>6419.84</v>
      </c>
      <c r="I820" s="121">
        <f t="shared" si="50"/>
        <v>134816.64000000001</v>
      </c>
      <c r="J820" s="16"/>
    </row>
    <row r="821" spans="1:10">
      <c r="A821" s="23">
        <f t="shared" si="51"/>
        <v>777</v>
      </c>
      <c r="B821" s="226"/>
      <c r="C821" s="226"/>
      <c r="D821" s="136">
        <v>42739</v>
      </c>
      <c r="E821" s="136">
        <v>42760</v>
      </c>
      <c r="F821" s="136">
        <v>42760</v>
      </c>
      <c r="G821" s="25">
        <f t="shared" si="49"/>
        <v>21</v>
      </c>
      <c r="H821" s="373">
        <v>6321.73</v>
      </c>
      <c r="I821" s="121">
        <f t="shared" si="50"/>
        <v>132756.32999999999</v>
      </c>
      <c r="J821" s="16"/>
    </row>
    <row r="822" spans="1:10">
      <c r="A822" s="23">
        <f t="shared" si="51"/>
        <v>778</v>
      </c>
      <c r="B822" s="226"/>
      <c r="C822" s="226"/>
      <c r="D822" s="136">
        <v>42739</v>
      </c>
      <c r="E822" s="136">
        <v>42760</v>
      </c>
      <c r="F822" s="136">
        <v>42760</v>
      </c>
      <c r="G822" s="25">
        <f t="shared" si="49"/>
        <v>21</v>
      </c>
      <c r="H822" s="373">
        <v>6281.54</v>
      </c>
      <c r="I822" s="121">
        <f t="shared" si="50"/>
        <v>131912.34</v>
      </c>
      <c r="J822" s="16"/>
    </row>
    <row r="823" spans="1:10">
      <c r="A823" s="23">
        <f t="shared" si="51"/>
        <v>779</v>
      </c>
      <c r="B823" s="226"/>
      <c r="C823" s="226"/>
      <c r="D823" s="136">
        <v>42739</v>
      </c>
      <c r="E823" s="136">
        <v>42760</v>
      </c>
      <c r="F823" s="136">
        <v>42760</v>
      </c>
      <c r="G823" s="25">
        <f t="shared" si="49"/>
        <v>21</v>
      </c>
      <c r="H823" s="373">
        <v>6123.55</v>
      </c>
      <c r="I823" s="121">
        <f t="shared" si="50"/>
        <v>128594.55</v>
      </c>
      <c r="J823" s="16"/>
    </row>
    <row r="824" spans="1:10">
      <c r="A824" s="23">
        <f t="shared" si="51"/>
        <v>780</v>
      </c>
      <c r="B824" s="226"/>
      <c r="C824" s="226"/>
      <c r="D824" s="136">
        <v>42739</v>
      </c>
      <c r="E824" s="136">
        <v>42760</v>
      </c>
      <c r="F824" s="136">
        <v>42760</v>
      </c>
      <c r="G824" s="25">
        <f t="shared" si="49"/>
        <v>21</v>
      </c>
      <c r="H824" s="373">
        <v>6394.62</v>
      </c>
      <c r="I824" s="121">
        <f t="shared" si="50"/>
        <v>134287.01999999999</v>
      </c>
      <c r="J824" s="16"/>
    </row>
    <row r="825" spans="1:10">
      <c r="A825" s="23">
        <f t="shared" si="51"/>
        <v>781</v>
      </c>
      <c r="B825" s="226"/>
      <c r="C825" s="226"/>
      <c r="D825" s="136">
        <v>42739</v>
      </c>
      <c r="E825" s="136">
        <v>42760</v>
      </c>
      <c r="F825" s="136">
        <v>42760</v>
      </c>
      <c r="G825" s="25">
        <f t="shared" si="49"/>
        <v>21</v>
      </c>
      <c r="H825" s="373">
        <v>6317.79</v>
      </c>
      <c r="I825" s="121">
        <f t="shared" si="50"/>
        <v>132673.59</v>
      </c>
      <c r="J825" s="16"/>
    </row>
    <row r="826" spans="1:10">
      <c r="A826" s="23">
        <f t="shared" si="51"/>
        <v>782</v>
      </c>
      <c r="B826" s="226"/>
      <c r="C826" s="226"/>
      <c r="D826" s="136">
        <v>42739</v>
      </c>
      <c r="E826" s="136">
        <v>42760</v>
      </c>
      <c r="F826" s="136">
        <v>42760</v>
      </c>
      <c r="G826" s="25">
        <f t="shared" si="49"/>
        <v>21</v>
      </c>
      <c r="H826" s="373">
        <v>6143.64</v>
      </c>
      <c r="I826" s="121">
        <f t="shared" si="50"/>
        <v>129016.44</v>
      </c>
      <c r="J826" s="16"/>
    </row>
    <row r="827" spans="1:10">
      <c r="A827" s="23">
        <f t="shared" si="51"/>
        <v>783</v>
      </c>
      <c r="B827" s="226"/>
      <c r="C827" s="226"/>
      <c r="D827" s="136">
        <v>42739</v>
      </c>
      <c r="E827" s="136">
        <v>42760</v>
      </c>
      <c r="F827" s="136">
        <v>42760</v>
      </c>
      <c r="G827" s="25">
        <f t="shared" si="49"/>
        <v>21</v>
      </c>
      <c r="H827" s="373">
        <v>6413.14</v>
      </c>
      <c r="I827" s="121">
        <f t="shared" si="50"/>
        <v>134675.94</v>
      </c>
      <c r="J827" s="16"/>
    </row>
    <row r="828" spans="1:10">
      <c r="A828" s="23">
        <f>A827+1</f>
        <v>784</v>
      </c>
      <c r="B828" s="226"/>
      <c r="C828" s="226"/>
      <c r="D828" s="136">
        <v>42739</v>
      </c>
      <c r="E828" s="136">
        <v>42760</v>
      </c>
      <c r="F828" s="136">
        <v>42760</v>
      </c>
      <c r="G828" s="25">
        <f t="shared" si="49"/>
        <v>21</v>
      </c>
      <c r="H828" s="373">
        <v>6166.1</v>
      </c>
      <c r="I828" s="121">
        <f t="shared" si="50"/>
        <v>129488.1</v>
      </c>
      <c r="J828" s="16"/>
    </row>
    <row r="829" spans="1:10">
      <c r="A829" s="23">
        <f t="shared" si="51"/>
        <v>785</v>
      </c>
      <c r="B829" s="226"/>
      <c r="C829" s="226"/>
      <c r="D829" s="136">
        <v>42739</v>
      </c>
      <c r="E829" s="136">
        <v>42760</v>
      </c>
      <c r="F829" s="136">
        <v>42760</v>
      </c>
      <c r="G829" s="25">
        <f t="shared" si="49"/>
        <v>21</v>
      </c>
      <c r="H829" s="373">
        <v>6266.57</v>
      </c>
      <c r="I829" s="121">
        <f t="shared" si="50"/>
        <v>131597.97</v>
      </c>
      <c r="J829" s="16"/>
    </row>
    <row r="830" spans="1:10">
      <c r="A830" s="23">
        <f t="shared" si="51"/>
        <v>786</v>
      </c>
      <c r="B830" s="226"/>
      <c r="C830" s="226"/>
      <c r="D830" s="136">
        <v>42739</v>
      </c>
      <c r="E830" s="136">
        <v>42760</v>
      </c>
      <c r="F830" s="136">
        <v>42760</v>
      </c>
      <c r="G830" s="25">
        <f t="shared" si="49"/>
        <v>21</v>
      </c>
      <c r="H830" s="373">
        <v>6309.91</v>
      </c>
      <c r="I830" s="121">
        <f t="shared" si="50"/>
        <v>132508.10999999999</v>
      </c>
      <c r="J830" s="16"/>
    </row>
    <row r="831" spans="1:10">
      <c r="A831" s="23">
        <f t="shared" si="51"/>
        <v>787</v>
      </c>
      <c r="B831" s="226"/>
      <c r="C831" s="226"/>
      <c r="D831" s="136">
        <v>42739</v>
      </c>
      <c r="E831" s="136">
        <v>42760</v>
      </c>
      <c r="F831" s="136">
        <v>42760</v>
      </c>
      <c r="G831" s="25">
        <f t="shared" si="49"/>
        <v>21</v>
      </c>
      <c r="H831" s="373">
        <v>6391.47</v>
      </c>
      <c r="I831" s="121">
        <f t="shared" si="50"/>
        <v>134220.87</v>
      </c>
      <c r="J831" s="16"/>
    </row>
    <row r="832" spans="1:10">
      <c r="A832" s="23">
        <f t="shared" si="51"/>
        <v>788</v>
      </c>
      <c r="B832" s="226"/>
      <c r="C832" s="226"/>
      <c r="D832" s="136">
        <v>42739</v>
      </c>
      <c r="E832" s="136">
        <v>42760</v>
      </c>
      <c r="F832" s="136">
        <v>42760</v>
      </c>
      <c r="G832" s="25">
        <f t="shared" si="49"/>
        <v>21</v>
      </c>
      <c r="H832" s="373">
        <v>8221.68</v>
      </c>
      <c r="I832" s="121">
        <f t="shared" si="50"/>
        <v>172655.28</v>
      </c>
      <c r="J832" s="16"/>
    </row>
    <row r="833" spans="1:10">
      <c r="A833" s="23">
        <f t="shared" si="51"/>
        <v>789</v>
      </c>
      <c r="B833" s="226"/>
      <c r="C833" s="226"/>
      <c r="D833" s="136">
        <v>42739</v>
      </c>
      <c r="E833" s="136">
        <v>42760</v>
      </c>
      <c r="F833" s="136">
        <v>42760</v>
      </c>
      <c r="G833" s="25">
        <f t="shared" si="49"/>
        <v>21</v>
      </c>
      <c r="H833" s="373">
        <v>7350.72</v>
      </c>
      <c r="I833" s="121">
        <f t="shared" si="50"/>
        <v>154365.12</v>
      </c>
      <c r="J833" s="16"/>
    </row>
    <row r="834" spans="1:10">
      <c r="A834" s="23">
        <f t="shared" si="51"/>
        <v>790</v>
      </c>
      <c r="B834" s="226"/>
      <c r="C834" s="226"/>
      <c r="D834" s="136">
        <v>42740</v>
      </c>
      <c r="E834" s="136">
        <v>42760</v>
      </c>
      <c r="F834" s="136">
        <v>42760</v>
      </c>
      <c r="G834" s="25">
        <f t="shared" si="49"/>
        <v>20</v>
      </c>
      <c r="H834" s="373">
        <v>6393.83</v>
      </c>
      <c r="I834" s="121">
        <f t="shared" si="50"/>
        <v>127876.6</v>
      </c>
      <c r="J834" s="16"/>
    </row>
    <row r="835" spans="1:10">
      <c r="A835" s="23">
        <f t="shared" si="51"/>
        <v>791</v>
      </c>
      <c r="B835" s="226"/>
      <c r="C835" s="226"/>
      <c r="D835" s="136">
        <v>42741</v>
      </c>
      <c r="E835" s="136">
        <v>42760</v>
      </c>
      <c r="F835" s="136">
        <v>42760</v>
      </c>
      <c r="G835" s="25">
        <f t="shared" si="49"/>
        <v>19</v>
      </c>
      <c r="H835" s="373">
        <v>14208.66</v>
      </c>
      <c r="I835" s="121">
        <f t="shared" si="50"/>
        <v>269964.53999999998</v>
      </c>
      <c r="J835" s="16"/>
    </row>
    <row r="836" spans="1:10">
      <c r="A836" s="23">
        <f t="shared" si="51"/>
        <v>792</v>
      </c>
      <c r="B836" s="226"/>
      <c r="C836" s="226"/>
      <c r="D836" s="136">
        <v>42741</v>
      </c>
      <c r="E836" s="136">
        <v>42760</v>
      </c>
      <c r="F836" s="136">
        <v>42760</v>
      </c>
      <c r="G836" s="25">
        <f t="shared" si="49"/>
        <v>19</v>
      </c>
      <c r="H836" s="373">
        <v>14707.68</v>
      </c>
      <c r="I836" s="121">
        <f t="shared" si="50"/>
        <v>279445.92</v>
      </c>
      <c r="J836" s="16"/>
    </row>
    <row r="837" spans="1:10">
      <c r="A837" s="23">
        <f t="shared" si="51"/>
        <v>793</v>
      </c>
      <c r="B837" s="226"/>
      <c r="C837" s="226"/>
      <c r="D837" s="136">
        <v>42741</v>
      </c>
      <c r="E837" s="136">
        <v>42760</v>
      </c>
      <c r="F837" s="136">
        <v>42760</v>
      </c>
      <c r="G837" s="25">
        <f t="shared" si="49"/>
        <v>19</v>
      </c>
      <c r="H837" s="373">
        <v>14974.19</v>
      </c>
      <c r="I837" s="121">
        <f t="shared" si="50"/>
        <v>284509.61</v>
      </c>
      <c r="J837" s="16"/>
    </row>
    <row r="838" spans="1:10">
      <c r="A838" s="23">
        <f t="shared" si="51"/>
        <v>794</v>
      </c>
      <c r="B838" s="226"/>
      <c r="C838" s="226"/>
      <c r="D838" s="136">
        <v>42742</v>
      </c>
      <c r="E838" s="136">
        <v>42760</v>
      </c>
      <c r="F838" s="136">
        <v>42760</v>
      </c>
      <c r="G838" s="25">
        <f t="shared" si="49"/>
        <v>18</v>
      </c>
      <c r="H838" s="373">
        <v>5938.8</v>
      </c>
      <c r="I838" s="121">
        <f t="shared" si="50"/>
        <v>106898.4</v>
      </c>
      <c r="J838" s="16"/>
    </row>
    <row r="839" spans="1:10">
      <c r="A839" s="23">
        <f t="shared" si="51"/>
        <v>795</v>
      </c>
      <c r="B839" s="226"/>
      <c r="C839" s="226"/>
      <c r="D839" s="136">
        <v>42742</v>
      </c>
      <c r="E839" s="136">
        <v>42760</v>
      </c>
      <c r="F839" s="136">
        <v>42760</v>
      </c>
      <c r="G839" s="25">
        <f t="shared" si="49"/>
        <v>18</v>
      </c>
      <c r="H839" s="373">
        <v>5940.33</v>
      </c>
      <c r="I839" s="121">
        <f t="shared" si="50"/>
        <v>106925.94</v>
      </c>
      <c r="J839" s="16"/>
    </row>
    <row r="840" spans="1:10">
      <c r="A840" s="23">
        <f t="shared" si="51"/>
        <v>796</v>
      </c>
      <c r="B840" s="226"/>
      <c r="C840" s="226"/>
      <c r="D840" s="136">
        <v>42745</v>
      </c>
      <c r="E840" s="136">
        <v>42760</v>
      </c>
      <c r="F840" s="136">
        <v>42760</v>
      </c>
      <c r="G840" s="25">
        <f t="shared" si="49"/>
        <v>15</v>
      </c>
      <c r="H840" s="373">
        <v>6172.4</v>
      </c>
      <c r="I840" s="121">
        <f t="shared" si="50"/>
        <v>92586</v>
      </c>
      <c r="J840" s="16"/>
    </row>
    <row r="841" spans="1:10">
      <c r="A841" s="23">
        <f t="shared" si="51"/>
        <v>797</v>
      </c>
      <c r="B841" s="226"/>
      <c r="C841" s="226"/>
      <c r="D841" s="136">
        <v>42745</v>
      </c>
      <c r="E841" s="136">
        <v>42760</v>
      </c>
      <c r="F841" s="136">
        <v>42760</v>
      </c>
      <c r="G841" s="25">
        <f t="shared" si="49"/>
        <v>15</v>
      </c>
      <c r="H841" s="373">
        <v>6239.38</v>
      </c>
      <c r="I841" s="121">
        <f t="shared" si="50"/>
        <v>93590.7</v>
      </c>
      <c r="J841" s="16"/>
    </row>
    <row r="842" spans="1:10">
      <c r="A842" s="23">
        <f t="shared" si="51"/>
        <v>798</v>
      </c>
      <c r="B842" s="226" t="s">
        <v>285</v>
      </c>
      <c r="C842" s="226" t="s">
        <v>476</v>
      </c>
      <c r="D842" s="136">
        <v>42703</v>
      </c>
      <c r="E842" s="136">
        <v>42793</v>
      </c>
      <c r="F842" s="136">
        <v>42793</v>
      </c>
      <c r="G842" s="25">
        <f t="shared" si="49"/>
        <v>90</v>
      </c>
      <c r="H842" s="373">
        <v>4532.2300000000005</v>
      </c>
      <c r="I842" s="121">
        <f t="shared" si="50"/>
        <v>407900.7</v>
      </c>
      <c r="J842" s="16"/>
    </row>
    <row r="843" spans="1:10">
      <c r="A843" s="23">
        <f t="shared" si="51"/>
        <v>799</v>
      </c>
      <c r="B843" s="226"/>
      <c r="C843" s="226"/>
      <c r="D843" s="136">
        <v>42718</v>
      </c>
      <c r="E843" s="136">
        <v>42793</v>
      </c>
      <c r="F843" s="136">
        <v>42793</v>
      </c>
      <c r="G843" s="25">
        <f t="shared" si="49"/>
        <v>75</v>
      </c>
      <c r="H843" s="373">
        <v>4649.6400000000003</v>
      </c>
      <c r="I843" s="121">
        <f t="shared" si="50"/>
        <v>348723</v>
      </c>
      <c r="J843" s="16"/>
    </row>
    <row r="844" spans="1:10">
      <c r="A844" s="23">
        <f t="shared" si="51"/>
        <v>800</v>
      </c>
      <c r="B844" s="226"/>
      <c r="C844" s="226"/>
      <c r="D844" s="136">
        <v>42733</v>
      </c>
      <c r="E844" s="136">
        <v>42793</v>
      </c>
      <c r="F844" s="136">
        <v>42793</v>
      </c>
      <c r="G844" s="25">
        <f t="shared" si="49"/>
        <v>60</v>
      </c>
      <c r="H844" s="373">
        <v>7020.58</v>
      </c>
      <c r="I844" s="121">
        <f t="shared" si="50"/>
        <v>421234.8</v>
      </c>
      <c r="J844" s="16"/>
    </row>
    <row r="845" spans="1:10">
      <c r="A845" s="23">
        <f t="shared" si="51"/>
        <v>801</v>
      </c>
      <c r="B845" s="226"/>
      <c r="C845" s="226"/>
      <c r="D845" s="136">
        <v>42734</v>
      </c>
      <c r="E845" s="136">
        <v>42793</v>
      </c>
      <c r="F845" s="136">
        <v>42793</v>
      </c>
      <c r="G845" s="25">
        <f t="shared" si="49"/>
        <v>59</v>
      </c>
      <c r="H845" s="373">
        <v>7085.4</v>
      </c>
      <c r="I845" s="121">
        <f t="shared" si="50"/>
        <v>418038.6</v>
      </c>
      <c r="J845" s="16"/>
    </row>
    <row r="846" spans="1:10">
      <c r="A846" s="23">
        <f t="shared" si="51"/>
        <v>802</v>
      </c>
      <c r="B846" s="226"/>
      <c r="C846" s="226"/>
      <c r="D846" s="136">
        <v>42734</v>
      </c>
      <c r="E846" s="136">
        <v>42793</v>
      </c>
      <c r="F846" s="136">
        <v>42793</v>
      </c>
      <c r="G846" s="25">
        <f t="shared" si="49"/>
        <v>59</v>
      </c>
      <c r="H846" s="373">
        <v>7644.56</v>
      </c>
      <c r="I846" s="121">
        <f t="shared" si="50"/>
        <v>451029.04</v>
      </c>
      <c r="J846" s="16"/>
    </row>
    <row r="847" spans="1:10">
      <c r="A847" s="23">
        <f t="shared" si="51"/>
        <v>803</v>
      </c>
      <c r="B847" s="226"/>
      <c r="C847" s="226"/>
      <c r="D847" s="136">
        <v>42735</v>
      </c>
      <c r="E847" s="136">
        <v>42793</v>
      </c>
      <c r="F847" s="136">
        <v>42793</v>
      </c>
      <c r="G847" s="25">
        <f t="shared" si="49"/>
        <v>58</v>
      </c>
      <c r="H847" s="373">
        <v>7964.24</v>
      </c>
      <c r="I847" s="121">
        <f t="shared" si="50"/>
        <v>461925.92</v>
      </c>
      <c r="J847" s="16"/>
    </row>
    <row r="848" spans="1:10">
      <c r="A848" s="23">
        <f t="shared" si="51"/>
        <v>804</v>
      </c>
      <c r="B848" s="226"/>
      <c r="C848" s="226"/>
      <c r="D848" s="136">
        <v>42735</v>
      </c>
      <c r="E848" s="136">
        <v>42793</v>
      </c>
      <c r="F848" s="136">
        <v>42793</v>
      </c>
      <c r="G848" s="25">
        <f t="shared" si="49"/>
        <v>58</v>
      </c>
      <c r="H848" s="373">
        <v>7688.52</v>
      </c>
      <c r="I848" s="121">
        <f t="shared" si="50"/>
        <v>445934.16</v>
      </c>
      <c r="J848" s="16"/>
    </row>
    <row r="849" spans="1:10">
      <c r="A849" s="23">
        <f t="shared" si="51"/>
        <v>805</v>
      </c>
      <c r="B849" s="226"/>
      <c r="C849" s="226"/>
      <c r="D849" s="136">
        <v>42738</v>
      </c>
      <c r="E849" s="136">
        <v>42793</v>
      </c>
      <c r="F849" s="136">
        <v>42793</v>
      </c>
      <c r="G849" s="25">
        <f t="shared" si="49"/>
        <v>55</v>
      </c>
      <c r="H849" s="373">
        <v>5934.97</v>
      </c>
      <c r="I849" s="121">
        <f t="shared" si="50"/>
        <v>326423.34999999998</v>
      </c>
      <c r="J849" s="16"/>
    </row>
    <row r="850" spans="1:10">
      <c r="A850" s="23">
        <f t="shared" si="51"/>
        <v>806</v>
      </c>
      <c r="B850" s="226"/>
      <c r="C850" s="226"/>
      <c r="D850" s="136">
        <v>42738</v>
      </c>
      <c r="E850" s="136">
        <v>42793</v>
      </c>
      <c r="F850" s="136">
        <v>42793</v>
      </c>
      <c r="G850" s="25">
        <f t="shared" si="49"/>
        <v>55</v>
      </c>
      <c r="H850" s="373">
        <v>5936.12</v>
      </c>
      <c r="I850" s="121">
        <f t="shared" si="50"/>
        <v>326486.59999999998</v>
      </c>
      <c r="J850" s="16"/>
    </row>
    <row r="851" spans="1:10">
      <c r="A851" s="23">
        <f t="shared" si="51"/>
        <v>807</v>
      </c>
      <c r="B851" s="226"/>
      <c r="C851" s="226"/>
      <c r="D851" s="136">
        <v>42738</v>
      </c>
      <c r="E851" s="136">
        <v>42793</v>
      </c>
      <c r="F851" s="136">
        <v>42793</v>
      </c>
      <c r="G851" s="25">
        <f t="shared" si="49"/>
        <v>55</v>
      </c>
      <c r="H851" s="373">
        <v>8280.9600000000009</v>
      </c>
      <c r="I851" s="121">
        <f t="shared" si="50"/>
        <v>455452.8</v>
      </c>
      <c r="J851" s="16"/>
    </row>
    <row r="852" spans="1:10">
      <c r="A852" s="23">
        <f t="shared" si="51"/>
        <v>808</v>
      </c>
      <c r="B852" s="226"/>
      <c r="C852" s="226"/>
      <c r="D852" s="136">
        <v>42738</v>
      </c>
      <c r="E852" s="136">
        <v>42793</v>
      </c>
      <c r="F852" s="136">
        <v>42793</v>
      </c>
      <c r="G852" s="25">
        <f t="shared" ref="G852:G915" si="52">F852-D852</f>
        <v>55</v>
      </c>
      <c r="H852" s="373">
        <v>7587.84</v>
      </c>
      <c r="I852" s="121">
        <f t="shared" ref="I852:I915" si="53">ROUND(G852*H852,2)</f>
        <v>417331.20000000001</v>
      </c>
      <c r="J852" s="16"/>
    </row>
    <row r="853" spans="1:10">
      <c r="A853" s="23">
        <f t="shared" ref="A853:A916" si="54">A852+1</f>
        <v>809</v>
      </c>
      <c r="B853" s="226"/>
      <c r="C853" s="226"/>
      <c r="D853" s="136">
        <v>42738</v>
      </c>
      <c r="E853" s="136">
        <v>42793</v>
      </c>
      <c r="F853" s="136">
        <v>42793</v>
      </c>
      <c r="G853" s="25">
        <f t="shared" si="52"/>
        <v>55</v>
      </c>
      <c r="H853" s="373">
        <v>8180.64</v>
      </c>
      <c r="I853" s="121">
        <f t="shared" si="53"/>
        <v>449935.2</v>
      </c>
      <c r="J853" s="16"/>
    </row>
    <row r="854" spans="1:10">
      <c r="A854" s="23">
        <f t="shared" si="54"/>
        <v>810</v>
      </c>
      <c r="B854" s="226"/>
      <c r="C854" s="226"/>
      <c r="D854" s="136">
        <v>42738</v>
      </c>
      <c r="E854" s="136">
        <v>42793</v>
      </c>
      <c r="F854" s="136">
        <v>42793</v>
      </c>
      <c r="G854" s="25">
        <f t="shared" si="52"/>
        <v>55</v>
      </c>
      <c r="H854" s="373">
        <v>7782.58</v>
      </c>
      <c r="I854" s="121">
        <f t="shared" si="53"/>
        <v>428041.9</v>
      </c>
      <c r="J854" s="16"/>
    </row>
    <row r="855" spans="1:10">
      <c r="A855" s="23">
        <f t="shared" si="54"/>
        <v>811</v>
      </c>
      <c r="B855" s="226"/>
      <c r="C855" s="226"/>
      <c r="D855" s="136">
        <v>42739</v>
      </c>
      <c r="E855" s="136">
        <v>42793</v>
      </c>
      <c r="F855" s="136">
        <v>42793</v>
      </c>
      <c r="G855" s="25">
        <f t="shared" si="52"/>
        <v>54</v>
      </c>
      <c r="H855" s="373">
        <v>6202.74</v>
      </c>
      <c r="I855" s="121">
        <f t="shared" si="53"/>
        <v>334947.96000000002</v>
      </c>
      <c r="J855" s="16"/>
    </row>
    <row r="856" spans="1:10">
      <c r="A856" s="23">
        <f t="shared" si="54"/>
        <v>812</v>
      </c>
      <c r="B856" s="226"/>
      <c r="C856" s="226"/>
      <c r="D856" s="136">
        <v>42739</v>
      </c>
      <c r="E856" s="136">
        <v>42793</v>
      </c>
      <c r="F856" s="136">
        <v>42793</v>
      </c>
      <c r="G856" s="25">
        <f t="shared" si="52"/>
        <v>54</v>
      </c>
      <c r="H856" s="373">
        <v>8340.24</v>
      </c>
      <c r="I856" s="121">
        <f t="shared" si="53"/>
        <v>450372.96</v>
      </c>
      <c r="J856" s="16"/>
    </row>
    <row r="857" spans="1:10">
      <c r="A857" s="23">
        <f t="shared" si="54"/>
        <v>813</v>
      </c>
      <c r="B857" s="226"/>
      <c r="C857" s="226"/>
      <c r="D857" s="136">
        <v>42739</v>
      </c>
      <c r="E857" s="136">
        <v>42793</v>
      </c>
      <c r="F857" s="136">
        <v>42793</v>
      </c>
      <c r="G857" s="25">
        <f t="shared" si="52"/>
        <v>54</v>
      </c>
      <c r="H857" s="373">
        <v>8208</v>
      </c>
      <c r="I857" s="121">
        <f t="shared" si="53"/>
        <v>443232</v>
      </c>
      <c r="J857" s="16"/>
    </row>
    <row r="858" spans="1:10">
      <c r="A858" s="23">
        <f t="shared" si="54"/>
        <v>814</v>
      </c>
      <c r="B858" s="226"/>
      <c r="C858" s="226"/>
      <c r="D858" s="136">
        <v>42740</v>
      </c>
      <c r="E858" s="136">
        <v>42793</v>
      </c>
      <c r="F858" s="136">
        <v>42793</v>
      </c>
      <c r="G858" s="25">
        <f t="shared" si="52"/>
        <v>53</v>
      </c>
      <c r="H858" s="373">
        <v>14393.84</v>
      </c>
      <c r="I858" s="121">
        <f t="shared" si="53"/>
        <v>762873.52</v>
      </c>
      <c r="J858" s="16"/>
    </row>
    <row r="859" spans="1:10">
      <c r="A859" s="23">
        <f t="shared" si="54"/>
        <v>815</v>
      </c>
      <c r="B859" s="226"/>
      <c r="C859" s="226"/>
      <c r="D859" s="136">
        <v>42740</v>
      </c>
      <c r="E859" s="136">
        <v>42793</v>
      </c>
      <c r="F859" s="136">
        <v>42793</v>
      </c>
      <c r="G859" s="25">
        <f t="shared" si="52"/>
        <v>53</v>
      </c>
      <c r="H859" s="373">
        <v>14182.47</v>
      </c>
      <c r="I859" s="121">
        <f t="shared" si="53"/>
        <v>751670.91</v>
      </c>
      <c r="J859" s="16"/>
    </row>
    <row r="860" spans="1:10">
      <c r="A860" s="23">
        <f t="shared" si="54"/>
        <v>816</v>
      </c>
      <c r="B860" s="226"/>
      <c r="C860" s="226"/>
      <c r="D860" s="136">
        <v>42740</v>
      </c>
      <c r="E860" s="136">
        <v>42793</v>
      </c>
      <c r="F860" s="136">
        <v>42793</v>
      </c>
      <c r="G860" s="25">
        <f t="shared" si="52"/>
        <v>53</v>
      </c>
      <c r="H860" s="373">
        <v>14144.33</v>
      </c>
      <c r="I860" s="121">
        <f t="shared" si="53"/>
        <v>749649.49</v>
      </c>
      <c r="J860" s="16"/>
    </row>
    <row r="861" spans="1:10">
      <c r="A861" s="23">
        <f t="shared" si="54"/>
        <v>817</v>
      </c>
      <c r="B861" s="226"/>
      <c r="C861" s="226"/>
      <c r="D861" s="136">
        <v>42740</v>
      </c>
      <c r="E861" s="136">
        <v>42793</v>
      </c>
      <c r="F861" s="136">
        <v>42793</v>
      </c>
      <c r="G861" s="25">
        <f t="shared" si="52"/>
        <v>53</v>
      </c>
      <c r="H861" s="373">
        <v>5135.7</v>
      </c>
      <c r="I861" s="121">
        <f t="shared" si="53"/>
        <v>272192.09999999998</v>
      </c>
      <c r="J861" s="16"/>
    </row>
    <row r="862" spans="1:10">
      <c r="A862" s="23">
        <f t="shared" si="54"/>
        <v>818</v>
      </c>
      <c r="B862" s="226"/>
      <c r="C862" s="226"/>
      <c r="D862" s="136">
        <v>42740</v>
      </c>
      <c r="E862" s="136">
        <v>42793</v>
      </c>
      <c r="F862" s="136">
        <v>42793</v>
      </c>
      <c r="G862" s="25">
        <f t="shared" si="52"/>
        <v>53</v>
      </c>
      <c r="H862" s="373">
        <v>5232.6000000000004</v>
      </c>
      <c r="I862" s="121">
        <f t="shared" si="53"/>
        <v>277327.8</v>
      </c>
      <c r="J862" s="16"/>
    </row>
    <row r="863" spans="1:10">
      <c r="A863" s="23">
        <f t="shared" si="54"/>
        <v>819</v>
      </c>
      <c r="B863" s="226"/>
      <c r="C863" s="226"/>
      <c r="D863" s="136">
        <v>42740</v>
      </c>
      <c r="E863" s="136">
        <v>42793</v>
      </c>
      <c r="F863" s="136">
        <v>42793</v>
      </c>
      <c r="G863" s="25">
        <f t="shared" si="52"/>
        <v>53</v>
      </c>
      <c r="H863" s="373">
        <v>5232.6000000000004</v>
      </c>
      <c r="I863" s="121">
        <f t="shared" si="53"/>
        <v>277327.8</v>
      </c>
      <c r="J863" s="16"/>
    </row>
    <row r="864" spans="1:10">
      <c r="A864" s="23">
        <f t="shared" si="54"/>
        <v>820</v>
      </c>
      <c r="B864" s="226"/>
      <c r="C864" s="226"/>
      <c r="D864" s="136">
        <v>42740</v>
      </c>
      <c r="E864" s="136">
        <v>42793</v>
      </c>
      <c r="F864" s="136">
        <v>42793</v>
      </c>
      <c r="G864" s="25">
        <f t="shared" si="52"/>
        <v>53</v>
      </c>
      <c r="H864" s="373">
        <v>5168</v>
      </c>
      <c r="I864" s="121">
        <f t="shared" si="53"/>
        <v>273904</v>
      </c>
      <c r="J864" s="16"/>
    </row>
    <row r="865" spans="1:10">
      <c r="A865" s="23">
        <f t="shared" si="54"/>
        <v>821</v>
      </c>
      <c r="B865" s="226"/>
      <c r="C865" s="226"/>
      <c r="D865" s="136">
        <v>42741</v>
      </c>
      <c r="E865" s="136">
        <v>42793</v>
      </c>
      <c r="F865" s="136">
        <v>42793</v>
      </c>
      <c r="G865" s="25">
        <f t="shared" si="52"/>
        <v>52</v>
      </c>
      <c r="H865" s="373">
        <v>5936.5</v>
      </c>
      <c r="I865" s="121">
        <f t="shared" si="53"/>
        <v>308698</v>
      </c>
      <c r="J865" s="16"/>
    </row>
    <row r="866" spans="1:10">
      <c r="A866" s="23">
        <f t="shared" si="54"/>
        <v>822</v>
      </c>
      <c r="B866" s="226"/>
      <c r="C866" s="226"/>
      <c r="D866" s="136">
        <v>42741</v>
      </c>
      <c r="E866" s="136">
        <v>42793</v>
      </c>
      <c r="F866" s="136">
        <v>42793</v>
      </c>
      <c r="G866" s="25">
        <f t="shared" si="52"/>
        <v>52</v>
      </c>
      <c r="H866" s="373">
        <v>5934.97</v>
      </c>
      <c r="I866" s="121">
        <f t="shared" si="53"/>
        <v>308618.44</v>
      </c>
      <c r="J866" s="16"/>
    </row>
    <row r="867" spans="1:10">
      <c r="A867" s="23">
        <f t="shared" si="54"/>
        <v>823</v>
      </c>
      <c r="B867" s="226"/>
      <c r="C867" s="226"/>
      <c r="D867" s="136">
        <v>42741</v>
      </c>
      <c r="E867" s="136">
        <v>42793</v>
      </c>
      <c r="F867" s="136">
        <v>42793</v>
      </c>
      <c r="G867" s="25">
        <f t="shared" si="52"/>
        <v>52</v>
      </c>
      <c r="H867" s="373">
        <v>5934.97</v>
      </c>
      <c r="I867" s="121">
        <f t="shared" si="53"/>
        <v>308618.44</v>
      </c>
      <c r="J867" s="16"/>
    </row>
    <row r="868" spans="1:10">
      <c r="A868" s="23">
        <f t="shared" si="54"/>
        <v>824</v>
      </c>
      <c r="B868" s="226"/>
      <c r="C868" s="226"/>
      <c r="D868" s="136">
        <v>42741</v>
      </c>
      <c r="E868" s="136">
        <v>42793</v>
      </c>
      <c r="F868" s="136">
        <v>42793</v>
      </c>
      <c r="G868" s="25">
        <f t="shared" si="52"/>
        <v>52</v>
      </c>
      <c r="H868" s="373">
        <v>5936.12</v>
      </c>
      <c r="I868" s="121">
        <f t="shared" si="53"/>
        <v>308678.24</v>
      </c>
      <c r="J868" s="16"/>
    </row>
    <row r="869" spans="1:10">
      <c r="A869" s="23">
        <f t="shared" si="54"/>
        <v>825</v>
      </c>
      <c r="B869" s="226"/>
      <c r="C869" s="226"/>
      <c r="D869" s="136">
        <v>42741</v>
      </c>
      <c r="E869" s="136">
        <v>42793</v>
      </c>
      <c r="F869" s="136">
        <v>42793</v>
      </c>
      <c r="G869" s="25">
        <f t="shared" si="52"/>
        <v>52</v>
      </c>
      <c r="H869" s="373">
        <v>6401.44</v>
      </c>
      <c r="I869" s="121">
        <f t="shared" si="53"/>
        <v>332874.88</v>
      </c>
      <c r="J869" s="16"/>
    </row>
    <row r="870" spans="1:10">
      <c r="A870" s="23">
        <f t="shared" si="54"/>
        <v>826</v>
      </c>
      <c r="B870" s="226"/>
      <c r="C870" s="226"/>
      <c r="D870" s="136">
        <v>42741</v>
      </c>
      <c r="E870" s="136">
        <v>42793</v>
      </c>
      <c r="F870" s="136">
        <v>42793</v>
      </c>
      <c r="G870" s="25">
        <f t="shared" si="52"/>
        <v>52</v>
      </c>
      <c r="H870" s="373">
        <v>6768.92</v>
      </c>
      <c r="I870" s="121">
        <f t="shared" si="53"/>
        <v>351983.84</v>
      </c>
      <c r="J870" s="16"/>
    </row>
    <row r="871" spans="1:10">
      <c r="A871" s="23">
        <f t="shared" si="54"/>
        <v>827</v>
      </c>
      <c r="B871" s="226"/>
      <c r="C871" s="226"/>
      <c r="D871" s="136">
        <v>42742</v>
      </c>
      <c r="E871" s="136">
        <v>42793</v>
      </c>
      <c r="F871" s="136">
        <v>42793</v>
      </c>
      <c r="G871" s="25">
        <f t="shared" si="52"/>
        <v>51</v>
      </c>
      <c r="H871" s="373">
        <v>14785.79</v>
      </c>
      <c r="I871" s="121">
        <f t="shared" si="53"/>
        <v>754075.29</v>
      </c>
      <c r="J871" s="16"/>
    </row>
    <row r="872" spans="1:10">
      <c r="A872" s="23">
        <f t="shared" si="54"/>
        <v>828</v>
      </c>
      <c r="B872" s="226"/>
      <c r="C872" s="226"/>
      <c r="D872" s="136">
        <v>42742</v>
      </c>
      <c r="E872" s="136">
        <v>42793</v>
      </c>
      <c r="F872" s="136">
        <v>42793</v>
      </c>
      <c r="G872" s="25">
        <f t="shared" si="52"/>
        <v>51</v>
      </c>
      <c r="H872" s="373">
        <v>14733.41</v>
      </c>
      <c r="I872" s="121">
        <f t="shared" si="53"/>
        <v>751403.91</v>
      </c>
      <c r="J872" s="16"/>
    </row>
    <row r="873" spans="1:10">
      <c r="A873" s="23">
        <f t="shared" si="54"/>
        <v>829</v>
      </c>
      <c r="B873" s="226"/>
      <c r="C873" s="226"/>
      <c r="D873" s="136">
        <v>42742</v>
      </c>
      <c r="E873" s="136">
        <v>42793</v>
      </c>
      <c r="F873" s="136">
        <v>42793</v>
      </c>
      <c r="G873" s="25">
        <f t="shared" si="52"/>
        <v>51</v>
      </c>
      <c r="H873" s="373">
        <v>7561.32</v>
      </c>
      <c r="I873" s="121">
        <f t="shared" si="53"/>
        <v>385627.32</v>
      </c>
      <c r="J873" s="16"/>
    </row>
    <row r="874" spans="1:10">
      <c r="A874" s="23">
        <f t="shared" si="54"/>
        <v>830</v>
      </c>
      <c r="B874" s="226"/>
      <c r="C874" s="226"/>
      <c r="D874" s="136">
        <v>42742</v>
      </c>
      <c r="E874" s="136">
        <v>42793</v>
      </c>
      <c r="F874" s="136">
        <v>42793</v>
      </c>
      <c r="G874" s="25">
        <f t="shared" si="52"/>
        <v>51</v>
      </c>
      <c r="H874" s="373">
        <v>7849.92</v>
      </c>
      <c r="I874" s="121">
        <f t="shared" si="53"/>
        <v>400345.92</v>
      </c>
      <c r="J874" s="16"/>
    </row>
    <row r="875" spans="1:10">
      <c r="A875" s="23">
        <f t="shared" si="54"/>
        <v>831</v>
      </c>
      <c r="B875" s="226"/>
      <c r="C875" s="226"/>
      <c r="D875" s="136">
        <v>42742</v>
      </c>
      <c r="E875" s="136">
        <v>42793</v>
      </c>
      <c r="F875" s="136">
        <v>42793</v>
      </c>
      <c r="G875" s="25">
        <f t="shared" si="52"/>
        <v>51</v>
      </c>
      <c r="H875" s="373">
        <v>7503.6</v>
      </c>
      <c r="I875" s="121">
        <f t="shared" si="53"/>
        <v>382683.6</v>
      </c>
      <c r="J875" s="16"/>
    </row>
    <row r="876" spans="1:10">
      <c r="A876" s="23">
        <f t="shared" si="54"/>
        <v>832</v>
      </c>
      <c r="B876" s="226"/>
      <c r="C876" s="226"/>
      <c r="D876" s="136">
        <v>42742</v>
      </c>
      <c r="E876" s="136">
        <v>42793</v>
      </c>
      <c r="F876" s="136">
        <v>42793</v>
      </c>
      <c r="G876" s="25">
        <f t="shared" si="52"/>
        <v>51</v>
      </c>
      <c r="H876" s="373">
        <v>7801.82</v>
      </c>
      <c r="I876" s="121">
        <f t="shared" si="53"/>
        <v>397892.82</v>
      </c>
      <c r="J876" s="16"/>
    </row>
    <row r="877" spans="1:10">
      <c r="A877" s="23">
        <f t="shared" si="54"/>
        <v>833</v>
      </c>
      <c r="B877" s="226"/>
      <c r="C877" s="226"/>
      <c r="D877" s="136">
        <v>42742</v>
      </c>
      <c r="E877" s="136">
        <v>42793</v>
      </c>
      <c r="F877" s="136">
        <v>42793</v>
      </c>
      <c r="G877" s="25">
        <f t="shared" si="52"/>
        <v>51</v>
      </c>
      <c r="H877" s="373">
        <v>7705.62</v>
      </c>
      <c r="I877" s="121">
        <f t="shared" si="53"/>
        <v>392986.62</v>
      </c>
      <c r="J877" s="16"/>
    </row>
    <row r="878" spans="1:10">
      <c r="A878" s="23">
        <f t="shared" si="54"/>
        <v>834</v>
      </c>
      <c r="B878" s="226"/>
      <c r="C878" s="226"/>
      <c r="D878" s="136">
        <v>42742</v>
      </c>
      <c r="E878" s="136">
        <v>42793</v>
      </c>
      <c r="F878" s="136">
        <v>42793</v>
      </c>
      <c r="G878" s="25">
        <f t="shared" si="52"/>
        <v>51</v>
      </c>
      <c r="H878" s="373">
        <v>7849.92</v>
      </c>
      <c r="I878" s="121">
        <f t="shared" si="53"/>
        <v>400345.92</v>
      </c>
      <c r="J878" s="16"/>
    </row>
    <row r="879" spans="1:10">
      <c r="A879" s="23">
        <f t="shared" si="54"/>
        <v>835</v>
      </c>
      <c r="B879" s="226"/>
      <c r="C879" s="226"/>
      <c r="D879" s="136">
        <v>42742</v>
      </c>
      <c r="E879" s="136">
        <v>42793</v>
      </c>
      <c r="F879" s="136">
        <v>42793</v>
      </c>
      <c r="G879" s="25">
        <f t="shared" si="52"/>
        <v>51</v>
      </c>
      <c r="H879" s="373">
        <v>7715.24</v>
      </c>
      <c r="I879" s="121">
        <f t="shared" si="53"/>
        <v>393477.24</v>
      </c>
      <c r="J879" s="16"/>
    </row>
    <row r="880" spans="1:10">
      <c r="A880" s="23">
        <f t="shared" si="54"/>
        <v>836</v>
      </c>
      <c r="B880" s="226"/>
      <c r="C880" s="226"/>
      <c r="D880" s="136">
        <v>42742</v>
      </c>
      <c r="E880" s="136">
        <v>42793</v>
      </c>
      <c r="F880" s="136">
        <v>42793</v>
      </c>
      <c r="G880" s="25">
        <f t="shared" si="52"/>
        <v>51</v>
      </c>
      <c r="H880" s="373">
        <v>7821.06</v>
      </c>
      <c r="I880" s="121">
        <f t="shared" si="53"/>
        <v>398874.06</v>
      </c>
      <c r="J880" s="16"/>
    </row>
    <row r="881" spans="1:10">
      <c r="A881" s="23">
        <f t="shared" si="54"/>
        <v>837</v>
      </c>
      <c r="B881" s="226"/>
      <c r="C881" s="226"/>
      <c r="D881" s="136">
        <v>42743</v>
      </c>
      <c r="E881" s="136">
        <v>42793</v>
      </c>
      <c r="F881" s="136">
        <v>42793</v>
      </c>
      <c r="G881" s="25">
        <f t="shared" si="52"/>
        <v>50</v>
      </c>
      <c r="H881" s="373">
        <v>7580.56</v>
      </c>
      <c r="I881" s="121">
        <f t="shared" si="53"/>
        <v>379028</v>
      </c>
      <c r="J881" s="16"/>
    </row>
    <row r="882" spans="1:10">
      <c r="A882" s="23">
        <f t="shared" si="54"/>
        <v>838</v>
      </c>
      <c r="B882" s="226"/>
      <c r="C882" s="226"/>
      <c r="D882" s="136">
        <v>42744</v>
      </c>
      <c r="E882" s="136">
        <v>42793</v>
      </c>
      <c r="F882" s="136">
        <v>42793</v>
      </c>
      <c r="G882" s="25">
        <f t="shared" si="52"/>
        <v>49</v>
      </c>
      <c r="H882" s="373">
        <v>5941.1</v>
      </c>
      <c r="I882" s="121">
        <f t="shared" si="53"/>
        <v>291113.90000000002</v>
      </c>
      <c r="J882" s="16"/>
    </row>
    <row r="883" spans="1:10">
      <c r="A883" s="23">
        <f t="shared" si="54"/>
        <v>839</v>
      </c>
      <c r="B883" s="226"/>
      <c r="C883" s="226"/>
      <c r="D883" s="136">
        <v>42744</v>
      </c>
      <c r="E883" s="136">
        <v>42793</v>
      </c>
      <c r="F883" s="136">
        <v>42793</v>
      </c>
      <c r="G883" s="25">
        <f t="shared" si="52"/>
        <v>49</v>
      </c>
      <c r="H883" s="373">
        <v>5944.54</v>
      </c>
      <c r="I883" s="121">
        <f t="shared" si="53"/>
        <v>291282.46000000002</v>
      </c>
      <c r="J883" s="16"/>
    </row>
    <row r="884" spans="1:10">
      <c r="A884" s="23">
        <f t="shared" si="54"/>
        <v>840</v>
      </c>
      <c r="B884" s="226"/>
      <c r="C884" s="226"/>
      <c r="D884" s="136">
        <v>42745</v>
      </c>
      <c r="E884" s="136">
        <v>42793</v>
      </c>
      <c r="F884" s="136">
        <v>42793</v>
      </c>
      <c r="G884" s="25">
        <f t="shared" si="52"/>
        <v>48</v>
      </c>
      <c r="H884" s="373">
        <v>5939.18</v>
      </c>
      <c r="I884" s="121">
        <f t="shared" si="53"/>
        <v>285080.64</v>
      </c>
      <c r="J884" s="16"/>
    </row>
    <row r="885" spans="1:10">
      <c r="A885" s="23">
        <f t="shared" si="54"/>
        <v>841</v>
      </c>
      <c r="B885" s="226"/>
      <c r="C885" s="226"/>
      <c r="D885" s="136">
        <v>42745</v>
      </c>
      <c r="E885" s="136">
        <v>42793</v>
      </c>
      <c r="F885" s="136">
        <v>42793</v>
      </c>
      <c r="G885" s="25">
        <f t="shared" si="52"/>
        <v>48</v>
      </c>
      <c r="H885" s="373">
        <v>5936.5</v>
      </c>
      <c r="I885" s="121">
        <f t="shared" si="53"/>
        <v>284952</v>
      </c>
      <c r="J885" s="16"/>
    </row>
    <row r="886" spans="1:10">
      <c r="A886" s="23">
        <f t="shared" si="54"/>
        <v>842</v>
      </c>
      <c r="B886" s="226"/>
      <c r="C886" s="226"/>
      <c r="D886" s="136">
        <v>42745</v>
      </c>
      <c r="E886" s="136">
        <v>42793</v>
      </c>
      <c r="F886" s="136">
        <v>42793</v>
      </c>
      <c r="G886" s="25">
        <f t="shared" si="52"/>
        <v>48</v>
      </c>
      <c r="H886" s="373">
        <v>5936.88</v>
      </c>
      <c r="I886" s="121">
        <f t="shared" si="53"/>
        <v>284970.23999999999</v>
      </c>
      <c r="J886" s="16"/>
    </row>
    <row r="887" spans="1:10">
      <c r="A887" s="23">
        <f t="shared" si="54"/>
        <v>843</v>
      </c>
      <c r="B887" s="226"/>
      <c r="C887" s="226"/>
      <c r="D887" s="136">
        <v>42745</v>
      </c>
      <c r="E887" s="136">
        <v>42793</v>
      </c>
      <c r="F887" s="136">
        <v>42793</v>
      </c>
      <c r="G887" s="25">
        <f t="shared" si="52"/>
        <v>48</v>
      </c>
      <c r="H887" s="373">
        <v>5938.03</v>
      </c>
      <c r="I887" s="121">
        <f t="shared" si="53"/>
        <v>285025.44</v>
      </c>
      <c r="J887" s="16"/>
    </row>
    <row r="888" spans="1:10">
      <c r="A888" s="23">
        <f t="shared" si="54"/>
        <v>844</v>
      </c>
      <c r="B888" s="226"/>
      <c r="C888" s="226"/>
      <c r="D888" s="136">
        <v>42745</v>
      </c>
      <c r="E888" s="136">
        <v>42793</v>
      </c>
      <c r="F888" s="136">
        <v>42793</v>
      </c>
      <c r="G888" s="25">
        <f t="shared" si="52"/>
        <v>48</v>
      </c>
      <c r="H888" s="373">
        <v>5400.56</v>
      </c>
      <c r="I888" s="121">
        <f t="shared" si="53"/>
        <v>259226.88</v>
      </c>
      <c r="J888" s="16"/>
    </row>
    <row r="889" spans="1:10">
      <c r="A889" s="23">
        <f t="shared" si="54"/>
        <v>845</v>
      </c>
      <c r="B889" s="226"/>
      <c r="C889" s="226"/>
      <c r="D889" s="136">
        <v>42745</v>
      </c>
      <c r="E889" s="136">
        <v>42793</v>
      </c>
      <c r="F889" s="136">
        <v>42793</v>
      </c>
      <c r="G889" s="25">
        <f t="shared" si="52"/>
        <v>48</v>
      </c>
      <c r="H889" s="373">
        <v>5329.5</v>
      </c>
      <c r="I889" s="121">
        <f t="shared" si="53"/>
        <v>255816</v>
      </c>
      <c r="J889" s="16"/>
    </row>
    <row r="890" spans="1:10">
      <c r="A890" s="23">
        <f t="shared" si="54"/>
        <v>846</v>
      </c>
      <c r="B890" s="226"/>
      <c r="C890" s="226"/>
      <c r="D890" s="136">
        <v>42745</v>
      </c>
      <c r="E890" s="136">
        <v>42793</v>
      </c>
      <c r="F890" s="136">
        <v>42793</v>
      </c>
      <c r="G890" s="25">
        <f t="shared" si="52"/>
        <v>48</v>
      </c>
      <c r="H890" s="373">
        <v>5455.47</v>
      </c>
      <c r="I890" s="121">
        <f t="shared" si="53"/>
        <v>261862.56</v>
      </c>
      <c r="J890" s="16"/>
    </row>
    <row r="891" spans="1:10">
      <c r="A891" s="23">
        <f t="shared" si="54"/>
        <v>847</v>
      </c>
      <c r="B891" s="226"/>
      <c r="C891" s="226"/>
      <c r="D891" s="136">
        <v>42745</v>
      </c>
      <c r="E891" s="136">
        <v>42793</v>
      </c>
      <c r="F891" s="136">
        <v>42793</v>
      </c>
      <c r="G891" s="25">
        <f t="shared" si="52"/>
        <v>48</v>
      </c>
      <c r="H891" s="373">
        <v>5300.43</v>
      </c>
      <c r="I891" s="121">
        <f t="shared" si="53"/>
        <v>254420.64</v>
      </c>
      <c r="J891" s="16"/>
    </row>
    <row r="892" spans="1:10">
      <c r="A892" s="23">
        <f t="shared" si="54"/>
        <v>848</v>
      </c>
      <c r="B892" s="226"/>
      <c r="C892" s="226"/>
      <c r="D892" s="136">
        <v>42745</v>
      </c>
      <c r="E892" s="136">
        <v>42793</v>
      </c>
      <c r="F892" s="136">
        <v>42793</v>
      </c>
      <c r="G892" s="25">
        <f t="shared" si="52"/>
        <v>48</v>
      </c>
      <c r="H892" s="373">
        <v>5281.05</v>
      </c>
      <c r="I892" s="121">
        <f t="shared" si="53"/>
        <v>253490.4</v>
      </c>
      <c r="J892" s="16"/>
    </row>
    <row r="893" spans="1:10">
      <c r="A893" s="23">
        <f t="shared" si="54"/>
        <v>849</v>
      </c>
      <c r="B893" s="226"/>
      <c r="C893" s="226"/>
      <c r="D893" s="136">
        <v>42745</v>
      </c>
      <c r="E893" s="136">
        <v>42793</v>
      </c>
      <c r="F893" s="136">
        <v>42793</v>
      </c>
      <c r="G893" s="25">
        <f t="shared" si="52"/>
        <v>48</v>
      </c>
      <c r="H893" s="373">
        <v>6238.6</v>
      </c>
      <c r="I893" s="121">
        <f t="shared" si="53"/>
        <v>299452.79999999999</v>
      </c>
      <c r="J893" s="16"/>
    </row>
    <row r="894" spans="1:10">
      <c r="A894" s="23">
        <f t="shared" si="54"/>
        <v>850</v>
      </c>
      <c r="B894" s="226"/>
      <c r="C894" s="226"/>
      <c r="D894" s="136">
        <v>42745</v>
      </c>
      <c r="E894" s="136">
        <v>42793</v>
      </c>
      <c r="F894" s="136">
        <v>42793</v>
      </c>
      <c r="G894" s="25">
        <f t="shared" si="52"/>
        <v>48</v>
      </c>
      <c r="H894" s="373">
        <v>6339.85</v>
      </c>
      <c r="I894" s="121">
        <f t="shared" si="53"/>
        <v>304312.8</v>
      </c>
      <c r="J894" s="16"/>
    </row>
    <row r="895" spans="1:10">
      <c r="A895" s="23">
        <f t="shared" si="54"/>
        <v>851</v>
      </c>
      <c r="B895" s="226"/>
      <c r="C895" s="226"/>
      <c r="D895" s="136">
        <v>42745</v>
      </c>
      <c r="E895" s="136">
        <v>42793</v>
      </c>
      <c r="F895" s="136">
        <v>42793</v>
      </c>
      <c r="G895" s="25">
        <f t="shared" si="52"/>
        <v>48</v>
      </c>
      <c r="H895" s="373">
        <v>6436.38</v>
      </c>
      <c r="I895" s="121">
        <f t="shared" si="53"/>
        <v>308946.24</v>
      </c>
      <c r="J895" s="16"/>
    </row>
    <row r="896" spans="1:10">
      <c r="A896" s="23">
        <f t="shared" si="54"/>
        <v>852</v>
      </c>
      <c r="B896" s="226"/>
      <c r="C896" s="226"/>
      <c r="D896" s="136">
        <v>42745</v>
      </c>
      <c r="E896" s="136">
        <v>42793</v>
      </c>
      <c r="F896" s="136">
        <v>42793</v>
      </c>
      <c r="G896" s="25">
        <f t="shared" si="52"/>
        <v>48</v>
      </c>
      <c r="H896" s="373">
        <v>6293.76</v>
      </c>
      <c r="I896" s="121">
        <f t="shared" si="53"/>
        <v>302100.47999999998</v>
      </c>
      <c r="J896" s="16"/>
    </row>
    <row r="897" spans="1:10">
      <c r="A897" s="23">
        <f t="shared" si="54"/>
        <v>853</v>
      </c>
      <c r="B897" s="226"/>
      <c r="C897" s="226"/>
      <c r="D897" s="136">
        <v>42745</v>
      </c>
      <c r="E897" s="136">
        <v>42793</v>
      </c>
      <c r="F897" s="136">
        <v>42793</v>
      </c>
      <c r="G897" s="25">
        <f t="shared" si="52"/>
        <v>48</v>
      </c>
      <c r="H897" s="373">
        <v>6369.8</v>
      </c>
      <c r="I897" s="121">
        <f t="shared" si="53"/>
        <v>305750.40000000002</v>
      </c>
      <c r="J897" s="16"/>
    </row>
    <row r="898" spans="1:10">
      <c r="A898" s="23">
        <f t="shared" si="54"/>
        <v>854</v>
      </c>
      <c r="B898" s="226"/>
      <c r="C898" s="226"/>
      <c r="D898" s="136">
        <v>42745</v>
      </c>
      <c r="E898" s="136">
        <v>42793</v>
      </c>
      <c r="F898" s="136">
        <v>42793</v>
      </c>
      <c r="G898" s="25">
        <f t="shared" si="52"/>
        <v>48</v>
      </c>
      <c r="H898" s="373">
        <v>6225.2</v>
      </c>
      <c r="I898" s="121">
        <f t="shared" si="53"/>
        <v>298809.59999999998</v>
      </c>
      <c r="J898" s="16"/>
    </row>
    <row r="899" spans="1:10">
      <c r="A899" s="23">
        <f t="shared" si="54"/>
        <v>855</v>
      </c>
      <c r="B899" s="226"/>
      <c r="C899" s="226"/>
      <c r="D899" s="136">
        <v>42745</v>
      </c>
      <c r="E899" s="136">
        <v>42793</v>
      </c>
      <c r="F899" s="136">
        <v>42793</v>
      </c>
      <c r="G899" s="25">
        <f t="shared" si="52"/>
        <v>48</v>
      </c>
      <c r="H899" s="373">
        <v>6305.58</v>
      </c>
      <c r="I899" s="121">
        <f t="shared" si="53"/>
        <v>302667.84000000003</v>
      </c>
      <c r="J899" s="16"/>
    </row>
    <row r="900" spans="1:10">
      <c r="A900" s="23">
        <f t="shared" si="54"/>
        <v>856</v>
      </c>
      <c r="B900" s="226"/>
      <c r="C900" s="226"/>
      <c r="D900" s="136">
        <v>42745</v>
      </c>
      <c r="E900" s="136">
        <v>42793</v>
      </c>
      <c r="F900" s="136">
        <v>42793</v>
      </c>
      <c r="G900" s="25">
        <f t="shared" si="52"/>
        <v>48</v>
      </c>
      <c r="H900" s="373">
        <v>6324.88</v>
      </c>
      <c r="I900" s="121">
        <f t="shared" si="53"/>
        <v>303594.23999999999</v>
      </c>
      <c r="J900" s="16"/>
    </row>
    <row r="901" spans="1:10">
      <c r="A901" s="23">
        <f t="shared" si="54"/>
        <v>857</v>
      </c>
      <c r="B901" s="226"/>
      <c r="C901" s="226"/>
      <c r="D901" s="136">
        <v>42745</v>
      </c>
      <c r="E901" s="136">
        <v>42793</v>
      </c>
      <c r="F901" s="136">
        <v>42793</v>
      </c>
      <c r="G901" s="25">
        <f t="shared" si="52"/>
        <v>48</v>
      </c>
      <c r="H901" s="373">
        <v>7696</v>
      </c>
      <c r="I901" s="121">
        <f t="shared" si="53"/>
        <v>369408</v>
      </c>
      <c r="J901" s="16"/>
    </row>
    <row r="902" spans="1:10">
      <c r="A902" s="23">
        <f t="shared" si="54"/>
        <v>858</v>
      </c>
      <c r="B902" s="226"/>
      <c r="C902" s="226"/>
      <c r="D902" s="136">
        <v>42745</v>
      </c>
      <c r="E902" s="136">
        <v>42793</v>
      </c>
      <c r="F902" s="136">
        <v>42793</v>
      </c>
      <c r="G902" s="25">
        <f t="shared" si="52"/>
        <v>48</v>
      </c>
      <c r="H902" s="373">
        <v>7696</v>
      </c>
      <c r="I902" s="121">
        <f t="shared" si="53"/>
        <v>369408</v>
      </c>
      <c r="J902" s="16"/>
    </row>
    <row r="903" spans="1:10">
      <c r="A903" s="23">
        <f t="shared" si="54"/>
        <v>859</v>
      </c>
      <c r="B903" s="226"/>
      <c r="C903" s="226"/>
      <c r="D903" s="136">
        <v>42745</v>
      </c>
      <c r="E903" s="136">
        <v>42793</v>
      </c>
      <c r="F903" s="136">
        <v>42793</v>
      </c>
      <c r="G903" s="25">
        <f t="shared" si="52"/>
        <v>48</v>
      </c>
      <c r="H903" s="373">
        <v>7753.72</v>
      </c>
      <c r="I903" s="121">
        <f t="shared" si="53"/>
        <v>372178.56</v>
      </c>
      <c r="J903" s="16"/>
    </row>
    <row r="904" spans="1:10">
      <c r="A904" s="23">
        <f t="shared" si="54"/>
        <v>860</v>
      </c>
      <c r="B904" s="226"/>
      <c r="C904" s="226"/>
      <c r="D904" s="136">
        <v>42745</v>
      </c>
      <c r="E904" s="136">
        <v>42793</v>
      </c>
      <c r="F904" s="136">
        <v>42793</v>
      </c>
      <c r="G904" s="25">
        <f t="shared" si="52"/>
        <v>48</v>
      </c>
      <c r="H904" s="373">
        <v>7792.2</v>
      </c>
      <c r="I904" s="121">
        <f t="shared" si="53"/>
        <v>374025.6</v>
      </c>
      <c r="J904" s="16"/>
    </row>
    <row r="905" spans="1:10">
      <c r="A905" s="23">
        <f t="shared" si="54"/>
        <v>861</v>
      </c>
      <c r="B905" s="226"/>
      <c r="C905" s="226"/>
      <c r="D905" s="136">
        <v>42745</v>
      </c>
      <c r="E905" s="136">
        <v>42793</v>
      </c>
      <c r="F905" s="136">
        <v>42793</v>
      </c>
      <c r="G905" s="25">
        <f t="shared" si="52"/>
        <v>48</v>
      </c>
      <c r="H905" s="373">
        <v>7849.92</v>
      </c>
      <c r="I905" s="121">
        <f t="shared" si="53"/>
        <v>376796.15999999997</v>
      </c>
      <c r="J905" s="16"/>
    </row>
    <row r="906" spans="1:10">
      <c r="A906" s="23">
        <f t="shared" si="54"/>
        <v>862</v>
      </c>
      <c r="B906" s="226"/>
      <c r="C906" s="226"/>
      <c r="D906" s="136">
        <v>42746</v>
      </c>
      <c r="E906" s="136">
        <v>42793</v>
      </c>
      <c r="F906" s="136">
        <v>42793</v>
      </c>
      <c r="G906" s="25">
        <f t="shared" si="52"/>
        <v>47</v>
      </c>
      <c r="H906" s="373">
        <v>6423.78</v>
      </c>
      <c r="I906" s="121">
        <f t="shared" si="53"/>
        <v>301917.65999999997</v>
      </c>
      <c r="J906" s="16"/>
    </row>
    <row r="907" spans="1:10">
      <c r="A907" s="23">
        <f t="shared" si="54"/>
        <v>863</v>
      </c>
      <c r="B907" s="226"/>
      <c r="C907" s="226"/>
      <c r="D907" s="136">
        <v>42746</v>
      </c>
      <c r="E907" s="136">
        <v>42793</v>
      </c>
      <c r="F907" s="136">
        <v>42793</v>
      </c>
      <c r="G907" s="25">
        <f t="shared" si="52"/>
        <v>47</v>
      </c>
      <c r="H907" s="373">
        <v>7184.87</v>
      </c>
      <c r="I907" s="121">
        <f t="shared" si="53"/>
        <v>337688.89</v>
      </c>
      <c r="J907" s="16"/>
    </row>
    <row r="908" spans="1:10">
      <c r="A908" s="23">
        <f t="shared" si="54"/>
        <v>864</v>
      </c>
      <c r="B908" s="226"/>
      <c r="C908" s="226"/>
      <c r="D908" s="136">
        <v>42746</v>
      </c>
      <c r="E908" s="136">
        <v>42793</v>
      </c>
      <c r="F908" s="136">
        <v>42793</v>
      </c>
      <c r="G908" s="25">
        <f t="shared" si="52"/>
        <v>47</v>
      </c>
      <c r="H908" s="373">
        <v>6749.89</v>
      </c>
      <c r="I908" s="121">
        <f t="shared" si="53"/>
        <v>317244.83</v>
      </c>
      <c r="J908" s="16"/>
    </row>
    <row r="909" spans="1:10">
      <c r="A909" s="23">
        <f t="shared" si="54"/>
        <v>865</v>
      </c>
      <c r="B909" s="226"/>
      <c r="C909" s="226"/>
      <c r="D909" s="136">
        <v>42746</v>
      </c>
      <c r="E909" s="136">
        <v>42793</v>
      </c>
      <c r="F909" s="136">
        <v>42793</v>
      </c>
      <c r="G909" s="25">
        <f t="shared" si="52"/>
        <v>47</v>
      </c>
      <c r="H909" s="373">
        <v>6479.33</v>
      </c>
      <c r="I909" s="121">
        <f t="shared" si="53"/>
        <v>304528.51</v>
      </c>
      <c r="J909" s="16"/>
    </row>
    <row r="910" spans="1:10">
      <c r="A910" s="23">
        <f t="shared" si="54"/>
        <v>866</v>
      </c>
      <c r="B910" s="226"/>
      <c r="C910" s="226"/>
      <c r="D910" s="136">
        <v>42746</v>
      </c>
      <c r="E910" s="136">
        <v>42793</v>
      </c>
      <c r="F910" s="136">
        <v>42793</v>
      </c>
      <c r="G910" s="25">
        <f t="shared" si="52"/>
        <v>47</v>
      </c>
      <c r="H910" s="373">
        <v>6371.37</v>
      </c>
      <c r="I910" s="121">
        <f t="shared" si="53"/>
        <v>299454.39</v>
      </c>
      <c r="J910" s="16"/>
    </row>
    <row r="911" spans="1:10">
      <c r="A911" s="23">
        <f t="shared" si="54"/>
        <v>867</v>
      </c>
      <c r="B911" s="226"/>
      <c r="C911" s="226"/>
      <c r="D911" s="136">
        <v>42746</v>
      </c>
      <c r="E911" s="136">
        <v>42793</v>
      </c>
      <c r="F911" s="136">
        <v>42793</v>
      </c>
      <c r="G911" s="25">
        <f t="shared" si="52"/>
        <v>47</v>
      </c>
      <c r="H911" s="373">
        <v>6422.59</v>
      </c>
      <c r="I911" s="121">
        <f t="shared" si="53"/>
        <v>301861.73</v>
      </c>
      <c r="J911" s="16"/>
    </row>
    <row r="912" spans="1:10">
      <c r="A912" s="23">
        <f t="shared" si="54"/>
        <v>868</v>
      </c>
      <c r="B912" s="226"/>
      <c r="C912" s="226"/>
      <c r="D912" s="136">
        <v>42746</v>
      </c>
      <c r="E912" s="136">
        <v>42793</v>
      </c>
      <c r="F912" s="136">
        <v>42793</v>
      </c>
      <c r="G912" s="25">
        <f t="shared" si="52"/>
        <v>47</v>
      </c>
      <c r="H912" s="373">
        <v>6420.23</v>
      </c>
      <c r="I912" s="121">
        <f t="shared" si="53"/>
        <v>301750.81</v>
      </c>
      <c r="J912" s="16"/>
    </row>
    <row r="913" spans="1:10">
      <c r="A913" s="23">
        <f t="shared" si="54"/>
        <v>869</v>
      </c>
      <c r="B913" s="226"/>
      <c r="C913" s="226"/>
      <c r="D913" s="136">
        <v>42746</v>
      </c>
      <c r="E913" s="136">
        <v>42793</v>
      </c>
      <c r="F913" s="136">
        <v>42793</v>
      </c>
      <c r="G913" s="25">
        <f t="shared" si="52"/>
        <v>47</v>
      </c>
      <c r="H913" s="373">
        <v>8176.08</v>
      </c>
      <c r="I913" s="121">
        <f t="shared" si="53"/>
        <v>384275.76</v>
      </c>
      <c r="J913" s="16"/>
    </row>
    <row r="914" spans="1:10">
      <c r="A914" s="23">
        <f t="shared" si="54"/>
        <v>870</v>
      </c>
      <c r="B914" s="226"/>
      <c r="C914" s="226"/>
      <c r="D914" s="136">
        <v>42746</v>
      </c>
      <c r="E914" s="136">
        <v>42793</v>
      </c>
      <c r="F914" s="136">
        <v>42793</v>
      </c>
      <c r="G914" s="25">
        <f t="shared" si="52"/>
        <v>47</v>
      </c>
      <c r="H914" s="373">
        <v>8162.4</v>
      </c>
      <c r="I914" s="121">
        <f t="shared" si="53"/>
        <v>383632.8</v>
      </c>
      <c r="J914" s="16"/>
    </row>
    <row r="915" spans="1:10">
      <c r="A915" s="23">
        <f t="shared" si="54"/>
        <v>871</v>
      </c>
      <c r="B915" s="226"/>
      <c r="C915" s="226"/>
      <c r="D915" s="136">
        <v>42746</v>
      </c>
      <c r="E915" s="136">
        <v>42793</v>
      </c>
      <c r="F915" s="136">
        <v>42793</v>
      </c>
      <c r="G915" s="25">
        <f t="shared" si="52"/>
        <v>47</v>
      </c>
      <c r="H915" s="373">
        <v>7172.88</v>
      </c>
      <c r="I915" s="121">
        <f t="shared" si="53"/>
        <v>337125.36</v>
      </c>
      <c r="J915" s="16"/>
    </row>
    <row r="916" spans="1:10">
      <c r="A916" s="23">
        <f t="shared" si="54"/>
        <v>872</v>
      </c>
      <c r="B916" s="226"/>
      <c r="C916" s="226"/>
      <c r="D916" s="136">
        <v>42746</v>
      </c>
      <c r="E916" s="136">
        <v>42793</v>
      </c>
      <c r="F916" s="136">
        <v>42793</v>
      </c>
      <c r="G916" s="25">
        <f t="shared" ref="G916:G979" si="55">F916-D916</f>
        <v>47</v>
      </c>
      <c r="H916" s="373">
        <v>7551.7</v>
      </c>
      <c r="I916" s="121">
        <f t="shared" ref="I916:I979" si="56">ROUND(G916*H916,2)</f>
        <v>354929.9</v>
      </c>
      <c r="J916" s="16"/>
    </row>
    <row r="917" spans="1:10">
      <c r="A917" s="23">
        <f t="shared" ref="A917:A980" si="57">A916+1</f>
        <v>873</v>
      </c>
      <c r="B917" s="226"/>
      <c r="C917" s="226"/>
      <c r="D917" s="136">
        <v>42746</v>
      </c>
      <c r="E917" s="136">
        <v>42793</v>
      </c>
      <c r="F917" s="136">
        <v>42793</v>
      </c>
      <c r="G917" s="25">
        <f t="shared" si="55"/>
        <v>47</v>
      </c>
      <c r="H917" s="373">
        <v>7744.1</v>
      </c>
      <c r="I917" s="121">
        <f t="shared" si="56"/>
        <v>363972.7</v>
      </c>
      <c r="J917" s="16"/>
    </row>
    <row r="918" spans="1:10">
      <c r="A918" s="23">
        <f t="shared" si="57"/>
        <v>874</v>
      </c>
      <c r="B918" s="226"/>
      <c r="C918" s="226"/>
      <c r="D918" s="136">
        <v>42747</v>
      </c>
      <c r="E918" s="136">
        <v>42793</v>
      </c>
      <c r="F918" s="136">
        <v>42793</v>
      </c>
      <c r="G918" s="25">
        <f t="shared" si="55"/>
        <v>46</v>
      </c>
      <c r="H918" s="373">
        <v>14456.79</v>
      </c>
      <c r="I918" s="121">
        <f t="shared" si="56"/>
        <v>665012.34</v>
      </c>
      <c r="J918" s="16"/>
    </row>
    <row r="919" spans="1:10">
      <c r="A919" s="23">
        <f t="shared" si="57"/>
        <v>875</v>
      </c>
      <c r="B919" s="226"/>
      <c r="C919" s="226"/>
      <c r="D919" s="136">
        <v>42747</v>
      </c>
      <c r="E919" s="136">
        <v>42793</v>
      </c>
      <c r="F919" s="136">
        <v>42793</v>
      </c>
      <c r="G919" s="25">
        <f t="shared" si="55"/>
        <v>46</v>
      </c>
      <c r="H919" s="373">
        <v>14802.33</v>
      </c>
      <c r="I919" s="121">
        <f t="shared" si="56"/>
        <v>680907.18</v>
      </c>
      <c r="J919" s="16"/>
    </row>
    <row r="920" spans="1:10">
      <c r="A920" s="23">
        <f t="shared" si="57"/>
        <v>876</v>
      </c>
      <c r="B920" s="226"/>
      <c r="C920" s="226"/>
      <c r="D920" s="136">
        <v>42747</v>
      </c>
      <c r="E920" s="136">
        <v>42793</v>
      </c>
      <c r="F920" s="136">
        <v>42793</v>
      </c>
      <c r="G920" s="25">
        <f t="shared" si="55"/>
        <v>46</v>
      </c>
      <c r="H920" s="373">
        <v>14402.11</v>
      </c>
      <c r="I920" s="121">
        <f t="shared" si="56"/>
        <v>662497.06000000006</v>
      </c>
      <c r="J920" s="16"/>
    </row>
    <row r="921" spans="1:10">
      <c r="A921" s="23">
        <f t="shared" si="57"/>
        <v>877</v>
      </c>
      <c r="B921" s="226"/>
      <c r="C921" s="226"/>
      <c r="D921" s="136">
        <v>42747</v>
      </c>
      <c r="E921" s="136">
        <v>42793</v>
      </c>
      <c r="F921" s="136">
        <v>42793</v>
      </c>
      <c r="G921" s="25">
        <f t="shared" si="55"/>
        <v>46</v>
      </c>
      <c r="H921" s="373">
        <v>7071.16</v>
      </c>
      <c r="I921" s="121">
        <f t="shared" si="56"/>
        <v>325273.36</v>
      </c>
      <c r="J921" s="16"/>
    </row>
    <row r="922" spans="1:10">
      <c r="A922" s="23">
        <f t="shared" si="57"/>
        <v>878</v>
      </c>
      <c r="B922" s="226"/>
      <c r="C922" s="226"/>
      <c r="D922" s="136">
        <v>42748</v>
      </c>
      <c r="E922" s="136">
        <v>42793</v>
      </c>
      <c r="F922" s="136">
        <v>42793</v>
      </c>
      <c r="G922" s="25">
        <f t="shared" si="55"/>
        <v>45</v>
      </c>
      <c r="H922" s="373">
        <v>5939.18</v>
      </c>
      <c r="I922" s="121">
        <f t="shared" si="56"/>
        <v>267263.09999999998</v>
      </c>
      <c r="J922" s="16"/>
    </row>
    <row r="923" spans="1:10">
      <c r="A923" s="23">
        <f t="shared" si="57"/>
        <v>879</v>
      </c>
      <c r="B923" s="226"/>
      <c r="C923" s="226"/>
      <c r="D923" s="136">
        <v>42748</v>
      </c>
      <c r="E923" s="136">
        <v>42793</v>
      </c>
      <c r="F923" s="136">
        <v>42793</v>
      </c>
      <c r="G923" s="25">
        <f t="shared" si="55"/>
        <v>45</v>
      </c>
      <c r="H923" s="373">
        <v>5939.95</v>
      </c>
      <c r="I923" s="121">
        <f t="shared" si="56"/>
        <v>267297.75</v>
      </c>
      <c r="J923" s="16"/>
    </row>
    <row r="924" spans="1:10">
      <c r="A924" s="23">
        <f t="shared" si="57"/>
        <v>880</v>
      </c>
      <c r="B924" s="226"/>
      <c r="C924" s="226"/>
      <c r="D924" s="136">
        <v>42748</v>
      </c>
      <c r="E924" s="136">
        <v>42793</v>
      </c>
      <c r="F924" s="136">
        <v>42793</v>
      </c>
      <c r="G924" s="25">
        <f t="shared" si="55"/>
        <v>45</v>
      </c>
      <c r="H924" s="373">
        <v>5932.29</v>
      </c>
      <c r="I924" s="121">
        <f t="shared" si="56"/>
        <v>266953.05</v>
      </c>
      <c r="J924" s="16"/>
    </row>
    <row r="925" spans="1:10">
      <c r="A925" s="23">
        <f t="shared" si="57"/>
        <v>881</v>
      </c>
      <c r="B925" s="226"/>
      <c r="C925" s="226"/>
      <c r="D925" s="136">
        <v>42748</v>
      </c>
      <c r="E925" s="136">
        <v>42793</v>
      </c>
      <c r="F925" s="136">
        <v>42793</v>
      </c>
      <c r="G925" s="25">
        <f t="shared" si="55"/>
        <v>45</v>
      </c>
      <c r="H925" s="373">
        <v>14289.53</v>
      </c>
      <c r="I925" s="121">
        <f t="shared" si="56"/>
        <v>643028.85</v>
      </c>
      <c r="J925" s="16"/>
    </row>
    <row r="926" spans="1:10">
      <c r="A926" s="23">
        <f t="shared" si="57"/>
        <v>882</v>
      </c>
      <c r="B926" s="226"/>
      <c r="C926" s="226"/>
      <c r="D926" s="136">
        <v>42748</v>
      </c>
      <c r="E926" s="136">
        <v>42793</v>
      </c>
      <c r="F926" s="136">
        <v>42793</v>
      </c>
      <c r="G926" s="25">
        <f t="shared" si="55"/>
        <v>45</v>
      </c>
      <c r="H926" s="373">
        <v>16046.66</v>
      </c>
      <c r="I926" s="121">
        <f t="shared" si="56"/>
        <v>722099.7</v>
      </c>
      <c r="J926" s="16"/>
    </row>
    <row r="927" spans="1:10">
      <c r="A927" s="23">
        <f t="shared" si="57"/>
        <v>883</v>
      </c>
      <c r="B927" s="226"/>
      <c r="C927" s="226"/>
      <c r="D927" s="136">
        <v>42748</v>
      </c>
      <c r="E927" s="136">
        <v>42793</v>
      </c>
      <c r="F927" s="136">
        <v>42793</v>
      </c>
      <c r="G927" s="25">
        <f t="shared" si="55"/>
        <v>45</v>
      </c>
      <c r="H927" s="373">
        <v>14636.45</v>
      </c>
      <c r="I927" s="121">
        <f t="shared" si="56"/>
        <v>658640.25</v>
      </c>
      <c r="J927" s="16"/>
    </row>
    <row r="928" spans="1:10">
      <c r="A928" s="23">
        <f t="shared" si="57"/>
        <v>884</v>
      </c>
      <c r="B928" s="226"/>
      <c r="C928" s="226"/>
      <c r="D928" s="136">
        <v>42748</v>
      </c>
      <c r="E928" s="136">
        <v>42793</v>
      </c>
      <c r="F928" s="136">
        <v>42793</v>
      </c>
      <c r="G928" s="25">
        <f t="shared" si="55"/>
        <v>45</v>
      </c>
      <c r="H928" s="373">
        <v>7619.04</v>
      </c>
      <c r="I928" s="121">
        <f t="shared" si="56"/>
        <v>342856.8</v>
      </c>
      <c r="J928" s="16"/>
    </row>
    <row r="929" spans="1:10">
      <c r="A929" s="23">
        <f t="shared" si="57"/>
        <v>885</v>
      </c>
      <c r="B929" s="226"/>
      <c r="C929" s="226"/>
      <c r="D929" s="136">
        <v>42748</v>
      </c>
      <c r="E929" s="136">
        <v>42793</v>
      </c>
      <c r="F929" s="136">
        <v>42793</v>
      </c>
      <c r="G929" s="25">
        <f t="shared" si="55"/>
        <v>45</v>
      </c>
      <c r="H929" s="373">
        <v>7772.96</v>
      </c>
      <c r="I929" s="121">
        <f t="shared" si="56"/>
        <v>349783.2</v>
      </c>
      <c r="J929" s="16"/>
    </row>
    <row r="930" spans="1:10">
      <c r="A930" s="23">
        <f t="shared" si="57"/>
        <v>886</v>
      </c>
      <c r="B930" s="226"/>
      <c r="C930" s="226"/>
      <c r="D930" s="136">
        <v>42748</v>
      </c>
      <c r="E930" s="136">
        <v>42793</v>
      </c>
      <c r="F930" s="136">
        <v>42793</v>
      </c>
      <c r="G930" s="25">
        <f t="shared" si="55"/>
        <v>45</v>
      </c>
      <c r="H930" s="373">
        <v>7493.98</v>
      </c>
      <c r="I930" s="121">
        <f t="shared" si="56"/>
        <v>337229.1</v>
      </c>
      <c r="J930" s="16"/>
    </row>
    <row r="931" spans="1:10">
      <c r="A931" s="23">
        <f t="shared" si="57"/>
        <v>887</v>
      </c>
      <c r="B931" s="226"/>
      <c r="C931" s="226"/>
      <c r="D931" s="136">
        <v>42749</v>
      </c>
      <c r="E931" s="136">
        <v>42793</v>
      </c>
      <c r="F931" s="136">
        <v>42793</v>
      </c>
      <c r="G931" s="25">
        <f t="shared" si="55"/>
        <v>44</v>
      </c>
      <c r="H931" s="373">
        <v>5941.86</v>
      </c>
      <c r="I931" s="121">
        <f t="shared" si="56"/>
        <v>261441.84</v>
      </c>
      <c r="J931" s="16"/>
    </row>
    <row r="932" spans="1:10">
      <c r="A932" s="23">
        <f t="shared" si="57"/>
        <v>888</v>
      </c>
      <c r="B932" s="226"/>
      <c r="C932" s="226"/>
      <c r="D932" s="136">
        <v>42749</v>
      </c>
      <c r="E932" s="136">
        <v>42793</v>
      </c>
      <c r="F932" s="136">
        <v>42793</v>
      </c>
      <c r="G932" s="25">
        <f t="shared" si="55"/>
        <v>44</v>
      </c>
      <c r="H932" s="373">
        <v>13546.98</v>
      </c>
      <c r="I932" s="121">
        <f t="shared" si="56"/>
        <v>596067.12</v>
      </c>
      <c r="J932" s="16"/>
    </row>
    <row r="933" spans="1:10">
      <c r="A933" s="23">
        <f t="shared" si="57"/>
        <v>889</v>
      </c>
      <c r="B933" s="226"/>
      <c r="C933" s="226"/>
      <c r="D933" s="136">
        <v>42749</v>
      </c>
      <c r="E933" s="136">
        <v>42793</v>
      </c>
      <c r="F933" s="136">
        <v>42793</v>
      </c>
      <c r="G933" s="25">
        <f t="shared" si="55"/>
        <v>44</v>
      </c>
      <c r="H933" s="373">
        <v>13847.03</v>
      </c>
      <c r="I933" s="121">
        <f t="shared" si="56"/>
        <v>609269.31999999995</v>
      </c>
      <c r="J933" s="16"/>
    </row>
    <row r="934" spans="1:10">
      <c r="A934" s="23">
        <f t="shared" si="57"/>
        <v>890</v>
      </c>
      <c r="B934" s="226"/>
      <c r="C934" s="226"/>
      <c r="D934" s="136">
        <v>42749</v>
      </c>
      <c r="E934" s="136">
        <v>42793</v>
      </c>
      <c r="F934" s="136">
        <v>42793</v>
      </c>
      <c r="G934" s="25">
        <f t="shared" si="55"/>
        <v>44</v>
      </c>
      <c r="H934" s="373">
        <v>6502.13</v>
      </c>
      <c r="I934" s="121">
        <f t="shared" si="56"/>
        <v>286093.71999999997</v>
      </c>
      <c r="J934" s="16"/>
    </row>
    <row r="935" spans="1:10">
      <c r="A935" s="23">
        <f t="shared" si="57"/>
        <v>891</v>
      </c>
      <c r="B935" s="226"/>
      <c r="C935" s="226"/>
      <c r="D935" s="136">
        <v>42749</v>
      </c>
      <c r="E935" s="136">
        <v>42793</v>
      </c>
      <c r="F935" s="136">
        <v>42793</v>
      </c>
      <c r="G935" s="25">
        <f t="shared" si="55"/>
        <v>44</v>
      </c>
      <c r="H935" s="373">
        <v>6447.24</v>
      </c>
      <c r="I935" s="121">
        <f t="shared" si="56"/>
        <v>283678.56</v>
      </c>
      <c r="J935" s="16"/>
    </row>
    <row r="936" spans="1:10">
      <c r="A936" s="23">
        <f t="shared" si="57"/>
        <v>892</v>
      </c>
      <c r="B936" s="226"/>
      <c r="C936" s="226"/>
      <c r="D936" s="136">
        <v>42749</v>
      </c>
      <c r="E936" s="136">
        <v>42793</v>
      </c>
      <c r="F936" s="136">
        <v>42793</v>
      </c>
      <c r="G936" s="25">
        <f t="shared" si="55"/>
        <v>44</v>
      </c>
      <c r="H936" s="373">
        <v>7065.39</v>
      </c>
      <c r="I936" s="121">
        <f t="shared" si="56"/>
        <v>310877.15999999997</v>
      </c>
      <c r="J936" s="16"/>
    </row>
    <row r="937" spans="1:10">
      <c r="A937" s="23">
        <f t="shared" si="57"/>
        <v>893</v>
      </c>
      <c r="B937" s="226"/>
      <c r="C937" s="226"/>
      <c r="D937" s="136">
        <v>42749</v>
      </c>
      <c r="E937" s="136">
        <v>42793</v>
      </c>
      <c r="F937" s="136">
        <v>42793</v>
      </c>
      <c r="G937" s="25">
        <f t="shared" si="55"/>
        <v>44</v>
      </c>
      <c r="H937" s="373">
        <v>6899.31</v>
      </c>
      <c r="I937" s="121">
        <f t="shared" si="56"/>
        <v>303569.64</v>
      </c>
      <c r="J937" s="16"/>
    </row>
    <row r="938" spans="1:10">
      <c r="A938" s="23">
        <f t="shared" si="57"/>
        <v>894</v>
      </c>
      <c r="B938" s="226"/>
      <c r="C938" s="226"/>
      <c r="D938" s="136">
        <v>42750</v>
      </c>
      <c r="E938" s="136">
        <v>42793</v>
      </c>
      <c r="F938" s="136">
        <v>42793</v>
      </c>
      <c r="G938" s="25">
        <f t="shared" si="55"/>
        <v>43</v>
      </c>
      <c r="H938" s="373">
        <v>14783.95</v>
      </c>
      <c r="I938" s="121">
        <f t="shared" si="56"/>
        <v>635709.85</v>
      </c>
      <c r="J938" s="16"/>
    </row>
    <row r="939" spans="1:10">
      <c r="A939" s="23">
        <f t="shared" si="57"/>
        <v>895</v>
      </c>
      <c r="B939" s="226"/>
      <c r="C939" s="226"/>
      <c r="D939" s="136">
        <v>42750</v>
      </c>
      <c r="E939" s="136">
        <v>42793</v>
      </c>
      <c r="F939" s="136">
        <v>42793</v>
      </c>
      <c r="G939" s="25">
        <f t="shared" si="55"/>
        <v>43</v>
      </c>
      <c r="H939" s="373">
        <v>6678.87</v>
      </c>
      <c r="I939" s="121">
        <f t="shared" si="56"/>
        <v>287191.40999999997</v>
      </c>
      <c r="J939" s="16"/>
    </row>
    <row r="940" spans="1:10">
      <c r="A940" s="23">
        <f t="shared" si="57"/>
        <v>896</v>
      </c>
      <c r="B940" s="226"/>
      <c r="C940" s="226"/>
      <c r="D940" s="136">
        <v>42750</v>
      </c>
      <c r="E940" s="136">
        <v>42793</v>
      </c>
      <c r="F940" s="136">
        <v>42793</v>
      </c>
      <c r="G940" s="25">
        <f t="shared" si="55"/>
        <v>43</v>
      </c>
      <c r="H940" s="373">
        <v>6959.7</v>
      </c>
      <c r="I940" s="121">
        <f t="shared" si="56"/>
        <v>299267.09999999998</v>
      </c>
      <c r="J940" s="16"/>
    </row>
    <row r="941" spans="1:10">
      <c r="A941" s="23">
        <f t="shared" si="57"/>
        <v>897</v>
      </c>
      <c r="B941" s="226"/>
      <c r="C941" s="226"/>
      <c r="D941" s="136">
        <v>42750</v>
      </c>
      <c r="E941" s="136">
        <v>42793</v>
      </c>
      <c r="F941" s="136">
        <v>42793</v>
      </c>
      <c r="G941" s="25">
        <f t="shared" si="55"/>
        <v>43</v>
      </c>
      <c r="H941" s="373">
        <v>6959.7</v>
      </c>
      <c r="I941" s="121">
        <f t="shared" si="56"/>
        <v>299267.09999999998</v>
      </c>
      <c r="J941" s="16"/>
    </row>
    <row r="942" spans="1:10">
      <c r="A942" s="23">
        <f t="shared" si="57"/>
        <v>898</v>
      </c>
      <c r="B942" s="226"/>
      <c r="C942" s="226"/>
      <c r="D942" s="136">
        <v>42750</v>
      </c>
      <c r="E942" s="136">
        <v>42793</v>
      </c>
      <c r="F942" s="136">
        <v>42793</v>
      </c>
      <c r="G942" s="25">
        <f t="shared" si="55"/>
        <v>43</v>
      </c>
      <c r="H942" s="373">
        <v>7016.68</v>
      </c>
      <c r="I942" s="121">
        <f t="shared" si="56"/>
        <v>301717.24</v>
      </c>
      <c r="J942" s="16"/>
    </row>
    <row r="943" spans="1:10">
      <c r="A943" s="23">
        <f t="shared" si="57"/>
        <v>899</v>
      </c>
      <c r="B943" s="226"/>
      <c r="C943" s="226"/>
      <c r="D943" s="136">
        <v>42750</v>
      </c>
      <c r="E943" s="136">
        <v>42793</v>
      </c>
      <c r="F943" s="136">
        <v>42793</v>
      </c>
      <c r="G943" s="25">
        <f t="shared" si="55"/>
        <v>43</v>
      </c>
      <c r="H943" s="373">
        <v>6959.7</v>
      </c>
      <c r="I943" s="121">
        <f t="shared" si="56"/>
        <v>299267.09999999998</v>
      </c>
      <c r="J943" s="16"/>
    </row>
    <row r="944" spans="1:10">
      <c r="A944" s="23">
        <f t="shared" si="57"/>
        <v>900</v>
      </c>
      <c r="B944" s="226"/>
      <c r="C944" s="226"/>
      <c r="D944" s="136">
        <v>42750</v>
      </c>
      <c r="E944" s="136">
        <v>42793</v>
      </c>
      <c r="F944" s="136">
        <v>42793</v>
      </c>
      <c r="G944" s="25">
        <f t="shared" si="55"/>
        <v>43</v>
      </c>
      <c r="H944" s="373">
        <v>7016.68</v>
      </c>
      <c r="I944" s="121">
        <f t="shared" si="56"/>
        <v>301717.24</v>
      </c>
      <c r="J944" s="16"/>
    </row>
    <row r="945" spans="1:10">
      <c r="A945" s="23">
        <f t="shared" si="57"/>
        <v>901</v>
      </c>
      <c r="B945" s="226"/>
      <c r="C945" s="226"/>
      <c r="D945" s="136">
        <v>42751</v>
      </c>
      <c r="E945" s="136">
        <v>42793</v>
      </c>
      <c r="F945" s="136">
        <v>42793</v>
      </c>
      <c r="G945" s="25">
        <f t="shared" si="55"/>
        <v>42</v>
      </c>
      <c r="H945" s="373">
        <v>5939.18</v>
      </c>
      <c r="I945" s="121">
        <f t="shared" si="56"/>
        <v>249445.56</v>
      </c>
      <c r="J945" s="16"/>
    </row>
    <row r="946" spans="1:10">
      <c r="A946" s="23">
        <f t="shared" si="57"/>
        <v>902</v>
      </c>
      <c r="B946" s="226"/>
      <c r="C946" s="226"/>
      <c r="D946" s="136">
        <v>42751</v>
      </c>
      <c r="E946" s="136">
        <v>42793</v>
      </c>
      <c r="F946" s="136">
        <v>42793</v>
      </c>
      <c r="G946" s="25">
        <f t="shared" si="55"/>
        <v>42</v>
      </c>
      <c r="H946" s="373">
        <v>5939.18</v>
      </c>
      <c r="I946" s="121">
        <f t="shared" si="56"/>
        <v>249445.56</v>
      </c>
      <c r="J946" s="16"/>
    </row>
    <row r="947" spans="1:10">
      <c r="A947" s="23">
        <f t="shared" si="57"/>
        <v>903</v>
      </c>
      <c r="B947" s="226"/>
      <c r="C947" s="226"/>
      <c r="D947" s="136">
        <v>42751</v>
      </c>
      <c r="E947" s="136">
        <v>42793</v>
      </c>
      <c r="F947" s="136">
        <v>42793</v>
      </c>
      <c r="G947" s="25">
        <f t="shared" si="55"/>
        <v>42</v>
      </c>
      <c r="H947" s="373">
        <v>14080.92</v>
      </c>
      <c r="I947" s="121">
        <f t="shared" si="56"/>
        <v>591398.64</v>
      </c>
      <c r="J947" s="16"/>
    </row>
    <row r="948" spans="1:10">
      <c r="A948" s="23">
        <f t="shared" si="57"/>
        <v>904</v>
      </c>
      <c r="B948" s="226"/>
      <c r="C948" s="226"/>
      <c r="D948" s="136">
        <v>42751</v>
      </c>
      <c r="E948" s="136">
        <v>42793</v>
      </c>
      <c r="F948" s="136">
        <v>42793</v>
      </c>
      <c r="G948" s="25">
        <f t="shared" si="55"/>
        <v>42</v>
      </c>
      <c r="H948" s="373">
        <v>6559.51</v>
      </c>
      <c r="I948" s="121">
        <f t="shared" si="56"/>
        <v>275499.42</v>
      </c>
      <c r="J948" s="16"/>
    </row>
    <row r="949" spans="1:10">
      <c r="A949" s="23">
        <f t="shared" si="57"/>
        <v>905</v>
      </c>
      <c r="B949" s="226"/>
      <c r="C949" s="226"/>
      <c r="D949" s="136">
        <v>42751</v>
      </c>
      <c r="E949" s="136">
        <v>42793</v>
      </c>
      <c r="F949" s="136">
        <v>42793</v>
      </c>
      <c r="G949" s="25">
        <f t="shared" si="55"/>
        <v>42</v>
      </c>
      <c r="H949" s="373">
        <v>7033.18</v>
      </c>
      <c r="I949" s="121">
        <f t="shared" si="56"/>
        <v>295393.56</v>
      </c>
      <c r="J949" s="16"/>
    </row>
    <row r="950" spans="1:10">
      <c r="A950" s="23">
        <f t="shared" si="57"/>
        <v>906</v>
      </c>
      <c r="B950" s="226"/>
      <c r="C950" s="226"/>
      <c r="D950" s="136">
        <v>42751</v>
      </c>
      <c r="E950" s="136">
        <v>42793</v>
      </c>
      <c r="F950" s="136">
        <v>42793</v>
      </c>
      <c r="G950" s="25">
        <f t="shared" si="55"/>
        <v>42</v>
      </c>
      <c r="H950" s="373">
        <v>6608.76</v>
      </c>
      <c r="I950" s="121">
        <f t="shared" si="56"/>
        <v>277567.92</v>
      </c>
      <c r="J950" s="16"/>
    </row>
    <row r="951" spans="1:10">
      <c r="A951" s="23">
        <f t="shared" si="57"/>
        <v>907</v>
      </c>
      <c r="B951" s="226"/>
      <c r="C951" s="226"/>
      <c r="D951" s="136">
        <v>42751</v>
      </c>
      <c r="E951" s="136">
        <v>42793</v>
      </c>
      <c r="F951" s="136">
        <v>42793</v>
      </c>
      <c r="G951" s="25">
        <f t="shared" si="55"/>
        <v>42</v>
      </c>
      <c r="H951" s="373">
        <v>6518.14</v>
      </c>
      <c r="I951" s="121">
        <f t="shared" si="56"/>
        <v>273761.88</v>
      </c>
      <c r="J951" s="16"/>
    </row>
    <row r="952" spans="1:10">
      <c r="A952" s="23">
        <f t="shared" si="57"/>
        <v>908</v>
      </c>
      <c r="B952" s="226"/>
      <c r="C952" s="226"/>
      <c r="D952" s="136">
        <v>42751</v>
      </c>
      <c r="E952" s="136">
        <v>42793</v>
      </c>
      <c r="F952" s="136">
        <v>42793</v>
      </c>
      <c r="G952" s="25">
        <f t="shared" si="55"/>
        <v>42</v>
      </c>
      <c r="H952" s="373">
        <v>7350.72</v>
      </c>
      <c r="I952" s="121">
        <f t="shared" si="56"/>
        <v>308730.23999999999</v>
      </c>
      <c r="J952" s="16"/>
    </row>
    <row r="953" spans="1:10">
      <c r="A953" s="23">
        <f t="shared" si="57"/>
        <v>909</v>
      </c>
      <c r="B953" s="226"/>
      <c r="C953" s="226"/>
      <c r="D953" s="136">
        <v>42751</v>
      </c>
      <c r="E953" s="136">
        <v>42793</v>
      </c>
      <c r="F953" s="136">
        <v>42793</v>
      </c>
      <c r="G953" s="25">
        <f t="shared" si="55"/>
        <v>42</v>
      </c>
      <c r="H953" s="373">
        <v>7601.52</v>
      </c>
      <c r="I953" s="121">
        <f t="shared" si="56"/>
        <v>319263.84000000003</v>
      </c>
      <c r="J953" s="16"/>
    </row>
    <row r="954" spans="1:10">
      <c r="A954" s="23">
        <f t="shared" si="57"/>
        <v>910</v>
      </c>
      <c r="B954" s="226"/>
      <c r="C954" s="226"/>
      <c r="D954" s="136">
        <v>42751</v>
      </c>
      <c r="E954" s="136">
        <v>42793</v>
      </c>
      <c r="F954" s="136">
        <v>42793</v>
      </c>
      <c r="G954" s="25">
        <f t="shared" si="55"/>
        <v>42</v>
      </c>
      <c r="H954" s="373">
        <v>8221.68</v>
      </c>
      <c r="I954" s="121">
        <f t="shared" si="56"/>
        <v>345310.56</v>
      </c>
      <c r="J954" s="16"/>
    </row>
    <row r="955" spans="1:10">
      <c r="A955" s="23">
        <f t="shared" si="57"/>
        <v>911</v>
      </c>
      <c r="B955" s="226"/>
      <c r="C955" s="226"/>
      <c r="D955" s="136">
        <v>42751</v>
      </c>
      <c r="E955" s="136">
        <v>42793</v>
      </c>
      <c r="F955" s="136">
        <v>42793</v>
      </c>
      <c r="G955" s="25">
        <f t="shared" si="55"/>
        <v>42</v>
      </c>
      <c r="H955" s="373">
        <v>8249.0400000000009</v>
      </c>
      <c r="I955" s="121">
        <f t="shared" si="56"/>
        <v>346459.68</v>
      </c>
      <c r="J955" s="16"/>
    </row>
    <row r="956" spans="1:10">
      <c r="A956" s="23">
        <f t="shared" si="57"/>
        <v>912</v>
      </c>
      <c r="B956" s="226"/>
      <c r="C956" s="226"/>
      <c r="D956" s="136">
        <v>42751</v>
      </c>
      <c r="E956" s="136">
        <v>42793</v>
      </c>
      <c r="F956" s="136">
        <v>42793</v>
      </c>
      <c r="G956" s="25">
        <f t="shared" si="55"/>
        <v>42</v>
      </c>
      <c r="H956" s="373">
        <v>8244.48</v>
      </c>
      <c r="I956" s="121">
        <f t="shared" si="56"/>
        <v>346268.15999999997</v>
      </c>
      <c r="J956" s="16"/>
    </row>
    <row r="957" spans="1:10">
      <c r="A957" s="23">
        <f t="shared" si="57"/>
        <v>913</v>
      </c>
      <c r="B957" s="226"/>
      <c r="C957" s="226"/>
      <c r="D957" s="136">
        <v>42751</v>
      </c>
      <c r="E957" s="136">
        <v>42793</v>
      </c>
      <c r="F957" s="136">
        <v>42793</v>
      </c>
      <c r="G957" s="25">
        <f t="shared" si="55"/>
        <v>42</v>
      </c>
      <c r="H957" s="373">
        <v>6976.77</v>
      </c>
      <c r="I957" s="121">
        <f t="shared" si="56"/>
        <v>293024.34000000003</v>
      </c>
      <c r="J957" s="16"/>
    </row>
    <row r="958" spans="1:10">
      <c r="A958" s="23">
        <f t="shared" si="57"/>
        <v>914</v>
      </c>
      <c r="B958" s="226"/>
      <c r="C958" s="226"/>
      <c r="D958" s="136">
        <v>42752</v>
      </c>
      <c r="E958" s="136">
        <v>42793</v>
      </c>
      <c r="F958" s="136">
        <v>42793</v>
      </c>
      <c r="G958" s="25">
        <f t="shared" si="55"/>
        <v>41</v>
      </c>
      <c r="H958" s="373">
        <v>5945.31</v>
      </c>
      <c r="I958" s="121">
        <f t="shared" si="56"/>
        <v>243757.71</v>
      </c>
      <c r="J958" s="16"/>
    </row>
    <row r="959" spans="1:10">
      <c r="A959" s="23">
        <f t="shared" si="57"/>
        <v>915</v>
      </c>
      <c r="B959" s="226"/>
      <c r="C959" s="226"/>
      <c r="D959" s="136">
        <v>42752</v>
      </c>
      <c r="E959" s="136">
        <v>42793</v>
      </c>
      <c r="F959" s="136">
        <v>42793</v>
      </c>
      <c r="G959" s="25">
        <f t="shared" si="55"/>
        <v>41</v>
      </c>
      <c r="H959" s="373">
        <v>5946.46</v>
      </c>
      <c r="I959" s="121">
        <f t="shared" si="56"/>
        <v>243804.86</v>
      </c>
      <c r="J959" s="16"/>
    </row>
    <row r="960" spans="1:10">
      <c r="A960" s="23">
        <f t="shared" si="57"/>
        <v>916</v>
      </c>
      <c r="B960" s="226"/>
      <c r="C960" s="226"/>
      <c r="D960" s="136">
        <v>42752</v>
      </c>
      <c r="E960" s="136">
        <v>42793</v>
      </c>
      <c r="F960" s="136">
        <v>42793</v>
      </c>
      <c r="G960" s="25">
        <f t="shared" si="55"/>
        <v>41</v>
      </c>
      <c r="H960" s="373">
        <v>5946.84</v>
      </c>
      <c r="I960" s="121">
        <f t="shared" si="56"/>
        <v>243820.44</v>
      </c>
      <c r="J960" s="16"/>
    </row>
    <row r="961" spans="1:10">
      <c r="A961" s="23">
        <f t="shared" si="57"/>
        <v>917</v>
      </c>
      <c r="B961" s="226"/>
      <c r="C961" s="226"/>
      <c r="D961" s="136">
        <v>42752</v>
      </c>
      <c r="E961" s="136">
        <v>42793</v>
      </c>
      <c r="F961" s="136">
        <v>42793</v>
      </c>
      <c r="G961" s="25">
        <f t="shared" si="55"/>
        <v>41</v>
      </c>
      <c r="H961" s="373">
        <v>5297.2</v>
      </c>
      <c r="I961" s="121">
        <f t="shared" si="56"/>
        <v>217185.2</v>
      </c>
      <c r="J961" s="16"/>
    </row>
    <row r="962" spans="1:10">
      <c r="A962" s="23">
        <f t="shared" si="57"/>
        <v>918</v>
      </c>
      <c r="B962" s="226"/>
      <c r="C962" s="226"/>
      <c r="D962" s="136">
        <v>42752</v>
      </c>
      <c r="E962" s="136">
        <v>42793</v>
      </c>
      <c r="F962" s="136">
        <v>42793</v>
      </c>
      <c r="G962" s="25">
        <f t="shared" si="55"/>
        <v>41</v>
      </c>
      <c r="H962" s="373">
        <v>5012.96</v>
      </c>
      <c r="I962" s="121">
        <f t="shared" si="56"/>
        <v>205531.36</v>
      </c>
      <c r="J962" s="16"/>
    </row>
    <row r="963" spans="1:10">
      <c r="A963" s="23">
        <f t="shared" si="57"/>
        <v>919</v>
      </c>
      <c r="B963" s="226"/>
      <c r="C963" s="226"/>
      <c r="D963" s="136">
        <v>42752</v>
      </c>
      <c r="E963" s="136">
        <v>42793</v>
      </c>
      <c r="F963" s="136">
        <v>42793</v>
      </c>
      <c r="G963" s="25">
        <f t="shared" si="55"/>
        <v>41</v>
      </c>
      <c r="H963" s="373">
        <v>5268.13</v>
      </c>
      <c r="I963" s="121">
        <f t="shared" si="56"/>
        <v>215993.33</v>
      </c>
      <c r="J963" s="16"/>
    </row>
    <row r="964" spans="1:10">
      <c r="A964" s="23">
        <f t="shared" si="57"/>
        <v>920</v>
      </c>
      <c r="B964" s="226"/>
      <c r="C964" s="226"/>
      <c r="D964" s="136">
        <v>42752</v>
      </c>
      <c r="E964" s="136">
        <v>42793</v>
      </c>
      <c r="F964" s="136">
        <v>42793</v>
      </c>
      <c r="G964" s="25">
        <f t="shared" si="55"/>
        <v>41</v>
      </c>
      <c r="H964" s="373">
        <v>5994.71</v>
      </c>
      <c r="I964" s="121">
        <f t="shared" si="56"/>
        <v>245783.11</v>
      </c>
      <c r="J964" s="16"/>
    </row>
    <row r="965" spans="1:10">
      <c r="A965" s="23">
        <f t="shared" si="57"/>
        <v>921</v>
      </c>
      <c r="B965" s="226"/>
      <c r="C965" s="226"/>
      <c r="D965" s="136">
        <v>42752</v>
      </c>
      <c r="E965" s="136">
        <v>42793</v>
      </c>
      <c r="F965" s="136">
        <v>42793</v>
      </c>
      <c r="G965" s="25">
        <f t="shared" si="55"/>
        <v>41</v>
      </c>
      <c r="H965" s="373">
        <v>6220.47</v>
      </c>
      <c r="I965" s="121">
        <f t="shared" si="56"/>
        <v>255039.27</v>
      </c>
      <c r="J965" s="16"/>
    </row>
    <row r="966" spans="1:10">
      <c r="A966" s="23">
        <f t="shared" si="57"/>
        <v>922</v>
      </c>
      <c r="B966" s="226"/>
      <c r="C966" s="226"/>
      <c r="D966" s="136">
        <v>42752</v>
      </c>
      <c r="E966" s="136">
        <v>42793</v>
      </c>
      <c r="F966" s="136">
        <v>42793</v>
      </c>
      <c r="G966" s="25">
        <f t="shared" si="55"/>
        <v>41</v>
      </c>
      <c r="H966" s="373">
        <v>6352.07</v>
      </c>
      <c r="I966" s="121">
        <f t="shared" si="56"/>
        <v>260434.87</v>
      </c>
      <c r="J966" s="16"/>
    </row>
    <row r="967" spans="1:10">
      <c r="A967" s="23">
        <f t="shared" si="57"/>
        <v>923</v>
      </c>
      <c r="B967" s="226"/>
      <c r="C967" s="226"/>
      <c r="D967" s="136">
        <v>42752</v>
      </c>
      <c r="E967" s="136">
        <v>42793</v>
      </c>
      <c r="F967" s="136">
        <v>42793</v>
      </c>
      <c r="G967" s="25">
        <f t="shared" si="55"/>
        <v>41</v>
      </c>
      <c r="H967" s="373">
        <v>6278</v>
      </c>
      <c r="I967" s="121">
        <f t="shared" si="56"/>
        <v>257398</v>
      </c>
      <c r="J967" s="16"/>
    </row>
    <row r="968" spans="1:10">
      <c r="A968" s="23">
        <f t="shared" si="57"/>
        <v>924</v>
      </c>
      <c r="B968" s="226"/>
      <c r="C968" s="226"/>
      <c r="D968" s="136">
        <v>42752</v>
      </c>
      <c r="E968" s="136">
        <v>42793</v>
      </c>
      <c r="F968" s="136">
        <v>42793</v>
      </c>
      <c r="G968" s="25">
        <f t="shared" si="55"/>
        <v>41</v>
      </c>
      <c r="H968" s="373">
        <v>6306.76</v>
      </c>
      <c r="I968" s="121">
        <f t="shared" si="56"/>
        <v>258577.16</v>
      </c>
      <c r="J968" s="16"/>
    </row>
    <row r="969" spans="1:10">
      <c r="A969" s="23">
        <f t="shared" si="57"/>
        <v>925</v>
      </c>
      <c r="B969" s="226"/>
      <c r="C969" s="226"/>
      <c r="D969" s="136">
        <v>42752</v>
      </c>
      <c r="E969" s="136">
        <v>42793</v>
      </c>
      <c r="F969" s="136">
        <v>42793</v>
      </c>
      <c r="G969" s="25">
        <f t="shared" si="55"/>
        <v>41</v>
      </c>
      <c r="H969" s="373">
        <v>6074.3</v>
      </c>
      <c r="I969" s="121">
        <f t="shared" si="56"/>
        <v>249046.3</v>
      </c>
      <c r="J969" s="16"/>
    </row>
    <row r="970" spans="1:10">
      <c r="A970" s="23">
        <f t="shared" si="57"/>
        <v>926</v>
      </c>
      <c r="B970" s="226"/>
      <c r="C970" s="226"/>
      <c r="D970" s="136">
        <v>42752</v>
      </c>
      <c r="E970" s="136">
        <v>42793</v>
      </c>
      <c r="F970" s="136">
        <v>42793</v>
      </c>
      <c r="G970" s="25">
        <f t="shared" si="55"/>
        <v>41</v>
      </c>
      <c r="H970" s="373">
        <v>6261.84</v>
      </c>
      <c r="I970" s="121">
        <f t="shared" si="56"/>
        <v>256735.44</v>
      </c>
      <c r="J970" s="16"/>
    </row>
    <row r="971" spans="1:10">
      <c r="A971" s="23">
        <f t="shared" si="57"/>
        <v>927</v>
      </c>
      <c r="B971" s="226"/>
      <c r="C971" s="226"/>
      <c r="D971" s="136">
        <v>42752</v>
      </c>
      <c r="E971" s="136">
        <v>42793</v>
      </c>
      <c r="F971" s="136">
        <v>42793</v>
      </c>
      <c r="G971" s="25">
        <f t="shared" si="55"/>
        <v>41</v>
      </c>
      <c r="H971" s="373">
        <v>6156.25</v>
      </c>
      <c r="I971" s="121">
        <f t="shared" si="56"/>
        <v>252406.25</v>
      </c>
      <c r="J971" s="16"/>
    </row>
    <row r="972" spans="1:10">
      <c r="A972" s="23">
        <f t="shared" si="57"/>
        <v>928</v>
      </c>
      <c r="B972" s="226"/>
      <c r="C972" s="226"/>
      <c r="D972" s="136">
        <v>42752</v>
      </c>
      <c r="E972" s="136">
        <v>42793</v>
      </c>
      <c r="F972" s="136">
        <v>42793</v>
      </c>
      <c r="G972" s="25">
        <f t="shared" si="55"/>
        <v>41</v>
      </c>
      <c r="H972" s="373">
        <v>6131.43</v>
      </c>
      <c r="I972" s="121">
        <f t="shared" si="56"/>
        <v>251388.63</v>
      </c>
      <c r="J972" s="16"/>
    </row>
    <row r="973" spans="1:10">
      <c r="A973" s="23">
        <f t="shared" si="57"/>
        <v>929</v>
      </c>
      <c r="B973" s="226"/>
      <c r="C973" s="226"/>
      <c r="D973" s="136">
        <v>42752</v>
      </c>
      <c r="E973" s="136">
        <v>42793</v>
      </c>
      <c r="F973" s="136">
        <v>42793</v>
      </c>
      <c r="G973" s="25">
        <f t="shared" si="55"/>
        <v>41</v>
      </c>
      <c r="H973" s="373">
        <v>6233.47</v>
      </c>
      <c r="I973" s="121">
        <f t="shared" si="56"/>
        <v>255572.27</v>
      </c>
      <c r="J973" s="16"/>
    </row>
    <row r="974" spans="1:10">
      <c r="A974" s="23">
        <f t="shared" si="57"/>
        <v>930</v>
      </c>
      <c r="B974" s="226"/>
      <c r="C974" s="226"/>
      <c r="D974" s="136">
        <v>42752</v>
      </c>
      <c r="E974" s="136">
        <v>42793</v>
      </c>
      <c r="F974" s="136">
        <v>42793</v>
      </c>
      <c r="G974" s="25">
        <f t="shared" si="55"/>
        <v>41</v>
      </c>
      <c r="H974" s="373">
        <v>6002.2</v>
      </c>
      <c r="I974" s="121">
        <f t="shared" si="56"/>
        <v>246090.2</v>
      </c>
      <c r="J974" s="16"/>
    </row>
    <row r="975" spans="1:10">
      <c r="A975" s="23">
        <f t="shared" si="57"/>
        <v>931</v>
      </c>
      <c r="B975" s="226"/>
      <c r="C975" s="226"/>
      <c r="D975" s="136">
        <v>42752</v>
      </c>
      <c r="E975" s="136">
        <v>42793</v>
      </c>
      <c r="F975" s="136">
        <v>42793</v>
      </c>
      <c r="G975" s="25">
        <f t="shared" si="55"/>
        <v>41</v>
      </c>
      <c r="H975" s="373">
        <v>6376.89</v>
      </c>
      <c r="I975" s="121">
        <f t="shared" si="56"/>
        <v>261452.49</v>
      </c>
      <c r="J975" s="16"/>
    </row>
    <row r="976" spans="1:10">
      <c r="A976" s="23">
        <f t="shared" si="57"/>
        <v>932</v>
      </c>
      <c r="B976" s="226"/>
      <c r="C976" s="226"/>
      <c r="D976" s="136">
        <v>42752</v>
      </c>
      <c r="E976" s="136">
        <v>42793</v>
      </c>
      <c r="F976" s="136">
        <v>42793</v>
      </c>
      <c r="G976" s="25">
        <f t="shared" si="55"/>
        <v>41</v>
      </c>
      <c r="H976" s="373">
        <v>6364.68</v>
      </c>
      <c r="I976" s="121">
        <f t="shared" si="56"/>
        <v>260951.88</v>
      </c>
      <c r="J976" s="16"/>
    </row>
    <row r="977" spans="1:10">
      <c r="A977" s="23">
        <f t="shared" si="57"/>
        <v>933</v>
      </c>
      <c r="B977" s="226"/>
      <c r="C977" s="226"/>
      <c r="D977" s="136">
        <v>42752</v>
      </c>
      <c r="E977" s="136">
        <v>42793</v>
      </c>
      <c r="F977" s="136">
        <v>42793</v>
      </c>
      <c r="G977" s="25">
        <f t="shared" si="55"/>
        <v>41</v>
      </c>
      <c r="H977" s="373">
        <v>7099.2</v>
      </c>
      <c r="I977" s="121">
        <f t="shared" si="56"/>
        <v>291067.2</v>
      </c>
      <c r="J977" s="16"/>
    </row>
    <row r="978" spans="1:10">
      <c r="A978" s="23">
        <f t="shared" si="57"/>
        <v>934</v>
      </c>
      <c r="B978" s="226"/>
      <c r="C978" s="226"/>
      <c r="D978" s="136">
        <v>42752</v>
      </c>
      <c r="E978" s="136">
        <v>42793</v>
      </c>
      <c r="F978" s="136">
        <v>42793</v>
      </c>
      <c r="G978" s="25">
        <f t="shared" si="55"/>
        <v>41</v>
      </c>
      <c r="H978" s="373">
        <v>7522.84</v>
      </c>
      <c r="I978" s="121">
        <f t="shared" si="56"/>
        <v>308436.44</v>
      </c>
      <c r="J978" s="16"/>
    </row>
    <row r="979" spans="1:10">
      <c r="A979" s="23">
        <f t="shared" si="57"/>
        <v>935</v>
      </c>
      <c r="B979" s="226"/>
      <c r="C979" s="226"/>
      <c r="D979" s="136">
        <v>42752</v>
      </c>
      <c r="E979" s="136">
        <v>42793</v>
      </c>
      <c r="F979" s="136">
        <v>42793</v>
      </c>
      <c r="G979" s="25">
        <f t="shared" si="55"/>
        <v>41</v>
      </c>
      <c r="H979" s="373">
        <v>7772.96</v>
      </c>
      <c r="I979" s="121">
        <f t="shared" si="56"/>
        <v>318691.36</v>
      </c>
      <c r="J979" s="16"/>
    </row>
    <row r="980" spans="1:10">
      <c r="A980" s="23">
        <f t="shared" si="57"/>
        <v>936</v>
      </c>
      <c r="B980" s="226"/>
      <c r="C980" s="226"/>
      <c r="D980" s="136">
        <v>42752</v>
      </c>
      <c r="E980" s="136">
        <v>42793</v>
      </c>
      <c r="F980" s="136">
        <v>42793</v>
      </c>
      <c r="G980" s="25">
        <f t="shared" ref="G980:G1036" si="58">F980-D980</f>
        <v>41</v>
      </c>
      <c r="H980" s="373">
        <v>7570.94</v>
      </c>
      <c r="I980" s="121">
        <f t="shared" ref="I980:I1036" si="59">ROUND(G980*H980,2)</f>
        <v>310408.53999999998</v>
      </c>
      <c r="J980" s="16"/>
    </row>
    <row r="981" spans="1:10">
      <c r="A981" s="23">
        <f t="shared" ref="A981:A1037" si="60">A980+1</f>
        <v>937</v>
      </c>
      <c r="B981" s="226"/>
      <c r="C981" s="226"/>
      <c r="D981" s="136">
        <v>42752</v>
      </c>
      <c r="E981" s="136">
        <v>42793</v>
      </c>
      <c r="F981" s="136">
        <v>42793</v>
      </c>
      <c r="G981" s="25">
        <f t="shared" si="58"/>
        <v>41</v>
      </c>
      <c r="H981" s="373">
        <v>7493.98</v>
      </c>
      <c r="I981" s="121">
        <f t="shared" si="59"/>
        <v>307253.18</v>
      </c>
      <c r="J981" s="16"/>
    </row>
    <row r="982" spans="1:10">
      <c r="A982" s="23">
        <f t="shared" si="60"/>
        <v>938</v>
      </c>
      <c r="B982" s="226"/>
      <c r="C982" s="226"/>
      <c r="D982" s="136">
        <v>42752</v>
      </c>
      <c r="E982" s="136">
        <v>42793</v>
      </c>
      <c r="F982" s="136">
        <v>42793</v>
      </c>
      <c r="G982" s="25">
        <f t="shared" si="58"/>
        <v>41</v>
      </c>
      <c r="H982" s="373">
        <v>7484.36</v>
      </c>
      <c r="I982" s="121">
        <f t="shared" si="59"/>
        <v>306858.76</v>
      </c>
      <c r="J982" s="16"/>
    </row>
    <row r="983" spans="1:10">
      <c r="A983" s="23">
        <f t="shared" si="60"/>
        <v>939</v>
      </c>
      <c r="B983" s="226"/>
      <c r="C983" s="226"/>
      <c r="D983" s="136">
        <v>42752</v>
      </c>
      <c r="E983" s="136">
        <v>42793</v>
      </c>
      <c r="F983" s="136">
        <v>42793</v>
      </c>
      <c r="G983" s="25">
        <f t="shared" si="58"/>
        <v>41</v>
      </c>
      <c r="H983" s="373">
        <v>7503.6</v>
      </c>
      <c r="I983" s="121">
        <f t="shared" si="59"/>
        <v>307647.59999999998</v>
      </c>
      <c r="J983" s="16"/>
    </row>
    <row r="984" spans="1:10">
      <c r="A984" s="23">
        <f t="shared" si="60"/>
        <v>940</v>
      </c>
      <c r="B984" s="226"/>
      <c r="C984" s="226"/>
      <c r="D984" s="136">
        <v>42753</v>
      </c>
      <c r="E984" s="136">
        <v>42793</v>
      </c>
      <c r="F984" s="136">
        <v>42793</v>
      </c>
      <c r="G984" s="25">
        <f t="shared" si="58"/>
        <v>40</v>
      </c>
      <c r="H984" s="373">
        <v>5006.5</v>
      </c>
      <c r="I984" s="121">
        <f t="shared" si="59"/>
        <v>200260</v>
      </c>
      <c r="J984" s="16"/>
    </row>
    <row r="985" spans="1:10">
      <c r="A985" s="23">
        <f t="shared" si="60"/>
        <v>941</v>
      </c>
      <c r="B985" s="226"/>
      <c r="C985" s="226"/>
      <c r="D985" s="136">
        <v>42753</v>
      </c>
      <c r="E985" s="136">
        <v>42793</v>
      </c>
      <c r="F985" s="136">
        <v>42793</v>
      </c>
      <c r="G985" s="25">
        <f t="shared" si="58"/>
        <v>40</v>
      </c>
      <c r="H985" s="373">
        <v>5006.5</v>
      </c>
      <c r="I985" s="121">
        <f t="shared" si="59"/>
        <v>200260</v>
      </c>
      <c r="J985" s="16"/>
    </row>
    <row r="986" spans="1:10">
      <c r="A986" s="23">
        <f t="shared" si="60"/>
        <v>942</v>
      </c>
      <c r="B986" s="226"/>
      <c r="C986" s="226"/>
      <c r="D986" s="136">
        <v>42753</v>
      </c>
      <c r="E986" s="136">
        <v>42793</v>
      </c>
      <c r="F986" s="136">
        <v>42793</v>
      </c>
      <c r="G986" s="25">
        <f t="shared" si="58"/>
        <v>40</v>
      </c>
      <c r="H986" s="373">
        <v>6996.94</v>
      </c>
      <c r="I986" s="121">
        <f t="shared" si="59"/>
        <v>279877.59999999998</v>
      </c>
      <c r="J986" s="16"/>
    </row>
    <row r="987" spans="1:10">
      <c r="A987" s="23">
        <f t="shared" si="60"/>
        <v>943</v>
      </c>
      <c r="B987" s="226"/>
      <c r="C987" s="226"/>
      <c r="D987" s="136">
        <v>42755</v>
      </c>
      <c r="E987" s="136">
        <v>42793</v>
      </c>
      <c r="F987" s="136">
        <v>42793</v>
      </c>
      <c r="G987" s="25">
        <f t="shared" si="58"/>
        <v>38</v>
      </c>
      <c r="H987" s="373">
        <v>5938.42</v>
      </c>
      <c r="I987" s="121">
        <f t="shared" si="59"/>
        <v>225659.96</v>
      </c>
      <c r="J987" s="16"/>
    </row>
    <row r="988" spans="1:10">
      <c r="A988" s="23">
        <f t="shared" si="60"/>
        <v>944</v>
      </c>
      <c r="B988" s="226"/>
      <c r="C988" s="226"/>
      <c r="D988" s="136">
        <v>42755</v>
      </c>
      <c r="E988" s="136">
        <v>42793</v>
      </c>
      <c r="F988" s="136">
        <v>42793</v>
      </c>
      <c r="G988" s="25">
        <f t="shared" si="58"/>
        <v>38</v>
      </c>
      <c r="H988" s="373">
        <v>5939.18</v>
      </c>
      <c r="I988" s="121">
        <f t="shared" si="59"/>
        <v>225688.84</v>
      </c>
      <c r="J988" s="16"/>
    </row>
    <row r="989" spans="1:10">
      <c r="A989" s="23">
        <f t="shared" si="60"/>
        <v>945</v>
      </c>
      <c r="B989" s="226"/>
      <c r="C989" s="226"/>
      <c r="D989" s="136">
        <v>42755</v>
      </c>
      <c r="E989" s="136">
        <v>42793</v>
      </c>
      <c r="F989" s="136">
        <v>42793</v>
      </c>
      <c r="G989" s="25">
        <f t="shared" si="58"/>
        <v>38</v>
      </c>
      <c r="H989" s="373">
        <v>7446.48</v>
      </c>
      <c r="I989" s="121">
        <f t="shared" si="59"/>
        <v>282966.24</v>
      </c>
      <c r="J989" s="16"/>
    </row>
    <row r="990" spans="1:10">
      <c r="A990" s="23">
        <f t="shared" si="60"/>
        <v>946</v>
      </c>
      <c r="B990" s="226"/>
      <c r="C990" s="226"/>
      <c r="D990" s="136">
        <v>42755</v>
      </c>
      <c r="E990" s="136">
        <v>42793</v>
      </c>
      <c r="F990" s="136">
        <v>42793</v>
      </c>
      <c r="G990" s="25">
        <f t="shared" si="58"/>
        <v>38</v>
      </c>
      <c r="H990" s="373">
        <v>8326.56</v>
      </c>
      <c r="I990" s="121">
        <f t="shared" si="59"/>
        <v>316409.28000000003</v>
      </c>
      <c r="J990" s="16"/>
    </row>
    <row r="991" spans="1:10">
      <c r="A991" s="23">
        <f t="shared" si="60"/>
        <v>947</v>
      </c>
      <c r="B991" s="226"/>
      <c r="C991" s="226"/>
      <c r="D991" s="136">
        <v>42755</v>
      </c>
      <c r="E991" s="136">
        <v>42793</v>
      </c>
      <c r="F991" s="136">
        <v>42793</v>
      </c>
      <c r="G991" s="25">
        <f t="shared" si="58"/>
        <v>38</v>
      </c>
      <c r="H991" s="373">
        <v>8299.2000000000007</v>
      </c>
      <c r="I991" s="121">
        <f t="shared" si="59"/>
        <v>315369.59999999998</v>
      </c>
      <c r="J991" s="16"/>
    </row>
    <row r="992" spans="1:10">
      <c r="A992" s="23">
        <f t="shared" si="60"/>
        <v>948</v>
      </c>
      <c r="B992" s="226"/>
      <c r="C992" s="226"/>
      <c r="D992" s="136">
        <v>42755</v>
      </c>
      <c r="E992" s="136">
        <v>42793</v>
      </c>
      <c r="F992" s="136">
        <v>42793</v>
      </c>
      <c r="G992" s="25">
        <f t="shared" si="58"/>
        <v>38</v>
      </c>
      <c r="H992" s="373">
        <v>8258.16</v>
      </c>
      <c r="I992" s="121">
        <f t="shared" si="59"/>
        <v>313810.08</v>
      </c>
      <c r="J992" s="16"/>
    </row>
    <row r="993" spans="1:10">
      <c r="A993" s="23">
        <f t="shared" si="60"/>
        <v>949</v>
      </c>
      <c r="B993" s="226"/>
      <c r="C993" s="226"/>
      <c r="D993" s="136">
        <v>42755</v>
      </c>
      <c r="E993" s="136">
        <v>42793</v>
      </c>
      <c r="F993" s="136">
        <v>42793</v>
      </c>
      <c r="G993" s="25">
        <f t="shared" si="58"/>
        <v>38</v>
      </c>
      <c r="H993" s="373">
        <v>8249.0400000000009</v>
      </c>
      <c r="I993" s="121">
        <f t="shared" si="59"/>
        <v>313463.52</v>
      </c>
      <c r="J993" s="16"/>
    </row>
    <row r="994" spans="1:10">
      <c r="A994" s="23">
        <f t="shared" si="60"/>
        <v>950</v>
      </c>
      <c r="B994" s="226"/>
      <c r="C994" s="226"/>
      <c r="D994" s="136">
        <v>42755</v>
      </c>
      <c r="E994" s="136">
        <v>42793</v>
      </c>
      <c r="F994" s="136">
        <v>42793</v>
      </c>
      <c r="G994" s="25">
        <f t="shared" si="58"/>
        <v>38</v>
      </c>
      <c r="H994" s="373">
        <v>7053.01</v>
      </c>
      <c r="I994" s="121">
        <f t="shared" si="59"/>
        <v>268014.38</v>
      </c>
      <c r="J994" s="16"/>
    </row>
    <row r="995" spans="1:10">
      <c r="A995" s="23">
        <f t="shared" si="60"/>
        <v>951</v>
      </c>
      <c r="B995" s="226"/>
      <c r="C995" s="226"/>
      <c r="D995" s="136">
        <v>42756</v>
      </c>
      <c r="E995" s="136">
        <v>42793</v>
      </c>
      <c r="F995" s="136">
        <v>42793</v>
      </c>
      <c r="G995" s="25">
        <f t="shared" si="58"/>
        <v>37</v>
      </c>
      <c r="H995" s="373">
        <v>7368.96</v>
      </c>
      <c r="I995" s="121">
        <f t="shared" si="59"/>
        <v>272651.52000000002</v>
      </c>
      <c r="J995" s="16"/>
    </row>
    <row r="996" spans="1:10">
      <c r="A996" s="23">
        <f t="shared" si="60"/>
        <v>952</v>
      </c>
      <c r="B996" s="226"/>
      <c r="C996" s="226"/>
      <c r="D996" s="136">
        <v>42756</v>
      </c>
      <c r="E996" s="136">
        <v>42793</v>
      </c>
      <c r="F996" s="136">
        <v>42793</v>
      </c>
      <c r="G996" s="25">
        <f t="shared" si="58"/>
        <v>37</v>
      </c>
      <c r="H996" s="373">
        <v>7441.92</v>
      </c>
      <c r="I996" s="121">
        <f t="shared" si="59"/>
        <v>275351.03999999998</v>
      </c>
      <c r="J996" s="16"/>
    </row>
    <row r="997" spans="1:10">
      <c r="A997" s="23">
        <f t="shared" si="60"/>
        <v>953</v>
      </c>
      <c r="B997" s="226"/>
      <c r="C997" s="226"/>
      <c r="D997" s="136">
        <v>42756</v>
      </c>
      <c r="E997" s="136">
        <v>42793</v>
      </c>
      <c r="F997" s="136">
        <v>42793</v>
      </c>
      <c r="G997" s="25">
        <f t="shared" si="58"/>
        <v>37</v>
      </c>
      <c r="H997" s="373">
        <v>8121.36</v>
      </c>
      <c r="I997" s="121">
        <f t="shared" si="59"/>
        <v>300490.32</v>
      </c>
      <c r="J997" s="16"/>
    </row>
    <row r="998" spans="1:10">
      <c r="A998" s="23">
        <f t="shared" si="60"/>
        <v>954</v>
      </c>
      <c r="B998" s="226"/>
      <c r="C998" s="226"/>
      <c r="D998" s="136">
        <v>42758</v>
      </c>
      <c r="E998" s="136">
        <v>42793</v>
      </c>
      <c r="F998" s="136">
        <v>42793</v>
      </c>
      <c r="G998" s="25">
        <f t="shared" si="58"/>
        <v>35</v>
      </c>
      <c r="H998" s="373">
        <v>8299.2000000000007</v>
      </c>
      <c r="I998" s="121">
        <f t="shared" si="59"/>
        <v>290472</v>
      </c>
      <c r="J998" s="16"/>
    </row>
    <row r="999" spans="1:10">
      <c r="A999" s="23">
        <f t="shared" si="60"/>
        <v>955</v>
      </c>
      <c r="B999" s="226"/>
      <c r="C999" s="226"/>
      <c r="D999" s="136">
        <v>42758</v>
      </c>
      <c r="E999" s="136">
        <v>42793</v>
      </c>
      <c r="F999" s="136">
        <v>42793</v>
      </c>
      <c r="G999" s="25">
        <f t="shared" si="58"/>
        <v>35</v>
      </c>
      <c r="H999" s="373">
        <v>7232.16</v>
      </c>
      <c r="I999" s="121">
        <f t="shared" si="59"/>
        <v>253125.6</v>
      </c>
      <c r="J999" s="16"/>
    </row>
    <row r="1000" spans="1:10">
      <c r="A1000" s="23">
        <f t="shared" si="60"/>
        <v>956</v>
      </c>
      <c r="B1000" s="226"/>
      <c r="C1000" s="226"/>
      <c r="D1000" s="136">
        <v>42758</v>
      </c>
      <c r="E1000" s="136">
        <v>42793</v>
      </c>
      <c r="F1000" s="136">
        <v>42793</v>
      </c>
      <c r="G1000" s="25">
        <f t="shared" si="58"/>
        <v>35</v>
      </c>
      <c r="H1000" s="373">
        <v>7286.88</v>
      </c>
      <c r="I1000" s="121">
        <f t="shared" si="59"/>
        <v>255040.8</v>
      </c>
      <c r="J1000" s="16"/>
    </row>
    <row r="1001" spans="1:10">
      <c r="A1001" s="23">
        <f t="shared" si="60"/>
        <v>957</v>
      </c>
      <c r="B1001" s="226"/>
      <c r="C1001" s="226"/>
      <c r="D1001" s="136">
        <v>42758</v>
      </c>
      <c r="E1001" s="136">
        <v>42793</v>
      </c>
      <c r="F1001" s="136">
        <v>42793</v>
      </c>
      <c r="G1001" s="25">
        <f t="shared" si="58"/>
        <v>35</v>
      </c>
      <c r="H1001" s="373">
        <v>8062.08</v>
      </c>
      <c r="I1001" s="121">
        <f t="shared" si="59"/>
        <v>282172.79999999999</v>
      </c>
      <c r="J1001" s="16"/>
    </row>
    <row r="1002" spans="1:10">
      <c r="A1002" s="23">
        <f t="shared" si="60"/>
        <v>958</v>
      </c>
      <c r="B1002" s="226"/>
      <c r="C1002" s="226"/>
      <c r="D1002" s="136">
        <v>42758</v>
      </c>
      <c r="E1002" s="136">
        <v>42793</v>
      </c>
      <c r="F1002" s="136">
        <v>42793</v>
      </c>
      <c r="G1002" s="25">
        <f t="shared" si="58"/>
        <v>35</v>
      </c>
      <c r="H1002" s="373">
        <v>7318.8</v>
      </c>
      <c r="I1002" s="121">
        <f t="shared" si="59"/>
        <v>256158</v>
      </c>
      <c r="J1002" s="16"/>
    </row>
    <row r="1003" spans="1:10">
      <c r="A1003" s="23">
        <f t="shared" si="60"/>
        <v>959</v>
      </c>
      <c r="B1003" s="226"/>
      <c r="C1003" s="226"/>
      <c r="D1003" s="136">
        <v>42758</v>
      </c>
      <c r="E1003" s="136">
        <v>42793</v>
      </c>
      <c r="F1003" s="136">
        <v>42793</v>
      </c>
      <c r="G1003" s="25">
        <f t="shared" si="58"/>
        <v>35</v>
      </c>
      <c r="H1003" s="373">
        <v>8098.56</v>
      </c>
      <c r="I1003" s="121">
        <f t="shared" si="59"/>
        <v>283449.59999999998</v>
      </c>
      <c r="J1003" s="16"/>
    </row>
    <row r="1004" spans="1:10">
      <c r="A1004" s="23">
        <f t="shared" si="60"/>
        <v>960</v>
      </c>
      <c r="B1004" s="226"/>
      <c r="C1004" s="226"/>
      <c r="D1004" s="136">
        <v>42758</v>
      </c>
      <c r="E1004" s="136">
        <v>42793</v>
      </c>
      <c r="F1004" s="136">
        <v>42793</v>
      </c>
      <c r="G1004" s="25">
        <f t="shared" si="58"/>
        <v>35</v>
      </c>
      <c r="H1004" s="373">
        <v>7501.2</v>
      </c>
      <c r="I1004" s="121">
        <f t="shared" si="59"/>
        <v>262542</v>
      </c>
      <c r="J1004" s="16"/>
    </row>
    <row r="1005" spans="1:10">
      <c r="A1005" s="23">
        <f t="shared" si="60"/>
        <v>961</v>
      </c>
      <c r="B1005" s="226"/>
      <c r="C1005" s="226"/>
      <c r="D1005" s="136">
        <v>42758</v>
      </c>
      <c r="E1005" s="136">
        <v>42793</v>
      </c>
      <c r="F1005" s="136">
        <v>42793</v>
      </c>
      <c r="G1005" s="25">
        <f t="shared" si="58"/>
        <v>35</v>
      </c>
      <c r="H1005" s="373">
        <v>8080.3200000000015</v>
      </c>
      <c r="I1005" s="121">
        <f t="shared" si="59"/>
        <v>282811.2</v>
      </c>
      <c r="J1005" s="16"/>
    </row>
    <row r="1006" spans="1:10">
      <c r="A1006" s="23">
        <f t="shared" si="60"/>
        <v>962</v>
      </c>
      <c r="B1006" s="226"/>
      <c r="C1006" s="226"/>
      <c r="D1006" s="136">
        <v>42758</v>
      </c>
      <c r="E1006" s="136">
        <v>42793</v>
      </c>
      <c r="F1006" s="136">
        <v>42793</v>
      </c>
      <c r="G1006" s="25">
        <f t="shared" si="58"/>
        <v>35</v>
      </c>
      <c r="H1006" s="373">
        <v>7054.87</v>
      </c>
      <c r="I1006" s="121">
        <f t="shared" si="59"/>
        <v>246920.45</v>
      </c>
      <c r="J1006" s="16"/>
    </row>
    <row r="1007" spans="1:10">
      <c r="A1007" s="23">
        <f t="shared" si="60"/>
        <v>963</v>
      </c>
      <c r="B1007" s="226"/>
      <c r="C1007" s="226"/>
      <c r="D1007" s="136">
        <v>42759</v>
      </c>
      <c r="E1007" s="136">
        <v>42793</v>
      </c>
      <c r="F1007" s="136">
        <v>42793</v>
      </c>
      <c r="G1007" s="25">
        <f t="shared" si="58"/>
        <v>34</v>
      </c>
      <c r="H1007" s="373">
        <v>5941.86</v>
      </c>
      <c r="I1007" s="121">
        <f t="shared" si="59"/>
        <v>202023.24</v>
      </c>
      <c r="J1007" s="16"/>
    </row>
    <row r="1008" spans="1:10">
      <c r="A1008" s="23">
        <f t="shared" si="60"/>
        <v>964</v>
      </c>
      <c r="B1008" s="226" t="s">
        <v>285</v>
      </c>
      <c r="C1008" s="226" t="s">
        <v>477</v>
      </c>
      <c r="D1008" s="136">
        <v>42733</v>
      </c>
      <c r="E1008" s="136">
        <v>42793</v>
      </c>
      <c r="F1008" s="136">
        <v>42793</v>
      </c>
      <c r="G1008" s="25">
        <f t="shared" si="58"/>
        <v>60</v>
      </c>
      <c r="H1008" s="373">
        <v>8678.18</v>
      </c>
      <c r="I1008" s="121">
        <f t="shared" si="59"/>
        <v>520690.8</v>
      </c>
      <c r="J1008" s="16"/>
    </row>
    <row r="1009" spans="1:10">
      <c r="A1009" s="23">
        <f t="shared" si="60"/>
        <v>965</v>
      </c>
      <c r="B1009" s="226"/>
      <c r="C1009" s="226"/>
      <c r="D1009" s="136">
        <v>42748</v>
      </c>
      <c r="E1009" s="136">
        <v>42793</v>
      </c>
      <c r="F1009" s="136">
        <v>42793</v>
      </c>
      <c r="G1009" s="25">
        <f t="shared" si="58"/>
        <v>45</v>
      </c>
      <c r="H1009" s="373">
        <v>9009</v>
      </c>
      <c r="I1009" s="121">
        <f t="shared" si="59"/>
        <v>405405</v>
      </c>
      <c r="J1009" s="16"/>
    </row>
    <row r="1010" spans="1:10">
      <c r="A1010" s="23">
        <f t="shared" si="60"/>
        <v>966</v>
      </c>
      <c r="B1010" s="226"/>
      <c r="C1010" s="226"/>
      <c r="D1010" s="136">
        <v>42750</v>
      </c>
      <c r="E1010" s="136">
        <v>42793</v>
      </c>
      <c r="F1010" s="136">
        <v>42793</v>
      </c>
      <c r="G1010" s="25">
        <f t="shared" si="58"/>
        <v>43</v>
      </c>
      <c r="H1010" s="373">
        <v>3007.2</v>
      </c>
      <c r="I1010" s="121">
        <f t="shared" si="59"/>
        <v>129309.6</v>
      </c>
      <c r="J1010" s="16"/>
    </row>
    <row r="1011" spans="1:10">
      <c r="A1011" s="23">
        <f t="shared" si="60"/>
        <v>967</v>
      </c>
      <c r="B1011" s="226"/>
      <c r="C1011" s="226"/>
      <c r="D1011" s="136">
        <v>42750</v>
      </c>
      <c r="E1011" s="136">
        <v>42793</v>
      </c>
      <c r="F1011" s="136">
        <v>42793</v>
      </c>
      <c r="G1011" s="25">
        <f t="shared" si="58"/>
        <v>43</v>
      </c>
      <c r="H1011" s="373">
        <v>6817.25</v>
      </c>
      <c r="I1011" s="121">
        <f t="shared" si="59"/>
        <v>293141.75</v>
      </c>
      <c r="J1011" s="16"/>
    </row>
    <row r="1012" spans="1:10">
      <c r="A1012" s="23">
        <f t="shared" si="60"/>
        <v>968</v>
      </c>
      <c r="B1012" s="226"/>
      <c r="C1012" s="226"/>
      <c r="D1012" s="136">
        <v>42750</v>
      </c>
      <c r="E1012" s="136">
        <v>42793</v>
      </c>
      <c r="F1012" s="136">
        <v>42793</v>
      </c>
      <c r="G1012" s="25">
        <f t="shared" si="58"/>
        <v>43</v>
      </c>
      <c r="H1012" s="373">
        <v>6886.44</v>
      </c>
      <c r="I1012" s="121">
        <f t="shared" si="59"/>
        <v>296116.92</v>
      </c>
      <c r="J1012" s="16"/>
    </row>
    <row r="1013" spans="1:10">
      <c r="A1013" s="23">
        <f t="shared" si="60"/>
        <v>969</v>
      </c>
      <c r="B1013" s="226"/>
      <c r="C1013" s="226"/>
      <c r="D1013" s="136">
        <v>42750</v>
      </c>
      <c r="E1013" s="136">
        <v>42793</v>
      </c>
      <c r="F1013" s="136">
        <v>42793</v>
      </c>
      <c r="G1013" s="25">
        <f t="shared" si="58"/>
        <v>43</v>
      </c>
      <c r="H1013" s="373">
        <v>7016.68</v>
      </c>
      <c r="I1013" s="121">
        <f t="shared" si="59"/>
        <v>301717.24</v>
      </c>
      <c r="J1013" s="16"/>
    </row>
    <row r="1014" spans="1:10">
      <c r="A1014" s="23">
        <f t="shared" si="60"/>
        <v>970</v>
      </c>
      <c r="B1014" s="226"/>
      <c r="C1014" s="226"/>
      <c r="D1014" s="136">
        <v>42751</v>
      </c>
      <c r="E1014" s="136">
        <v>42793</v>
      </c>
      <c r="F1014" s="136">
        <v>42793</v>
      </c>
      <c r="G1014" s="25">
        <f t="shared" si="58"/>
        <v>42</v>
      </c>
      <c r="H1014" s="373">
        <v>14595.56</v>
      </c>
      <c r="I1014" s="121">
        <f t="shared" si="59"/>
        <v>613013.52</v>
      </c>
      <c r="J1014" s="16"/>
    </row>
    <row r="1015" spans="1:10">
      <c r="A1015" s="23">
        <f t="shared" si="60"/>
        <v>971</v>
      </c>
      <c r="B1015" s="226"/>
      <c r="C1015" s="226"/>
      <c r="D1015" s="136">
        <v>42752</v>
      </c>
      <c r="E1015" s="136">
        <v>42793</v>
      </c>
      <c r="F1015" s="136">
        <v>42793</v>
      </c>
      <c r="G1015" s="25">
        <f t="shared" si="58"/>
        <v>41</v>
      </c>
      <c r="H1015" s="373">
        <v>5946.08</v>
      </c>
      <c r="I1015" s="121">
        <f t="shared" si="59"/>
        <v>243789.28</v>
      </c>
      <c r="J1015" s="16"/>
    </row>
    <row r="1016" spans="1:10">
      <c r="A1016" s="23">
        <f t="shared" si="60"/>
        <v>972</v>
      </c>
      <c r="B1016" s="226"/>
      <c r="C1016" s="226"/>
      <c r="D1016" s="136">
        <v>42755</v>
      </c>
      <c r="E1016" s="136">
        <v>42793</v>
      </c>
      <c r="F1016" s="136">
        <v>42793</v>
      </c>
      <c r="G1016" s="25">
        <f t="shared" si="58"/>
        <v>38</v>
      </c>
      <c r="H1016" s="373">
        <v>5940.71</v>
      </c>
      <c r="I1016" s="121">
        <f t="shared" si="59"/>
        <v>225746.98</v>
      </c>
      <c r="J1016" s="16"/>
    </row>
    <row r="1017" spans="1:10">
      <c r="A1017" s="23">
        <f t="shared" si="60"/>
        <v>973</v>
      </c>
      <c r="B1017" s="226"/>
      <c r="C1017" s="226"/>
      <c r="D1017" s="136">
        <v>42755</v>
      </c>
      <c r="E1017" s="136">
        <v>42793</v>
      </c>
      <c r="F1017" s="136">
        <v>42793</v>
      </c>
      <c r="G1017" s="25">
        <f t="shared" si="58"/>
        <v>38</v>
      </c>
      <c r="H1017" s="373">
        <v>5945.69</v>
      </c>
      <c r="I1017" s="121">
        <f t="shared" si="59"/>
        <v>225936.22</v>
      </c>
      <c r="J1017" s="16"/>
    </row>
    <row r="1018" spans="1:10">
      <c r="A1018" s="23">
        <f t="shared" si="60"/>
        <v>974</v>
      </c>
      <c r="B1018" s="226"/>
      <c r="C1018" s="226"/>
      <c r="D1018" s="136">
        <v>42755</v>
      </c>
      <c r="E1018" s="136">
        <v>42793</v>
      </c>
      <c r="F1018" s="136">
        <v>42793</v>
      </c>
      <c r="G1018" s="25">
        <f t="shared" si="58"/>
        <v>38</v>
      </c>
      <c r="H1018" s="373">
        <v>8249.0400000000009</v>
      </c>
      <c r="I1018" s="121">
        <f t="shared" si="59"/>
        <v>313463.52</v>
      </c>
      <c r="J1018" s="16"/>
    </row>
    <row r="1019" spans="1:10">
      <c r="A1019" s="23">
        <f t="shared" si="60"/>
        <v>975</v>
      </c>
      <c r="B1019" s="226"/>
      <c r="C1019" s="226"/>
      <c r="D1019" s="136">
        <v>42756</v>
      </c>
      <c r="E1019" s="136">
        <v>42793</v>
      </c>
      <c r="F1019" s="136">
        <v>42793</v>
      </c>
      <c r="G1019" s="25">
        <f t="shared" si="58"/>
        <v>37</v>
      </c>
      <c r="H1019" s="373">
        <v>7542.08</v>
      </c>
      <c r="I1019" s="121">
        <f t="shared" si="59"/>
        <v>279056.96000000002</v>
      </c>
      <c r="J1019" s="16"/>
    </row>
    <row r="1020" spans="1:10">
      <c r="A1020" s="23">
        <f t="shared" si="60"/>
        <v>976</v>
      </c>
      <c r="B1020" s="226"/>
      <c r="C1020" s="226"/>
      <c r="D1020" s="136">
        <v>42756</v>
      </c>
      <c r="E1020" s="136">
        <v>42793</v>
      </c>
      <c r="F1020" s="136">
        <v>42793</v>
      </c>
      <c r="G1020" s="25">
        <f t="shared" si="58"/>
        <v>37</v>
      </c>
      <c r="H1020" s="373">
        <v>7657.52</v>
      </c>
      <c r="I1020" s="121">
        <f t="shared" si="59"/>
        <v>283328.24</v>
      </c>
      <c r="J1020" s="16"/>
    </row>
    <row r="1021" spans="1:10">
      <c r="A1021" s="23">
        <f t="shared" si="60"/>
        <v>977</v>
      </c>
      <c r="B1021" s="226"/>
      <c r="C1021" s="226"/>
      <c r="D1021" s="136">
        <v>42757</v>
      </c>
      <c r="E1021" s="136">
        <v>42793</v>
      </c>
      <c r="F1021" s="136">
        <v>42793</v>
      </c>
      <c r="G1021" s="25">
        <f t="shared" si="58"/>
        <v>36</v>
      </c>
      <c r="H1021" s="373">
        <v>13844.74</v>
      </c>
      <c r="I1021" s="121">
        <f t="shared" si="59"/>
        <v>498410.64</v>
      </c>
      <c r="J1021" s="16"/>
    </row>
    <row r="1022" spans="1:10">
      <c r="A1022" s="23">
        <f>A1021+1</f>
        <v>978</v>
      </c>
      <c r="B1022" s="226"/>
      <c r="C1022" s="226"/>
      <c r="D1022" s="136">
        <v>42757</v>
      </c>
      <c r="E1022" s="136">
        <v>42793</v>
      </c>
      <c r="F1022" s="136">
        <v>42793</v>
      </c>
      <c r="G1022" s="25">
        <f t="shared" si="58"/>
        <v>36</v>
      </c>
      <c r="H1022" s="373">
        <v>15589</v>
      </c>
      <c r="I1022" s="121">
        <f t="shared" si="59"/>
        <v>561204</v>
      </c>
      <c r="J1022" s="16"/>
    </row>
    <row r="1023" spans="1:10">
      <c r="A1023" s="23">
        <f t="shared" si="60"/>
        <v>979</v>
      </c>
      <c r="B1023" s="226"/>
      <c r="C1023" s="226"/>
      <c r="D1023" s="136">
        <v>42757</v>
      </c>
      <c r="E1023" s="136">
        <v>42793</v>
      </c>
      <c r="F1023" s="136">
        <v>42793</v>
      </c>
      <c r="G1023" s="25">
        <f t="shared" si="58"/>
        <v>36</v>
      </c>
      <c r="H1023" s="373">
        <v>14890.56</v>
      </c>
      <c r="I1023" s="121">
        <f t="shared" si="59"/>
        <v>536060.16000000003</v>
      </c>
      <c r="J1023" s="16"/>
    </row>
    <row r="1024" spans="1:10">
      <c r="A1024" s="23">
        <f t="shared" si="60"/>
        <v>980</v>
      </c>
      <c r="B1024" s="226"/>
      <c r="C1024" s="226"/>
      <c r="D1024" s="136">
        <v>42757</v>
      </c>
      <c r="E1024" s="136">
        <v>42793</v>
      </c>
      <c r="F1024" s="136">
        <v>42793</v>
      </c>
      <c r="G1024" s="25">
        <f t="shared" si="58"/>
        <v>36</v>
      </c>
      <c r="H1024" s="373">
        <v>6894.58</v>
      </c>
      <c r="I1024" s="121">
        <f t="shared" si="59"/>
        <v>248204.88</v>
      </c>
      <c r="J1024" s="16"/>
    </row>
    <row r="1025" spans="1:10">
      <c r="A1025" s="23">
        <f t="shared" si="60"/>
        <v>981</v>
      </c>
      <c r="B1025" s="226"/>
      <c r="C1025" s="226"/>
      <c r="D1025" s="136">
        <v>42757</v>
      </c>
      <c r="E1025" s="136">
        <v>42793</v>
      </c>
      <c r="F1025" s="136">
        <v>42793</v>
      </c>
      <c r="G1025" s="25">
        <f t="shared" si="58"/>
        <v>36</v>
      </c>
      <c r="H1025" s="373">
        <v>6817.25</v>
      </c>
      <c r="I1025" s="121">
        <f t="shared" si="59"/>
        <v>245421</v>
      </c>
      <c r="J1025" s="16"/>
    </row>
    <row r="1026" spans="1:10">
      <c r="A1026" s="23">
        <f t="shared" si="60"/>
        <v>982</v>
      </c>
      <c r="B1026" s="226"/>
      <c r="C1026" s="226"/>
      <c r="D1026" s="136">
        <v>42757</v>
      </c>
      <c r="E1026" s="136">
        <v>42793</v>
      </c>
      <c r="F1026" s="136">
        <v>42793</v>
      </c>
      <c r="G1026" s="25">
        <f t="shared" si="58"/>
        <v>36</v>
      </c>
      <c r="H1026" s="373">
        <v>6886.44</v>
      </c>
      <c r="I1026" s="121">
        <f t="shared" si="59"/>
        <v>247911.84</v>
      </c>
      <c r="J1026" s="16"/>
    </row>
    <row r="1027" spans="1:10">
      <c r="A1027" s="23">
        <f t="shared" si="60"/>
        <v>983</v>
      </c>
      <c r="B1027" s="226"/>
      <c r="C1027" s="226"/>
      <c r="D1027" s="136">
        <v>42757</v>
      </c>
      <c r="E1027" s="136">
        <v>42793</v>
      </c>
      <c r="F1027" s="136">
        <v>42793</v>
      </c>
      <c r="G1027" s="25">
        <f t="shared" si="58"/>
        <v>36</v>
      </c>
      <c r="H1027" s="373">
        <v>6959.7</v>
      </c>
      <c r="I1027" s="121">
        <f t="shared" si="59"/>
        <v>250549.2</v>
      </c>
      <c r="J1027" s="16"/>
    </row>
    <row r="1028" spans="1:10">
      <c r="A1028" s="23">
        <f t="shared" si="60"/>
        <v>984</v>
      </c>
      <c r="B1028" s="226"/>
      <c r="C1028" s="226"/>
      <c r="D1028" s="136">
        <v>42757</v>
      </c>
      <c r="E1028" s="136">
        <v>42793</v>
      </c>
      <c r="F1028" s="136">
        <v>42793</v>
      </c>
      <c r="G1028" s="25">
        <f t="shared" si="58"/>
        <v>36</v>
      </c>
      <c r="H1028" s="373">
        <v>6886.44</v>
      </c>
      <c r="I1028" s="121">
        <f t="shared" si="59"/>
        <v>247911.84</v>
      </c>
      <c r="J1028" s="16"/>
    </row>
    <row r="1029" spans="1:10">
      <c r="A1029" s="23">
        <f t="shared" si="60"/>
        <v>985</v>
      </c>
      <c r="B1029" s="226"/>
      <c r="C1029" s="226"/>
      <c r="D1029" s="136">
        <v>42757</v>
      </c>
      <c r="E1029" s="136">
        <v>42793</v>
      </c>
      <c r="F1029" s="136">
        <v>42793</v>
      </c>
      <c r="G1029" s="25">
        <f t="shared" si="58"/>
        <v>36</v>
      </c>
      <c r="H1029" s="373">
        <v>6890.51</v>
      </c>
      <c r="I1029" s="121">
        <f t="shared" si="59"/>
        <v>248058.36</v>
      </c>
      <c r="J1029" s="16"/>
    </row>
    <row r="1030" spans="1:10">
      <c r="A1030" s="23">
        <f t="shared" si="60"/>
        <v>986</v>
      </c>
      <c r="B1030" s="226"/>
      <c r="C1030" s="226"/>
      <c r="D1030" s="136">
        <v>42757</v>
      </c>
      <c r="E1030" s="136">
        <v>42793</v>
      </c>
      <c r="F1030" s="136">
        <v>42793</v>
      </c>
      <c r="G1030" s="25">
        <f t="shared" si="58"/>
        <v>36</v>
      </c>
      <c r="H1030" s="373">
        <v>4314.2</v>
      </c>
      <c r="I1030" s="121">
        <f t="shared" si="59"/>
        <v>155311.20000000001</v>
      </c>
      <c r="J1030" s="16"/>
    </row>
    <row r="1031" spans="1:10">
      <c r="A1031" s="23">
        <f t="shared" si="60"/>
        <v>987</v>
      </c>
      <c r="B1031" s="226"/>
      <c r="C1031" s="226"/>
      <c r="D1031" s="136">
        <v>42757</v>
      </c>
      <c r="E1031" s="136">
        <v>42793</v>
      </c>
      <c r="F1031" s="136">
        <v>42793</v>
      </c>
      <c r="G1031" s="25">
        <f t="shared" si="58"/>
        <v>36</v>
      </c>
      <c r="H1031" s="373">
        <v>6959.7</v>
      </c>
      <c r="I1031" s="121">
        <f t="shared" si="59"/>
        <v>250549.2</v>
      </c>
      <c r="J1031" s="16"/>
    </row>
    <row r="1032" spans="1:10">
      <c r="A1032" s="23">
        <f t="shared" si="60"/>
        <v>988</v>
      </c>
      <c r="B1032" s="226"/>
      <c r="C1032" s="226"/>
      <c r="D1032" s="136">
        <v>42757</v>
      </c>
      <c r="E1032" s="136">
        <v>42793</v>
      </c>
      <c r="F1032" s="136">
        <v>42793</v>
      </c>
      <c r="G1032" s="25">
        <f t="shared" si="58"/>
        <v>36</v>
      </c>
      <c r="H1032" s="373">
        <v>6963.77</v>
      </c>
      <c r="I1032" s="121">
        <f t="shared" si="59"/>
        <v>250695.72</v>
      </c>
      <c r="J1032" s="16"/>
    </row>
    <row r="1033" spans="1:10">
      <c r="A1033" s="23">
        <f t="shared" si="60"/>
        <v>989</v>
      </c>
      <c r="B1033" s="226"/>
      <c r="C1033" s="226"/>
      <c r="D1033" s="136">
        <v>42757</v>
      </c>
      <c r="E1033" s="136">
        <v>42793</v>
      </c>
      <c r="F1033" s="136">
        <v>42793</v>
      </c>
      <c r="G1033" s="25">
        <f t="shared" si="58"/>
        <v>36</v>
      </c>
      <c r="H1033" s="373">
        <v>6959.7</v>
      </c>
      <c r="I1033" s="121">
        <f t="shared" si="59"/>
        <v>250549.2</v>
      </c>
      <c r="J1033" s="16"/>
    </row>
    <row r="1034" spans="1:10">
      <c r="A1034" s="23">
        <f t="shared" si="60"/>
        <v>990</v>
      </c>
      <c r="B1034" s="226"/>
      <c r="C1034" s="226"/>
      <c r="D1034" s="136">
        <v>42758</v>
      </c>
      <c r="E1034" s="136">
        <v>42793</v>
      </c>
      <c r="F1034" s="136">
        <v>42793</v>
      </c>
      <c r="G1034" s="25">
        <f t="shared" si="58"/>
        <v>35</v>
      </c>
      <c r="H1034" s="373">
        <v>5937.27</v>
      </c>
      <c r="I1034" s="121">
        <f t="shared" si="59"/>
        <v>207804.45</v>
      </c>
      <c r="J1034" s="16"/>
    </row>
    <row r="1035" spans="1:10">
      <c r="A1035" s="23">
        <f t="shared" si="60"/>
        <v>991</v>
      </c>
      <c r="B1035" s="226"/>
      <c r="C1035" s="226"/>
      <c r="D1035" s="136">
        <v>42758</v>
      </c>
      <c r="E1035" s="136">
        <v>42793</v>
      </c>
      <c r="F1035" s="136">
        <v>42793</v>
      </c>
      <c r="G1035" s="25">
        <f t="shared" si="58"/>
        <v>35</v>
      </c>
      <c r="H1035" s="373">
        <v>5939.95</v>
      </c>
      <c r="I1035" s="121">
        <f t="shared" si="59"/>
        <v>207898.25</v>
      </c>
      <c r="J1035" s="16"/>
    </row>
    <row r="1036" spans="1:10">
      <c r="A1036" s="23">
        <f t="shared" si="60"/>
        <v>992</v>
      </c>
      <c r="B1036" s="226"/>
      <c r="C1036" s="226"/>
      <c r="D1036" s="136">
        <v>42758</v>
      </c>
      <c r="E1036" s="136">
        <v>42793</v>
      </c>
      <c r="F1036" s="136">
        <v>42793</v>
      </c>
      <c r="G1036" s="25">
        <f t="shared" si="58"/>
        <v>35</v>
      </c>
      <c r="H1036" s="373">
        <v>15370.28</v>
      </c>
      <c r="I1036" s="121">
        <f t="shared" si="59"/>
        <v>537959.80000000005</v>
      </c>
      <c r="J1036" s="16"/>
    </row>
    <row r="1037" spans="1:10">
      <c r="A1037" s="23">
        <f t="shared" si="60"/>
        <v>993</v>
      </c>
      <c r="B1037" s="226"/>
      <c r="C1037" s="226"/>
      <c r="D1037" s="136">
        <v>42758</v>
      </c>
      <c r="E1037" s="136">
        <v>42793</v>
      </c>
      <c r="F1037" s="136">
        <v>42793</v>
      </c>
      <c r="G1037" s="25">
        <f t="shared" ref="G1037:G1100" si="61">F1037-D1037</f>
        <v>35</v>
      </c>
      <c r="H1037" s="373">
        <v>14144.33</v>
      </c>
      <c r="I1037" s="121">
        <f t="shared" ref="I1037:I1100" si="62">ROUND(G1037*H1037,2)</f>
        <v>495051.55</v>
      </c>
      <c r="J1037" s="16"/>
    </row>
    <row r="1038" spans="1:10">
      <c r="A1038" s="23">
        <f t="shared" ref="A1038:A1101" si="63">A1037+1</f>
        <v>994</v>
      </c>
      <c r="B1038" s="226"/>
      <c r="C1038" s="226"/>
      <c r="D1038" s="136">
        <v>42758</v>
      </c>
      <c r="E1038" s="136">
        <v>42793</v>
      </c>
      <c r="F1038" s="136">
        <v>42793</v>
      </c>
      <c r="G1038" s="25">
        <f t="shared" si="61"/>
        <v>35</v>
      </c>
      <c r="H1038" s="373">
        <v>15078.95</v>
      </c>
      <c r="I1038" s="121">
        <f t="shared" si="62"/>
        <v>527763.25</v>
      </c>
      <c r="J1038" s="16"/>
    </row>
    <row r="1039" spans="1:10">
      <c r="A1039" s="23">
        <f t="shared" si="63"/>
        <v>995</v>
      </c>
      <c r="B1039" s="226"/>
      <c r="C1039" s="226"/>
      <c r="D1039" s="136">
        <v>42758</v>
      </c>
      <c r="E1039" s="136">
        <v>42793</v>
      </c>
      <c r="F1039" s="136">
        <v>42793</v>
      </c>
      <c r="G1039" s="25">
        <f t="shared" si="61"/>
        <v>35</v>
      </c>
      <c r="H1039" s="373">
        <v>7003.35</v>
      </c>
      <c r="I1039" s="121">
        <f t="shared" si="62"/>
        <v>245117.25</v>
      </c>
      <c r="J1039" s="16"/>
    </row>
    <row r="1040" spans="1:10">
      <c r="A1040" s="23">
        <f t="shared" si="63"/>
        <v>996</v>
      </c>
      <c r="B1040" s="226"/>
      <c r="C1040" s="226"/>
      <c r="D1040" s="136">
        <v>42758</v>
      </c>
      <c r="E1040" s="136">
        <v>42793</v>
      </c>
      <c r="F1040" s="136">
        <v>42793</v>
      </c>
      <c r="G1040" s="25">
        <f t="shared" si="61"/>
        <v>35</v>
      </c>
      <c r="H1040" s="373">
        <v>8066.64</v>
      </c>
      <c r="I1040" s="121">
        <f t="shared" si="62"/>
        <v>282332.40000000002</v>
      </c>
      <c r="J1040" s="16"/>
    </row>
    <row r="1041" spans="1:10">
      <c r="A1041" s="23">
        <f t="shared" si="63"/>
        <v>997</v>
      </c>
      <c r="B1041" s="226"/>
      <c r="C1041" s="226"/>
      <c r="D1041" s="136">
        <v>42759</v>
      </c>
      <c r="E1041" s="136">
        <v>42793</v>
      </c>
      <c r="F1041" s="136">
        <v>42793</v>
      </c>
      <c r="G1041" s="25">
        <f t="shared" si="61"/>
        <v>34</v>
      </c>
      <c r="H1041" s="373">
        <v>5944.93</v>
      </c>
      <c r="I1041" s="121">
        <f t="shared" si="62"/>
        <v>202127.62</v>
      </c>
      <c r="J1041" s="16"/>
    </row>
    <row r="1042" spans="1:10">
      <c r="A1042" s="23">
        <f t="shared" si="63"/>
        <v>998</v>
      </c>
      <c r="B1042" s="226"/>
      <c r="C1042" s="226"/>
      <c r="D1042" s="136">
        <v>42759</v>
      </c>
      <c r="E1042" s="136">
        <v>42793</v>
      </c>
      <c r="F1042" s="136">
        <v>42793</v>
      </c>
      <c r="G1042" s="25">
        <f t="shared" si="61"/>
        <v>34</v>
      </c>
      <c r="H1042" s="373">
        <v>14567.99</v>
      </c>
      <c r="I1042" s="121">
        <f t="shared" si="62"/>
        <v>495311.66</v>
      </c>
      <c r="J1042" s="16"/>
    </row>
    <row r="1043" spans="1:10">
      <c r="A1043" s="23">
        <f t="shared" si="63"/>
        <v>999</v>
      </c>
      <c r="B1043" s="226"/>
      <c r="C1043" s="226"/>
      <c r="D1043" s="136">
        <v>42759</v>
      </c>
      <c r="E1043" s="136">
        <v>42793</v>
      </c>
      <c r="F1043" s="136">
        <v>42793</v>
      </c>
      <c r="G1043" s="25">
        <f t="shared" si="61"/>
        <v>34</v>
      </c>
      <c r="H1043" s="373">
        <v>14305.15</v>
      </c>
      <c r="I1043" s="121">
        <f t="shared" si="62"/>
        <v>486375.1</v>
      </c>
      <c r="J1043" s="16"/>
    </row>
    <row r="1044" spans="1:10">
      <c r="A1044" s="23">
        <f t="shared" si="63"/>
        <v>1000</v>
      </c>
      <c r="B1044" s="226"/>
      <c r="C1044" s="226"/>
      <c r="D1044" s="136">
        <v>42759</v>
      </c>
      <c r="E1044" s="136">
        <v>42793</v>
      </c>
      <c r="F1044" s="136">
        <v>42793</v>
      </c>
      <c r="G1044" s="25">
        <f t="shared" si="61"/>
        <v>34</v>
      </c>
      <c r="H1044" s="373">
        <v>13965.12</v>
      </c>
      <c r="I1044" s="121">
        <f t="shared" si="62"/>
        <v>474814.08</v>
      </c>
      <c r="J1044" s="16"/>
    </row>
    <row r="1045" spans="1:10">
      <c r="A1045" s="23">
        <f t="shared" si="63"/>
        <v>1001</v>
      </c>
      <c r="B1045" s="226"/>
      <c r="C1045" s="226"/>
      <c r="D1045" s="136">
        <v>42759</v>
      </c>
      <c r="E1045" s="136">
        <v>42793</v>
      </c>
      <c r="F1045" s="136">
        <v>42793</v>
      </c>
      <c r="G1045" s="25">
        <f t="shared" si="61"/>
        <v>34</v>
      </c>
      <c r="H1045" s="373">
        <v>14680.11</v>
      </c>
      <c r="I1045" s="121">
        <f t="shared" si="62"/>
        <v>499123.74</v>
      </c>
      <c r="J1045" s="16"/>
    </row>
    <row r="1046" spans="1:10">
      <c r="A1046" s="23">
        <f t="shared" si="63"/>
        <v>1002</v>
      </c>
      <c r="B1046" s="226"/>
      <c r="C1046" s="226"/>
      <c r="D1046" s="136">
        <v>42759</v>
      </c>
      <c r="E1046" s="136">
        <v>42793</v>
      </c>
      <c r="F1046" s="136">
        <v>42793</v>
      </c>
      <c r="G1046" s="25">
        <f t="shared" si="61"/>
        <v>34</v>
      </c>
      <c r="H1046" s="373">
        <v>14773.84</v>
      </c>
      <c r="I1046" s="121">
        <f t="shared" si="62"/>
        <v>502310.56</v>
      </c>
      <c r="J1046" s="16"/>
    </row>
    <row r="1047" spans="1:10">
      <c r="A1047" s="23">
        <f t="shared" si="63"/>
        <v>1003</v>
      </c>
      <c r="B1047" s="226"/>
      <c r="C1047" s="226"/>
      <c r="D1047" s="136">
        <v>42759</v>
      </c>
      <c r="E1047" s="136">
        <v>42793</v>
      </c>
      <c r="F1047" s="136">
        <v>42793</v>
      </c>
      <c r="G1047" s="25">
        <f t="shared" si="61"/>
        <v>34</v>
      </c>
      <c r="H1047" s="373">
        <v>15025.65</v>
      </c>
      <c r="I1047" s="121">
        <f t="shared" si="62"/>
        <v>510872.1</v>
      </c>
      <c r="J1047" s="16"/>
    </row>
    <row r="1048" spans="1:10">
      <c r="A1048" s="23">
        <f t="shared" si="63"/>
        <v>1004</v>
      </c>
      <c r="B1048" s="226"/>
      <c r="C1048" s="226"/>
      <c r="D1048" s="136">
        <v>42759</v>
      </c>
      <c r="E1048" s="136">
        <v>42793</v>
      </c>
      <c r="F1048" s="136">
        <v>42793</v>
      </c>
      <c r="G1048" s="25">
        <f t="shared" si="61"/>
        <v>34</v>
      </c>
      <c r="H1048" s="373">
        <v>5400.56</v>
      </c>
      <c r="I1048" s="121">
        <f t="shared" si="62"/>
        <v>183619.04</v>
      </c>
      <c r="J1048" s="16"/>
    </row>
    <row r="1049" spans="1:10">
      <c r="A1049" s="23">
        <f t="shared" si="63"/>
        <v>1005</v>
      </c>
      <c r="B1049" s="226"/>
      <c r="C1049" s="226"/>
      <c r="D1049" s="136">
        <v>42759</v>
      </c>
      <c r="E1049" s="136">
        <v>42793</v>
      </c>
      <c r="F1049" s="136">
        <v>42793</v>
      </c>
      <c r="G1049" s="25">
        <f t="shared" si="61"/>
        <v>34</v>
      </c>
      <c r="H1049" s="373">
        <v>5620.2</v>
      </c>
      <c r="I1049" s="121">
        <f t="shared" si="62"/>
        <v>191086.8</v>
      </c>
      <c r="J1049" s="16"/>
    </row>
    <row r="1050" spans="1:10">
      <c r="A1050" s="23">
        <f t="shared" si="63"/>
        <v>1006</v>
      </c>
      <c r="B1050" s="226"/>
      <c r="C1050" s="226"/>
      <c r="D1050" s="136">
        <v>42759</v>
      </c>
      <c r="E1050" s="136">
        <v>42793</v>
      </c>
      <c r="F1050" s="136">
        <v>42793</v>
      </c>
      <c r="G1050" s="25">
        <f t="shared" si="61"/>
        <v>34</v>
      </c>
      <c r="H1050" s="373">
        <v>5442.55</v>
      </c>
      <c r="I1050" s="121">
        <f t="shared" si="62"/>
        <v>185046.7</v>
      </c>
      <c r="J1050" s="16"/>
    </row>
    <row r="1051" spans="1:10">
      <c r="A1051" s="23">
        <f t="shared" si="63"/>
        <v>1007</v>
      </c>
      <c r="B1051" s="226"/>
      <c r="C1051" s="226"/>
      <c r="D1051" s="136">
        <v>42759</v>
      </c>
      <c r="E1051" s="136">
        <v>42793</v>
      </c>
      <c r="F1051" s="136">
        <v>42793</v>
      </c>
      <c r="G1051" s="25">
        <f t="shared" si="61"/>
        <v>34</v>
      </c>
      <c r="H1051" s="373">
        <v>5348.88</v>
      </c>
      <c r="I1051" s="121">
        <f t="shared" si="62"/>
        <v>181861.92</v>
      </c>
      <c r="J1051" s="16"/>
    </row>
    <row r="1052" spans="1:10">
      <c r="A1052" s="23">
        <f t="shared" si="63"/>
        <v>1008</v>
      </c>
      <c r="B1052" s="226"/>
      <c r="C1052" s="226"/>
      <c r="D1052" s="136">
        <v>42759</v>
      </c>
      <c r="E1052" s="136">
        <v>42793</v>
      </c>
      <c r="F1052" s="136">
        <v>42793</v>
      </c>
      <c r="G1052" s="25">
        <f t="shared" si="61"/>
        <v>34</v>
      </c>
      <c r="H1052" s="373">
        <v>5607.28</v>
      </c>
      <c r="I1052" s="121">
        <f t="shared" si="62"/>
        <v>190647.52</v>
      </c>
      <c r="J1052" s="16"/>
    </row>
    <row r="1053" spans="1:10">
      <c r="A1053" s="23">
        <f t="shared" si="63"/>
        <v>1009</v>
      </c>
      <c r="B1053" s="226"/>
      <c r="C1053" s="226"/>
      <c r="D1053" s="136">
        <v>42759</v>
      </c>
      <c r="E1053" s="136">
        <v>42793</v>
      </c>
      <c r="F1053" s="136">
        <v>42793</v>
      </c>
      <c r="G1053" s="25">
        <f t="shared" si="61"/>
        <v>34</v>
      </c>
      <c r="H1053" s="373">
        <v>7590.18</v>
      </c>
      <c r="I1053" s="121">
        <f t="shared" si="62"/>
        <v>258066.12</v>
      </c>
      <c r="J1053" s="16"/>
    </row>
    <row r="1054" spans="1:10">
      <c r="A1054" s="23">
        <f t="shared" si="63"/>
        <v>1010</v>
      </c>
      <c r="B1054" s="226"/>
      <c r="C1054" s="226"/>
      <c r="D1054" s="136">
        <v>42759</v>
      </c>
      <c r="E1054" s="136">
        <v>42793</v>
      </c>
      <c r="F1054" s="136">
        <v>42793</v>
      </c>
      <c r="G1054" s="25">
        <f t="shared" si="61"/>
        <v>34</v>
      </c>
      <c r="H1054" s="373">
        <v>7705.62</v>
      </c>
      <c r="I1054" s="121">
        <f t="shared" si="62"/>
        <v>261991.08</v>
      </c>
      <c r="J1054" s="16"/>
    </row>
    <row r="1055" spans="1:10">
      <c r="A1055" s="23">
        <f t="shared" si="63"/>
        <v>1011</v>
      </c>
      <c r="B1055" s="226"/>
      <c r="C1055" s="226"/>
      <c r="D1055" s="136">
        <v>42760</v>
      </c>
      <c r="E1055" s="136">
        <v>42793</v>
      </c>
      <c r="F1055" s="136">
        <v>42793</v>
      </c>
      <c r="G1055" s="25">
        <f t="shared" si="61"/>
        <v>33</v>
      </c>
      <c r="H1055" s="373">
        <v>4819.24</v>
      </c>
      <c r="I1055" s="121">
        <f t="shared" si="62"/>
        <v>159034.92000000001</v>
      </c>
      <c r="J1055" s="16"/>
    </row>
    <row r="1056" spans="1:10">
      <c r="A1056" s="23">
        <f t="shared" si="63"/>
        <v>1012</v>
      </c>
      <c r="B1056" s="226"/>
      <c r="C1056" s="226"/>
      <c r="D1056" s="136">
        <v>42760</v>
      </c>
      <c r="E1056" s="136">
        <v>42793</v>
      </c>
      <c r="F1056" s="136">
        <v>42793</v>
      </c>
      <c r="G1056" s="25">
        <f t="shared" si="61"/>
        <v>33</v>
      </c>
      <c r="H1056" s="373">
        <v>5008.59</v>
      </c>
      <c r="I1056" s="121">
        <f t="shared" si="62"/>
        <v>165283.47</v>
      </c>
      <c r="J1056" s="16"/>
    </row>
    <row r="1057" spans="1:10">
      <c r="A1057" s="23">
        <f t="shared" si="63"/>
        <v>1013</v>
      </c>
      <c r="B1057" s="226"/>
      <c r="C1057" s="226"/>
      <c r="D1057" s="136">
        <v>42760</v>
      </c>
      <c r="E1057" s="136">
        <v>42793</v>
      </c>
      <c r="F1057" s="136">
        <v>42793</v>
      </c>
      <c r="G1057" s="25">
        <f t="shared" si="61"/>
        <v>33</v>
      </c>
      <c r="H1057" s="373">
        <v>4883.01</v>
      </c>
      <c r="I1057" s="121">
        <f t="shared" si="62"/>
        <v>161139.32999999999</v>
      </c>
      <c r="J1057" s="16"/>
    </row>
    <row r="1058" spans="1:10">
      <c r="A1058" s="23">
        <f t="shared" si="63"/>
        <v>1014</v>
      </c>
      <c r="B1058" s="226"/>
      <c r="C1058" s="226"/>
      <c r="D1058" s="136">
        <v>42760</v>
      </c>
      <c r="E1058" s="136">
        <v>42793</v>
      </c>
      <c r="F1058" s="136">
        <v>42793</v>
      </c>
      <c r="G1058" s="25">
        <f t="shared" si="61"/>
        <v>33</v>
      </c>
      <c r="H1058" s="373">
        <v>13916.42</v>
      </c>
      <c r="I1058" s="121">
        <f t="shared" si="62"/>
        <v>459241.86</v>
      </c>
      <c r="J1058" s="16"/>
    </row>
    <row r="1059" spans="1:10">
      <c r="A1059" s="23">
        <f t="shared" si="63"/>
        <v>1015</v>
      </c>
      <c r="B1059" s="226"/>
      <c r="C1059" s="226"/>
      <c r="D1059" s="136">
        <v>42760</v>
      </c>
      <c r="E1059" s="136">
        <v>42793</v>
      </c>
      <c r="F1059" s="136">
        <v>42793</v>
      </c>
      <c r="G1059" s="25">
        <f t="shared" si="61"/>
        <v>33</v>
      </c>
      <c r="H1059" s="373">
        <v>14496.77</v>
      </c>
      <c r="I1059" s="121">
        <f t="shared" si="62"/>
        <v>478393.41</v>
      </c>
      <c r="J1059" s="16"/>
    </row>
    <row r="1060" spans="1:10">
      <c r="A1060" s="23">
        <f t="shared" si="63"/>
        <v>1016</v>
      </c>
      <c r="B1060" s="226"/>
      <c r="C1060" s="226"/>
      <c r="D1060" s="136">
        <v>42760</v>
      </c>
      <c r="E1060" s="136">
        <v>42793</v>
      </c>
      <c r="F1060" s="136">
        <v>42793</v>
      </c>
      <c r="G1060" s="25">
        <f t="shared" si="61"/>
        <v>33</v>
      </c>
      <c r="H1060" s="373">
        <v>15250.81</v>
      </c>
      <c r="I1060" s="121">
        <f t="shared" si="62"/>
        <v>503276.73</v>
      </c>
      <c r="J1060" s="16"/>
    </row>
    <row r="1061" spans="1:10">
      <c r="A1061" s="23">
        <f t="shared" si="63"/>
        <v>1017</v>
      </c>
      <c r="B1061" s="226"/>
      <c r="C1061" s="226"/>
      <c r="D1061" s="136">
        <v>42760</v>
      </c>
      <c r="E1061" s="136">
        <v>42793</v>
      </c>
      <c r="F1061" s="136">
        <v>42793</v>
      </c>
      <c r="G1061" s="25">
        <f t="shared" si="61"/>
        <v>33</v>
      </c>
      <c r="H1061" s="373">
        <v>7647.9</v>
      </c>
      <c r="I1061" s="121">
        <f t="shared" si="62"/>
        <v>252380.7</v>
      </c>
      <c r="J1061" s="16"/>
    </row>
    <row r="1062" spans="1:10">
      <c r="A1062" s="23">
        <f t="shared" si="63"/>
        <v>1018</v>
      </c>
      <c r="B1062" s="226"/>
      <c r="C1062" s="226"/>
      <c r="D1062" s="136">
        <v>42760</v>
      </c>
      <c r="E1062" s="136">
        <v>42793</v>
      </c>
      <c r="F1062" s="136">
        <v>42793</v>
      </c>
      <c r="G1062" s="25">
        <f t="shared" si="61"/>
        <v>33</v>
      </c>
      <c r="H1062" s="373">
        <v>7513.22</v>
      </c>
      <c r="I1062" s="121">
        <f t="shared" si="62"/>
        <v>247936.26</v>
      </c>
      <c r="J1062" s="16"/>
    </row>
    <row r="1063" spans="1:10">
      <c r="A1063" s="23">
        <f t="shared" si="63"/>
        <v>1019</v>
      </c>
      <c r="B1063" s="226"/>
      <c r="C1063" s="226"/>
      <c r="D1063" s="136">
        <v>42760</v>
      </c>
      <c r="E1063" s="136">
        <v>42793</v>
      </c>
      <c r="F1063" s="136">
        <v>42793</v>
      </c>
      <c r="G1063" s="25">
        <f t="shared" si="61"/>
        <v>33</v>
      </c>
      <c r="H1063" s="373">
        <v>7705.62</v>
      </c>
      <c r="I1063" s="121">
        <f t="shared" si="62"/>
        <v>254285.46</v>
      </c>
      <c r="J1063" s="16"/>
    </row>
    <row r="1064" spans="1:10">
      <c r="A1064" s="23">
        <f t="shared" si="63"/>
        <v>1020</v>
      </c>
      <c r="B1064" s="226"/>
      <c r="C1064" s="226"/>
      <c r="D1064" s="136">
        <v>42761</v>
      </c>
      <c r="E1064" s="136">
        <v>42793</v>
      </c>
      <c r="F1064" s="136">
        <v>42793</v>
      </c>
      <c r="G1064" s="25">
        <f t="shared" si="61"/>
        <v>32</v>
      </c>
      <c r="H1064" s="373">
        <v>14137.9</v>
      </c>
      <c r="I1064" s="121">
        <f t="shared" si="62"/>
        <v>452412.8</v>
      </c>
      <c r="J1064" s="16"/>
    </row>
    <row r="1065" spans="1:10">
      <c r="A1065" s="23">
        <f t="shared" si="63"/>
        <v>1021</v>
      </c>
      <c r="B1065" s="226"/>
      <c r="C1065" s="226"/>
      <c r="D1065" s="136">
        <v>42761</v>
      </c>
      <c r="E1065" s="136">
        <v>42793</v>
      </c>
      <c r="F1065" s="136">
        <v>42793</v>
      </c>
      <c r="G1065" s="25">
        <f t="shared" si="61"/>
        <v>32</v>
      </c>
      <c r="H1065" s="373">
        <v>15522.37</v>
      </c>
      <c r="I1065" s="121">
        <f t="shared" si="62"/>
        <v>496715.84</v>
      </c>
      <c r="J1065" s="16"/>
    </row>
    <row r="1066" spans="1:10">
      <c r="A1066" s="23">
        <f t="shared" si="63"/>
        <v>1022</v>
      </c>
      <c r="B1066" s="226"/>
      <c r="C1066" s="226"/>
      <c r="D1066" s="136">
        <v>42761</v>
      </c>
      <c r="E1066" s="136">
        <v>42793</v>
      </c>
      <c r="F1066" s="136">
        <v>42793</v>
      </c>
      <c r="G1066" s="25">
        <f t="shared" si="61"/>
        <v>32</v>
      </c>
      <c r="H1066" s="373">
        <v>14613.94</v>
      </c>
      <c r="I1066" s="121">
        <f t="shared" si="62"/>
        <v>467646.08</v>
      </c>
      <c r="J1066" s="16"/>
    </row>
    <row r="1067" spans="1:10">
      <c r="A1067" s="23">
        <f t="shared" si="63"/>
        <v>1023</v>
      </c>
      <c r="B1067" s="226"/>
      <c r="C1067" s="226"/>
      <c r="D1067" s="136">
        <v>42761</v>
      </c>
      <c r="E1067" s="136">
        <v>42793</v>
      </c>
      <c r="F1067" s="136">
        <v>42793</v>
      </c>
      <c r="G1067" s="25">
        <f t="shared" si="61"/>
        <v>32</v>
      </c>
      <c r="H1067" s="373">
        <v>6212.59</v>
      </c>
      <c r="I1067" s="121">
        <f t="shared" si="62"/>
        <v>198802.88</v>
      </c>
      <c r="J1067" s="16"/>
    </row>
    <row r="1068" spans="1:10">
      <c r="A1068" s="23">
        <f t="shared" si="63"/>
        <v>1024</v>
      </c>
      <c r="B1068" s="226"/>
      <c r="C1068" s="226"/>
      <c r="D1068" s="136">
        <v>42761</v>
      </c>
      <c r="E1068" s="136">
        <v>42793</v>
      </c>
      <c r="F1068" s="136">
        <v>42793</v>
      </c>
      <c r="G1068" s="25">
        <f t="shared" si="61"/>
        <v>32</v>
      </c>
      <c r="H1068" s="373">
        <v>6211.02</v>
      </c>
      <c r="I1068" s="121">
        <f t="shared" si="62"/>
        <v>198752.64000000001</v>
      </c>
      <c r="J1068" s="16"/>
    </row>
    <row r="1069" spans="1:10">
      <c r="A1069" s="23">
        <f t="shared" si="63"/>
        <v>1025</v>
      </c>
      <c r="B1069" s="226"/>
      <c r="C1069" s="226"/>
      <c r="D1069" s="136">
        <v>42761</v>
      </c>
      <c r="E1069" s="136">
        <v>42793</v>
      </c>
      <c r="F1069" s="136">
        <v>42793</v>
      </c>
      <c r="G1069" s="25">
        <f t="shared" si="61"/>
        <v>32</v>
      </c>
      <c r="H1069" s="373">
        <v>6074.3</v>
      </c>
      <c r="I1069" s="121">
        <f t="shared" si="62"/>
        <v>194377.60000000001</v>
      </c>
      <c r="J1069" s="16"/>
    </row>
    <row r="1070" spans="1:10">
      <c r="A1070" s="23">
        <f t="shared" si="63"/>
        <v>1026</v>
      </c>
      <c r="B1070" s="226"/>
      <c r="C1070" s="226"/>
      <c r="D1070" s="136">
        <v>42761</v>
      </c>
      <c r="E1070" s="136">
        <v>42793</v>
      </c>
      <c r="F1070" s="136">
        <v>42793</v>
      </c>
      <c r="G1070" s="25">
        <f t="shared" si="61"/>
        <v>32</v>
      </c>
      <c r="H1070" s="373">
        <v>6349.31</v>
      </c>
      <c r="I1070" s="121">
        <f t="shared" si="62"/>
        <v>203177.92</v>
      </c>
      <c r="J1070" s="16"/>
    </row>
    <row r="1071" spans="1:10">
      <c r="A1071" s="23">
        <f t="shared" si="63"/>
        <v>1027</v>
      </c>
      <c r="B1071" s="226"/>
      <c r="C1071" s="226"/>
      <c r="D1071" s="136">
        <v>42761</v>
      </c>
      <c r="E1071" s="136">
        <v>42793</v>
      </c>
      <c r="F1071" s="136">
        <v>42793</v>
      </c>
      <c r="G1071" s="25">
        <f t="shared" si="61"/>
        <v>32</v>
      </c>
      <c r="H1071" s="373">
        <v>6211.8</v>
      </c>
      <c r="I1071" s="121">
        <f t="shared" si="62"/>
        <v>198777.60000000001</v>
      </c>
      <c r="J1071" s="16"/>
    </row>
    <row r="1072" spans="1:10">
      <c r="A1072" s="23">
        <f t="shared" si="63"/>
        <v>1028</v>
      </c>
      <c r="B1072" s="226"/>
      <c r="C1072" s="226"/>
      <c r="D1072" s="136">
        <v>42761</v>
      </c>
      <c r="E1072" s="136">
        <v>42793</v>
      </c>
      <c r="F1072" s="136">
        <v>42793</v>
      </c>
      <c r="G1072" s="25">
        <f t="shared" si="61"/>
        <v>32</v>
      </c>
      <c r="H1072" s="373">
        <v>6175.95</v>
      </c>
      <c r="I1072" s="121">
        <f t="shared" si="62"/>
        <v>197630.4</v>
      </c>
      <c r="J1072" s="16"/>
    </row>
    <row r="1073" spans="1:10">
      <c r="A1073" s="23">
        <f t="shared" si="63"/>
        <v>1029</v>
      </c>
      <c r="B1073" s="226"/>
      <c r="C1073" s="226"/>
      <c r="D1073" s="136">
        <v>42761</v>
      </c>
      <c r="E1073" s="136">
        <v>42793</v>
      </c>
      <c r="F1073" s="136">
        <v>42793</v>
      </c>
      <c r="G1073" s="25">
        <f t="shared" si="61"/>
        <v>32</v>
      </c>
      <c r="H1073" s="373">
        <v>6347.34</v>
      </c>
      <c r="I1073" s="121">
        <f t="shared" si="62"/>
        <v>203114.88</v>
      </c>
      <c r="J1073" s="16"/>
    </row>
    <row r="1074" spans="1:10">
      <c r="A1074" s="23">
        <f t="shared" si="63"/>
        <v>1030</v>
      </c>
      <c r="B1074" s="226"/>
      <c r="C1074" s="226"/>
      <c r="D1074" s="136">
        <v>42761</v>
      </c>
      <c r="E1074" s="136">
        <v>42793</v>
      </c>
      <c r="F1074" s="136">
        <v>42793</v>
      </c>
      <c r="G1074" s="25">
        <f t="shared" si="61"/>
        <v>32</v>
      </c>
      <c r="H1074" s="373">
        <v>6285.48</v>
      </c>
      <c r="I1074" s="121">
        <f t="shared" si="62"/>
        <v>201135.35999999999</v>
      </c>
      <c r="J1074" s="16"/>
    </row>
    <row r="1075" spans="1:10">
      <c r="A1075" s="23">
        <f t="shared" si="63"/>
        <v>1031</v>
      </c>
      <c r="B1075" s="226"/>
      <c r="C1075" s="226"/>
      <c r="D1075" s="136">
        <v>42761</v>
      </c>
      <c r="E1075" s="136">
        <v>42793</v>
      </c>
      <c r="F1075" s="136">
        <v>42793</v>
      </c>
      <c r="G1075" s="25">
        <f t="shared" si="61"/>
        <v>32</v>
      </c>
      <c r="H1075" s="373">
        <v>6163.74</v>
      </c>
      <c r="I1075" s="121">
        <f t="shared" si="62"/>
        <v>197239.67999999999</v>
      </c>
      <c r="J1075" s="16"/>
    </row>
    <row r="1076" spans="1:10">
      <c r="A1076" s="23">
        <f t="shared" si="63"/>
        <v>1032</v>
      </c>
      <c r="B1076" s="226"/>
      <c r="C1076" s="226"/>
      <c r="D1076" s="136">
        <v>42761</v>
      </c>
      <c r="E1076" s="136">
        <v>42793</v>
      </c>
      <c r="F1076" s="136">
        <v>42793</v>
      </c>
      <c r="G1076" s="25">
        <f t="shared" si="61"/>
        <v>32</v>
      </c>
      <c r="H1076" s="373">
        <v>6167.68</v>
      </c>
      <c r="I1076" s="121">
        <f t="shared" si="62"/>
        <v>197365.76000000001</v>
      </c>
      <c r="J1076" s="16"/>
    </row>
    <row r="1077" spans="1:10">
      <c r="A1077" s="23">
        <f t="shared" si="63"/>
        <v>1033</v>
      </c>
      <c r="B1077" s="226"/>
      <c r="C1077" s="226"/>
      <c r="D1077" s="136">
        <v>42761</v>
      </c>
      <c r="E1077" s="136">
        <v>42793</v>
      </c>
      <c r="F1077" s="136">
        <v>42793</v>
      </c>
      <c r="G1077" s="25">
        <f t="shared" si="61"/>
        <v>32</v>
      </c>
      <c r="H1077" s="373">
        <v>6323.31</v>
      </c>
      <c r="I1077" s="121">
        <f t="shared" si="62"/>
        <v>202345.92</v>
      </c>
      <c r="J1077" s="16"/>
    </row>
    <row r="1078" spans="1:10">
      <c r="A1078" s="23">
        <f t="shared" si="63"/>
        <v>1034</v>
      </c>
      <c r="B1078" s="226"/>
      <c r="C1078" s="226"/>
      <c r="D1078" s="136">
        <v>42761</v>
      </c>
      <c r="E1078" s="136">
        <v>42793</v>
      </c>
      <c r="F1078" s="136">
        <v>42793</v>
      </c>
      <c r="G1078" s="25">
        <f t="shared" si="61"/>
        <v>32</v>
      </c>
      <c r="H1078" s="373">
        <v>6335.13</v>
      </c>
      <c r="I1078" s="121">
        <f t="shared" si="62"/>
        <v>202724.16</v>
      </c>
      <c r="J1078" s="16"/>
    </row>
    <row r="1079" spans="1:10">
      <c r="A1079" s="23">
        <f t="shared" si="63"/>
        <v>1035</v>
      </c>
      <c r="B1079" s="226"/>
      <c r="C1079" s="226"/>
      <c r="D1079" s="136">
        <v>42761</v>
      </c>
      <c r="E1079" s="136">
        <v>42793</v>
      </c>
      <c r="F1079" s="136">
        <v>42793</v>
      </c>
      <c r="G1079" s="25">
        <f t="shared" si="61"/>
        <v>32</v>
      </c>
      <c r="H1079" s="373">
        <v>6170.43</v>
      </c>
      <c r="I1079" s="121">
        <f t="shared" si="62"/>
        <v>197453.76</v>
      </c>
      <c r="J1079" s="16"/>
    </row>
    <row r="1080" spans="1:10">
      <c r="A1080" s="23">
        <f t="shared" si="63"/>
        <v>1036</v>
      </c>
      <c r="B1080" s="226"/>
      <c r="C1080" s="226"/>
      <c r="D1080" s="136">
        <v>42761</v>
      </c>
      <c r="E1080" s="136">
        <v>42793</v>
      </c>
      <c r="F1080" s="136">
        <v>42793</v>
      </c>
      <c r="G1080" s="25">
        <f t="shared" si="61"/>
        <v>32</v>
      </c>
      <c r="H1080" s="373">
        <v>6886.44</v>
      </c>
      <c r="I1080" s="121">
        <f t="shared" si="62"/>
        <v>220366.07999999999</v>
      </c>
      <c r="J1080" s="16"/>
    </row>
    <row r="1081" spans="1:10">
      <c r="A1081" s="23">
        <f t="shared" si="63"/>
        <v>1037</v>
      </c>
      <c r="B1081" s="226"/>
      <c r="C1081" s="226"/>
      <c r="D1081" s="136">
        <v>42761</v>
      </c>
      <c r="E1081" s="136">
        <v>42793</v>
      </c>
      <c r="F1081" s="136">
        <v>42793</v>
      </c>
      <c r="G1081" s="25">
        <f t="shared" si="61"/>
        <v>32</v>
      </c>
      <c r="H1081" s="373">
        <v>7037.03</v>
      </c>
      <c r="I1081" s="121">
        <f t="shared" si="62"/>
        <v>225184.96</v>
      </c>
      <c r="J1081" s="16"/>
    </row>
    <row r="1082" spans="1:10">
      <c r="A1082" s="23">
        <f t="shared" si="63"/>
        <v>1038</v>
      </c>
      <c r="B1082" s="226"/>
      <c r="C1082" s="226"/>
      <c r="D1082" s="136">
        <v>42761</v>
      </c>
      <c r="E1082" s="136">
        <v>42793</v>
      </c>
      <c r="F1082" s="136">
        <v>42793</v>
      </c>
      <c r="G1082" s="25">
        <f t="shared" si="61"/>
        <v>32</v>
      </c>
      <c r="H1082" s="373">
        <v>6535.81</v>
      </c>
      <c r="I1082" s="121">
        <f t="shared" si="62"/>
        <v>209145.92</v>
      </c>
      <c r="J1082" s="16"/>
    </row>
    <row r="1083" spans="1:10">
      <c r="A1083" s="23">
        <f t="shared" si="63"/>
        <v>1039</v>
      </c>
      <c r="B1083" s="226"/>
      <c r="C1083" s="226"/>
      <c r="D1083" s="136">
        <v>42761</v>
      </c>
      <c r="E1083" s="136">
        <v>42793</v>
      </c>
      <c r="F1083" s="136">
        <v>42793</v>
      </c>
      <c r="G1083" s="25">
        <f t="shared" si="61"/>
        <v>32</v>
      </c>
      <c r="H1083" s="373">
        <v>6894.58</v>
      </c>
      <c r="I1083" s="121">
        <f t="shared" si="62"/>
        <v>220626.56</v>
      </c>
      <c r="J1083" s="16"/>
    </row>
    <row r="1084" spans="1:10">
      <c r="A1084" s="23">
        <f t="shared" si="63"/>
        <v>1040</v>
      </c>
      <c r="B1084" s="226"/>
      <c r="C1084" s="226"/>
      <c r="D1084" s="136">
        <v>42761</v>
      </c>
      <c r="E1084" s="136">
        <v>42793</v>
      </c>
      <c r="F1084" s="136">
        <v>42793</v>
      </c>
      <c r="G1084" s="25">
        <f t="shared" si="61"/>
        <v>32</v>
      </c>
      <c r="H1084" s="373">
        <v>6886.44</v>
      </c>
      <c r="I1084" s="121">
        <f t="shared" si="62"/>
        <v>220366.07999999999</v>
      </c>
      <c r="J1084" s="16"/>
    </row>
    <row r="1085" spans="1:10">
      <c r="A1085" s="23">
        <f t="shared" si="63"/>
        <v>1041</v>
      </c>
      <c r="B1085" s="226"/>
      <c r="C1085" s="226"/>
      <c r="D1085" s="136">
        <v>42761</v>
      </c>
      <c r="E1085" s="136">
        <v>42793</v>
      </c>
      <c r="F1085" s="136">
        <v>42793</v>
      </c>
      <c r="G1085" s="25">
        <f t="shared" si="61"/>
        <v>32</v>
      </c>
      <c r="H1085" s="373">
        <v>6821.32</v>
      </c>
      <c r="I1085" s="121">
        <f t="shared" si="62"/>
        <v>218282.23999999999</v>
      </c>
      <c r="J1085" s="16"/>
    </row>
    <row r="1086" spans="1:10">
      <c r="A1086" s="23">
        <f t="shared" si="63"/>
        <v>1042</v>
      </c>
      <c r="B1086" s="226"/>
      <c r="C1086" s="226"/>
      <c r="D1086" s="136">
        <v>42761</v>
      </c>
      <c r="E1086" s="136">
        <v>42793</v>
      </c>
      <c r="F1086" s="136">
        <v>42793</v>
      </c>
      <c r="G1086" s="25">
        <f t="shared" si="61"/>
        <v>32</v>
      </c>
      <c r="H1086" s="373">
        <v>6743.99</v>
      </c>
      <c r="I1086" s="121">
        <f t="shared" si="62"/>
        <v>215807.68</v>
      </c>
      <c r="J1086" s="16"/>
    </row>
    <row r="1087" spans="1:10">
      <c r="A1087" s="23">
        <f t="shared" si="63"/>
        <v>1043</v>
      </c>
      <c r="B1087" s="226"/>
      <c r="C1087" s="226"/>
      <c r="D1087" s="136">
        <v>42761</v>
      </c>
      <c r="E1087" s="136">
        <v>42793</v>
      </c>
      <c r="F1087" s="136">
        <v>42793</v>
      </c>
      <c r="G1087" s="25">
        <f t="shared" si="61"/>
        <v>32</v>
      </c>
      <c r="H1087" s="373">
        <v>7580.56</v>
      </c>
      <c r="I1087" s="121">
        <f t="shared" si="62"/>
        <v>242577.92000000001</v>
      </c>
      <c r="J1087" s="16"/>
    </row>
    <row r="1088" spans="1:10">
      <c r="A1088" s="23">
        <f t="shared" si="63"/>
        <v>1044</v>
      </c>
      <c r="B1088" s="226"/>
      <c r="C1088" s="226"/>
      <c r="D1088" s="136">
        <v>42762</v>
      </c>
      <c r="E1088" s="136">
        <v>42793</v>
      </c>
      <c r="F1088" s="136">
        <v>42793</v>
      </c>
      <c r="G1088" s="25">
        <f t="shared" si="61"/>
        <v>31</v>
      </c>
      <c r="H1088" s="373">
        <v>14482.06</v>
      </c>
      <c r="I1088" s="121">
        <f t="shared" si="62"/>
        <v>448943.86</v>
      </c>
      <c r="J1088" s="16"/>
    </row>
    <row r="1089" spans="1:10">
      <c r="A1089" s="23">
        <f t="shared" si="63"/>
        <v>1045</v>
      </c>
      <c r="B1089" s="226"/>
      <c r="C1089" s="226"/>
      <c r="D1089" s="136">
        <v>42762</v>
      </c>
      <c r="E1089" s="136">
        <v>42793</v>
      </c>
      <c r="F1089" s="136">
        <v>42793</v>
      </c>
      <c r="G1089" s="25">
        <f t="shared" si="61"/>
        <v>31</v>
      </c>
      <c r="H1089" s="373">
        <v>14564.31</v>
      </c>
      <c r="I1089" s="121">
        <f t="shared" si="62"/>
        <v>451493.61</v>
      </c>
      <c r="J1089" s="16"/>
    </row>
    <row r="1090" spans="1:10">
      <c r="A1090" s="23">
        <f t="shared" si="63"/>
        <v>1046</v>
      </c>
      <c r="B1090" s="226"/>
      <c r="C1090" s="226"/>
      <c r="D1090" s="136">
        <v>42763</v>
      </c>
      <c r="E1090" s="136">
        <v>42793</v>
      </c>
      <c r="F1090" s="136">
        <v>42793</v>
      </c>
      <c r="G1090" s="25">
        <f t="shared" si="61"/>
        <v>30</v>
      </c>
      <c r="H1090" s="373">
        <v>5926.93</v>
      </c>
      <c r="I1090" s="121">
        <f t="shared" si="62"/>
        <v>177807.9</v>
      </c>
      <c r="J1090" s="16"/>
    </row>
    <row r="1091" spans="1:10">
      <c r="A1091" s="23">
        <f t="shared" si="63"/>
        <v>1047</v>
      </c>
      <c r="B1091" s="226"/>
      <c r="C1091" s="226"/>
      <c r="D1091" s="136">
        <v>42763</v>
      </c>
      <c r="E1091" s="136">
        <v>42793</v>
      </c>
      <c r="F1091" s="136">
        <v>42793</v>
      </c>
      <c r="G1091" s="25">
        <f t="shared" si="61"/>
        <v>30</v>
      </c>
      <c r="H1091" s="373">
        <v>5926.54</v>
      </c>
      <c r="I1091" s="121">
        <f t="shared" si="62"/>
        <v>177796.2</v>
      </c>
      <c r="J1091" s="16"/>
    </row>
    <row r="1092" spans="1:10">
      <c r="A1092" s="23">
        <f t="shared" si="63"/>
        <v>1048</v>
      </c>
      <c r="B1092" s="226"/>
      <c r="C1092" s="226"/>
      <c r="D1092" s="136">
        <v>42763</v>
      </c>
      <c r="E1092" s="136">
        <v>42793</v>
      </c>
      <c r="F1092" s="136">
        <v>42793</v>
      </c>
      <c r="G1092" s="25">
        <f t="shared" si="61"/>
        <v>30</v>
      </c>
      <c r="H1092" s="373">
        <v>5936.88</v>
      </c>
      <c r="I1092" s="121">
        <f t="shared" si="62"/>
        <v>178106.4</v>
      </c>
      <c r="J1092" s="16"/>
    </row>
    <row r="1093" spans="1:10">
      <c r="A1093" s="23">
        <f t="shared" si="63"/>
        <v>1049</v>
      </c>
      <c r="B1093" s="226"/>
      <c r="C1093" s="226"/>
      <c r="D1093" s="136">
        <v>42763</v>
      </c>
      <c r="E1093" s="136">
        <v>42793</v>
      </c>
      <c r="F1093" s="136">
        <v>42793</v>
      </c>
      <c r="G1093" s="25">
        <f t="shared" si="61"/>
        <v>30</v>
      </c>
      <c r="H1093" s="373">
        <v>5975.95</v>
      </c>
      <c r="I1093" s="121">
        <f t="shared" si="62"/>
        <v>179278.5</v>
      </c>
      <c r="J1093" s="16"/>
    </row>
    <row r="1094" spans="1:10">
      <c r="A1094" s="23">
        <f t="shared" si="63"/>
        <v>1050</v>
      </c>
      <c r="B1094" s="226"/>
      <c r="C1094" s="226"/>
      <c r="D1094" s="136">
        <v>42763</v>
      </c>
      <c r="E1094" s="136">
        <v>42793</v>
      </c>
      <c r="F1094" s="136">
        <v>42793</v>
      </c>
      <c r="G1094" s="25">
        <f t="shared" si="61"/>
        <v>30</v>
      </c>
      <c r="H1094" s="373">
        <v>5954.5</v>
      </c>
      <c r="I1094" s="121">
        <f t="shared" si="62"/>
        <v>178635</v>
      </c>
      <c r="J1094" s="16"/>
    </row>
    <row r="1095" spans="1:10">
      <c r="A1095" s="23">
        <f t="shared" si="63"/>
        <v>1051</v>
      </c>
      <c r="B1095" s="226"/>
      <c r="C1095" s="226"/>
      <c r="D1095" s="136">
        <v>42763</v>
      </c>
      <c r="E1095" s="136">
        <v>42793</v>
      </c>
      <c r="F1095" s="136">
        <v>42793</v>
      </c>
      <c r="G1095" s="25">
        <f t="shared" si="61"/>
        <v>30</v>
      </c>
      <c r="H1095" s="373">
        <v>5928.46</v>
      </c>
      <c r="I1095" s="121">
        <f t="shared" si="62"/>
        <v>177853.8</v>
      </c>
      <c r="J1095" s="16"/>
    </row>
    <row r="1096" spans="1:10">
      <c r="A1096" s="23">
        <f t="shared" si="63"/>
        <v>1052</v>
      </c>
      <c r="B1096" s="226"/>
      <c r="C1096" s="226"/>
      <c r="D1096" s="136">
        <v>42763</v>
      </c>
      <c r="E1096" s="136">
        <v>42793</v>
      </c>
      <c r="F1096" s="136">
        <v>42793</v>
      </c>
      <c r="G1096" s="25">
        <f t="shared" si="61"/>
        <v>30</v>
      </c>
      <c r="H1096" s="373">
        <v>7009.69</v>
      </c>
      <c r="I1096" s="121">
        <f t="shared" si="62"/>
        <v>210290.7</v>
      </c>
      <c r="J1096" s="16"/>
    </row>
    <row r="1097" spans="1:10">
      <c r="A1097" s="23">
        <f t="shared" si="63"/>
        <v>1053</v>
      </c>
      <c r="B1097" s="226"/>
      <c r="C1097" s="226"/>
      <c r="D1097" s="136">
        <v>42763</v>
      </c>
      <c r="E1097" s="136">
        <v>42793</v>
      </c>
      <c r="F1097" s="136">
        <v>42793</v>
      </c>
      <c r="G1097" s="25">
        <f t="shared" si="61"/>
        <v>30</v>
      </c>
      <c r="H1097" s="373">
        <v>7051.79</v>
      </c>
      <c r="I1097" s="121">
        <f t="shared" si="62"/>
        <v>211553.7</v>
      </c>
      <c r="J1097" s="16"/>
    </row>
    <row r="1098" spans="1:10">
      <c r="A1098" s="23">
        <f t="shared" si="63"/>
        <v>1054</v>
      </c>
      <c r="B1098" s="226"/>
      <c r="C1098" s="226"/>
      <c r="D1098" s="136">
        <v>42763</v>
      </c>
      <c r="E1098" s="136">
        <v>42793</v>
      </c>
      <c r="F1098" s="136">
        <v>42793</v>
      </c>
      <c r="G1098" s="25">
        <f t="shared" si="61"/>
        <v>30</v>
      </c>
      <c r="H1098" s="373">
        <v>7054.28</v>
      </c>
      <c r="I1098" s="121">
        <f t="shared" si="62"/>
        <v>211628.4</v>
      </c>
      <c r="J1098" s="16"/>
    </row>
    <row r="1099" spans="1:10">
      <c r="A1099" s="23">
        <f t="shared" si="63"/>
        <v>1055</v>
      </c>
      <c r="B1099" s="226"/>
      <c r="C1099" s="226"/>
      <c r="D1099" s="136">
        <v>42765</v>
      </c>
      <c r="E1099" s="136">
        <v>42793</v>
      </c>
      <c r="F1099" s="136">
        <v>42793</v>
      </c>
      <c r="G1099" s="25">
        <f t="shared" si="61"/>
        <v>28</v>
      </c>
      <c r="H1099" s="373">
        <v>5938.42</v>
      </c>
      <c r="I1099" s="121">
        <f t="shared" si="62"/>
        <v>166275.76</v>
      </c>
      <c r="J1099" s="16"/>
    </row>
    <row r="1100" spans="1:10">
      <c r="A1100" s="23">
        <f t="shared" si="63"/>
        <v>1056</v>
      </c>
      <c r="B1100" s="226"/>
      <c r="C1100" s="226"/>
      <c r="D1100" s="136">
        <v>42765</v>
      </c>
      <c r="E1100" s="136">
        <v>42793</v>
      </c>
      <c r="F1100" s="136">
        <v>42793</v>
      </c>
      <c r="G1100" s="25">
        <f t="shared" si="61"/>
        <v>28</v>
      </c>
      <c r="H1100" s="373">
        <v>5937.65</v>
      </c>
      <c r="I1100" s="121">
        <f t="shared" si="62"/>
        <v>166254.20000000001</v>
      </c>
      <c r="J1100" s="16"/>
    </row>
    <row r="1101" spans="1:10">
      <c r="A1101" s="23">
        <f t="shared" si="63"/>
        <v>1057</v>
      </c>
      <c r="B1101" s="226"/>
      <c r="C1101" s="226"/>
      <c r="D1101" s="136">
        <v>42765</v>
      </c>
      <c r="E1101" s="136">
        <v>42793</v>
      </c>
      <c r="F1101" s="136">
        <v>42793</v>
      </c>
      <c r="G1101" s="25">
        <f t="shared" ref="G1101:G1164" si="64">F1101-D1101</f>
        <v>28</v>
      </c>
      <c r="H1101" s="373">
        <v>6427.52</v>
      </c>
      <c r="I1101" s="121">
        <f t="shared" ref="I1101:I1164" si="65">ROUND(G1101*H1101,2)</f>
        <v>179970.56</v>
      </c>
      <c r="J1101" s="16"/>
    </row>
    <row r="1102" spans="1:10">
      <c r="A1102" s="23">
        <f t="shared" ref="A1102:A1165" si="66">A1101+1</f>
        <v>1058</v>
      </c>
      <c r="B1102" s="226"/>
      <c r="C1102" s="226"/>
      <c r="D1102" s="136">
        <v>42765</v>
      </c>
      <c r="E1102" s="136">
        <v>42793</v>
      </c>
      <c r="F1102" s="136">
        <v>42793</v>
      </c>
      <c r="G1102" s="25">
        <f t="shared" si="64"/>
        <v>28</v>
      </c>
      <c r="H1102" s="373">
        <v>6082.69</v>
      </c>
      <c r="I1102" s="121">
        <f t="shared" si="65"/>
        <v>170315.32</v>
      </c>
      <c r="J1102" s="16"/>
    </row>
    <row r="1103" spans="1:10">
      <c r="A1103" s="23">
        <f t="shared" si="66"/>
        <v>1059</v>
      </c>
      <c r="B1103" s="226"/>
      <c r="C1103" s="226"/>
      <c r="D1103" s="136">
        <v>42765</v>
      </c>
      <c r="E1103" s="136">
        <v>42793</v>
      </c>
      <c r="F1103" s="136">
        <v>42793</v>
      </c>
      <c r="G1103" s="25">
        <f t="shared" si="64"/>
        <v>28</v>
      </c>
      <c r="H1103" s="373">
        <v>6346.95</v>
      </c>
      <c r="I1103" s="121">
        <f t="shared" si="65"/>
        <v>177714.6</v>
      </c>
      <c r="J1103" s="16"/>
    </row>
    <row r="1104" spans="1:10">
      <c r="A1104" s="23">
        <f t="shared" si="66"/>
        <v>1060</v>
      </c>
      <c r="B1104" s="226"/>
      <c r="C1104" s="226"/>
      <c r="D1104" s="136">
        <v>42765</v>
      </c>
      <c r="E1104" s="136">
        <v>42793</v>
      </c>
      <c r="F1104" s="136">
        <v>42793</v>
      </c>
      <c r="G1104" s="25">
        <f t="shared" si="64"/>
        <v>28</v>
      </c>
      <c r="H1104" s="373">
        <v>7447.27</v>
      </c>
      <c r="I1104" s="121">
        <f t="shared" si="65"/>
        <v>208523.56</v>
      </c>
      <c r="J1104" s="16"/>
    </row>
    <row r="1105" spans="1:10">
      <c r="A1105" s="23">
        <f t="shared" si="66"/>
        <v>1061</v>
      </c>
      <c r="B1105" s="226"/>
      <c r="C1105" s="226"/>
      <c r="D1105" s="136">
        <v>42765</v>
      </c>
      <c r="E1105" s="136">
        <v>42793</v>
      </c>
      <c r="F1105" s="136">
        <v>42793</v>
      </c>
      <c r="G1105" s="25">
        <f t="shared" si="64"/>
        <v>28</v>
      </c>
      <c r="H1105" s="373">
        <v>6348.01</v>
      </c>
      <c r="I1105" s="121">
        <f t="shared" si="65"/>
        <v>177744.28</v>
      </c>
      <c r="J1105" s="16"/>
    </row>
    <row r="1106" spans="1:10">
      <c r="A1106" s="23">
        <f t="shared" si="66"/>
        <v>1062</v>
      </c>
      <c r="B1106" s="226"/>
      <c r="C1106" s="226"/>
      <c r="D1106" s="136">
        <v>42765</v>
      </c>
      <c r="E1106" s="136">
        <v>42793</v>
      </c>
      <c r="F1106" s="136">
        <v>42793</v>
      </c>
      <c r="G1106" s="25">
        <f t="shared" si="64"/>
        <v>28</v>
      </c>
      <c r="H1106" s="373">
        <v>6320.15</v>
      </c>
      <c r="I1106" s="121">
        <f t="shared" si="65"/>
        <v>176964.2</v>
      </c>
      <c r="J1106" s="16"/>
    </row>
    <row r="1107" spans="1:10">
      <c r="A1107" s="23">
        <f t="shared" si="66"/>
        <v>1063</v>
      </c>
      <c r="B1107" s="226"/>
      <c r="C1107" s="226"/>
      <c r="D1107" s="136">
        <v>42765</v>
      </c>
      <c r="E1107" s="136">
        <v>42793</v>
      </c>
      <c r="F1107" s="136">
        <v>42793</v>
      </c>
      <c r="G1107" s="25">
        <f t="shared" si="64"/>
        <v>28</v>
      </c>
      <c r="H1107" s="373">
        <v>8198.880000000001</v>
      </c>
      <c r="I1107" s="121">
        <f t="shared" si="65"/>
        <v>229568.64000000001</v>
      </c>
      <c r="J1107" s="16"/>
    </row>
    <row r="1108" spans="1:10">
      <c r="A1108" s="23">
        <f t="shared" si="66"/>
        <v>1064</v>
      </c>
      <c r="B1108" s="226"/>
      <c r="C1108" s="226"/>
      <c r="D1108" s="136">
        <v>42765</v>
      </c>
      <c r="E1108" s="136">
        <v>42793</v>
      </c>
      <c r="F1108" s="136">
        <v>42793</v>
      </c>
      <c r="G1108" s="25">
        <f t="shared" si="64"/>
        <v>28</v>
      </c>
      <c r="H1108" s="373">
        <v>8312.880000000001</v>
      </c>
      <c r="I1108" s="121">
        <f t="shared" si="65"/>
        <v>232760.64</v>
      </c>
      <c r="J1108" s="16"/>
    </row>
    <row r="1109" spans="1:10">
      <c r="A1109" s="23">
        <f t="shared" si="66"/>
        <v>1065</v>
      </c>
      <c r="B1109" s="226"/>
      <c r="C1109" s="226"/>
      <c r="D1109" s="136">
        <v>42765</v>
      </c>
      <c r="E1109" s="136">
        <v>42793</v>
      </c>
      <c r="F1109" s="136">
        <v>42793</v>
      </c>
      <c r="G1109" s="25">
        <f t="shared" si="64"/>
        <v>28</v>
      </c>
      <c r="H1109" s="373">
        <v>7524</v>
      </c>
      <c r="I1109" s="121">
        <f t="shared" si="65"/>
        <v>210672</v>
      </c>
      <c r="J1109" s="16"/>
    </row>
    <row r="1110" spans="1:10">
      <c r="A1110" s="23">
        <f t="shared" si="66"/>
        <v>1066</v>
      </c>
      <c r="B1110" s="226"/>
      <c r="C1110" s="226"/>
      <c r="D1110" s="136">
        <v>42765</v>
      </c>
      <c r="E1110" s="136">
        <v>42793</v>
      </c>
      <c r="F1110" s="136">
        <v>42793</v>
      </c>
      <c r="G1110" s="25">
        <f t="shared" si="64"/>
        <v>28</v>
      </c>
      <c r="H1110" s="373">
        <v>7492.08</v>
      </c>
      <c r="I1110" s="121">
        <f t="shared" si="65"/>
        <v>209778.24</v>
      </c>
      <c r="J1110" s="16"/>
    </row>
    <row r="1111" spans="1:10">
      <c r="A1111" s="23">
        <f t="shared" si="66"/>
        <v>1067</v>
      </c>
      <c r="B1111" s="226"/>
      <c r="C1111" s="226"/>
      <c r="D1111" s="136">
        <v>42765</v>
      </c>
      <c r="E1111" s="136">
        <v>42793</v>
      </c>
      <c r="F1111" s="136">
        <v>42793</v>
      </c>
      <c r="G1111" s="25">
        <f t="shared" si="64"/>
        <v>28</v>
      </c>
      <c r="H1111" s="373">
        <v>7464.72</v>
      </c>
      <c r="I1111" s="121">
        <f t="shared" si="65"/>
        <v>209012.16</v>
      </c>
      <c r="J1111" s="16"/>
    </row>
    <row r="1112" spans="1:10">
      <c r="A1112" s="23">
        <f t="shared" si="66"/>
        <v>1068</v>
      </c>
      <c r="B1112" s="226"/>
      <c r="C1112" s="226"/>
      <c r="D1112" s="136">
        <v>42765</v>
      </c>
      <c r="E1112" s="136">
        <v>42793</v>
      </c>
      <c r="F1112" s="136">
        <v>42793</v>
      </c>
      <c r="G1112" s="25">
        <f t="shared" si="64"/>
        <v>28</v>
      </c>
      <c r="H1112" s="373">
        <v>8249.0400000000009</v>
      </c>
      <c r="I1112" s="121">
        <f t="shared" si="65"/>
        <v>230973.12</v>
      </c>
      <c r="J1112" s="16"/>
    </row>
    <row r="1113" spans="1:10">
      <c r="A1113" s="23">
        <f t="shared" si="66"/>
        <v>1069</v>
      </c>
      <c r="B1113" s="226"/>
      <c r="C1113" s="226"/>
      <c r="D1113" s="136">
        <v>42765</v>
      </c>
      <c r="E1113" s="136">
        <v>42793</v>
      </c>
      <c r="F1113" s="136">
        <v>42793</v>
      </c>
      <c r="G1113" s="25">
        <f t="shared" si="64"/>
        <v>28</v>
      </c>
      <c r="H1113" s="373">
        <v>8326.56</v>
      </c>
      <c r="I1113" s="121">
        <f t="shared" si="65"/>
        <v>233143.67999999999</v>
      </c>
      <c r="J1113" s="16"/>
    </row>
    <row r="1114" spans="1:10">
      <c r="A1114" s="23">
        <f t="shared" si="66"/>
        <v>1070</v>
      </c>
      <c r="B1114" s="226"/>
      <c r="C1114" s="226"/>
      <c r="D1114" s="136">
        <v>42766</v>
      </c>
      <c r="E1114" s="136">
        <v>42793</v>
      </c>
      <c r="F1114" s="136">
        <v>42793</v>
      </c>
      <c r="G1114" s="25">
        <f t="shared" si="64"/>
        <v>27</v>
      </c>
      <c r="H1114" s="373">
        <v>5938.42</v>
      </c>
      <c r="I1114" s="121">
        <f t="shared" si="65"/>
        <v>160337.34</v>
      </c>
      <c r="J1114" s="16"/>
    </row>
    <row r="1115" spans="1:10">
      <c r="A1115" s="23">
        <f t="shared" si="66"/>
        <v>1071</v>
      </c>
      <c r="B1115" s="226"/>
      <c r="C1115" s="226"/>
      <c r="D1115" s="136">
        <v>42766</v>
      </c>
      <c r="E1115" s="136">
        <v>42793</v>
      </c>
      <c r="F1115" s="136">
        <v>42793</v>
      </c>
      <c r="G1115" s="25">
        <f t="shared" si="64"/>
        <v>27</v>
      </c>
      <c r="H1115" s="373">
        <v>5879.43</v>
      </c>
      <c r="I1115" s="121">
        <f t="shared" si="65"/>
        <v>158744.60999999999</v>
      </c>
      <c r="J1115" s="16"/>
    </row>
    <row r="1116" spans="1:10">
      <c r="A1116" s="23">
        <f t="shared" si="66"/>
        <v>1072</v>
      </c>
      <c r="B1116" s="226"/>
      <c r="C1116" s="226"/>
      <c r="D1116" s="136">
        <v>42766</v>
      </c>
      <c r="E1116" s="136">
        <v>42793</v>
      </c>
      <c r="F1116" s="136">
        <v>42793</v>
      </c>
      <c r="G1116" s="25">
        <f t="shared" si="64"/>
        <v>27</v>
      </c>
      <c r="H1116" s="373">
        <v>5629.89</v>
      </c>
      <c r="I1116" s="121">
        <f t="shared" si="65"/>
        <v>152007.03</v>
      </c>
      <c r="J1116" s="16"/>
    </row>
    <row r="1117" spans="1:10">
      <c r="A1117" s="23">
        <f t="shared" si="66"/>
        <v>1073</v>
      </c>
      <c r="B1117" s="226"/>
      <c r="C1117" s="226"/>
      <c r="D1117" s="136">
        <v>42766</v>
      </c>
      <c r="E1117" s="136">
        <v>42793</v>
      </c>
      <c r="F1117" s="136">
        <v>42793</v>
      </c>
      <c r="G1117" s="25">
        <f t="shared" si="64"/>
        <v>27</v>
      </c>
      <c r="H1117" s="373">
        <v>5058.18</v>
      </c>
      <c r="I1117" s="121">
        <f t="shared" si="65"/>
        <v>136570.85999999999</v>
      </c>
      <c r="J1117" s="16"/>
    </row>
    <row r="1118" spans="1:10">
      <c r="A1118" s="23">
        <f t="shared" si="66"/>
        <v>1074</v>
      </c>
      <c r="B1118" s="226"/>
      <c r="C1118" s="226"/>
      <c r="D1118" s="136">
        <v>42766</v>
      </c>
      <c r="E1118" s="136">
        <v>42793</v>
      </c>
      <c r="F1118" s="136">
        <v>42793</v>
      </c>
      <c r="G1118" s="25">
        <f t="shared" si="64"/>
        <v>27</v>
      </c>
      <c r="H1118" s="373">
        <v>5006.5</v>
      </c>
      <c r="I1118" s="121">
        <f t="shared" si="65"/>
        <v>135175.5</v>
      </c>
      <c r="J1118" s="16"/>
    </row>
    <row r="1119" spans="1:10">
      <c r="A1119" s="23">
        <f t="shared" si="66"/>
        <v>1075</v>
      </c>
      <c r="B1119" s="226"/>
      <c r="C1119" s="226"/>
      <c r="D1119" s="136">
        <v>42766</v>
      </c>
      <c r="E1119" s="136">
        <v>42793</v>
      </c>
      <c r="F1119" s="136">
        <v>42793</v>
      </c>
      <c r="G1119" s="25">
        <f t="shared" si="64"/>
        <v>27</v>
      </c>
      <c r="H1119" s="373">
        <v>6157.43</v>
      </c>
      <c r="I1119" s="121">
        <f t="shared" si="65"/>
        <v>166250.60999999999</v>
      </c>
      <c r="J1119" s="16"/>
    </row>
    <row r="1120" spans="1:10">
      <c r="A1120" s="23">
        <f t="shared" si="66"/>
        <v>1076</v>
      </c>
      <c r="B1120" s="226"/>
      <c r="C1120" s="226"/>
      <c r="D1120" s="136">
        <v>42766</v>
      </c>
      <c r="E1120" s="136">
        <v>42793</v>
      </c>
      <c r="F1120" s="136">
        <v>42793</v>
      </c>
      <c r="G1120" s="25">
        <f t="shared" si="64"/>
        <v>27</v>
      </c>
      <c r="H1120" s="373">
        <v>6211.02</v>
      </c>
      <c r="I1120" s="121">
        <f t="shared" si="65"/>
        <v>167697.54</v>
      </c>
      <c r="J1120" s="16"/>
    </row>
    <row r="1121" spans="1:10">
      <c r="A1121" s="23">
        <f t="shared" si="66"/>
        <v>1077</v>
      </c>
      <c r="B1121" s="226"/>
      <c r="C1121" s="226"/>
      <c r="D1121" s="136">
        <v>42766</v>
      </c>
      <c r="E1121" s="136">
        <v>42793</v>
      </c>
      <c r="F1121" s="136">
        <v>42793</v>
      </c>
      <c r="G1121" s="25">
        <f t="shared" si="64"/>
        <v>27</v>
      </c>
      <c r="H1121" s="373">
        <v>6188.56</v>
      </c>
      <c r="I1121" s="121">
        <f t="shared" si="65"/>
        <v>167091.12</v>
      </c>
      <c r="J1121" s="16"/>
    </row>
    <row r="1122" spans="1:10">
      <c r="A1122" s="23">
        <f t="shared" si="66"/>
        <v>1078</v>
      </c>
      <c r="B1122" s="226"/>
      <c r="C1122" s="226"/>
      <c r="D1122" s="136">
        <v>42766</v>
      </c>
      <c r="E1122" s="136">
        <v>42793</v>
      </c>
      <c r="F1122" s="136">
        <v>42793</v>
      </c>
      <c r="G1122" s="25">
        <f t="shared" si="64"/>
        <v>27</v>
      </c>
      <c r="H1122" s="373">
        <v>6322.52</v>
      </c>
      <c r="I1122" s="121">
        <f t="shared" si="65"/>
        <v>170708.04</v>
      </c>
      <c r="J1122" s="16"/>
    </row>
    <row r="1123" spans="1:10">
      <c r="A1123" s="23">
        <f t="shared" si="66"/>
        <v>1079</v>
      </c>
      <c r="B1123" s="226"/>
      <c r="C1123" s="226"/>
      <c r="D1123" s="136">
        <v>42766</v>
      </c>
      <c r="E1123" s="136">
        <v>42793</v>
      </c>
      <c r="F1123" s="136">
        <v>42793</v>
      </c>
      <c r="G1123" s="25">
        <f t="shared" si="64"/>
        <v>27</v>
      </c>
      <c r="H1123" s="373">
        <v>6161.37</v>
      </c>
      <c r="I1123" s="121">
        <f t="shared" si="65"/>
        <v>166356.99</v>
      </c>
      <c r="J1123" s="16"/>
    </row>
    <row r="1124" spans="1:10">
      <c r="A1124" s="23">
        <f t="shared" si="66"/>
        <v>1080</v>
      </c>
      <c r="B1124" s="226"/>
      <c r="C1124" s="226"/>
      <c r="D1124" s="136">
        <v>42766</v>
      </c>
      <c r="E1124" s="136">
        <v>42793</v>
      </c>
      <c r="F1124" s="136">
        <v>42793</v>
      </c>
      <c r="G1124" s="25">
        <f t="shared" si="64"/>
        <v>27</v>
      </c>
      <c r="H1124" s="373">
        <v>6256.33</v>
      </c>
      <c r="I1124" s="121">
        <f t="shared" si="65"/>
        <v>168920.91</v>
      </c>
      <c r="J1124" s="16"/>
    </row>
    <row r="1125" spans="1:10">
      <c r="A1125" s="23">
        <f t="shared" si="66"/>
        <v>1081</v>
      </c>
      <c r="B1125" s="226"/>
      <c r="C1125" s="226"/>
      <c r="D1125" s="136">
        <v>42766</v>
      </c>
      <c r="E1125" s="136">
        <v>42793</v>
      </c>
      <c r="F1125" s="136">
        <v>42793</v>
      </c>
      <c r="G1125" s="25">
        <f t="shared" si="64"/>
        <v>27</v>
      </c>
      <c r="H1125" s="373">
        <v>6126.31</v>
      </c>
      <c r="I1125" s="121">
        <f t="shared" si="65"/>
        <v>165410.37</v>
      </c>
      <c r="J1125" s="16"/>
    </row>
    <row r="1126" spans="1:10">
      <c r="A1126" s="23">
        <f t="shared" si="66"/>
        <v>1082</v>
      </c>
      <c r="B1126" s="226"/>
      <c r="C1126" s="226"/>
      <c r="D1126" s="136">
        <v>42766</v>
      </c>
      <c r="E1126" s="136">
        <v>42793</v>
      </c>
      <c r="F1126" s="136">
        <v>42793</v>
      </c>
      <c r="G1126" s="25">
        <f t="shared" si="64"/>
        <v>27</v>
      </c>
      <c r="H1126" s="373">
        <v>6154.28</v>
      </c>
      <c r="I1126" s="121">
        <f t="shared" si="65"/>
        <v>166165.56</v>
      </c>
      <c r="J1126" s="16"/>
    </row>
    <row r="1127" spans="1:10">
      <c r="A1127" s="23">
        <f t="shared" si="66"/>
        <v>1083</v>
      </c>
      <c r="B1127" s="226"/>
      <c r="C1127" s="226"/>
      <c r="D1127" s="136">
        <v>42766</v>
      </c>
      <c r="E1127" s="136">
        <v>42793</v>
      </c>
      <c r="F1127" s="136">
        <v>42793</v>
      </c>
      <c r="G1127" s="25">
        <f t="shared" si="64"/>
        <v>27</v>
      </c>
      <c r="H1127" s="373">
        <v>6193.29</v>
      </c>
      <c r="I1127" s="121">
        <f t="shared" si="65"/>
        <v>167218.82999999999</v>
      </c>
      <c r="J1127" s="16"/>
    </row>
    <row r="1128" spans="1:10">
      <c r="A1128" s="23">
        <f t="shared" si="66"/>
        <v>1084</v>
      </c>
      <c r="B1128" s="226"/>
      <c r="C1128" s="226"/>
      <c r="D1128" s="136">
        <v>42766</v>
      </c>
      <c r="E1128" s="136">
        <v>42793</v>
      </c>
      <c r="F1128" s="136">
        <v>42793</v>
      </c>
      <c r="G1128" s="25">
        <f t="shared" si="64"/>
        <v>27</v>
      </c>
      <c r="H1128" s="373">
        <v>6192.5</v>
      </c>
      <c r="I1128" s="121">
        <f t="shared" si="65"/>
        <v>167197.5</v>
      </c>
      <c r="J1128" s="16"/>
    </row>
    <row r="1129" spans="1:10">
      <c r="A1129" s="23">
        <f t="shared" si="66"/>
        <v>1085</v>
      </c>
      <c r="B1129" s="226"/>
      <c r="C1129" s="226"/>
      <c r="D1129" s="136">
        <v>42766</v>
      </c>
      <c r="E1129" s="136">
        <v>42793</v>
      </c>
      <c r="F1129" s="136">
        <v>42793</v>
      </c>
      <c r="G1129" s="25">
        <f t="shared" si="64"/>
        <v>27</v>
      </c>
      <c r="H1129" s="373">
        <v>7587.84</v>
      </c>
      <c r="I1129" s="121">
        <f t="shared" si="65"/>
        <v>204871.67999999999</v>
      </c>
      <c r="J1129" s="16"/>
    </row>
    <row r="1130" spans="1:10">
      <c r="A1130" s="23">
        <f t="shared" si="66"/>
        <v>1086</v>
      </c>
      <c r="B1130" s="226"/>
      <c r="C1130" s="226"/>
      <c r="D1130" s="136">
        <v>42766</v>
      </c>
      <c r="E1130" s="136">
        <v>42793</v>
      </c>
      <c r="F1130" s="136">
        <v>42793</v>
      </c>
      <c r="G1130" s="25">
        <f t="shared" si="64"/>
        <v>27</v>
      </c>
      <c r="H1130" s="373">
        <v>8308.32</v>
      </c>
      <c r="I1130" s="121">
        <f t="shared" si="65"/>
        <v>224324.64</v>
      </c>
      <c r="J1130" s="16"/>
    </row>
    <row r="1131" spans="1:10">
      <c r="A1131" s="23">
        <f t="shared" si="66"/>
        <v>1087</v>
      </c>
      <c r="B1131" s="226"/>
      <c r="C1131" s="226"/>
      <c r="D1131" s="136">
        <v>42766</v>
      </c>
      <c r="E1131" s="136">
        <v>42793</v>
      </c>
      <c r="F1131" s="136">
        <v>42793</v>
      </c>
      <c r="G1131" s="25">
        <f t="shared" si="64"/>
        <v>27</v>
      </c>
      <c r="H1131" s="373">
        <v>8408.64</v>
      </c>
      <c r="I1131" s="121">
        <f t="shared" si="65"/>
        <v>227033.28</v>
      </c>
      <c r="J1131" s="16"/>
    </row>
    <row r="1132" spans="1:10">
      <c r="A1132" s="23">
        <f t="shared" si="66"/>
        <v>1088</v>
      </c>
      <c r="B1132" s="226"/>
      <c r="C1132" s="226"/>
      <c r="D1132" s="136">
        <v>42766</v>
      </c>
      <c r="E1132" s="136">
        <v>42793</v>
      </c>
      <c r="F1132" s="136">
        <v>42793</v>
      </c>
      <c r="G1132" s="25">
        <f t="shared" si="64"/>
        <v>27</v>
      </c>
      <c r="H1132" s="373">
        <v>7414.56</v>
      </c>
      <c r="I1132" s="121">
        <f t="shared" si="65"/>
        <v>200193.12</v>
      </c>
      <c r="J1132" s="16"/>
    </row>
    <row r="1133" spans="1:10">
      <c r="A1133" s="23">
        <f t="shared" si="66"/>
        <v>1089</v>
      </c>
      <c r="B1133" s="226"/>
      <c r="C1133" s="226"/>
      <c r="D1133" s="136">
        <v>42766</v>
      </c>
      <c r="E1133" s="136">
        <v>42793</v>
      </c>
      <c r="F1133" s="136">
        <v>42793</v>
      </c>
      <c r="G1133" s="25">
        <f t="shared" si="64"/>
        <v>27</v>
      </c>
      <c r="H1133" s="373">
        <v>7801.82</v>
      </c>
      <c r="I1133" s="121">
        <f t="shared" si="65"/>
        <v>210649.14</v>
      </c>
      <c r="J1133" s="16"/>
    </row>
    <row r="1134" spans="1:10">
      <c r="A1134" s="23">
        <f t="shared" si="66"/>
        <v>1090</v>
      </c>
      <c r="B1134" s="226"/>
      <c r="C1134" s="226"/>
      <c r="D1134" s="136">
        <v>42766</v>
      </c>
      <c r="E1134" s="136">
        <v>42793</v>
      </c>
      <c r="F1134" s="136">
        <v>42793</v>
      </c>
      <c r="G1134" s="25">
        <f t="shared" si="64"/>
        <v>27</v>
      </c>
      <c r="H1134" s="373">
        <v>7763.34</v>
      </c>
      <c r="I1134" s="121">
        <f t="shared" si="65"/>
        <v>209610.18</v>
      </c>
      <c r="J1134" s="16"/>
    </row>
    <row r="1135" spans="1:10">
      <c r="A1135" s="23">
        <f t="shared" si="66"/>
        <v>1091</v>
      </c>
      <c r="B1135" s="226"/>
      <c r="C1135" s="226"/>
      <c r="D1135" s="136">
        <v>42766</v>
      </c>
      <c r="E1135" s="136">
        <v>42793</v>
      </c>
      <c r="F1135" s="136">
        <v>42793</v>
      </c>
      <c r="G1135" s="25">
        <f t="shared" si="64"/>
        <v>27</v>
      </c>
      <c r="H1135" s="373">
        <v>7638.28</v>
      </c>
      <c r="I1135" s="121">
        <f t="shared" si="65"/>
        <v>206233.56</v>
      </c>
      <c r="J1135" s="16"/>
    </row>
    <row r="1136" spans="1:10">
      <c r="A1136" s="23">
        <f t="shared" si="66"/>
        <v>1092</v>
      </c>
      <c r="B1136" s="226"/>
      <c r="C1136" s="226"/>
      <c r="D1136" s="136">
        <v>42766</v>
      </c>
      <c r="E1136" s="136">
        <v>42793</v>
      </c>
      <c r="F1136" s="136">
        <v>42793</v>
      </c>
      <c r="G1136" s="25">
        <f t="shared" si="64"/>
        <v>27</v>
      </c>
      <c r="H1136" s="373">
        <v>7676.76</v>
      </c>
      <c r="I1136" s="121">
        <f t="shared" si="65"/>
        <v>207272.52</v>
      </c>
      <c r="J1136" s="16"/>
    </row>
    <row r="1137" spans="1:10">
      <c r="A1137" s="23">
        <f t="shared" si="66"/>
        <v>1093</v>
      </c>
      <c r="B1137" s="226"/>
      <c r="C1137" s="226"/>
      <c r="D1137" s="136">
        <v>42766</v>
      </c>
      <c r="E1137" s="136">
        <v>42793</v>
      </c>
      <c r="F1137" s="136">
        <v>42793</v>
      </c>
      <c r="G1137" s="25">
        <f t="shared" si="64"/>
        <v>27</v>
      </c>
      <c r="H1137" s="373">
        <v>7724.86</v>
      </c>
      <c r="I1137" s="121">
        <f t="shared" si="65"/>
        <v>208571.22</v>
      </c>
      <c r="J1137" s="16"/>
    </row>
    <row r="1138" spans="1:10">
      <c r="A1138" s="23">
        <f t="shared" si="66"/>
        <v>1094</v>
      </c>
      <c r="B1138" s="226"/>
      <c r="C1138" s="226"/>
      <c r="D1138" s="136">
        <v>42766</v>
      </c>
      <c r="E1138" s="136">
        <v>42793</v>
      </c>
      <c r="F1138" s="136">
        <v>42793</v>
      </c>
      <c r="G1138" s="25">
        <f t="shared" si="64"/>
        <v>27</v>
      </c>
      <c r="H1138" s="373">
        <v>7561.32</v>
      </c>
      <c r="I1138" s="121">
        <f t="shared" si="65"/>
        <v>204155.64</v>
      </c>
      <c r="J1138" s="16"/>
    </row>
    <row r="1139" spans="1:10">
      <c r="A1139" s="23">
        <f t="shared" si="66"/>
        <v>1095</v>
      </c>
      <c r="B1139" s="226"/>
      <c r="C1139" s="226"/>
      <c r="D1139" s="136">
        <v>42767</v>
      </c>
      <c r="E1139" s="136">
        <v>42793</v>
      </c>
      <c r="F1139" s="136">
        <v>42793</v>
      </c>
      <c r="G1139" s="25">
        <f t="shared" si="64"/>
        <v>26</v>
      </c>
      <c r="H1139" s="373">
        <v>14986.13</v>
      </c>
      <c r="I1139" s="121">
        <f t="shared" si="65"/>
        <v>389639.38</v>
      </c>
      <c r="J1139" s="16"/>
    </row>
    <row r="1140" spans="1:10">
      <c r="A1140" s="23">
        <f t="shared" si="66"/>
        <v>1096</v>
      </c>
      <c r="B1140" s="226"/>
      <c r="C1140" s="226"/>
      <c r="D1140" s="136">
        <v>42767</v>
      </c>
      <c r="E1140" s="136">
        <v>42793</v>
      </c>
      <c r="F1140" s="136">
        <v>42793</v>
      </c>
      <c r="G1140" s="25">
        <f t="shared" si="64"/>
        <v>26</v>
      </c>
      <c r="H1140" s="373">
        <v>14810.6</v>
      </c>
      <c r="I1140" s="121">
        <f t="shared" si="65"/>
        <v>385075.6</v>
      </c>
      <c r="J1140" s="16"/>
    </row>
    <row r="1141" spans="1:10">
      <c r="A1141" s="23">
        <f t="shared" si="66"/>
        <v>1097</v>
      </c>
      <c r="B1141" s="226"/>
      <c r="C1141" s="226"/>
      <c r="D1141" s="136">
        <v>42767</v>
      </c>
      <c r="E1141" s="136">
        <v>42793</v>
      </c>
      <c r="F1141" s="136">
        <v>42793</v>
      </c>
      <c r="G1141" s="25">
        <f t="shared" si="64"/>
        <v>26</v>
      </c>
      <c r="H1141" s="373">
        <v>14644.27</v>
      </c>
      <c r="I1141" s="121">
        <f t="shared" si="65"/>
        <v>380751.02</v>
      </c>
      <c r="J1141" s="16"/>
    </row>
    <row r="1142" spans="1:10">
      <c r="A1142" s="23">
        <f t="shared" si="66"/>
        <v>1098</v>
      </c>
      <c r="B1142" s="226"/>
      <c r="C1142" s="226"/>
      <c r="D1142" s="136">
        <v>42767</v>
      </c>
      <c r="E1142" s="136">
        <v>42793</v>
      </c>
      <c r="F1142" s="136">
        <v>42793</v>
      </c>
      <c r="G1142" s="25">
        <f t="shared" si="64"/>
        <v>26</v>
      </c>
      <c r="H1142" s="373">
        <v>6356.01</v>
      </c>
      <c r="I1142" s="121">
        <f t="shared" si="65"/>
        <v>165256.26</v>
      </c>
      <c r="J1142" s="16"/>
    </row>
    <row r="1143" spans="1:10">
      <c r="A1143" s="23">
        <f t="shared" si="66"/>
        <v>1099</v>
      </c>
      <c r="B1143" s="226"/>
      <c r="C1143" s="226"/>
      <c r="D1143" s="136">
        <v>42767</v>
      </c>
      <c r="E1143" s="136">
        <v>42793</v>
      </c>
      <c r="F1143" s="136">
        <v>42793</v>
      </c>
      <c r="G1143" s="25">
        <f t="shared" si="64"/>
        <v>26</v>
      </c>
      <c r="H1143" s="373">
        <v>6169.65</v>
      </c>
      <c r="I1143" s="121">
        <f t="shared" si="65"/>
        <v>160410.9</v>
      </c>
      <c r="J1143" s="16"/>
    </row>
    <row r="1144" spans="1:10">
      <c r="A1144" s="23">
        <f t="shared" si="66"/>
        <v>1100</v>
      </c>
      <c r="B1144" s="226"/>
      <c r="C1144" s="226"/>
      <c r="D1144" s="136">
        <v>42768</v>
      </c>
      <c r="E1144" s="136">
        <v>42793</v>
      </c>
      <c r="F1144" s="136">
        <v>42793</v>
      </c>
      <c r="G1144" s="25">
        <f t="shared" si="64"/>
        <v>25</v>
      </c>
      <c r="H1144" s="373">
        <v>14780.28</v>
      </c>
      <c r="I1144" s="121">
        <f t="shared" si="65"/>
        <v>369507</v>
      </c>
      <c r="J1144" s="16"/>
    </row>
    <row r="1145" spans="1:10">
      <c r="A1145" s="23">
        <f t="shared" si="66"/>
        <v>1101</v>
      </c>
      <c r="B1145" s="226"/>
      <c r="C1145" s="226"/>
      <c r="D1145" s="136">
        <v>42768</v>
      </c>
      <c r="E1145" s="136">
        <v>42793</v>
      </c>
      <c r="F1145" s="136">
        <v>42793</v>
      </c>
      <c r="G1145" s="25">
        <f t="shared" si="64"/>
        <v>25</v>
      </c>
      <c r="H1145" s="373">
        <v>14179.71</v>
      </c>
      <c r="I1145" s="121">
        <f t="shared" si="65"/>
        <v>354492.75</v>
      </c>
      <c r="J1145" s="16"/>
    </row>
    <row r="1146" spans="1:10">
      <c r="A1146" s="23">
        <f t="shared" si="66"/>
        <v>1102</v>
      </c>
      <c r="B1146" s="226"/>
      <c r="C1146" s="226"/>
      <c r="D1146" s="136">
        <v>42768</v>
      </c>
      <c r="E1146" s="136">
        <v>42793</v>
      </c>
      <c r="F1146" s="136">
        <v>42793</v>
      </c>
      <c r="G1146" s="25">
        <f t="shared" si="64"/>
        <v>25</v>
      </c>
      <c r="H1146" s="373">
        <v>13910.9</v>
      </c>
      <c r="I1146" s="121">
        <f t="shared" si="65"/>
        <v>347772.5</v>
      </c>
      <c r="J1146" s="16"/>
    </row>
    <row r="1147" spans="1:10">
      <c r="A1147" s="23">
        <f t="shared" si="66"/>
        <v>1103</v>
      </c>
      <c r="B1147" s="226"/>
      <c r="C1147" s="226"/>
      <c r="D1147" s="136">
        <v>42768</v>
      </c>
      <c r="E1147" s="136">
        <v>42793</v>
      </c>
      <c r="F1147" s="136">
        <v>42793</v>
      </c>
      <c r="G1147" s="25">
        <f t="shared" si="64"/>
        <v>25</v>
      </c>
      <c r="H1147" s="373">
        <v>5465.16</v>
      </c>
      <c r="I1147" s="121">
        <f t="shared" si="65"/>
        <v>136629</v>
      </c>
      <c r="J1147" s="16"/>
    </row>
    <row r="1148" spans="1:10">
      <c r="A1148" s="23">
        <f t="shared" si="66"/>
        <v>1104</v>
      </c>
      <c r="B1148" s="226"/>
      <c r="C1148" s="226"/>
      <c r="D1148" s="136">
        <v>42768</v>
      </c>
      <c r="E1148" s="136">
        <v>42793</v>
      </c>
      <c r="F1148" s="136">
        <v>42793</v>
      </c>
      <c r="G1148" s="25">
        <f t="shared" si="64"/>
        <v>25</v>
      </c>
      <c r="H1148" s="373">
        <v>6975.98</v>
      </c>
      <c r="I1148" s="121">
        <f t="shared" si="65"/>
        <v>174399.5</v>
      </c>
      <c r="J1148" s="16"/>
    </row>
    <row r="1149" spans="1:10">
      <c r="A1149" s="23">
        <f t="shared" si="66"/>
        <v>1105</v>
      </c>
      <c r="B1149" s="226"/>
      <c r="C1149" s="226"/>
      <c r="D1149" s="136">
        <v>42768</v>
      </c>
      <c r="E1149" s="136">
        <v>42793</v>
      </c>
      <c r="F1149" s="136">
        <v>42793</v>
      </c>
      <c r="G1149" s="25">
        <f t="shared" si="64"/>
        <v>25</v>
      </c>
      <c r="H1149" s="373">
        <v>7049.24</v>
      </c>
      <c r="I1149" s="121">
        <f t="shared" si="65"/>
        <v>176231</v>
      </c>
      <c r="J1149" s="16"/>
    </row>
    <row r="1150" spans="1:10">
      <c r="A1150" s="23">
        <f t="shared" si="66"/>
        <v>1106</v>
      </c>
      <c r="B1150" s="226"/>
      <c r="C1150" s="226"/>
      <c r="D1150" s="136">
        <v>42768</v>
      </c>
      <c r="E1150" s="136">
        <v>42793</v>
      </c>
      <c r="F1150" s="136">
        <v>42793</v>
      </c>
      <c r="G1150" s="25">
        <f t="shared" si="64"/>
        <v>25</v>
      </c>
      <c r="H1150" s="373">
        <v>7782.58</v>
      </c>
      <c r="I1150" s="121">
        <f t="shared" si="65"/>
        <v>194564.5</v>
      </c>
      <c r="J1150" s="16"/>
    </row>
    <row r="1151" spans="1:10">
      <c r="A1151" s="23">
        <f t="shared" si="66"/>
        <v>1107</v>
      </c>
      <c r="B1151" s="226"/>
      <c r="C1151" s="226"/>
      <c r="D1151" s="136">
        <v>42768</v>
      </c>
      <c r="E1151" s="136">
        <v>42793</v>
      </c>
      <c r="F1151" s="136">
        <v>42793</v>
      </c>
      <c r="G1151" s="25">
        <f t="shared" si="64"/>
        <v>25</v>
      </c>
      <c r="H1151" s="373">
        <v>7667.14</v>
      </c>
      <c r="I1151" s="121">
        <f t="shared" si="65"/>
        <v>191678.5</v>
      </c>
      <c r="J1151" s="16"/>
    </row>
    <row r="1152" spans="1:10">
      <c r="A1152" s="23">
        <f t="shared" si="66"/>
        <v>1108</v>
      </c>
      <c r="B1152" s="226"/>
      <c r="C1152" s="226"/>
      <c r="D1152" s="136">
        <v>42769</v>
      </c>
      <c r="E1152" s="136">
        <v>42793</v>
      </c>
      <c r="F1152" s="136">
        <v>42793</v>
      </c>
      <c r="G1152" s="25">
        <f t="shared" si="64"/>
        <v>24</v>
      </c>
      <c r="H1152" s="373">
        <v>14322.16</v>
      </c>
      <c r="I1152" s="121">
        <f t="shared" si="65"/>
        <v>343731.84</v>
      </c>
      <c r="J1152" s="16"/>
    </row>
    <row r="1153" spans="1:10">
      <c r="A1153" s="23">
        <f t="shared" si="66"/>
        <v>1109</v>
      </c>
      <c r="B1153" s="226"/>
      <c r="C1153" s="226"/>
      <c r="D1153" s="136">
        <v>42769</v>
      </c>
      <c r="E1153" s="136">
        <v>42793</v>
      </c>
      <c r="F1153" s="136">
        <v>42793</v>
      </c>
      <c r="G1153" s="25">
        <f t="shared" si="64"/>
        <v>24</v>
      </c>
      <c r="H1153" s="373">
        <v>7926.88</v>
      </c>
      <c r="I1153" s="121">
        <f t="shared" si="65"/>
        <v>190245.12</v>
      </c>
      <c r="J1153" s="16"/>
    </row>
    <row r="1154" spans="1:10">
      <c r="A1154" s="23">
        <f t="shared" si="66"/>
        <v>1110</v>
      </c>
      <c r="B1154" s="226"/>
      <c r="C1154" s="226"/>
      <c r="D1154" s="136">
        <v>42769</v>
      </c>
      <c r="E1154" s="136">
        <v>42793</v>
      </c>
      <c r="F1154" s="136">
        <v>42793</v>
      </c>
      <c r="G1154" s="25">
        <f t="shared" si="64"/>
        <v>24</v>
      </c>
      <c r="H1154" s="373">
        <v>7946.12</v>
      </c>
      <c r="I1154" s="121">
        <f t="shared" si="65"/>
        <v>190706.88</v>
      </c>
      <c r="J1154" s="16"/>
    </row>
    <row r="1155" spans="1:10">
      <c r="A1155" s="23">
        <f t="shared" si="66"/>
        <v>1111</v>
      </c>
      <c r="B1155" s="226"/>
      <c r="C1155" s="226"/>
      <c r="D1155" s="136">
        <v>42769</v>
      </c>
      <c r="E1155" s="136">
        <v>42793</v>
      </c>
      <c r="F1155" s="136">
        <v>42793</v>
      </c>
      <c r="G1155" s="25">
        <f t="shared" si="64"/>
        <v>24</v>
      </c>
      <c r="H1155" s="373">
        <v>7734.48</v>
      </c>
      <c r="I1155" s="121">
        <f t="shared" si="65"/>
        <v>185627.51999999999</v>
      </c>
      <c r="J1155" s="16"/>
    </row>
    <row r="1156" spans="1:10">
      <c r="A1156" s="23">
        <f t="shared" si="66"/>
        <v>1112</v>
      </c>
      <c r="B1156" s="226"/>
      <c r="C1156" s="226"/>
      <c r="D1156" s="136">
        <v>42769</v>
      </c>
      <c r="E1156" s="136">
        <v>42793</v>
      </c>
      <c r="F1156" s="136">
        <v>42793</v>
      </c>
      <c r="G1156" s="25">
        <f t="shared" si="64"/>
        <v>24</v>
      </c>
      <c r="H1156" s="373">
        <v>7696</v>
      </c>
      <c r="I1156" s="121">
        <f t="shared" si="65"/>
        <v>184704</v>
      </c>
      <c r="J1156" s="16"/>
    </row>
    <row r="1157" spans="1:10">
      <c r="A1157" s="23">
        <f t="shared" si="66"/>
        <v>1113</v>
      </c>
      <c r="B1157" s="226"/>
      <c r="C1157" s="226"/>
      <c r="D1157" s="136">
        <v>42769</v>
      </c>
      <c r="E1157" s="136">
        <v>42793</v>
      </c>
      <c r="F1157" s="136">
        <v>42793</v>
      </c>
      <c r="G1157" s="25">
        <f t="shared" si="64"/>
        <v>24</v>
      </c>
      <c r="H1157" s="373">
        <v>7513.22</v>
      </c>
      <c r="I1157" s="121">
        <f t="shared" si="65"/>
        <v>180317.28</v>
      </c>
      <c r="J1157" s="16"/>
    </row>
    <row r="1158" spans="1:10">
      <c r="A1158" s="23">
        <f t="shared" si="66"/>
        <v>1114</v>
      </c>
      <c r="B1158" s="226"/>
      <c r="C1158" s="226"/>
      <c r="D1158" s="136">
        <v>42770</v>
      </c>
      <c r="E1158" s="136">
        <v>42793</v>
      </c>
      <c r="F1158" s="136">
        <v>42793</v>
      </c>
      <c r="G1158" s="25">
        <f t="shared" si="64"/>
        <v>23</v>
      </c>
      <c r="H1158" s="373">
        <v>14671.84</v>
      </c>
      <c r="I1158" s="121">
        <f t="shared" si="65"/>
        <v>337452.32</v>
      </c>
      <c r="J1158" s="16"/>
    </row>
    <row r="1159" spans="1:10">
      <c r="A1159" s="23">
        <f t="shared" si="66"/>
        <v>1115</v>
      </c>
      <c r="B1159" s="226"/>
      <c r="C1159" s="226"/>
      <c r="D1159" s="136">
        <v>42772</v>
      </c>
      <c r="E1159" s="136">
        <v>42793</v>
      </c>
      <c r="F1159" s="136">
        <v>42793</v>
      </c>
      <c r="G1159" s="25">
        <f t="shared" si="64"/>
        <v>21</v>
      </c>
      <c r="H1159" s="373">
        <v>6352.86</v>
      </c>
      <c r="I1159" s="121">
        <f t="shared" si="65"/>
        <v>133410.06</v>
      </c>
      <c r="J1159" s="16"/>
    </row>
    <row r="1160" spans="1:10">
      <c r="A1160" s="23">
        <f t="shared" si="66"/>
        <v>1116</v>
      </c>
      <c r="B1160" s="226"/>
      <c r="C1160" s="226"/>
      <c r="D1160" s="136">
        <v>42772</v>
      </c>
      <c r="E1160" s="136">
        <v>42793</v>
      </c>
      <c r="F1160" s="136">
        <v>42793</v>
      </c>
      <c r="G1160" s="25">
        <f t="shared" si="64"/>
        <v>21</v>
      </c>
      <c r="H1160" s="373">
        <v>6290.21</v>
      </c>
      <c r="I1160" s="121">
        <f t="shared" si="65"/>
        <v>132094.41</v>
      </c>
      <c r="J1160" s="16"/>
    </row>
    <row r="1161" spans="1:10">
      <c r="A1161" s="23">
        <f t="shared" si="66"/>
        <v>1117</v>
      </c>
      <c r="B1161" s="226"/>
      <c r="C1161" s="226"/>
      <c r="D1161" s="136">
        <v>42772</v>
      </c>
      <c r="E1161" s="136">
        <v>42793</v>
      </c>
      <c r="F1161" s="136">
        <v>42793</v>
      </c>
      <c r="G1161" s="25">
        <f t="shared" si="64"/>
        <v>21</v>
      </c>
      <c r="H1161" s="373">
        <v>6396.98</v>
      </c>
      <c r="I1161" s="121">
        <f t="shared" si="65"/>
        <v>134336.57999999999</v>
      </c>
      <c r="J1161" s="16"/>
    </row>
    <row r="1162" spans="1:10">
      <c r="A1162" s="23">
        <f t="shared" si="66"/>
        <v>1118</v>
      </c>
      <c r="B1162" s="226"/>
      <c r="C1162" s="226"/>
      <c r="D1162" s="136">
        <v>42772</v>
      </c>
      <c r="E1162" s="136">
        <v>42793</v>
      </c>
      <c r="F1162" s="136">
        <v>42793</v>
      </c>
      <c r="G1162" s="25">
        <f t="shared" si="64"/>
        <v>21</v>
      </c>
      <c r="H1162" s="373">
        <v>6427.32</v>
      </c>
      <c r="I1162" s="121">
        <f t="shared" si="65"/>
        <v>134973.72</v>
      </c>
      <c r="J1162" s="16"/>
    </row>
    <row r="1163" spans="1:10">
      <c r="A1163" s="23">
        <f t="shared" si="66"/>
        <v>1119</v>
      </c>
      <c r="B1163" s="226"/>
      <c r="C1163" s="226"/>
      <c r="D1163" s="136">
        <v>42772</v>
      </c>
      <c r="E1163" s="136">
        <v>42793</v>
      </c>
      <c r="F1163" s="136">
        <v>42793</v>
      </c>
      <c r="G1163" s="25">
        <f t="shared" si="64"/>
        <v>21</v>
      </c>
      <c r="H1163" s="373">
        <v>6507.7</v>
      </c>
      <c r="I1163" s="121">
        <f t="shared" si="65"/>
        <v>136661.70000000001</v>
      </c>
      <c r="J1163" s="16"/>
    </row>
    <row r="1164" spans="1:10">
      <c r="A1164" s="23">
        <f t="shared" si="66"/>
        <v>1120</v>
      </c>
      <c r="B1164" s="226"/>
      <c r="C1164" s="226"/>
      <c r="D1164" s="136">
        <v>42772</v>
      </c>
      <c r="E1164" s="136">
        <v>42793</v>
      </c>
      <c r="F1164" s="136">
        <v>42793</v>
      </c>
      <c r="G1164" s="25">
        <f t="shared" si="64"/>
        <v>21</v>
      </c>
      <c r="H1164" s="373">
        <v>6641.66</v>
      </c>
      <c r="I1164" s="121">
        <f t="shared" si="65"/>
        <v>139474.85999999999</v>
      </c>
      <c r="J1164" s="16"/>
    </row>
    <row r="1165" spans="1:10">
      <c r="A1165" s="23">
        <f t="shared" si="66"/>
        <v>1121</v>
      </c>
      <c r="B1165" s="226"/>
      <c r="C1165" s="226"/>
      <c r="D1165" s="136">
        <v>42772</v>
      </c>
      <c r="E1165" s="136">
        <v>42793</v>
      </c>
      <c r="F1165" s="136">
        <v>42793</v>
      </c>
      <c r="G1165" s="25">
        <f t="shared" ref="G1165:G1212" si="67">F1165-D1165</f>
        <v>21</v>
      </c>
      <c r="H1165" s="373">
        <v>6419.84</v>
      </c>
      <c r="I1165" s="121">
        <f t="shared" ref="I1165:I1212" si="68">ROUND(G1165*H1165,2)</f>
        <v>134816.64000000001</v>
      </c>
      <c r="J1165" s="16"/>
    </row>
    <row r="1166" spans="1:10">
      <c r="A1166" s="23">
        <f t="shared" ref="A1166:A1212" si="69">A1165+1</f>
        <v>1122</v>
      </c>
      <c r="B1166" s="226"/>
      <c r="C1166" s="226"/>
      <c r="D1166" s="136">
        <v>42772</v>
      </c>
      <c r="E1166" s="136">
        <v>42793</v>
      </c>
      <c r="F1166" s="136">
        <v>42793</v>
      </c>
      <c r="G1166" s="25">
        <f t="shared" si="67"/>
        <v>21</v>
      </c>
      <c r="H1166" s="373">
        <v>6428.5</v>
      </c>
      <c r="I1166" s="121">
        <f t="shared" si="68"/>
        <v>134998.5</v>
      </c>
      <c r="J1166" s="16"/>
    </row>
    <row r="1167" spans="1:10">
      <c r="A1167" s="23">
        <f t="shared" si="69"/>
        <v>1123</v>
      </c>
      <c r="B1167" s="226"/>
      <c r="C1167" s="226"/>
      <c r="D1167" s="136">
        <v>42772</v>
      </c>
      <c r="E1167" s="136">
        <v>42793</v>
      </c>
      <c r="F1167" s="136">
        <v>42793</v>
      </c>
      <c r="G1167" s="25">
        <f t="shared" si="67"/>
        <v>21</v>
      </c>
      <c r="H1167" s="373">
        <v>6378.07</v>
      </c>
      <c r="I1167" s="121">
        <f t="shared" si="68"/>
        <v>133939.47</v>
      </c>
      <c r="J1167" s="16"/>
    </row>
    <row r="1168" spans="1:10">
      <c r="A1168" s="23">
        <f t="shared" si="69"/>
        <v>1124</v>
      </c>
      <c r="B1168" s="226"/>
      <c r="C1168" s="226"/>
      <c r="D1168" s="136">
        <v>42772</v>
      </c>
      <c r="E1168" s="136">
        <v>42793</v>
      </c>
      <c r="F1168" s="136">
        <v>42793</v>
      </c>
      <c r="G1168" s="25">
        <f t="shared" si="67"/>
        <v>21</v>
      </c>
      <c r="H1168" s="373">
        <v>6754.74</v>
      </c>
      <c r="I1168" s="121">
        <f t="shared" si="68"/>
        <v>141849.54</v>
      </c>
      <c r="J1168" s="16"/>
    </row>
    <row r="1169" spans="1:10">
      <c r="A1169" s="23">
        <f t="shared" si="69"/>
        <v>1125</v>
      </c>
      <c r="B1169" s="226"/>
      <c r="C1169" s="226"/>
      <c r="D1169" s="136">
        <v>42772</v>
      </c>
      <c r="E1169" s="136">
        <v>42793</v>
      </c>
      <c r="F1169" s="136">
        <v>42793</v>
      </c>
      <c r="G1169" s="25">
        <f t="shared" si="67"/>
        <v>21</v>
      </c>
      <c r="H1169" s="373">
        <v>6969.47</v>
      </c>
      <c r="I1169" s="121">
        <f t="shared" si="68"/>
        <v>146358.87</v>
      </c>
      <c r="J1169" s="16"/>
    </row>
    <row r="1170" spans="1:10">
      <c r="A1170" s="23">
        <f t="shared" si="69"/>
        <v>1126</v>
      </c>
      <c r="B1170" s="226"/>
      <c r="C1170" s="226"/>
      <c r="D1170" s="136">
        <v>42772</v>
      </c>
      <c r="E1170" s="136">
        <v>42793</v>
      </c>
      <c r="F1170" s="136">
        <v>42793</v>
      </c>
      <c r="G1170" s="25">
        <f t="shared" si="67"/>
        <v>21</v>
      </c>
      <c r="H1170" s="373">
        <v>6298.88</v>
      </c>
      <c r="I1170" s="121">
        <f t="shared" si="68"/>
        <v>132276.48000000001</v>
      </c>
      <c r="J1170" s="16"/>
    </row>
    <row r="1171" spans="1:10">
      <c r="A1171" s="23">
        <f t="shared" si="69"/>
        <v>1127</v>
      </c>
      <c r="B1171" s="226"/>
      <c r="C1171" s="226"/>
      <c r="D1171" s="136">
        <v>42772</v>
      </c>
      <c r="E1171" s="136">
        <v>42793</v>
      </c>
      <c r="F1171" s="136">
        <v>42793</v>
      </c>
      <c r="G1171" s="25">
        <f t="shared" si="67"/>
        <v>21</v>
      </c>
      <c r="H1171" s="373">
        <v>6435.2</v>
      </c>
      <c r="I1171" s="121">
        <f t="shared" si="68"/>
        <v>135139.20000000001</v>
      </c>
      <c r="J1171" s="16"/>
    </row>
    <row r="1172" spans="1:10">
      <c r="A1172" s="23">
        <f t="shared" si="69"/>
        <v>1128</v>
      </c>
      <c r="B1172" s="226"/>
      <c r="C1172" s="226"/>
      <c r="D1172" s="136">
        <v>42772</v>
      </c>
      <c r="E1172" s="136">
        <v>42793</v>
      </c>
      <c r="F1172" s="136">
        <v>42793</v>
      </c>
      <c r="G1172" s="25">
        <f t="shared" si="67"/>
        <v>21</v>
      </c>
      <c r="H1172" s="373">
        <v>6374.92</v>
      </c>
      <c r="I1172" s="121">
        <f t="shared" si="68"/>
        <v>133873.32</v>
      </c>
      <c r="J1172" s="16"/>
    </row>
    <row r="1173" spans="1:10">
      <c r="A1173" s="23">
        <f t="shared" si="69"/>
        <v>1129</v>
      </c>
      <c r="B1173" s="226"/>
      <c r="C1173" s="226"/>
      <c r="D1173" s="136">
        <v>42772</v>
      </c>
      <c r="E1173" s="136">
        <v>42793</v>
      </c>
      <c r="F1173" s="136">
        <v>42793</v>
      </c>
      <c r="G1173" s="25">
        <f t="shared" si="67"/>
        <v>21</v>
      </c>
      <c r="H1173" s="373">
        <v>6388.71</v>
      </c>
      <c r="I1173" s="121">
        <f t="shared" si="68"/>
        <v>134162.91</v>
      </c>
      <c r="J1173" s="16"/>
    </row>
    <row r="1174" spans="1:10">
      <c r="A1174" s="23">
        <f t="shared" si="69"/>
        <v>1130</v>
      </c>
      <c r="B1174" s="226"/>
      <c r="C1174" s="226"/>
      <c r="D1174" s="136">
        <v>42772</v>
      </c>
      <c r="E1174" s="136">
        <v>42793</v>
      </c>
      <c r="F1174" s="136">
        <v>42793</v>
      </c>
      <c r="G1174" s="25">
        <f t="shared" si="67"/>
        <v>21</v>
      </c>
      <c r="H1174" s="373">
        <v>6201.17</v>
      </c>
      <c r="I1174" s="121">
        <f t="shared" si="68"/>
        <v>130224.57</v>
      </c>
      <c r="J1174" s="16"/>
    </row>
    <row r="1175" spans="1:10">
      <c r="A1175" s="23">
        <f t="shared" si="69"/>
        <v>1131</v>
      </c>
      <c r="B1175" s="226"/>
      <c r="C1175" s="226"/>
      <c r="D1175" s="136">
        <v>42772</v>
      </c>
      <c r="E1175" s="136">
        <v>42793</v>
      </c>
      <c r="F1175" s="136">
        <v>42793</v>
      </c>
      <c r="G1175" s="25">
        <f t="shared" si="67"/>
        <v>21</v>
      </c>
      <c r="H1175" s="373">
        <v>6442.69</v>
      </c>
      <c r="I1175" s="121">
        <f t="shared" si="68"/>
        <v>135296.49</v>
      </c>
      <c r="J1175" s="16"/>
    </row>
    <row r="1176" spans="1:10">
      <c r="A1176" s="23">
        <f t="shared" si="69"/>
        <v>1132</v>
      </c>
      <c r="B1176" s="226"/>
      <c r="C1176" s="226"/>
      <c r="D1176" s="136">
        <v>42772</v>
      </c>
      <c r="E1176" s="136">
        <v>42793</v>
      </c>
      <c r="F1176" s="136">
        <v>42793</v>
      </c>
      <c r="G1176" s="25">
        <f t="shared" si="67"/>
        <v>21</v>
      </c>
      <c r="H1176" s="373">
        <v>6274.84</v>
      </c>
      <c r="I1176" s="121">
        <f t="shared" si="68"/>
        <v>131771.64000000001</v>
      </c>
      <c r="J1176" s="16"/>
    </row>
    <row r="1177" spans="1:10">
      <c r="A1177" s="23">
        <f t="shared" si="69"/>
        <v>1133</v>
      </c>
      <c r="B1177" s="226"/>
      <c r="C1177" s="226"/>
      <c r="D1177" s="136">
        <v>42774</v>
      </c>
      <c r="E1177" s="136">
        <v>42793</v>
      </c>
      <c r="F1177" s="136">
        <v>42793</v>
      </c>
      <c r="G1177" s="25">
        <f t="shared" si="67"/>
        <v>19</v>
      </c>
      <c r="H1177" s="373">
        <v>6972.7</v>
      </c>
      <c r="I1177" s="121">
        <f t="shared" si="68"/>
        <v>132481.29999999999</v>
      </c>
      <c r="J1177" s="16"/>
    </row>
    <row r="1178" spans="1:10">
      <c r="A1178" s="23">
        <f t="shared" si="69"/>
        <v>1134</v>
      </c>
      <c r="B1178" s="226"/>
      <c r="C1178" s="226"/>
      <c r="D1178" s="136">
        <v>42774</v>
      </c>
      <c r="E1178" s="136">
        <v>42793</v>
      </c>
      <c r="F1178" s="136">
        <v>42793</v>
      </c>
      <c r="G1178" s="25">
        <f t="shared" si="67"/>
        <v>19</v>
      </c>
      <c r="H1178" s="373">
        <v>6972.7</v>
      </c>
      <c r="I1178" s="121">
        <f t="shared" si="68"/>
        <v>132481.29999999999</v>
      </c>
      <c r="J1178" s="16"/>
    </row>
    <row r="1179" spans="1:10">
      <c r="A1179" s="23">
        <f t="shared" si="69"/>
        <v>1135</v>
      </c>
      <c r="B1179" s="226"/>
      <c r="C1179" s="226"/>
      <c r="D1179" s="136">
        <v>42774</v>
      </c>
      <c r="E1179" s="136">
        <v>42793</v>
      </c>
      <c r="F1179" s="136">
        <v>42793</v>
      </c>
      <c r="G1179" s="25">
        <f t="shared" si="67"/>
        <v>19</v>
      </c>
      <c r="H1179" s="373">
        <v>6972.7</v>
      </c>
      <c r="I1179" s="121">
        <f t="shared" si="68"/>
        <v>132481.29999999999</v>
      </c>
      <c r="J1179" s="16"/>
    </row>
    <row r="1180" spans="1:10">
      <c r="A1180" s="23">
        <f t="shared" si="69"/>
        <v>1136</v>
      </c>
      <c r="B1180" s="226"/>
      <c r="C1180" s="226"/>
      <c r="D1180" s="136">
        <v>42774</v>
      </c>
      <c r="E1180" s="136">
        <v>42793</v>
      </c>
      <c r="F1180" s="136">
        <v>42793</v>
      </c>
      <c r="G1180" s="25">
        <f t="shared" si="67"/>
        <v>19</v>
      </c>
      <c r="H1180" s="373">
        <v>7009.06</v>
      </c>
      <c r="I1180" s="121">
        <f t="shared" si="68"/>
        <v>133172.14000000001</v>
      </c>
      <c r="J1180" s="16"/>
    </row>
    <row r="1181" spans="1:10">
      <c r="A1181" s="23">
        <f t="shared" si="69"/>
        <v>1137</v>
      </c>
      <c r="B1181" s="226"/>
      <c r="C1181" s="226"/>
      <c r="D1181" s="136">
        <v>42774</v>
      </c>
      <c r="E1181" s="136">
        <v>42793</v>
      </c>
      <c r="F1181" s="136">
        <v>42793</v>
      </c>
      <c r="G1181" s="25">
        <f t="shared" si="67"/>
        <v>19</v>
      </c>
      <c r="H1181" s="373">
        <v>7009.06</v>
      </c>
      <c r="I1181" s="121">
        <f t="shared" si="68"/>
        <v>133172.14000000001</v>
      </c>
      <c r="J1181" s="16"/>
    </row>
    <row r="1182" spans="1:10">
      <c r="A1182" s="23">
        <f t="shared" si="69"/>
        <v>1138</v>
      </c>
      <c r="B1182" s="226"/>
      <c r="C1182" s="226"/>
      <c r="D1182" s="136">
        <v>42774</v>
      </c>
      <c r="E1182" s="136">
        <v>42793</v>
      </c>
      <c r="F1182" s="136">
        <v>42793</v>
      </c>
      <c r="G1182" s="25">
        <f t="shared" si="67"/>
        <v>19</v>
      </c>
      <c r="H1182" s="373">
        <v>7009.06</v>
      </c>
      <c r="I1182" s="121">
        <f t="shared" si="68"/>
        <v>133172.14000000001</v>
      </c>
      <c r="J1182" s="16"/>
    </row>
    <row r="1183" spans="1:10">
      <c r="A1183" s="23">
        <f t="shared" si="69"/>
        <v>1139</v>
      </c>
      <c r="B1183" s="226"/>
      <c r="C1183" s="226"/>
      <c r="D1183" s="136">
        <v>42774</v>
      </c>
      <c r="E1183" s="136">
        <v>42793</v>
      </c>
      <c r="F1183" s="136">
        <v>42793</v>
      </c>
      <c r="G1183" s="25">
        <f t="shared" si="67"/>
        <v>19</v>
      </c>
      <c r="H1183" s="373">
        <v>7009.1</v>
      </c>
      <c r="I1183" s="121">
        <f t="shared" si="68"/>
        <v>133172.9</v>
      </c>
      <c r="J1183" s="16"/>
    </row>
    <row r="1184" spans="1:10">
      <c r="A1184" s="23">
        <f t="shared" si="69"/>
        <v>1140</v>
      </c>
      <c r="B1184" s="226"/>
      <c r="C1184" s="226"/>
      <c r="D1184" s="136">
        <v>42774</v>
      </c>
      <c r="E1184" s="136">
        <v>42793</v>
      </c>
      <c r="F1184" s="136">
        <v>42793</v>
      </c>
      <c r="G1184" s="25">
        <f t="shared" si="67"/>
        <v>19</v>
      </c>
      <c r="H1184" s="373">
        <v>6972.7</v>
      </c>
      <c r="I1184" s="121">
        <f t="shared" si="68"/>
        <v>132481.29999999999</v>
      </c>
      <c r="J1184" s="16"/>
    </row>
    <row r="1185" spans="1:10">
      <c r="A1185" s="23">
        <f t="shared" si="69"/>
        <v>1141</v>
      </c>
      <c r="B1185" s="226"/>
      <c r="C1185" s="226"/>
      <c r="D1185" s="136">
        <v>42774</v>
      </c>
      <c r="E1185" s="136">
        <v>42793</v>
      </c>
      <c r="F1185" s="136">
        <v>42793</v>
      </c>
      <c r="G1185" s="25">
        <f t="shared" si="67"/>
        <v>19</v>
      </c>
      <c r="H1185" s="373">
        <v>7009.06</v>
      </c>
      <c r="I1185" s="121">
        <f t="shared" si="68"/>
        <v>133172.14000000001</v>
      </c>
      <c r="J1185" s="16"/>
    </row>
    <row r="1186" spans="1:10">
      <c r="A1186" s="23">
        <f t="shared" si="69"/>
        <v>1142</v>
      </c>
      <c r="B1186" s="226"/>
      <c r="C1186" s="226"/>
      <c r="D1186" s="136">
        <v>42775</v>
      </c>
      <c r="E1186" s="136">
        <v>42793</v>
      </c>
      <c r="F1186" s="136">
        <v>42793</v>
      </c>
      <c r="G1186" s="25">
        <f t="shared" si="67"/>
        <v>18</v>
      </c>
      <c r="H1186" s="373">
        <v>7657.52</v>
      </c>
      <c r="I1186" s="121">
        <f t="shared" si="68"/>
        <v>137835.35999999999</v>
      </c>
      <c r="J1186" s="16"/>
    </row>
    <row r="1187" spans="1:10">
      <c r="A1187" s="23">
        <f t="shared" si="69"/>
        <v>1143</v>
      </c>
      <c r="B1187" s="226"/>
      <c r="C1187" s="226"/>
      <c r="D1187" s="136">
        <v>42775</v>
      </c>
      <c r="E1187" s="136">
        <v>42793</v>
      </c>
      <c r="F1187" s="136">
        <v>42793</v>
      </c>
      <c r="G1187" s="25">
        <f t="shared" si="67"/>
        <v>18</v>
      </c>
      <c r="H1187" s="373">
        <v>7503.6</v>
      </c>
      <c r="I1187" s="121">
        <f t="shared" si="68"/>
        <v>135064.79999999999</v>
      </c>
      <c r="J1187" s="16"/>
    </row>
    <row r="1188" spans="1:10">
      <c r="A1188" s="23">
        <f t="shared" si="69"/>
        <v>1144</v>
      </c>
      <c r="B1188" s="226" t="s">
        <v>285</v>
      </c>
      <c r="C1188" s="226" t="s">
        <v>496</v>
      </c>
      <c r="D1188" s="136">
        <v>42733</v>
      </c>
      <c r="E1188" s="136">
        <v>42821</v>
      </c>
      <c r="F1188" s="136">
        <v>42821</v>
      </c>
      <c r="G1188" s="25">
        <f t="shared" si="67"/>
        <v>88</v>
      </c>
      <c r="H1188" s="373">
        <v>-8678.18</v>
      </c>
      <c r="I1188" s="121">
        <f t="shared" si="68"/>
        <v>-763679.84</v>
      </c>
      <c r="J1188" s="16"/>
    </row>
    <row r="1189" spans="1:10">
      <c r="A1189" s="23">
        <f t="shared" si="69"/>
        <v>1145</v>
      </c>
      <c r="B1189" s="226"/>
      <c r="C1189" s="226"/>
      <c r="D1189" s="136">
        <v>42748</v>
      </c>
      <c r="E1189" s="136">
        <v>42821</v>
      </c>
      <c r="F1189" s="136">
        <v>42821</v>
      </c>
      <c r="G1189" s="25">
        <f t="shared" si="67"/>
        <v>73</v>
      </c>
      <c r="H1189" s="373">
        <v>-9009</v>
      </c>
      <c r="I1189" s="121">
        <f t="shared" si="68"/>
        <v>-657657</v>
      </c>
      <c r="J1189" s="16"/>
    </row>
    <row r="1190" spans="1:10">
      <c r="A1190" s="23">
        <f t="shared" si="69"/>
        <v>1146</v>
      </c>
      <c r="B1190" s="226" t="s">
        <v>285</v>
      </c>
      <c r="C1190" s="226" t="s">
        <v>478</v>
      </c>
      <c r="D1190" s="136">
        <v>42733</v>
      </c>
      <c r="E1190" s="136">
        <v>42821</v>
      </c>
      <c r="F1190" s="136">
        <v>42821</v>
      </c>
      <c r="G1190" s="25">
        <f t="shared" si="67"/>
        <v>88</v>
      </c>
      <c r="H1190" s="373">
        <v>8678.18</v>
      </c>
      <c r="I1190" s="121">
        <f t="shared" si="68"/>
        <v>763679.84</v>
      </c>
      <c r="J1190" s="16"/>
    </row>
    <row r="1191" spans="1:10">
      <c r="A1191" s="23">
        <f t="shared" si="69"/>
        <v>1147</v>
      </c>
      <c r="B1191" s="226"/>
      <c r="C1191" s="226"/>
      <c r="D1191" s="136">
        <v>42740</v>
      </c>
      <c r="E1191" s="136">
        <v>42821</v>
      </c>
      <c r="F1191" s="136">
        <v>42821</v>
      </c>
      <c r="G1191" s="25">
        <f t="shared" si="67"/>
        <v>81</v>
      </c>
      <c r="H1191" s="373">
        <v>8572.75</v>
      </c>
      <c r="I1191" s="121">
        <f t="shared" si="68"/>
        <v>694392.75</v>
      </c>
      <c r="J1191" s="16"/>
    </row>
    <row r="1192" spans="1:10">
      <c r="A1192" s="23">
        <f t="shared" si="69"/>
        <v>1148</v>
      </c>
      <c r="B1192" s="226"/>
      <c r="C1192" s="226"/>
      <c r="D1192" s="136">
        <v>42748</v>
      </c>
      <c r="E1192" s="136">
        <v>42821</v>
      </c>
      <c r="F1192" s="136">
        <v>42821</v>
      </c>
      <c r="G1192" s="25">
        <f t="shared" si="67"/>
        <v>73</v>
      </c>
      <c r="H1192" s="373">
        <v>9009</v>
      </c>
      <c r="I1192" s="121">
        <f t="shared" si="68"/>
        <v>657657</v>
      </c>
      <c r="J1192" s="16"/>
    </row>
    <row r="1193" spans="1:10">
      <c r="A1193" s="23">
        <f t="shared" si="69"/>
        <v>1149</v>
      </c>
      <c r="B1193" s="226"/>
      <c r="C1193" s="226"/>
      <c r="D1193" s="136">
        <v>42750</v>
      </c>
      <c r="E1193" s="136">
        <v>42821</v>
      </c>
      <c r="F1193" s="136">
        <v>42821</v>
      </c>
      <c r="G1193" s="25">
        <f t="shared" si="67"/>
        <v>71</v>
      </c>
      <c r="H1193" s="373">
        <v>497.68</v>
      </c>
      <c r="I1193" s="121">
        <f t="shared" si="68"/>
        <v>35335.279999999999</v>
      </c>
      <c r="J1193" s="16"/>
    </row>
    <row r="1194" spans="1:10">
      <c r="A1194" s="23">
        <f t="shared" si="69"/>
        <v>1150</v>
      </c>
      <c r="B1194" s="226"/>
      <c r="C1194" s="226"/>
      <c r="D1194" s="136">
        <v>42751</v>
      </c>
      <c r="E1194" s="136">
        <v>42821</v>
      </c>
      <c r="F1194" s="136">
        <v>42821</v>
      </c>
      <c r="G1194" s="25">
        <f t="shared" si="67"/>
        <v>70</v>
      </c>
      <c r="H1194" s="373">
        <v>14253.69</v>
      </c>
      <c r="I1194" s="121">
        <f t="shared" si="68"/>
        <v>997758.3</v>
      </c>
      <c r="J1194" s="16"/>
    </row>
    <row r="1195" spans="1:10">
      <c r="A1195" s="23">
        <f t="shared" si="69"/>
        <v>1151</v>
      </c>
      <c r="B1195" s="226"/>
      <c r="C1195" s="226"/>
      <c r="D1195" s="136">
        <v>42757</v>
      </c>
      <c r="E1195" s="136">
        <v>42821</v>
      </c>
      <c r="F1195" s="136">
        <v>42821</v>
      </c>
      <c r="G1195" s="25">
        <f t="shared" si="67"/>
        <v>64</v>
      </c>
      <c r="H1195" s="373">
        <v>813.19</v>
      </c>
      <c r="I1195" s="121">
        <f t="shared" si="68"/>
        <v>52044.160000000003</v>
      </c>
      <c r="J1195" s="16"/>
    </row>
    <row r="1196" spans="1:10">
      <c r="A1196" s="23">
        <f t="shared" si="69"/>
        <v>1152</v>
      </c>
      <c r="B1196" s="226"/>
      <c r="C1196" s="226"/>
      <c r="D1196" s="136">
        <v>42761</v>
      </c>
      <c r="E1196" s="136">
        <v>42821</v>
      </c>
      <c r="F1196" s="136">
        <v>42821</v>
      </c>
      <c r="G1196" s="25">
        <f t="shared" si="67"/>
        <v>60</v>
      </c>
      <c r="H1196" s="373">
        <v>5893.36</v>
      </c>
      <c r="I1196" s="121">
        <f t="shared" si="68"/>
        <v>353601.6</v>
      </c>
      <c r="J1196" s="16"/>
    </row>
    <row r="1197" spans="1:10">
      <c r="A1197" s="23">
        <f t="shared" si="69"/>
        <v>1153</v>
      </c>
      <c r="B1197" s="226"/>
      <c r="C1197" s="226"/>
      <c r="D1197" s="136">
        <v>42761</v>
      </c>
      <c r="E1197" s="136">
        <v>42821</v>
      </c>
      <c r="F1197" s="136">
        <v>42821</v>
      </c>
      <c r="G1197" s="25">
        <f t="shared" si="67"/>
        <v>60</v>
      </c>
      <c r="H1197" s="373">
        <v>6813.18</v>
      </c>
      <c r="I1197" s="121">
        <f t="shared" si="68"/>
        <v>408790.8</v>
      </c>
      <c r="J1197" s="16"/>
    </row>
    <row r="1198" spans="1:10">
      <c r="A1198" s="23">
        <f t="shared" si="69"/>
        <v>1154</v>
      </c>
      <c r="B1198" s="226"/>
      <c r="C1198" s="226"/>
      <c r="D1198" s="136">
        <v>42761</v>
      </c>
      <c r="E1198" s="136">
        <v>42821</v>
      </c>
      <c r="F1198" s="136">
        <v>42821</v>
      </c>
      <c r="G1198" s="25">
        <f t="shared" si="67"/>
        <v>60</v>
      </c>
      <c r="H1198" s="373">
        <v>6748.06</v>
      </c>
      <c r="I1198" s="121">
        <f t="shared" si="68"/>
        <v>404883.6</v>
      </c>
      <c r="J1198" s="16"/>
    </row>
    <row r="1199" spans="1:10">
      <c r="A1199" s="23">
        <f t="shared" si="69"/>
        <v>1155</v>
      </c>
      <c r="B1199" s="226"/>
      <c r="C1199" s="226"/>
      <c r="D1199" s="136">
        <v>42761</v>
      </c>
      <c r="E1199" s="136">
        <v>42821</v>
      </c>
      <c r="F1199" s="136">
        <v>42821</v>
      </c>
      <c r="G1199" s="25">
        <f t="shared" si="67"/>
        <v>60</v>
      </c>
      <c r="H1199" s="373">
        <v>7782.58</v>
      </c>
      <c r="I1199" s="121">
        <f t="shared" si="68"/>
        <v>466954.8</v>
      </c>
      <c r="J1199" s="16"/>
    </row>
    <row r="1200" spans="1:10">
      <c r="A1200" s="23">
        <f t="shared" si="69"/>
        <v>1156</v>
      </c>
      <c r="B1200" s="226"/>
      <c r="C1200" s="226"/>
      <c r="D1200" s="136">
        <v>42765</v>
      </c>
      <c r="E1200" s="136">
        <v>42821</v>
      </c>
      <c r="F1200" s="136">
        <v>42821</v>
      </c>
      <c r="G1200" s="25">
        <f t="shared" si="67"/>
        <v>56</v>
      </c>
      <c r="H1200" s="373">
        <v>7100.63</v>
      </c>
      <c r="I1200" s="121">
        <f t="shared" si="68"/>
        <v>397635.28</v>
      </c>
      <c r="J1200" s="16"/>
    </row>
    <row r="1201" spans="1:10">
      <c r="A1201" s="23">
        <f t="shared" si="69"/>
        <v>1157</v>
      </c>
      <c r="B1201" s="226"/>
      <c r="C1201" s="226"/>
      <c r="D1201" s="136">
        <v>42765</v>
      </c>
      <c r="E1201" s="136">
        <v>42821</v>
      </c>
      <c r="F1201" s="136">
        <v>42821</v>
      </c>
      <c r="G1201" s="25">
        <f t="shared" si="67"/>
        <v>56</v>
      </c>
      <c r="H1201" s="373">
        <v>7101.68</v>
      </c>
      <c r="I1201" s="121">
        <f t="shared" si="68"/>
        <v>397694.08</v>
      </c>
      <c r="J1201" s="16"/>
    </row>
    <row r="1202" spans="1:10">
      <c r="A1202" s="23">
        <f t="shared" si="69"/>
        <v>1158</v>
      </c>
      <c r="B1202" s="226"/>
      <c r="C1202" s="226"/>
      <c r="D1202" s="136">
        <v>42766</v>
      </c>
      <c r="E1202" s="136">
        <v>42821</v>
      </c>
      <c r="F1202" s="136">
        <v>42821</v>
      </c>
      <c r="G1202" s="25">
        <f t="shared" si="67"/>
        <v>55</v>
      </c>
      <c r="H1202" s="373">
        <v>6532.13</v>
      </c>
      <c r="I1202" s="121">
        <f t="shared" si="68"/>
        <v>359267.15</v>
      </c>
      <c r="J1202" s="16"/>
    </row>
    <row r="1203" spans="1:10">
      <c r="A1203" s="23">
        <f t="shared" si="69"/>
        <v>1159</v>
      </c>
      <c r="B1203" s="226"/>
      <c r="C1203" s="226"/>
      <c r="D1203" s="136">
        <v>42766</v>
      </c>
      <c r="E1203" s="136">
        <v>42821</v>
      </c>
      <c r="F1203" s="136">
        <v>42821</v>
      </c>
      <c r="G1203" s="25">
        <f t="shared" si="67"/>
        <v>55</v>
      </c>
      <c r="H1203" s="373">
        <v>7522.84</v>
      </c>
      <c r="I1203" s="121">
        <f t="shared" si="68"/>
        <v>413756.2</v>
      </c>
      <c r="J1203" s="16"/>
    </row>
    <row r="1204" spans="1:10">
      <c r="A1204" s="23">
        <f t="shared" si="69"/>
        <v>1160</v>
      </c>
      <c r="B1204" s="226"/>
      <c r="C1204" s="226"/>
      <c r="D1204" s="136">
        <v>42767</v>
      </c>
      <c r="E1204" s="136">
        <v>42821</v>
      </c>
      <c r="F1204" s="136">
        <v>42821</v>
      </c>
      <c r="G1204" s="25">
        <f t="shared" si="67"/>
        <v>54</v>
      </c>
      <c r="H1204" s="373">
        <v>7052.63</v>
      </c>
      <c r="I1204" s="121">
        <f t="shared" si="68"/>
        <v>380842.02</v>
      </c>
      <c r="J1204" s="16"/>
    </row>
    <row r="1205" spans="1:10">
      <c r="A1205" s="23">
        <f t="shared" si="69"/>
        <v>1161</v>
      </c>
      <c r="B1205" s="226"/>
      <c r="C1205" s="226"/>
      <c r="D1205" s="136">
        <v>42767</v>
      </c>
      <c r="E1205" s="136">
        <v>42821</v>
      </c>
      <c r="F1205" s="136">
        <v>42821</v>
      </c>
      <c r="G1205" s="25">
        <f t="shared" si="67"/>
        <v>54</v>
      </c>
      <c r="H1205" s="373">
        <v>7047.46</v>
      </c>
      <c r="I1205" s="121">
        <f t="shared" si="68"/>
        <v>380562.84</v>
      </c>
      <c r="J1205" s="16"/>
    </row>
    <row r="1206" spans="1:10">
      <c r="A1206" s="23">
        <f t="shared" si="69"/>
        <v>1162</v>
      </c>
      <c r="B1206" s="226"/>
      <c r="C1206" s="226"/>
      <c r="D1206" s="136">
        <v>42768</v>
      </c>
      <c r="E1206" s="136">
        <v>42821</v>
      </c>
      <c r="F1206" s="136">
        <v>42821</v>
      </c>
      <c r="G1206" s="25">
        <f t="shared" si="67"/>
        <v>53</v>
      </c>
      <c r="H1206" s="373">
        <v>6902.72</v>
      </c>
      <c r="I1206" s="121">
        <f t="shared" si="68"/>
        <v>365844.16</v>
      </c>
      <c r="J1206" s="16"/>
    </row>
    <row r="1207" spans="1:10">
      <c r="A1207" s="23">
        <f t="shared" si="69"/>
        <v>1163</v>
      </c>
      <c r="B1207" s="226"/>
      <c r="C1207" s="226"/>
      <c r="D1207" s="136">
        <v>42768</v>
      </c>
      <c r="E1207" s="136">
        <v>42821</v>
      </c>
      <c r="F1207" s="136">
        <v>42821</v>
      </c>
      <c r="G1207" s="25">
        <f t="shared" si="67"/>
        <v>53</v>
      </c>
      <c r="H1207" s="373">
        <v>7032.96</v>
      </c>
      <c r="I1207" s="121">
        <f t="shared" si="68"/>
        <v>372746.88</v>
      </c>
      <c r="J1207" s="16"/>
    </row>
    <row r="1208" spans="1:10">
      <c r="A1208" s="23">
        <f t="shared" si="69"/>
        <v>1164</v>
      </c>
      <c r="B1208" s="226"/>
      <c r="C1208" s="226"/>
      <c r="D1208" s="136">
        <v>42768</v>
      </c>
      <c r="E1208" s="136">
        <v>42821</v>
      </c>
      <c r="F1208" s="136">
        <v>42821</v>
      </c>
      <c r="G1208" s="25">
        <f t="shared" si="67"/>
        <v>53</v>
      </c>
      <c r="H1208" s="373">
        <v>4055.14</v>
      </c>
      <c r="I1208" s="121">
        <f t="shared" si="68"/>
        <v>214922.42</v>
      </c>
      <c r="J1208" s="16"/>
    </row>
    <row r="1209" spans="1:10">
      <c r="A1209" s="23">
        <f t="shared" si="69"/>
        <v>1165</v>
      </c>
      <c r="B1209" s="226"/>
      <c r="C1209" s="226"/>
      <c r="D1209" s="136">
        <v>42768</v>
      </c>
      <c r="E1209" s="136">
        <v>42821</v>
      </c>
      <c r="F1209" s="136">
        <v>42821</v>
      </c>
      <c r="G1209" s="25">
        <f t="shared" si="67"/>
        <v>53</v>
      </c>
      <c r="H1209" s="373">
        <v>6975.98</v>
      </c>
      <c r="I1209" s="121">
        <f t="shared" si="68"/>
        <v>369726.94</v>
      </c>
      <c r="J1209" s="16"/>
    </row>
    <row r="1210" spans="1:10">
      <c r="A1210" s="23">
        <f t="shared" si="69"/>
        <v>1166</v>
      </c>
      <c r="B1210" s="226"/>
      <c r="C1210" s="226"/>
      <c r="D1210" s="136">
        <v>42768</v>
      </c>
      <c r="E1210" s="136">
        <v>42821</v>
      </c>
      <c r="F1210" s="136">
        <v>42821</v>
      </c>
      <c r="G1210" s="25">
        <f t="shared" si="67"/>
        <v>53</v>
      </c>
      <c r="H1210" s="373">
        <v>7049.24</v>
      </c>
      <c r="I1210" s="121">
        <f t="shared" si="68"/>
        <v>373609.72</v>
      </c>
      <c r="J1210" s="16"/>
    </row>
    <row r="1211" spans="1:10">
      <c r="A1211" s="23">
        <f t="shared" si="69"/>
        <v>1167</v>
      </c>
      <c r="B1211" s="226"/>
      <c r="C1211" s="226"/>
      <c r="D1211" s="136">
        <v>42768</v>
      </c>
      <c r="E1211" s="136">
        <v>42821</v>
      </c>
      <c r="F1211" s="136">
        <v>42821</v>
      </c>
      <c r="G1211" s="25">
        <f t="shared" si="67"/>
        <v>53</v>
      </c>
      <c r="H1211" s="373">
        <v>498.29</v>
      </c>
      <c r="I1211" s="121">
        <f t="shared" si="68"/>
        <v>26409.37</v>
      </c>
      <c r="J1211" s="16"/>
    </row>
    <row r="1212" spans="1:10">
      <c r="A1212" s="23">
        <f t="shared" si="69"/>
        <v>1168</v>
      </c>
      <c r="B1212" s="226"/>
      <c r="C1212" s="226"/>
      <c r="D1212" s="136">
        <v>42768</v>
      </c>
      <c r="E1212" s="136">
        <v>42821</v>
      </c>
      <c r="F1212" s="136">
        <v>42821</v>
      </c>
      <c r="G1212" s="25">
        <f t="shared" si="67"/>
        <v>53</v>
      </c>
      <c r="H1212" s="373">
        <v>7049.24</v>
      </c>
      <c r="I1212" s="121">
        <f t="shared" si="68"/>
        <v>373609.72</v>
      </c>
      <c r="J1212" s="16"/>
    </row>
    <row r="1213" spans="1:10">
      <c r="A1213" s="23">
        <f>A1212+1</f>
        <v>1169</v>
      </c>
      <c r="B1213" s="226"/>
      <c r="C1213" s="226"/>
      <c r="D1213" s="136">
        <v>42768</v>
      </c>
      <c r="E1213" s="136">
        <v>42821</v>
      </c>
      <c r="F1213" s="136">
        <v>42821</v>
      </c>
      <c r="G1213" s="25">
        <f t="shared" ref="G1213:G1274" si="70">F1213-D1213</f>
        <v>53</v>
      </c>
      <c r="H1213" s="373">
        <v>7049.24</v>
      </c>
      <c r="I1213" s="121">
        <f t="shared" ref="I1213:I1274" si="71">ROUND(G1213*H1213,2)</f>
        <v>373609.72</v>
      </c>
      <c r="J1213" s="16"/>
    </row>
    <row r="1214" spans="1:10">
      <c r="A1214" s="23">
        <f t="shared" ref="A1214:A1275" si="72">A1213+1</f>
        <v>1170</v>
      </c>
      <c r="B1214" s="226"/>
      <c r="C1214" s="226"/>
      <c r="D1214" s="136">
        <v>42768</v>
      </c>
      <c r="E1214" s="136">
        <v>42821</v>
      </c>
      <c r="F1214" s="136">
        <v>42821</v>
      </c>
      <c r="G1214" s="25">
        <f t="shared" si="70"/>
        <v>53</v>
      </c>
      <c r="H1214" s="373">
        <v>6620.75</v>
      </c>
      <c r="I1214" s="121">
        <f t="shared" si="71"/>
        <v>350899.75</v>
      </c>
      <c r="J1214" s="16"/>
    </row>
    <row r="1215" spans="1:10">
      <c r="A1215" s="23">
        <f t="shared" si="72"/>
        <v>1171</v>
      </c>
      <c r="B1215" s="226"/>
      <c r="C1215" s="226"/>
      <c r="D1215" s="136">
        <v>42768</v>
      </c>
      <c r="E1215" s="136">
        <v>42821</v>
      </c>
      <c r="F1215" s="136">
        <v>42821</v>
      </c>
      <c r="G1215" s="25">
        <f t="shared" si="70"/>
        <v>53</v>
      </c>
      <c r="H1215" s="373">
        <v>7590.18</v>
      </c>
      <c r="I1215" s="121">
        <f t="shared" si="71"/>
        <v>402279.54</v>
      </c>
      <c r="J1215" s="16"/>
    </row>
    <row r="1216" spans="1:10">
      <c r="A1216" s="23">
        <f t="shared" si="72"/>
        <v>1172</v>
      </c>
      <c r="B1216" s="226"/>
      <c r="C1216" s="226"/>
      <c r="D1216" s="136">
        <v>42768</v>
      </c>
      <c r="E1216" s="136">
        <v>42821</v>
      </c>
      <c r="F1216" s="136">
        <v>42821</v>
      </c>
      <c r="G1216" s="25">
        <f t="shared" si="70"/>
        <v>53</v>
      </c>
      <c r="H1216" s="373">
        <v>7782.58</v>
      </c>
      <c r="I1216" s="121">
        <f t="shared" si="71"/>
        <v>412476.74</v>
      </c>
      <c r="J1216" s="16"/>
    </row>
    <row r="1217" spans="1:10">
      <c r="A1217" s="23">
        <f t="shared" si="72"/>
        <v>1173</v>
      </c>
      <c r="B1217" s="226"/>
      <c r="C1217" s="226"/>
      <c r="D1217" s="136">
        <v>42769</v>
      </c>
      <c r="E1217" s="136">
        <v>42821</v>
      </c>
      <c r="F1217" s="136">
        <v>42821</v>
      </c>
      <c r="G1217" s="25">
        <f t="shared" si="70"/>
        <v>52</v>
      </c>
      <c r="H1217" s="373">
        <v>8582.0300000000007</v>
      </c>
      <c r="I1217" s="121">
        <f t="shared" si="71"/>
        <v>446265.56</v>
      </c>
      <c r="J1217" s="16"/>
    </row>
    <row r="1218" spans="1:10">
      <c r="A1218" s="23">
        <f t="shared" si="72"/>
        <v>1174</v>
      </c>
      <c r="B1218" s="226"/>
      <c r="C1218" s="226"/>
      <c r="D1218" s="136">
        <v>42769</v>
      </c>
      <c r="E1218" s="136">
        <v>42821</v>
      </c>
      <c r="F1218" s="136">
        <v>42821</v>
      </c>
      <c r="G1218" s="25">
        <f t="shared" si="70"/>
        <v>52</v>
      </c>
      <c r="H1218" s="373">
        <v>7753.72</v>
      </c>
      <c r="I1218" s="121">
        <f t="shared" si="71"/>
        <v>403193.44</v>
      </c>
      <c r="J1218" s="16"/>
    </row>
    <row r="1219" spans="1:10">
      <c r="A1219" s="23">
        <f t="shared" si="72"/>
        <v>1175</v>
      </c>
      <c r="B1219" s="226"/>
      <c r="C1219" s="226"/>
      <c r="D1219" s="136">
        <v>42769</v>
      </c>
      <c r="E1219" s="136">
        <v>42821</v>
      </c>
      <c r="F1219" s="136">
        <v>42821</v>
      </c>
      <c r="G1219" s="25">
        <f t="shared" si="70"/>
        <v>52</v>
      </c>
      <c r="H1219" s="373">
        <v>7734.48</v>
      </c>
      <c r="I1219" s="121">
        <f t="shared" si="71"/>
        <v>402192.96</v>
      </c>
      <c r="J1219" s="16"/>
    </row>
    <row r="1220" spans="1:10">
      <c r="A1220" s="23">
        <f t="shared" si="72"/>
        <v>1176</v>
      </c>
      <c r="B1220" s="226"/>
      <c r="C1220" s="226"/>
      <c r="D1220" s="136">
        <v>42770</v>
      </c>
      <c r="E1220" s="136">
        <v>42821</v>
      </c>
      <c r="F1220" s="136">
        <v>42821</v>
      </c>
      <c r="G1220" s="25">
        <f t="shared" si="70"/>
        <v>51</v>
      </c>
      <c r="H1220" s="373">
        <v>14478.85</v>
      </c>
      <c r="I1220" s="121">
        <f t="shared" si="71"/>
        <v>738421.35</v>
      </c>
      <c r="J1220" s="16"/>
    </row>
    <row r="1221" spans="1:10">
      <c r="A1221" s="23">
        <f t="shared" si="72"/>
        <v>1177</v>
      </c>
      <c r="B1221" s="226"/>
      <c r="C1221" s="226"/>
      <c r="D1221" s="136">
        <v>42770</v>
      </c>
      <c r="E1221" s="136">
        <v>42821</v>
      </c>
      <c r="F1221" s="136">
        <v>42821</v>
      </c>
      <c r="G1221" s="25">
        <f t="shared" si="70"/>
        <v>51</v>
      </c>
      <c r="H1221" s="373">
        <v>14358</v>
      </c>
      <c r="I1221" s="121">
        <f t="shared" si="71"/>
        <v>732258</v>
      </c>
      <c r="J1221" s="16"/>
    </row>
    <row r="1222" spans="1:10">
      <c r="A1222" s="23">
        <f t="shared" si="72"/>
        <v>1178</v>
      </c>
      <c r="B1222" s="226"/>
      <c r="C1222" s="226"/>
      <c r="D1222" s="136">
        <v>42772</v>
      </c>
      <c r="E1222" s="136">
        <v>42821</v>
      </c>
      <c r="F1222" s="136">
        <v>42821</v>
      </c>
      <c r="G1222" s="25">
        <f t="shared" si="70"/>
        <v>49</v>
      </c>
      <c r="H1222" s="373">
        <v>5935.73</v>
      </c>
      <c r="I1222" s="121">
        <f t="shared" si="71"/>
        <v>290850.77</v>
      </c>
      <c r="J1222" s="16"/>
    </row>
    <row r="1223" spans="1:10">
      <c r="A1223" s="23">
        <f t="shared" si="72"/>
        <v>1179</v>
      </c>
      <c r="B1223" s="226"/>
      <c r="C1223" s="226"/>
      <c r="D1223" s="136">
        <v>42772</v>
      </c>
      <c r="E1223" s="136">
        <v>42821</v>
      </c>
      <c r="F1223" s="136">
        <v>42821</v>
      </c>
      <c r="G1223" s="25">
        <f t="shared" si="70"/>
        <v>49</v>
      </c>
      <c r="H1223" s="373">
        <v>7016.09</v>
      </c>
      <c r="I1223" s="121">
        <f t="shared" si="71"/>
        <v>343788.41</v>
      </c>
      <c r="J1223" s="16"/>
    </row>
    <row r="1224" spans="1:10">
      <c r="A1224" s="23">
        <f t="shared" si="72"/>
        <v>1180</v>
      </c>
      <c r="B1224" s="226"/>
      <c r="C1224" s="226"/>
      <c r="D1224" s="136">
        <v>42773</v>
      </c>
      <c r="E1224" s="136">
        <v>42821</v>
      </c>
      <c r="F1224" s="136">
        <v>42821</v>
      </c>
      <c r="G1224" s="25">
        <f t="shared" si="70"/>
        <v>48</v>
      </c>
      <c r="H1224" s="373">
        <v>5494.23</v>
      </c>
      <c r="I1224" s="121">
        <f t="shared" si="71"/>
        <v>263723.03999999998</v>
      </c>
      <c r="J1224" s="16"/>
    </row>
    <row r="1225" spans="1:10">
      <c r="A1225" s="23">
        <f t="shared" si="72"/>
        <v>1181</v>
      </c>
      <c r="B1225" s="226"/>
      <c r="C1225" s="226"/>
      <c r="D1225" s="136">
        <v>42773</v>
      </c>
      <c r="E1225" s="136">
        <v>42821</v>
      </c>
      <c r="F1225" s="136">
        <v>42821</v>
      </c>
      <c r="G1225" s="25">
        <f t="shared" si="70"/>
        <v>48</v>
      </c>
      <c r="H1225" s="373">
        <v>7154.35</v>
      </c>
      <c r="I1225" s="121">
        <f t="shared" si="71"/>
        <v>343408.8</v>
      </c>
      <c r="J1225" s="16"/>
    </row>
    <row r="1226" spans="1:10">
      <c r="A1226" s="23">
        <f t="shared" si="72"/>
        <v>1182</v>
      </c>
      <c r="B1226" s="226"/>
      <c r="C1226" s="226"/>
      <c r="D1226" s="136">
        <v>42774</v>
      </c>
      <c r="E1226" s="136">
        <v>42821</v>
      </c>
      <c r="F1226" s="136">
        <v>42821</v>
      </c>
      <c r="G1226" s="25">
        <f t="shared" si="70"/>
        <v>47</v>
      </c>
      <c r="H1226" s="373">
        <v>5935.35</v>
      </c>
      <c r="I1226" s="121">
        <f t="shared" si="71"/>
        <v>278961.45</v>
      </c>
      <c r="J1226" s="16"/>
    </row>
    <row r="1227" spans="1:10">
      <c r="A1227" s="23">
        <f t="shared" si="72"/>
        <v>1183</v>
      </c>
      <c r="B1227" s="226"/>
      <c r="C1227" s="226"/>
      <c r="D1227" s="136">
        <v>42774</v>
      </c>
      <c r="E1227" s="136">
        <v>42821</v>
      </c>
      <c r="F1227" s="136">
        <v>42821</v>
      </c>
      <c r="G1227" s="25">
        <f t="shared" si="70"/>
        <v>47</v>
      </c>
      <c r="H1227" s="373">
        <v>5932.67</v>
      </c>
      <c r="I1227" s="121">
        <f t="shared" si="71"/>
        <v>278835.49</v>
      </c>
      <c r="J1227" s="16"/>
    </row>
    <row r="1228" spans="1:10">
      <c r="A1228" s="23">
        <f t="shared" si="72"/>
        <v>1184</v>
      </c>
      <c r="B1228" s="226"/>
      <c r="C1228" s="226"/>
      <c r="D1228" s="136">
        <v>42774</v>
      </c>
      <c r="E1228" s="136">
        <v>42821</v>
      </c>
      <c r="F1228" s="136">
        <v>42821</v>
      </c>
      <c r="G1228" s="25">
        <f t="shared" si="70"/>
        <v>47</v>
      </c>
      <c r="H1228" s="373">
        <v>5931.9</v>
      </c>
      <c r="I1228" s="121">
        <f t="shared" si="71"/>
        <v>278799.3</v>
      </c>
      <c r="J1228" s="16"/>
    </row>
    <row r="1229" spans="1:10">
      <c r="A1229" s="23">
        <f t="shared" si="72"/>
        <v>1185</v>
      </c>
      <c r="B1229" s="226"/>
      <c r="C1229" s="226"/>
      <c r="D1229" s="136">
        <v>42774</v>
      </c>
      <c r="E1229" s="136">
        <v>42821</v>
      </c>
      <c r="F1229" s="136">
        <v>42821</v>
      </c>
      <c r="G1229" s="25">
        <f t="shared" si="70"/>
        <v>47</v>
      </c>
      <c r="H1229" s="373">
        <v>5119.55</v>
      </c>
      <c r="I1229" s="121">
        <f t="shared" si="71"/>
        <v>240618.85</v>
      </c>
      <c r="J1229" s="16"/>
    </row>
    <row r="1230" spans="1:10">
      <c r="A1230" s="23">
        <f t="shared" si="72"/>
        <v>1186</v>
      </c>
      <c r="B1230" s="226"/>
      <c r="C1230" s="226"/>
      <c r="D1230" s="136">
        <v>42774</v>
      </c>
      <c r="E1230" s="136">
        <v>42821</v>
      </c>
      <c r="F1230" s="136">
        <v>42821</v>
      </c>
      <c r="G1230" s="25">
        <f t="shared" si="70"/>
        <v>47</v>
      </c>
      <c r="H1230" s="373">
        <v>5494.23</v>
      </c>
      <c r="I1230" s="121">
        <f t="shared" si="71"/>
        <v>258228.81</v>
      </c>
      <c r="J1230" s="16"/>
    </row>
    <row r="1231" spans="1:10">
      <c r="A1231" s="23">
        <f t="shared" si="72"/>
        <v>1187</v>
      </c>
      <c r="B1231" s="226"/>
      <c r="C1231" s="226"/>
      <c r="D1231" s="136">
        <v>42774</v>
      </c>
      <c r="E1231" s="136">
        <v>42821</v>
      </c>
      <c r="F1231" s="136">
        <v>42821</v>
      </c>
      <c r="G1231" s="25">
        <f t="shared" si="70"/>
        <v>47</v>
      </c>
      <c r="H1231" s="373">
        <v>5545.91</v>
      </c>
      <c r="I1231" s="121">
        <f t="shared" si="71"/>
        <v>260657.77</v>
      </c>
      <c r="J1231" s="16"/>
    </row>
    <row r="1232" spans="1:10">
      <c r="A1232" s="23">
        <f t="shared" si="72"/>
        <v>1188</v>
      </c>
      <c r="B1232" s="226"/>
      <c r="C1232" s="226"/>
      <c r="D1232" s="136">
        <v>42774</v>
      </c>
      <c r="E1232" s="136">
        <v>42821</v>
      </c>
      <c r="F1232" s="136">
        <v>42821</v>
      </c>
      <c r="G1232" s="25">
        <f t="shared" si="70"/>
        <v>47</v>
      </c>
      <c r="H1232" s="373">
        <v>5029.1099999999997</v>
      </c>
      <c r="I1232" s="121">
        <f t="shared" si="71"/>
        <v>236368.17</v>
      </c>
      <c r="J1232" s="16"/>
    </row>
    <row r="1233" spans="1:10">
      <c r="A1233" s="23">
        <f t="shared" si="72"/>
        <v>1189</v>
      </c>
      <c r="B1233" s="226"/>
      <c r="C1233" s="226"/>
      <c r="D1233" s="136">
        <v>42774</v>
      </c>
      <c r="E1233" s="136">
        <v>42821</v>
      </c>
      <c r="F1233" s="136">
        <v>42821</v>
      </c>
      <c r="G1233" s="25">
        <f t="shared" si="70"/>
        <v>47</v>
      </c>
      <c r="H1233" s="373">
        <v>5016.1900000000005</v>
      </c>
      <c r="I1233" s="121">
        <f t="shared" si="71"/>
        <v>235760.93</v>
      </c>
      <c r="J1233" s="16"/>
    </row>
    <row r="1234" spans="1:10">
      <c r="A1234" s="23">
        <f t="shared" si="72"/>
        <v>1190</v>
      </c>
      <c r="B1234" s="226"/>
      <c r="C1234" s="226"/>
      <c r="D1234" s="136">
        <v>42774</v>
      </c>
      <c r="E1234" s="136">
        <v>42821</v>
      </c>
      <c r="F1234" s="136">
        <v>42821</v>
      </c>
      <c r="G1234" s="25">
        <f t="shared" si="70"/>
        <v>47</v>
      </c>
      <c r="H1234" s="373">
        <v>5407.02</v>
      </c>
      <c r="I1234" s="121">
        <f t="shared" si="71"/>
        <v>254129.94</v>
      </c>
      <c r="J1234" s="16"/>
    </row>
    <row r="1235" spans="1:10">
      <c r="A1235" s="23">
        <f t="shared" si="72"/>
        <v>1191</v>
      </c>
      <c r="B1235" s="226"/>
      <c r="C1235" s="226"/>
      <c r="D1235" s="136">
        <v>42774</v>
      </c>
      <c r="E1235" s="136">
        <v>42821</v>
      </c>
      <c r="F1235" s="136">
        <v>42821</v>
      </c>
      <c r="G1235" s="25">
        <f t="shared" si="70"/>
        <v>47</v>
      </c>
      <c r="H1235" s="373">
        <v>7009.06</v>
      </c>
      <c r="I1235" s="121">
        <f t="shared" si="71"/>
        <v>329425.82</v>
      </c>
      <c r="J1235" s="16"/>
    </row>
    <row r="1236" spans="1:10">
      <c r="A1236" s="23">
        <f t="shared" si="72"/>
        <v>1192</v>
      </c>
      <c r="B1236" s="226"/>
      <c r="C1236" s="226"/>
      <c r="D1236" s="136">
        <v>42774</v>
      </c>
      <c r="E1236" s="136">
        <v>42821</v>
      </c>
      <c r="F1236" s="136">
        <v>42821</v>
      </c>
      <c r="G1236" s="25">
        <f t="shared" si="70"/>
        <v>47</v>
      </c>
      <c r="H1236" s="373">
        <v>7009.06</v>
      </c>
      <c r="I1236" s="121">
        <f t="shared" si="71"/>
        <v>329425.82</v>
      </c>
      <c r="J1236" s="16"/>
    </row>
    <row r="1237" spans="1:10">
      <c r="A1237" s="23">
        <f t="shared" si="72"/>
        <v>1193</v>
      </c>
      <c r="B1237" s="226"/>
      <c r="C1237" s="226"/>
      <c r="D1237" s="136">
        <v>42774</v>
      </c>
      <c r="E1237" s="136">
        <v>42821</v>
      </c>
      <c r="F1237" s="136">
        <v>42821</v>
      </c>
      <c r="G1237" s="25">
        <f t="shared" si="70"/>
        <v>47</v>
      </c>
      <c r="H1237" s="373">
        <v>6996.33</v>
      </c>
      <c r="I1237" s="121">
        <f t="shared" si="71"/>
        <v>328827.51</v>
      </c>
      <c r="J1237" s="16"/>
    </row>
    <row r="1238" spans="1:10">
      <c r="A1238" s="23">
        <f t="shared" si="72"/>
        <v>1194</v>
      </c>
      <c r="B1238" s="226"/>
      <c r="C1238" s="226"/>
      <c r="D1238" s="136">
        <v>42774</v>
      </c>
      <c r="E1238" s="136">
        <v>42821</v>
      </c>
      <c r="F1238" s="136">
        <v>42821</v>
      </c>
      <c r="G1238" s="25">
        <f t="shared" si="70"/>
        <v>47</v>
      </c>
      <c r="H1238" s="373">
        <v>6161.98</v>
      </c>
      <c r="I1238" s="121">
        <f t="shared" si="71"/>
        <v>289613.06</v>
      </c>
      <c r="J1238" s="16"/>
    </row>
    <row r="1239" spans="1:10">
      <c r="A1239" s="23">
        <f t="shared" si="72"/>
        <v>1195</v>
      </c>
      <c r="B1239" s="226"/>
      <c r="C1239" s="226"/>
      <c r="D1239" s="136">
        <v>42774</v>
      </c>
      <c r="E1239" s="136">
        <v>42821</v>
      </c>
      <c r="F1239" s="136">
        <v>42821</v>
      </c>
      <c r="G1239" s="25">
        <f t="shared" si="70"/>
        <v>47</v>
      </c>
      <c r="H1239" s="373">
        <v>6088.72</v>
      </c>
      <c r="I1239" s="121">
        <f t="shared" si="71"/>
        <v>286169.84000000003</v>
      </c>
      <c r="J1239" s="16"/>
    </row>
    <row r="1240" spans="1:10">
      <c r="A1240" s="23">
        <f t="shared" si="72"/>
        <v>1196</v>
      </c>
      <c r="B1240" s="226"/>
      <c r="C1240" s="226"/>
      <c r="D1240" s="136">
        <v>42774</v>
      </c>
      <c r="E1240" s="136">
        <v>42821</v>
      </c>
      <c r="F1240" s="136">
        <v>42821</v>
      </c>
      <c r="G1240" s="25">
        <f t="shared" si="70"/>
        <v>47</v>
      </c>
      <c r="H1240" s="373">
        <v>6837.6</v>
      </c>
      <c r="I1240" s="121">
        <f t="shared" si="71"/>
        <v>321367.2</v>
      </c>
      <c r="J1240" s="16"/>
    </row>
    <row r="1241" spans="1:10">
      <c r="A1241" s="23">
        <f t="shared" si="72"/>
        <v>1197</v>
      </c>
      <c r="B1241" s="226"/>
      <c r="C1241" s="226"/>
      <c r="D1241" s="136">
        <v>42774</v>
      </c>
      <c r="E1241" s="136">
        <v>42821</v>
      </c>
      <c r="F1241" s="136">
        <v>42821</v>
      </c>
      <c r="G1241" s="25">
        <f t="shared" si="70"/>
        <v>47</v>
      </c>
      <c r="H1241" s="373">
        <v>6764.34</v>
      </c>
      <c r="I1241" s="121">
        <f t="shared" si="71"/>
        <v>317923.98</v>
      </c>
      <c r="J1241" s="16"/>
    </row>
    <row r="1242" spans="1:10">
      <c r="A1242" s="23">
        <f t="shared" si="72"/>
        <v>1198</v>
      </c>
      <c r="B1242" s="226"/>
      <c r="C1242" s="226"/>
      <c r="D1242" s="136">
        <v>42774</v>
      </c>
      <c r="E1242" s="136">
        <v>42821</v>
      </c>
      <c r="F1242" s="136">
        <v>42821</v>
      </c>
      <c r="G1242" s="25">
        <f t="shared" si="70"/>
        <v>47</v>
      </c>
      <c r="H1242" s="373">
        <v>6161.98</v>
      </c>
      <c r="I1242" s="121">
        <f t="shared" si="71"/>
        <v>289613.06</v>
      </c>
      <c r="J1242" s="16"/>
    </row>
    <row r="1243" spans="1:10">
      <c r="A1243" s="23">
        <f t="shared" si="72"/>
        <v>1199</v>
      </c>
      <c r="B1243" s="226"/>
      <c r="C1243" s="226"/>
      <c r="D1243" s="136">
        <v>42774</v>
      </c>
      <c r="E1243" s="136">
        <v>42821</v>
      </c>
      <c r="F1243" s="136">
        <v>42821</v>
      </c>
      <c r="G1243" s="25">
        <f t="shared" si="70"/>
        <v>47</v>
      </c>
      <c r="H1243" s="373">
        <v>7053.31</v>
      </c>
      <c r="I1243" s="121">
        <f t="shared" si="71"/>
        <v>331505.57</v>
      </c>
      <c r="J1243" s="16"/>
    </row>
    <row r="1244" spans="1:10">
      <c r="A1244" s="23">
        <f t="shared" si="72"/>
        <v>1200</v>
      </c>
      <c r="B1244" s="226"/>
      <c r="C1244" s="226"/>
      <c r="D1244" s="136">
        <v>42774</v>
      </c>
      <c r="E1244" s="136">
        <v>42821</v>
      </c>
      <c r="F1244" s="136">
        <v>42821</v>
      </c>
      <c r="G1244" s="25">
        <f t="shared" si="70"/>
        <v>47</v>
      </c>
      <c r="H1244" s="373">
        <v>3264.14</v>
      </c>
      <c r="I1244" s="121">
        <f t="shared" si="71"/>
        <v>153414.57999999999</v>
      </c>
      <c r="J1244" s="16"/>
    </row>
    <row r="1245" spans="1:10">
      <c r="A1245" s="23">
        <f t="shared" si="72"/>
        <v>1201</v>
      </c>
      <c r="B1245" s="226"/>
      <c r="C1245" s="226"/>
      <c r="D1245" s="136">
        <v>42774</v>
      </c>
      <c r="E1245" s="136">
        <v>42821</v>
      </c>
      <c r="F1245" s="136">
        <v>42821</v>
      </c>
      <c r="G1245" s="25">
        <f t="shared" si="70"/>
        <v>47</v>
      </c>
      <c r="H1245" s="373">
        <v>6910.86</v>
      </c>
      <c r="I1245" s="121">
        <f t="shared" si="71"/>
        <v>324810.42</v>
      </c>
      <c r="J1245" s="16"/>
    </row>
    <row r="1246" spans="1:10">
      <c r="A1246" s="23">
        <f t="shared" si="72"/>
        <v>1202</v>
      </c>
      <c r="B1246" s="226"/>
      <c r="C1246" s="226"/>
      <c r="D1246" s="136">
        <v>42774</v>
      </c>
      <c r="E1246" s="136">
        <v>42821</v>
      </c>
      <c r="F1246" s="136">
        <v>42821</v>
      </c>
      <c r="G1246" s="25">
        <f t="shared" si="70"/>
        <v>47</v>
      </c>
      <c r="H1246" s="373">
        <v>6764.34</v>
      </c>
      <c r="I1246" s="121">
        <f t="shared" si="71"/>
        <v>317923.98</v>
      </c>
      <c r="J1246" s="16"/>
    </row>
    <row r="1247" spans="1:10">
      <c r="A1247" s="23">
        <f t="shared" si="72"/>
        <v>1203</v>
      </c>
      <c r="B1247" s="226"/>
      <c r="C1247" s="226"/>
      <c r="D1247" s="136">
        <v>42774</v>
      </c>
      <c r="E1247" s="136">
        <v>42821</v>
      </c>
      <c r="F1247" s="136">
        <v>42821</v>
      </c>
      <c r="G1247" s="25">
        <f t="shared" si="70"/>
        <v>47</v>
      </c>
      <c r="H1247" s="373">
        <v>7542.08</v>
      </c>
      <c r="I1247" s="121">
        <f t="shared" si="71"/>
        <v>354477.76</v>
      </c>
      <c r="J1247" s="16"/>
    </row>
    <row r="1248" spans="1:10">
      <c r="A1248" s="23">
        <f t="shared" si="72"/>
        <v>1204</v>
      </c>
      <c r="B1248" s="226"/>
      <c r="C1248" s="226"/>
      <c r="D1248" s="136">
        <v>42774</v>
      </c>
      <c r="E1248" s="136">
        <v>42821</v>
      </c>
      <c r="F1248" s="136">
        <v>42821</v>
      </c>
      <c r="G1248" s="25">
        <f t="shared" si="70"/>
        <v>47</v>
      </c>
      <c r="H1248" s="373">
        <v>7609.42</v>
      </c>
      <c r="I1248" s="121">
        <f t="shared" si="71"/>
        <v>357642.74</v>
      </c>
      <c r="J1248" s="16"/>
    </row>
    <row r="1249" spans="1:10">
      <c r="A1249" s="23">
        <f t="shared" si="72"/>
        <v>1205</v>
      </c>
      <c r="B1249" s="226"/>
      <c r="C1249" s="226"/>
      <c r="D1249" s="136">
        <v>42774</v>
      </c>
      <c r="E1249" s="136">
        <v>42821</v>
      </c>
      <c r="F1249" s="136">
        <v>42821</v>
      </c>
      <c r="G1249" s="25">
        <f t="shared" si="70"/>
        <v>47</v>
      </c>
      <c r="H1249" s="373">
        <v>7542.08</v>
      </c>
      <c r="I1249" s="121">
        <f t="shared" si="71"/>
        <v>354477.76</v>
      </c>
      <c r="J1249" s="16"/>
    </row>
    <row r="1250" spans="1:10">
      <c r="A1250" s="23">
        <f t="shared" si="72"/>
        <v>1206</v>
      </c>
      <c r="B1250" s="226"/>
      <c r="C1250" s="226"/>
      <c r="D1250" s="136">
        <v>42774</v>
      </c>
      <c r="E1250" s="136">
        <v>42821</v>
      </c>
      <c r="F1250" s="136">
        <v>42821</v>
      </c>
      <c r="G1250" s="25">
        <f t="shared" si="70"/>
        <v>47</v>
      </c>
      <c r="H1250" s="373">
        <v>7619.04</v>
      </c>
      <c r="I1250" s="121">
        <f t="shared" si="71"/>
        <v>358094.88</v>
      </c>
      <c r="J1250" s="16"/>
    </row>
    <row r="1251" spans="1:10">
      <c r="A1251" s="23">
        <f t="shared" si="72"/>
        <v>1207</v>
      </c>
      <c r="B1251" s="226"/>
      <c r="C1251" s="226"/>
      <c r="D1251" s="136">
        <v>42775</v>
      </c>
      <c r="E1251" s="136">
        <v>42821</v>
      </c>
      <c r="F1251" s="136">
        <v>42821</v>
      </c>
      <c r="G1251" s="25">
        <f t="shared" si="70"/>
        <v>46</v>
      </c>
      <c r="H1251" s="373">
        <v>14930.53</v>
      </c>
      <c r="I1251" s="121">
        <f t="shared" si="71"/>
        <v>686804.38</v>
      </c>
      <c r="J1251" s="16"/>
    </row>
    <row r="1252" spans="1:10">
      <c r="A1252" s="23">
        <f t="shared" si="72"/>
        <v>1208</v>
      </c>
      <c r="B1252" s="226"/>
      <c r="C1252" s="226"/>
      <c r="D1252" s="136">
        <v>42775</v>
      </c>
      <c r="E1252" s="136">
        <v>42821</v>
      </c>
      <c r="F1252" s="136">
        <v>42821</v>
      </c>
      <c r="G1252" s="25">
        <f t="shared" si="70"/>
        <v>46</v>
      </c>
      <c r="H1252" s="373">
        <v>14466.9</v>
      </c>
      <c r="I1252" s="121">
        <f t="shared" si="71"/>
        <v>665477.4</v>
      </c>
      <c r="J1252" s="16"/>
    </row>
    <row r="1253" spans="1:10">
      <c r="A1253" s="23">
        <f t="shared" si="72"/>
        <v>1209</v>
      </c>
      <c r="B1253" s="226"/>
      <c r="C1253" s="226"/>
      <c r="D1253" s="136">
        <v>42775</v>
      </c>
      <c r="E1253" s="136">
        <v>42821</v>
      </c>
      <c r="F1253" s="136">
        <v>42821</v>
      </c>
      <c r="G1253" s="25">
        <f t="shared" si="70"/>
        <v>46</v>
      </c>
      <c r="H1253" s="373">
        <v>14356.16</v>
      </c>
      <c r="I1253" s="121">
        <f t="shared" si="71"/>
        <v>660383.36</v>
      </c>
      <c r="J1253" s="16"/>
    </row>
    <row r="1254" spans="1:10">
      <c r="A1254" s="23">
        <f t="shared" si="72"/>
        <v>1210</v>
      </c>
      <c r="B1254" s="226"/>
      <c r="C1254" s="226"/>
      <c r="D1254" s="136">
        <v>42775</v>
      </c>
      <c r="E1254" s="136">
        <v>42821</v>
      </c>
      <c r="F1254" s="136">
        <v>42821</v>
      </c>
      <c r="G1254" s="25">
        <f t="shared" si="70"/>
        <v>46</v>
      </c>
      <c r="H1254" s="373">
        <v>7044.64</v>
      </c>
      <c r="I1254" s="121">
        <f t="shared" si="71"/>
        <v>324053.44</v>
      </c>
      <c r="J1254" s="16"/>
    </row>
    <row r="1255" spans="1:10">
      <c r="A1255" s="23">
        <f t="shared" si="72"/>
        <v>1211</v>
      </c>
      <c r="B1255" s="226"/>
      <c r="C1255" s="226"/>
      <c r="D1255" s="136">
        <v>42775</v>
      </c>
      <c r="E1255" s="136">
        <v>42821</v>
      </c>
      <c r="F1255" s="136">
        <v>42821</v>
      </c>
      <c r="G1255" s="25">
        <f t="shared" si="70"/>
        <v>46</v>
      </c>
      <c r="H1255" s="373">
        <v>7112.54</v>
      </c>
      <c r="I1255" s="121">
        <f t="shared" si="71"/>
        <v>327176.84000000003</v>
      </c>
      <c r="J1255" s="16"/>
    </row>
    <row r="1256" spans="1:10">
      <c r="A1256" s="23">
        <f t="shared" si="72"/>
        <v>1212</v>
      </c>
      <c r="B1256" s="226"/>
      <c r="C1256" s="226"/>
      <c r="D1256" s="136">
        <v>42775</v>
      </c>
      <c r="E1256" s="136">
        <v>42821</v>
      </c>
      <c r="F1256" s="136">
        <v>42821</v>
      </c>
      <c r="G1256" s="25">
        <f t="shared" si="70"/>
        <v>46</v>
      </c>
      <c r="H1256" s="373">
        <v>7503.6</v>
      </c>
      <c r="I1256" s="121">
        <f t="shared" si="71"/>
        <v>345165.6</v>
      </c>
      <c r="J1256" s="16"/>
    </row>
    <row r="1257" spans="1:10">
      <c r="A1257" s="23">
        <f t="shared" si="72"/>
        <v>1213</v>
      </c>
      <c r="B1257" s="226"/>
      <c r="C1257" s="226"/>
      <c r="D1257" s="136">
        <v>42775</v>
      </c>
      <c r="E1257" s="136">
        <v>42821</v>
      </c>
      <c r="F1257" s="136">
        <v>42821</v>
      </c>
      <c r="G1257" s="25">
        <f t="shared" si="70"/>
        <v>46</v>
      </c>
      <c r="H1257" s="373">
        <v>7522.84</v>
      </c>
      <c r="I1257" s="121">
        <f t="shared" si="71"/>
        <v>346050.64</v>
      </c>
      <c r="J1257" s="16"/>
    </row>
    <row r="1258" spans="1:10">
      <c r="A1258" s="23">
        <f t="shared" si="72"/>
        <v>1214</v>
      </c>
      <c r="B1258" s="226"/>
      <c r="C1258" s="226"/>
      <c r="D1258" s="136">
        <v>42775</v>
      </c>
      <c r="E1258" s="136">
        <v>42821</v>
      </c>
      <c r="F1258" s="136">
        <v>42821</v>
      </c>
      <c r="G1258" s="25">
        <f t="shared" si="70"/>
        <v>46</v>
      </c>
      <c r="H1258" s="373">
        <v>7532.46</v>
      </c>
      <c r="I1258" s="121">
        <f t="shared" si="71"/>
        <v>346493.16</v>
      </c>
      <c r="J1258" s="16"/>
    </row>
    <row r="1259" spans="1:10">
      <c r="A1259" s="23">
        <f t="shared" si="72"/>
        <v>1215</v>
      </c>
      <c r="B1259" s="226"/>
      <c r="C1259" s="226"/>
      <c r="D1259" s="136">
        <v>42775</v>
      </c>
      <c r="E1259" s="136">
        <v>42821</v>
      </c>
      <c r="F1259" s="136">
        <v>42821</v>
      </c>
      <c r="G1259" s="25">
        <f t="shared" si="70"/>
        <v>46</v>
      </c>
      <c r="H1259" s="373">
        <v>7830.68</v>
      </c>
      <c r="I1259" s="121">
        <f t="shared" si="71"/>
        <v>360211.28</v>
      </c>
      <c r="J1259" s="16"/>
    </row>
    <row r="1260" spans="1:10">
      <c r="A1260" s="23">
        <f t="shared" si="72"/>
        <v>1216</v>
      </c>
      <c r="B1260" s="226"/>
      <c r="C1260" s="226"/>
      <c r="D1260" s="136">
        <v>42776</v>
      </c>
      <c r="E1260" s="136">
        <v>42821</v>
      </c>
      <c r="F1260" s="136">
        <v>42821</v>
      </c>
      <c r="G1260" s="25">
        <f t="shared" si="70"/>
        <v>45</v>
      </c>
      <c r="H1260" s="373">
        <v>5937.65</v>
      </c>
      <c r="I1260" s="121">
        <f t="shared" si="71"/>
        <v>267194.25</v>
      </c>
      <c r="J1260" s="16"/>
    </row>
    <row r="1261" spans="1:10">
      <c r="A1261" s="23">
        <f t="shared" si="72"/>
        <v>1217</v>
      </c>
      <c r="B1261" s="226"/>
      <c r="C1261" s="226"/>
      <c r="D1261" s="136">
        <v>42776</v>
      </c>
      <c r="E1261" s="136">
        <v>42821</v>
      </c>
      <c r="F1261" s="136">
        <v>42821</v>
      </c>
      <c r="G1261" s="25">
        <f t="shared" si="70"/>
        <v>45</v>
      </c>
      <c r="H1261" s="373">
        <v>5933.05</v>
      </c>
      <c r="I1261" s="121">
        <f t="shared" si="71"/>
        <v>266987.25</v>
      </c>
      <c r="J1261" s="16"/>
    </row>
    <row r="1262" spans="1:10">
      <c r="A1262" s="23">
        <f t="shared" si="72"/>
        <v>1218</v>
      </c>
      <c r="B1262" s="226"/>
      <c r="C1262" s="226"/>
      <c r="D1262" s="136">
        <v>42776</v>
      </c>
      <c r="E1262" s="136">
        <v>42821</v>
      </c>
      <c r="F1262" s="136">
        <v>42821</v>
      </c>
      <c r="G1262" s="25">
        <f t="shared" si="70"/>
        <v>45</v>
      </c>
      <c r="H1262" s="373">
        <v>5941.48</v>
      </c>
      <c r="I1262" s="121">
        <f t="shared" si="71"/>
        <v>267366.59999999998</v>
      </c>
      <c r="J1262" s="16"/>
    </row>
    <row r="1263" spans="1:10">
      <c r="A1263" s="23">
        <f t="shared" si="72"/>
        <v>1219</v>
      </c>
      <c r="B1263" s="226"/>
      <c r="C1263" s="226"/>
      <c r="D1263" s="136">
        <v>42776</v>
      </c>
      <c r="E1263" s="136">
        <v>42821</v>
      </c>
      <c r="F1263" s="136">
        <v>42821</v>
      </c>
      <c r="G1263" s="25">
        <f t="shared" si="70"/>
        <v>45</v>
      </c>
      <c r="H1263" s="373">
        <v>14780.74</v>
      </c>
      <c r="I1263" s="121">
        <f t="shared" si="71"/>
        <v>665133.30000000005</v>
      </c>
      <c r="J1263" s="16"/>
    </row>
    <row r="1264" spans="1:10">
      <c r="A1264" s="23">
        <f t="shared" si="72"/>
        <v>1220</v>
      </c>
      <c r="B1264" s="226"/>
      <c r="C1264" s="226"/>
      <c r="D1264" s="136">
        <v>42776</v>
      </c>
      <c r="E1264" s="136">
        <v>42821</v>
      </c>
      <c r="F1264" s="136">
        <v>42821</v>
      </c>
      <c r="G1264" s="25">
        <f t="shared" si="70"/>
        <v>45</v>
      </c>
      <c r="H1264" s="373">
        <v>15167.18</v>
      </c>
      <c r="I1264" s="121">
        <f t="shared" si="71"/>
        <v>682523.1</v>
      </c>
      <c r="J1264" s="16"/>
    </row>
    <row r="1265" spans="1:10">
      <c r="A1265" s="23">
        <f t="shared" si="72"/>
        <v>1221</v>
      </c>
      <c r="B1265" s="226"/>
      <c r="C1265" s="226"/>
      <c r="D1265" s="136">
        <v>42776</v>
      </c>
      <c r="E1265" s="136">
        <v>42821</v>
      </c>
      <c r="F1265" s="136">
        <v>42821</v>
      </c>
      <c r="G1265" s="25">
        <f t="shared" si="70"/>
        <v>45</v>
      </c>
      <c r="H1265" s="373">
        <v>14739.38</v>
      </c>
      <c r="I1265" s="121">
        <f t="shared" si="71"/>
        <v>663272.1</v>
      </c>
      <c r="J1265" s="16"/>
    </row>
    <row r="1266" spans="1:10">
      <c r="A1266" s="23">
        <f t="shared" si="72"/>
        <v>1222</v>
      </c>
      <c r="B1266" s="226"/>
      <c r="C1266" s="226"/>
      <c r="D1266" s="136">
        <v>42776</v>
      </c>
      <c r="E1266" s="136">
        <v>42821</v>
      </c>
      <c r="F1266" s="136">
        <v>42821</v>
      </c>
      <c r="G1266" s="25">
        <f t="shared" si="70"/>
        <v>45</v>
      </c>
      <c r="H1266" s="373">
        <v>6560.06</v>
      </c>
      <c r="I1266" s="121">
        <f t="shared" si="71"/>
        <v>295202.7</v>
      </c>
      <c r="J1266" s="16"/>
    </row>
    <row r="1267" spans="1:10">
      <c r="A1267" s="23">
        <f t="shared" si="72"/>
        <v>1223</v>
      </c>
      <c r="B1267" s="226"/>
      <c r="C1267" s="226"/>
      <c r="D1267" s="136">
        <v>42777</v>
      </c>
      <c r="E1267" s="136">
        <v>42821</v>
      </c>
      <c r="F1267" s="136">
        <v>42821</v>
      </c>
      <c r="G1267" s="25">
        <f t="shared" si="70"/>
        <v>44</v>
      </c>
      <c r="H1267" s="373">
        <v>7753.72</v>
      </c>
      <c r="I1267" s="121">
        <f t="shared" si="71"/>
        <v>341163.68</v>
      </c>
      <c r="J1267" s="16"/>
    </row>
    <row r="1268" spans="1:10">
      <c r="A1268" s="23">
        <f t="shared" si="72"/>
        <v>1224</v>
      </c>
      <c r="B1268" s="226"/>
      <c r="C1268" s="226"/>
      <c r="D1268" s="136">
        <v>42777</v>
      </c>
      <c r="E1268" s="136">
        <v>42821</v>
      </c>
      <c r="F1268" s="136">
        <v>42821</v>
      </c>
      <c r="G1268" s="25">
        <f t="shared" si="70"/>
        <v>44</v>
      </c>
      <c r="H1268" s="373">
        <v>7715.24</v>
      </c>
      <c r="I1268" s="121">
        <f t="shared" si="71"/>
        <v>339470.56</v>
      </c>
      <c r="J1268" s="16"/>
    </row>
    <row r="1269" spans="1:10">
      <c r="A1269" s="23">
        <f t="shared" si="72"/>
        <v>1225</v>
      </c>
      <c r="B1269" s="226"/>
      <c r="C1269" s="226"/>
      <c r="D1269" s="136">
        <v>42777</v>
      </c>
      <c r="E1269" s="136">
        <v>42821</v>
      </c>
      <c r="F1269" s="136">
        <v>42821</v>
      </c>
      <c r="G1269" s="25">
        <f t="shared" si="70"/>
        <v>44</v>
      </c>
      <c r="H1269" s="373">
        <v>7724.86</v>
      </c>
      <c r="I1269" s="121">
        <f t="shared" si="71"/>
        <v>339893.84</v>
      </c>
      <c r="J1269" s="16"/>
    </row>
    <row r="1270" spans="1:10">
      <c r="A1270" s="23">
        <f t="shared" si="72"/>
        <v>1226</v>
      </c>
      <c r="B1270" s="226"/>
      <c r="C1270" s="226"/>
      <c r="D1270" s="136">
        <v>42777</v>
      </c>
      <c r="E1270" s="136">
        <v>42821</v>
      </c>
      <c r="F1270" s="136">
        <v>42821</v>
      </c>
      <c r="G1270" s="25">
        <f t="shared" si="70"/>
        <v>44</v>
      </c>
      <c r="H1270" s="373">
        <v>7763.34</v>
      </c>
      <c r="I1270" s="121">
        <f t="shared" si="71"/>
        <v>341586.96</v>
      </c>
      <c r="J1270" s="16"/>
    </row>
    <row r="1271" spans="1:10">
      <c r="A1271" s="23">
        <f t="shared" si="72"/>
        <v>1227</v>
      </c>
      <c r="B1271" s="226"/>
      <c r="C1271" s="226"/>
      <c r="D1271" s="136">
        <v>42777</v>
      </c>
      <c r="E1271" s="136">
        <v>42821</v>
      </c>
      <c r="F1271" s="136">
        <v>42821</v>
      </c>
      <c r="G1271" s="25">
        <f t="shared" si="70"/>
        <v>44</v>
      </c>
      <c r="H1271" s="373">
        <v>7859.54</v>
      </c>
      <c r="I1271" s="121">
        <f t="shared" si="71"/>
        <v>345819.76</v>
      </c>
      <c r="J1271" s="16"/>
    </row>
    <row r="1272" spans="1:10">
      <c r="A1272" s="23">
        <f t="shared" si="72"/>
        <v>1228</v>
      </c>
      <c r="B1272" s="226"/>
      <c r="C1272" s="226"/>
      <c r="D1272" s="136">
        <v>42777</v>
      </c>
      <c r="E1272" s="136">
        <v>42821</v>
      </c>
      <c r="F1272" s="136">
        <v>42821</v>
      </c>
      <c r="G1272" s="25">
        <f t="shared" si="70"/>
        <v>44</v>
      </c>
      <c r="H1272" s="373">
        <v>7830.68</v>
      </c>
      <c r="I1272" s="121">
        <f t="shared" si="71"/>
        <v>344549.92</v>
      </c>
      <c r="J1272" s="16"/>
    </row>
    <row r="1273" spans="1:10">
      <c r="A1273" s="23">
        <f t="shared" si="72"/>
        <v>1229</v>
      </c>
      <c r="B1273" s="226"/>
      <c r="C1273" s="226"/>
      <c r="D1273" s="136">
        <v>42777</v>
      </c>
      <c r="E1273" s="136">
        <v>42821</v>
      </c>
      <c r="F1273" s="136">
        <v>42821</v>
      </c>
      <c r="G1273" s="25">
        <f t="shared" si="70"/>
        <v>44</v>
      </c>
      <c r="H1273" s="373">
        <v>7676.76</v>
      </c>
      <c r="I1273" s="121">
        <f t="shared" si="71"/>
        <v>337777.44</v>
      </c>
      <c r="J1273" s="16"/>
    </row>
    <row r="1274" spans="1:10">
      <c r="A1274" s="23">
        <f t="shared" si="72"/>
        <v>1230</v>
      </c>
      <c r="B1274" s="226"/>
      <c r="C1274" s="226"/>
      <c r="D1274" s="136">
        <v>42778</v>
      </c>
      <c r="E1274" s="136">
        <v>42821</v>
      </c>
      <c r="F1274" s="136">
        <v>42821</v>
      </c>
      <c r="G1274" s="25">
        <f t="shared" si="70"/>
        <v>43</v>
      </c>
      <c r="H1274" s="373">
        <v>15264.59</v>
      </c>
      <c r="I1274" s="121">
        <f t="shared" si="71"/>
        <v>656377.37</v>
      </c>
      <c r="J1274" s="16"/>
    </row>
    <row r="1275" spans="1:10">
      <c r="A1275" s="23">
        <f t="shared" si="72"/>
        <v>1231</v>
      </c>
      <c r="B1275" s="226"/>
      <c r="C1275" s="226"/>
      <c r="D1275" s="136">
        <v>42778</v>
      </c>
      <c r="E1275" s="136">
        <v>42821</v>
      </c>
      <c r="F1275" s="136">
        <v>42821</v>
      </c>
      <c r="G1275" s="25">
        <f t="shared" ref="G1275:G1338" si="73">F1275-D1275</f>
        <v>43</v>
      </c>
      <c r="H1275" s="373">
        <v>14556.96</v>
      </c>
      <c r="I1275" s="121">
        <f t="shared" ref="I1275:I1338" si="74">ROUND(G1275*H1275,2)</f>
        <v>625949.28</v>
      </c>
      <c r="J1275" s="16"/>
    </row>
    <row r="1276" spans="1:10">
      <c r="A1276" s="23">
        <f t="shared" ref="A1276:A1339" si="75">A1275+1</f>
        <v>1232</v>
      </c>
      <c r="B1276" s="226"/>
      <c r="C1276" s="226"/>
      <c r="D1276" s="136">
        <v>42778</v>
      </c>
      <c r="E1276" s="136">
        <v>42821</v>
      </c>
      <c r="F1276" s="136">
        <v>42821</v>
      </c>
      <c r="G1276" s="25">
        <f t="shared" si="73"/>
        <v>43</v>
      </c>
      <c r="H1276" s="373">
        <v>14713.19</v>
      </c>
      <c r="I1276" s="121">
        <f t="shared" si="74"/>
        <v>632667.17000000004</v>
      </c>
      <c r="J1276" s="16"/>
    </row>
    <row r="1277" spans="1:10">
      <c r="A1277" s="23">
        <f t="shared" si="75"/>
        <v>1233</v>
      </c>
      <c r="B1277" s="226"/>
      <c r="C1277" s="226"/>
      <c r="D1277" s="136">
        <v>42778</v>
      </c>
      <c r="E1277" s="136">
        <v>42821</v>
      </c>
      <c r="F1277" s="136">
        <v>42821</v>
      </c>
      <c r="G1277" s="25">
        <f t="shared" si="73"/>
        <v>43</v>
      </c>
      <c r="H1277" s="373">
        <v>14710.43</v>
      </c>
      <c r="I1277" s="121">
        <f t="shared" si="74"/>
        <v>632548.49</v>
      </c>
      <c r="J1277" s="16"/>
    </row>
    <row r="1278" spans="1:10">
      <c r="A1278" s="23">
        <f t="shared" si="75"/>
        <v>1234</v>
      </c>
      <c r="B1278" s="226"/>
      <c r="C1278" s="226"/>
      <c r="D1278" s="136">
        <v>42779</v>
      </c>
      <c r="E1278" s="136">
        <v>42821</v>
      </c>
      <c r="F1278" s="136">
        <v>42821</v>
      </c>
      <c r="G1278" s="25">
        <f t="shared" si="73"/>
        <v>42</v>
      </c>
      <c r="H1278" s="373">
        <v>7128.33</v>
      </c>
      <c r="I1278" s="121">
        <f t="shared" si="74"/>
        <v>299389.86</v>
      </c>
      <c r="J1278" s="16"/>
    </row>
    <row r="1279" spans="1:10">
      <c r="A1279" s="23">
        <f t="shared" si="75"/>
        <v>1235</v>
      </c>
      <c r="B1279" s="226"/>
      <c r="C1279" s="226"/>
      <c r="D1279" s="136">
        <v>42780</v>
      </c>
      <c r="E1279" s="136">
        <v>42821</v>
      </c>
      <c r="F1279" s="136">
        <v>42821</v>
      </c>
      <c r="G1279" s="25">
        <f t="shared" si="73"/>
        <v>41</v>
      </c>
      <c r="H1279" s="373">
        <v>5938.8</v>
      </c>
      <c r="I1279" s="121">
        <f t="shared" si="74"/>
        <v>243490.8</v>
      </c>
      <c r="J1279" s="16"/>
    </row>
    <row r="1280" spans="1:10">
      <c r="A1280" s="23">
        <f t="shared" si="75"/>
        <v>1236</v>
      </c>
      <c r="B1280" s="226"/>
      <c r="C1280" s="226"/>
      <c r="D1280" s="136">
        <v>42780</v>
      </c>
      <c r="E1280" s="136">
        <v>42821</v>
      </c>
      <c r="F1280" s="136">
        <v>42821</v>
      </c>
      <c r="G1280" s="25">
        <f t="shared" si="73"/>
        <v>41</v>
      </c>
      <c r="H1280" s="373">
        <v>6102</v>
      </c>
      <c r="I1280" s="121">
        <f t="shared" si="74"/>
        <v>250182</v>
      </c>
      <c r="J1280" s="16"/>
    </row>
    <row r="1281" spans="1:10">
      <c r="A1281" s="23">
        <f t="shared" si="75"/>
        <v>1237</v>
      </c>
      <c r="B1281" s="226"/>
      <c r="C1281" s="226"/>
      <c r="D1281" s="136">
        <v>42780</v>
      </c>
      <c r="E1281" s="136">
        <v>42821</v>
      </c>
      <c r="F1281" s="136">
        <v>42821</v>
      </c>
      <c r="G1281" s="25">
        <f t="shared" si="73"/>
        <v>41</v>
      </c>
      <c r="H1281" s="373">
        <v>6829.2</v>
      </c>
      <c r="I1281" s="121">
        <f t="shared" si="74"/>
        <v>279997.2</v>
      </c>
      <c r="J1281" s="16"/>
    </row>
    <row r="1282" spans="1:10">
      <c r="A1282" s="23">
        <f t="shared" si="75"/>
        <v>1238</v>
      </c>
      <c r="B1282" s="226"/>
      <c r="C1282" s="226"/>
      <c r="D1282" s="136">
        <v>42780</v>
      </c>
      <c r="E1282" s="136">
        <v>42821</v>
      </c>
      <c r="F1282" s="136">
        <v>42821</v>
      </c>
      <c r="G1282" s="25">
        <f t="shared" si="73"/>
        <v>41</v>
      </c>
      <c r="H1282" s="373">
        <v>7043.54</v>
      </c>
      <c r="I1282" s="121">
        <f t="shared" si="74"/>
        <v>288785.14</v>
      </c>
      <c r="J1282" s="16"/>
    </row>
    <row r="1283" spans="1:10">
      <c r="A1283" s="23">
        <f t="shared" si="75"/>
        <v>1239</v>
      </c>
      <c r="B1283" s="226"/>
      <c r="C1283" s="226"/>
      <c r="D1283" s="136">
        <v>42780</v>
      </c>
      <c r="E1283" s="136">
        <v>42821</v>
      </c>
      <c r="F1283" s="136">
        <v>42821</v>
      </c>
      <c r="G1283" s="25">
        <f t="shared" si="73"/>
        <v>41</v>
      </c>
      <c r="H1283" s="373">
        <v>7216.58</v>
      </c>
      <c r="I1283" s="121">
        <f t="shared" si="74"/>
        <v>295879.78000000003</v>
      </c>
      <c r="J1283" s="16"/>
    </row>
    <row r="1284" spans="1:10">
      <c r="A1284" s="23">
        <f t="shared" si="75"/>
        <v>1240</v>
      </c>
      <c r="B1284" s="226"/>
      <c r="C1284" s="226"/>
      <c r="D1284" s="136">
        <v>42780</v>
      </c>
      <c r="E1284" s="136">
        <v>42821</v>
      </c>
      <c r="F1284" s="136">
        <v>42821</v>
      </c>
      <c r="G1284" s="25">
        <f t="shared" si="73"/>
        <v>41</v>
      </c>
      <c r="H1284" s="373">
        <v>6983.26</v>
      </c>
      <c r="I1284" s="121">
        <f t="shared" si="74"/>
        <v>286313.65999999997</v>
      </c>
      <c r="J1284" s="16"/>
    </row>
    <row r="1285" spans="1:10">
      <c r="A1285" s="23">
        <f t="shared" si="75"/>
        <v>1241</v>
      </c>
      <c r="B1285" s="226"/>
      <c r="C1285" s="226"/>
      <c r="D1285" s="136">
        <v>42780</v>
      </c>
      <c r="E1285" s="136">
        <v>42821</v>
      </c>
      <c r="F1285" s="136">
        <v>42821</v>
      </c>
      <c r="G1285" s="25">
        <f t="shared" si="73"/>
        <v>41</v>
      </c>
      <c r="H1285" s="373">
        <v>7262.48</v>
      </c>
      <c r="I1285" s="121">
        <f t="shared" si="74"/>
        <v>297761.68</v>
      </c>
      <c r="J1285" s="16"/>
    </row>
    <row r="1286" spans="1:10">
      <c r="A1286" s="23">
        <f t="shared" si="75"/>
        <v>1242</v>
      </c>
      <c r="B1286" s="226"/>
      <c r="C1286" s="226"/>
      <c r="D1286" s="136">
        <v>42780</v>
      </c>
      <c r="E1286" s="136">
        <v>42821</v>
      </c>
      <c r="F1286" s="136">
        <v>42821</v>
      </c>
      <c r="G1286" s="25">
        <f t="shared" si="73"/>
        <v>41</v>
      </c>
      <c r="H1286" s="373">
        <v>6929.46</v>
      </c>
      <c r="I1286" s="121">
        <f t="shared" si="74"/>
        <v>284107.86</v>
      </c>
      <c r="J1286" s="16"/>
    </row>
    <row r="1287" spans="1:10">
      <c r="A1287" s="23">
        <f t="shared" si="75"/>
        <v>1243</v>
      </c>
      <c r="B1287" s="226"/>
      <c r="C1287" s="226"/>
      <c r="D1287" s="136">
        <v>42780</v>
      </c>
      <c r="E1287" s="136">
        <v>42821</v>
      </c>
      <c r="F1287" s="136">
        <v>42821</v>
      </c>
      <c r="G1287" s="25">
        <f t="shared" si="73"/>
        <v>41</v>
      </c>
      <c r="H1287" s="373">
        <v>6596.49</v>
      </c>
      <c r="I1287" s="121">
        <f t="shared" si="74"/>
        <v>270456.09000000003</v>
      </c>
      <c r="J1287" s="16"/>
    </row>
    <row r="1288" spans="1:10">
      <c r="A1288" s="23">
        <f t="shared" si="75"/>
        <v>1244</v>
      </c>
      <c r="B1288" s="226"/>
      <c r="C1288" s="226"/>
      <c r="D1288" s="136">
        <v>42780</v>
      </c>
      <c r="E1288" s="136">
        <v>42821</v>
      </c>
      <c r="F1288" s="136">
        <v>42821</v>
      </c>
      <c r="G1288" s="25">
        <f t="shared" si="73"/>
        <v>41</v>
      </c>
      <c r="H1288" s="373">
        <v>7354.49</v>
      </c>
      <c r="I1288" s="121">
        <f t="shared" si="74"/>
        <v>301534.09000000003</v>
      </c>
      <c r="J1288" s="16"/>
    </row>
    <row r="1289" spans="1:10">
      <c r="A1289" s="23">
        <f t="shared" si="75"/>
        <v>1245</v>
      </c>
      <c r="B1289" s="226"/>
      <c r="C1289" s="226"/>
      <c r="D1289" s="136">
        <v>42780</v>
      </c>
      <c r="E1289" s="136">
        <v>42821</v>
      </c>
      <c r="F1289" s="136">
        <v>42821</v>
      </c>
      <c r="G1289" s="25">
        <f t="shared" si="73"/>
        <v>41</v>
      </c>
      <c r="H1289" s="373">
        <v>7285.3</v>
      </c>
      <c r="I1289" s="121">
        <f t="shared" si="74"/>
        <v>298697.3</v>
      </c>
      <c r="J1289" s="16"/>
    </row>
    <row r="1290" spans="1:10">
      <c r="A1290" s="23">
        <f t="shared" si="75"/>
        <v>1246</v>
      </c>
      <c r="B1290" s="226"/>
      <c r="C1290" s="226"/>
      <c r="D1290" s="136">
        <v>42781</v>
      </c>
      <c r="E1290" s="136">
        <v>42821</v>
      </c>
      <c r="F1290" s="136">
        <v>42821</v>
      </c>
      <c r="G1290" s="25">
        <f t="shared" si="73"/>
        <v>40</v>
      </c>
      <c r="H1290" s="373">
        <v>5235.83</v>
      </c>
      <c r="I1290" s="121">
        <f t="shared" si="74"/>
        <v>209433.2</v>
      </c>
      <c r="J1290" s="16"/>
    </row>
    <row r="1291" spans="1:10">
      <c r="A1291" s="23">
        <f t="shared" si="75"/>
        <v>1247</v>
      </c>
      <c r="B1291" s="226"/>
      <c r="C1291" s="226"/>
      <c r="D1291" s="136">
        <v>42781</v>
      </c>
      <c r="E1291" s="136">
        <v>42821</v>
      </c>
      <c r="F1291" s="136">
        <v>42821</v>
      </c>
      <c r="G1291" s="25">
        <f t="shared" si="73"/>
        <v>40</v>
      </c>
      <c r="H1291" s="373">
        <v>6785.74</v>
      </c>
      <c r="I1291" s="121">
        <f t="shared" si="74"/>
        <v>271429.59999999998</v>
      </c>
      <c r="J1291" s="16"/>
    </row>
    <row r="1292" spans="1:10">
      <c r="A1292" s="23">
        <f t="shared" si="75"/>
        <v>1248</v>
      </c>
      <c r="B1292" s="226"/>
      <c r="C1292" s="226"/>
      <c r="D1292" s="136">
        <v>42781</v>
      </c>
      <c r="E1292" s="136">
        <v>42821</v>
      </c>
      <c r="F1292" s="136">
        <v>42821</v>
      </c>
      <c r="G1292" s="25">
        <f t="shared" si="73"/>
        <v>40</v>
      </c>
      <c r="H1292" s="373">
        <v>6750.52</v>
      </c>
      <c r="I1292" s="121">
        <f t="shared" si="74"/>
        <v>270020.8</v>
      </c>
      <c r="J1292" s="16"/>
    </row>
    <row r="1293" spans="1:10">
      <c r="A1293" s="23">
        <f t="shared" si="75"/>
        <v>1249</v>
      </c>
      <c r="B1293" s="226"/>
      <c r="C1293" s="226"/>
      <c r="D1293" s="136">
        <v>42781</v>
      </c>
      <c r="E1293" s="136">
        <v>42821</v>
      </c>
      <c r="F1293" s="136">
        <v>42821</v>
      </c>
      <c r="G1293" s="25">
        <f t="shared" si="73"/>
        <v>40</v>
      </c>
      <c r="H1293" s="373">
        <v>6750.52</v>
      </c>
      <c r="I1293" s="121">
        <f t="shared" si="74"/>
        <v>270020.8</v>
      </c>
      <c r="J1293" s="16"/>
    </row>
    <row r="1294" spans="1:10">
      <c r="A1294" s="23">
        <f t="shared" si="75"/>
        <v>1250</v>
      </c>
      <c r="B1294" s="226"/>
      <c r="C1294" s="226"/>
      <c r="D1294" s="136">
        <v>42781</v>
      </c>
      <c r="E1294" s="136">
        <v>42821</v>
      </c>
      <c r="F1294" s="136">
        <v>42821</v>
      </c>
      <c r="G1294" s="25">
        <f t="shared" si="73"/>
        <v>40</v>
      </c>
      <c r="H1294" s="373">
        <v>6750.52</v>
      </c>
      <c r="I1294" s="121">
        <f t="shared" si="74"/>
        <v>270020.8</v>
      </c>
      <c r="J1294" s="16"/>
    </row>
    <row r="1295" spans="1:10">
      <c r="A1295" s="23">
        <f t="shared" si="75"/>
        <v>1251</v>
      </c>
      <c r="B1295" s="226"/>
      <c r="C1295" s="226"/>
      <c r="D1295" s="136">
        <v>42781</v>
      </c>
      <c r="E1295" s="136">
        <v>42821</v>
      </c>
      <c r="F1295" s="136">
        <v>42821</v>
      </c>
      <c r="G1295" s="25">
        <f t="shared" si="73"/>
        <v>40</v>
      </c>
      <c r="H1295" s="373">
        <v>6249.63</v>
      </c>
      <c r="I1295" s="121">
        <f t="shared" si="74"/>
        <v>249985.2</v>
      </c>
      <c r="J1295" s="16"/>
    </row>
    <row r="1296" spans="1:10">
      <c r="A1296" s="23">
        <f t="shared" si="75"/>
        <v>1252</v>
      </c>
      <c r="B1296" s="226"/>
      <c r="C1296" s="226"/>
      <c r="D1296" s="136">
        <v>42781</v>
      </c>
      <c r="E1296" s="136">
        <v>42821</v>
      </c>
      <c r="F1296" s="136">
        <v>42821</v>
      </c>
      <c r="G1296" s="25">
        <f t="shared" si="73"/>
        <v>40</v>
      </c>
      <c r="H1296" s="373">
        <v>6785.74</v>
      </c>
      <c r="I1296" s="121">
        <f t="shared" si="74"/>
        <v>271429.59999999998</v>
      </c>
      <c r="J1296" s="16"/>
    </row>
    <row r="1297" spans="1:10">
      <c r="A1297" s="23">
        <f t="shared" si="75"/>
        <v>1253</v>
      </c>
      <c r="B1297" s="226"/>
      <c r="C1297" s="226"/>
      <c r="D1297" s="136">
        <v>42781</v>
      </c>
      <c r="E1297" s="136">
        <v>42821</v>
      </c>
      <c r="F1297" s="136">
        <v>42821</v>
      </c>
      <c r="G1297" s="25">
        <f t="shared" si="73"/>
        <v>40</v>
      </c>
      <c r="H1297" s="373">
        <v>6785.74</v>
      </c>
      <c r="I1297" s="121">
        <f t="shared" si="74"/>
        <v>271429.59999999998</v>
      </c>
      <c r="J1297" s="16"/>
    </row>
    <row r="1298" spans="1:10">
      <c r="A1298" s="23">
        <f t="shared" si="75"/>
        <v>1254</v>
      </c>
      <c r="B1298" s="226"/>
      <c r="C1298" s="226"/>
      <c r="D1298" s="136">
        <v>42781</v>
      </c>
      <c r="E1298" s="136">
        <v>42821</v>
      </c>
      <c r="F1298" s="136">
        <v>42821</v>
      </c>
      <c r="G1298" s="25">
        <f t="shared" si="73"/>
        <v>40</v>
      </c>
      <c r="H1298" s="373">
        <v>6151.92</v>
      </c>
      <c r="I1298" s="121">
        <f t="shared" si="74"/>
        <v>246076.79999999999</v>
      </c>
      <c r="J1298" s="16"/>
    </row>
    <row r="1299" spans="1:10">
      <c r="A1299" s="23">
        <f t="shared" si="75"/>
        <v>1255</v>
      </c>
      <c r="B1299" s="226"/>
      <c r="C1299" s="226"/>
      <c r="D1299" s="136">
        <v>42781</v>
      </c>
      <c r="E1299" s="136">
        <v>42821</v>
      </c>
      <c r="F1299" s="136">
        <v>42821</v>
      </c>
      <c r="G1299" s="25">
        <f t="shared" si="73"/>
        <v>40</v>
      </c>
      <c r="H1299" s="373">
        <v>6489.18</v>
      </c>
      <c r="I1299" s="121">
        <f t="shared" si="74"/>
        <v>259567.2</v>
      </c>
      <c r="J1299" s="16"/>
    </row>
    <row r="1300" spans="1:10">
      <c r="A1300" s="23">
        <f t="shared" si="75"/>
        <v>1256</v>
      </c>
      <c r="B1300" s="226"/>
      <c r="C1300" s="226"/>
      <c r="D1300" s="136">
        <v>42781</v>
      </c>
      <c r="E1300" s="136">
        <v>42821</v>
      </c>
      <c r="F1300" s="136">
        <v>42821</v>
      </c>
      <c r="G1300" s="25">
        <f t="shared" si="73"/>
        <v>40</v>
      </c>
      <c r="H1300" s="373">
        <v>6785.74</v>
      </c>
      <c r="I1300" s="121">
        <f t="shared" si="74"/>
        <v>271429.59999999998</v>
      </c>
      <c r="J1300" s="16"/>
    </row>
    <row r="1301" spans="1:10">
      <c r="A1301" s="23">
        <f t="shared" si="75"/>
        <v>1257</v>
      </c>
      <c r="B1301" s="226"/>
      <c r="C1301" s="226"/>
      <c r="D1301" s="136">
        <v>42781</v>
      </c>
      <c r="E1301" s="136">
        <v>42821</v>
      </c>
      <c r="F1301" s="136">
        <v>42821</v>
      </c>
      <c r="G1301" s="25">
        <f t="shared" si="73"/>
        <v>40</v>
      </c>
      <c r="H1301" s="373">
        <v>6785.74</v>
      </c>
      <c r="I1301" s="121">
        <f t="shared" si="74"/>
        <v>271429.59999999998</v>
      </c>
      <c r="J1301" s="16"/>
    </row>
    <row r="1302" spans="1:10">
      <c r="A1302" s="23">
        <f t="shared" si="75"/>
        <v>1258</v>
      </c>
      <c r="B1302" s="226"/>
      <c r="C1302" s="226"/>
      <c r="D1302" s="136">
        <v>42781</v>
      </c>
      <c r="E1302" s="136">
        <v>42821</v>
      </c>
      <c r="F1302" s="136">
        <v>42821</v>
      </c>
      <c r="G1302" s="25">
        <f t="shared" si="73"/>
        <v>40</v>
      </c>
      <c r="H1302" s="373">
        <v>6543.95</v>
      </c>
      <c r="I1302" s="121">
        <f t="shared" si="74"/>
        <v>261758</v>
      </c>
      <c r="J1302" s="16"/>
    </row>
    <row r="1303" spans="1:10">
      <c r="A1303" s="23">
        <f t="shared" si="75"/>
        <v>1259</v>
      </c>
      <c r="B1303" s="226"/>
      <c r="C1303" s="226"/>
      <c r="D1303" s="136">
        <v>42781</v>
      </c>
      <c r="E1303" s="136">
        <v>42821</v>
      </c>
      <c r="F1303" s="136">
        <v>42821</v>
      </c>
      <c r="G1303" s="25">
        <f t="shared" si="73"/>
        <v>40</v>
      </c>
      <c r="H1303" s="373">
        <v>6750.52</v>
      </c>
      <c r="I1303" s="121">
        <f t="shared" si="74"/>
        <v>270020.8</v>
      </c>
      <c r="J1303" s="16"/>
    </row>
    <row r="1304" spans="1:10">
      <c r="A1304" s="23">
        <f t="shared" si="75"/>
        <v>1260</v>
      </c>
      <c r="B1304" s="226"/>
      <c r="C1304" s="226"/>
      <c r="D1304" s="136">
        <v>42781</v>
      </c>
      <c r="E1304" s="136">
        <v>42821</v>
      </c>
      <c r="F1304" s="136">
        <v>42821</v>
      </c>
      <c r="G1304" s="25">
        <f t="shared" si="73"/>
        <v>40</v>
      </c>
      <c r="H1304" s="373">
        <v>6785.74</v>
      </c>
      <c r="I1304" s="121">
        <f t="shared" si="74"/>
        <v>271429.59999999998</v>
      </c>
      <c r="J1304" s="16"/>
    </row>
    <row r="1305" spans="1:10">
      <c r="A1305" s="23">
        <f t="shared" si="75"/>
        <v>1261</v>
      </c>
      <c r="B1305" s="226"/>
      <c r="C1305" s="226"/>
      <c r="D1305" s="136">
        <v>42781</v>
      </c>
      <c r="E1305" s="136">
        <v>42821</v>
      </c>
      <c r="F1305" s="136">
        <v>42821</v>
      </c>
      <c r="G1305" s="25">
        <f t="shared" si="73"/>
        <v>40</v>
      </c>
      <c r="H1305" s="373">
        <v>6750.52</v>
      </c>
      <c r="I1305" s="121">
        <f t="shared" si="74"/>
        <v>270020.8</v>
      </c>
      <c r="J1305" s="16"/>
    </row>
    <row r="1306" spans="1:10">
      <c r="A1306" s="23">
        <f t="shared" si="75"/>
        <v>1262</v>
      </c>
      <c r="B1306" s="226"/>
      <c r="C1306" s="226"/>
      <c r="D1306" s="136">
        <v>42781</v>
      </c>
      <c r="E1306" s="136">
        <v>42821</v>
      </c>
      <c r="F1306" s="136">
        <v>42821</v>
      </c>
      <c r="G1306" s="25">
        <f t="shared" si="73"/>
        <v>40</v>
      </c>
      <c r="H1306" s="373">
        <v>6598.71</v>
      </c>
      <c r="I1306" s="121">
        <f t="shared" si="74"/>
        <v>263948.40000000002</v>
      </c>
      <c r="J1306" s="16"/>
    </row>
    <row r="1307" spans="1:10">
      <c r="A1307" s="23">
        <f t="shared" si="75"/>
        <v>1263</v>
      </c>
      <c r="B1307" s="226"/>
      <c r="C1307" s="226"/>
      <c r="D1307" s="136">
        <v>42781</v>
      </c>
      <c r="E1307" s="136">
        <v>42821</v>
      </c>
      <c r="F1307" s="136">
        <v>42821</v>
      </c>
      <c r="G1307" s="25">
        <f t="shared" si="73"/>
        <v>40</v>
      </c>
      <c r="H1307" s="373">
        <v>7676.76</v>
      </c>
      <c r="I1307" s="121">
        <f t="shared" si="74"/>
        <v>307070.40000000002</v>
      </c>
      <c r="J1307" s="16"/>
    </row>
    <row r="1308" spans="1:10">
      <c r="A1308" s="23">
        <f t="shared" si="75"/>
        <v>1264</v>
      </c>
      <c r="B1308" s="226"/>
      <c r="C1308" s="226"/>
      <c r="D1308" s="136">
        <v>42781</v>
      </c>
      <c r="E1308" s="136">
        <v>42821</v>
      </c>
      <c r="F1308" s="136">
        <v>42821</v>
      </c>
      <c r="G1308" s="25">
        <f t="shared" si="73"/>
        <v>40</v>
      </c>
      <c r="H1308" s="373">
        <v>7532.46</v>
      </c>
      <c r="I1308" s="121">
        <f t="shared" si="74"/>
        <v>301298.40000000002</v>
      </c>
      <c r="J1308" s="16"/>
    </row>
    <row r="1309" spans="1:10">
      <c r="A1309" s="23">
        <f t="shared" si="75"/>
        <v>1265</v>
      </c>
      <c r="B1309" s="226"/>
      <c r="C1309" s="226"/>
      <c r="D1309" s="136">
        <v>42781</v>
      </c>
      <c r="E1309" s="136">
        <v>42821</v>
      </c>
      <c r="F1309" s="136">
        <v>42821</v>
      </c>
      <c r="G1309" s="25">
        <f t="shared" si="73"/>
        <v>40</v>
      </c>
      <c r="H1309" s="373">
        <v>7811.44</v>
      </c>
      <c r="I1309" s="121">
        <f t="shared" si="74"/>
        <v>312457.59999999998</v>
      </c>
      <c r="J1309" s="16"/>
    </row>
    <row r="1310" spans="1:10">
      <c r="A1310" s="23">
        <f t="shared" si="75"/>
        <v>1266</v>
      </c>
      <c r="B1310" s="226"/>
      <c r="C1310" s="226"/>
      <c r="D1310" s="136">
        <v>42781</v>
      </c>
      <c r="E1310" s="136">
        <v>42821</v>
      </c>
      <c r="F1310" s="136">
        <v>42821</v>
      </c>
      <c r="G1310" s="25">
        <f t="shared" si="73"/>
        <v>40</v>
      </c>
      <c r="H1310" s="373">
        <v>7513.22</v>
      </c>
      <c r="I1310" s="121">
        <f t="shared" si="74"/>
        <v>300528.8</v>
      </c>
      <c r="J1310" s="16"/>
    </row>
    <row r="1311" spans="1:10">
      <c r="A1311" s="23">
        <f t="shared" si="75"/>
        <v>1267</v>
      </c>
      <c r="B1311" s="226"/>
      <c r="C1311" s="226"/>
      <c r="D1311" s="136">
        <v>42781</v>
      </c>
      <c r="E1311" s="136">
        <v>42821</v>
      </c>
      <c r="F1311" s="136">
        <v>42821</v>
      </c>
      <c r="G1311" s="25">
        <f t="shared" si="73"/>
        <v>40</v>
      </c>
      <c r="H1311" s="373">
        <v>7686.38</v>
      </c>
      <c r="I1311" s="121">
        <f t="shared" si="74"/>
        <v>307455.2</v>
      </c>
      <c r="J1311" s="16"/>
    </row>
    <row r="1312" spans="1:10">
      <c r="A1312" s="23">
        <f t="shared" si="75"/>
        <v>1268</v>
      </c>
      <c r="B1312" s="226"/>
      <c r="C1312" s="226"/>
      <c r="D1312" s="136">
        <v>42781</v>
      </c>
      <c r="E1312" s="136">
        <v>42821</v>
      </c>
      <c r="F1312" s="136">
        <v>42821</v>
      </c>
      <c r="G1312" s="25">
        <f t="shared" si="73"/>
        <v>40</v>
      </c>
      <c r="H1312" s="373">
        <v>7676.76</v>
      </c>
      <c r="I1312" s="121">
        <f t="shared" si="74"/>
        <v>307070.40000000002</v>
      </c>
      <c r="J1312" s="16"/>
    </row>
    <row r="1313" spans="1:10">
      <c r="A1313" s="23">
        <f t="shared" si="75"/>
        <v>1269</v>
      </c>
      <c r="B1313" s="226"/>
      <c r="C1313" s="226"/>
      <c r="D1313" s="136">
        <v>42781</v>
      </c>
      <c r="E1313" s="136">
        <v>42821</v>
      </c>
      <c r="F1313" s="136">
        <v>42821</v>
      </c>
      <c r="G1313" s="25">
        <f t="shared" si="73"/>
        <v>40</v>
      </c>
      <c r="H1313" s="373">
        <v>7792.2</v>
      </c>
      <c r="I1313" s="121">
        <f t="shared" si="74"/>
        <v>311688</v>
      </c>
      <c r="J1313" s="16"/>
    </row>
    <row r="1314" spans="1:10">
      <c r="A1314" s="23">
        <f t="shared" si="75"/>
        <v>1270</v>
      </c>
      <c r="B1314" s="226"/>
      <c r="C1314" s="226"/>
      <c r="D1314" s="136">
        <v>42782</v>
      </c>
      <c r="E1314" s="136">
        <v>42821</v>
      </c>
      <c r="F1314" s="136">
        <v>42821</v>
      </c>
      <c r="G1314" s="25">
        <f t="shared" si="73"/>
        <v>39</v>
      </c>
      <c r="H1314" s="373">
        <v>5297.2</v>
      </c>
      <c r="I1314" s="121">
        <f t="shared" si="74"/>
        <v>206590.8</v>
      </c>
      <c r="J1314" s="16"/>
    </row>
    <row r="1315" spans="1:10">
      <c r="A1315" s="23">
        <f t="shared" si="75"/>
        <v>1271</v>
      </c>
      <c r="B1315" s="226"/>
      <c r="C1315" s="226"/>
      <c r="D1315" s="136">
        <v>42782</v>
      </c>
      <c r="E1315" s="136">
        <v>42821</v>
      </c>
      <c r="F1315" s="136">
        <v>42821</v>
      </c>
      <c r="G1315" s="25">
        <f t="shared" si="73"/>
        <v>39</v>
      </c>
      <c r="H1315" s="373">
        <v>5054.95</v>
      </c>
      <c r="I1315" s="121">
        <f t="shared" si="74"/>
        <v>197143.05</v>
      </c>
      <c r="J1315" s="16"/>
    </row>
    <row r="1316" spans="1:10">
      <c r="A1316" s="23">
        <f t="shared" si="75"/>
        <v>1272</v>
      </c>
      <c r="B1316" s="226"/>
      <c r="C1316" s="226"/>
      <c r="D1316" s="136">
        <v>42782</v>
      </c>
      <c r="E1316" s="136">
        <v>42821</v>
      </c>
      <c r="F1316" s="136">
        <v>42821</v>
      </c>
      <c r="G1316" s="25">
        <f t="shared" si="73"/>
        <v>39</v>
      </c>
      <c r="H1316" s="373">
        <v>5006.5</v>
      </c>
      <c r="I1316" s="121">
        <f t="shared" si="74"/>
        <v>195253.5</v>
      </c>
      <c r="J1316" s="16"/>
    </row>
    <row r="1317" spans="1:10">
      <c r="A1317" s="23">
        <f t="shared" si="75"/>
        <v>1273</v>
      </c>
      <c r="B1317" s="226"/>
      <c r="C1317" s="226"/>
      <c r="D1317" s="136">
        <v>42782</v>
      </c>
      <c r="E1317" s="136">
        <v>42821</v>
      </c>
      <c r="F1317" s="136">
        <v>42821</v>
      </c>
      <c r="G1317" s="25">
        <f t="shared" si="73"/>
        <v>39</v>
      </c>
      <c r="H1317" s="373">
        <v>5332.73</v>
      </c>
      <c r="I1317" s="121">
        <f t="shared" si="74"/>
        <v>207976.47</v>
      </c>
      <c r="J1317" s="16"/>
    </row>
    <row r="1318" spans="1:10">
      <c r="A1318" s="23">
        <f t="shared" si="75"/>
        <v>1274</v>
      </c>
      <c r="B1318" s="226"/>
      <c r="C1318" s="226"/>
      <c r="D1318" s="136">
        <v>42782</v>
      </c>
      <c r="E1318" s="136">
        <v>42821</v>
      </c>
      <c r="F1318" s="136">
        <v>42821</v>
      </c>
      <c r="G1318" s="25">
        <f t="shared" si="73"/>
        <v>39</v>
      </c>
      <c r="H1318" s="373">
        <v>5006.5</v>
      </c>
      <c r="I1318" s="121">
        <f t="shared" si="74"/>
        <v>195253.5</v>
      </c>
      <c r="J1318" s="16"/>
    </row>
    <row r="1319" spans="1:10">
      <c r="A1319" s="23">
        <f t="shared" si="75"/>
        <v>1275</v>
      </c>
      <c r="B1319" s="226"/>
      <c r="C1319" s="226"/>
      <c r="D1319" s="136">
        <v>42782</v>
      </c>
      <c r="E1319" s="136">
        <v>42821</v>
      </c>
      <c r="F1319" s="136">
        <v>42821</v>
      </c>
      <c r="G1319" s="25">
        <f t="shared" si="73"/>
        <v>39</v>
      </c>
      <c r="H1319" s="373">
        <v>7158.6</v>
      </c>
      <c r="I1319" s="121">
        <f t="shared" si="74"/>
        <v>279185.40000000002</v>
      </c>
      <c r="J1319" s="16"/>
    </row>
    <row r="1320" spans="1:10">
      <c r="A1320" s="23">
        <f t="shared" si="75"/>
        <v>1276</v>
      </c>
      <c r="B1320" s="226"/>
      <c r="C1320" s="226"/>
      <c r="D1320" s="136">
        <v>42783</v>
      </c>
      <c r="E1320" s="136">
        <v>42821</v>
      </c>
      <c r="F1320" s="136">
        <v>42821</v>
      </c>
      <c r="G1320" s="25">
        <f t="shared" si="73"/>
        <v>38</v>
      </c>
      <c r="H1320" s="373">
        <v>5936.5</v>
      </c>
      <c r="I1320" s="121">
        <f t="shared" si="74"/>
        <v>225587</v>
      </c>
      <c r="J1320" s="16"/>
    </row>
    <row r="1321" spans="1:10">
      <c r="A1321" s="23">
        <f t="shared" si="75"/>
        <v>1277</v>
      </c>
      <c r="B1321" s="226"/>
      <c r="C1321" s="226"/>
      <c r="D1321" s="136">
        <v>42783</v>
      </c>
      <c r="E1321" s="136">
        <v>42821</v>
      </c>
      <c r="F1321" s="136">
        <v>42821</v>
      </c>
      <c r="G1321" s="25">
        <f t="shared" si="73"/>
        <v>38</v>
      </c>
      <c r="H1321" s="373">
        <v>5937.65</v>
      </c>
      <c r="I1321" s="121">
        <f t="shared" si="74"/>
        <v>225630.7</v>
      </c>
      <c r="J1321" s="16"/>
    </row>
    <row r="1322" spans="1:10">
      <c r="A1322" s="23">
        <f t="shared" si="75"/>
        <v>1278</v>
      </c>
      <c r="B1322" s="226"/>
      <c r="C1322" s="226"/>
      <c r="D1322" s="136">
        <v>42783</v>
      </c>
      <c r="E1322" s="136">
        <v>42821</v>
      </c>
      <c r="F1322" s="136">
        <v>42821</v>
      </c>
      <c r="G1322" s="25">
        <f t="shared" si="73"/>
        <v>38</v>
      </c>
      <c r="H1322" s="373">
        <v>5936.12</v>
      </c>
      <c r="I1322" s="121">
        <f t="shared" si="74"/>
        <v>225572.56</v>
      </c>
      <c r="J1322" s="16"/>
    </row>
    <row r="1323" spans="1:10">
      <c r="A1323" s="23">
        <f t="shared" si="75"/>
        <v>1279</v>
      </c>
      <c r="B1323" s="226"/>
      <c r="C1323" s="226"/>
      <c r="D1323" s="136">
        <v>42783</v>
      </c>
      <c r="E1323" s="136">
        <v>42821</v>
      </c>
      <c r="F1323" s="136">
        <v>42821</v>
      </c>
      <c r="G1323" s="25">
        <f t="shared" si="73"/>
        <v>38</v>
      </c>
      <c r="H1323" s="373">
        <v>15754.88</v>
      </c>
      <c r="I1323" s="121">
        <f t="shared" si="74"/>
        <v>598685.43999999994</v>
      </c>
      <c r="J1323" s="16"/>
    </row>
    <row r="1324" spans="1:10">
      <c r="A1324" s="23">
        <f t="shared" si="75"/>
        <v>1280</v>
      </c>
      <c r="B1324" s="226"/>
      <c r="C1324" s="226"/>
      <c r="D1324" s="136">
        <v>42783</v>
      </c>
      <c r="E1324" s="136">
        <v>42821</v>
      </c>
      <c r="F1324" s="136">
        <v>42821</v>
      </c>
      <c r="G1324" s="25">
        <f t="shared" si="73"/>
        <v>38</v>
      </c>
      <c r="H1324" s="373">
        <v>15208.07</v>
      </c>
      <c r="I1324" s="121">
        <f t="shared" si="74"/>
        <v>577906.66</v>
      </c>
      <c r="J1324" s="16"/>
    </row>
    <row r="1325" spans="1:10">
      <c r="A1325" s="23">
        <f t="shared" si="75"/>
        <v>1281</v>
      </c>
      <c r="B1325" s="226"/>
      <c r="C1325" s="226"/>
      <c r="D1325" s="136">
        <v>42783</v>
      </c>
      <c r="E1325" s="136">
        <v>42821</v>
      </c>
      <c r="F1325" s="136">
        <v>42821</v>
      </c>
      <c r="G1325" s="25">
        <f t="shared" si="73"/>
        <v>38</v>
      </c>
      <c r="H1325" s="373">
        <v>15551.32</v>
      </c>
      <c r="I1325" s="121">
        <f t="shared" si="74"/>
        <v>590950.16</v>
      </c>
      <c r="J1325" s="16"/>
    </row>
    <row r="1326" spans="1:10">
      <c r="A1326" s="23">
        <f t="shared" si="75"/>
        <v>1282</v>
      </c>
      <c r="B1326" s="226"/>
      <c r="C1326" s="226"/>
      <c r="D1326" s="136">
        <v>42783</v>
      </c>
      <c r="E1326" s="136">
        <v>42821</v>
      </c>
      <c r="F1326" s="136">
        <v>42821</v>
      </c>
      <c r="G1326" s="25">
        <f t="shared" si="73"/>
        <v>38</v>
      </c>
      <c r="H1326" s="373">
        <v>6602.42</v>
      </c>
      <c r="I1326" s="121">
        <f t="shared" si="74"/>
        <v>250891.96</v>
      </c>
      <c r="J1326" s="16"/>
    </row>
    <row r="1327" spans="1:10">
      <c r="A1327" s="23">
        <f t="shared" si="75"/>
        <v>1283</v>
      </c>
      <c r="B1327" s="226"/>
      <c r="C1327" s="226"/>
      <c r="D1327" s="136">
        <v>42783</v>
      </c>
      <c r="E1327" s="136">
        <v>42821</v>
      </c>
      <c r="F1327" s="136">
        <v>42821</v>
      </c>
      <c r="G1327" s="25">
        <f t="shared" si="73"/>
        <v>38</v>
      </c>
      <c r="H1327" s="373">
        <v>7772.96</v>
      </c>
      <c r="I1327" s="121">
        <f t="shared" si="74"/>
        <v>295372.48</v>
      </c>
      <c r="J1327" s="16"/>
    </row>
    <row r="1328" spans="1:10">
      <c r="A1328" s="23">
        <f t="shared" si="75"/>
        <v>1284</v>
      </c>
      <c r="B1328" s="226"/>
      <c r="C1328" s="226"/>
      <c r="D1328" s="136">
        <v>42783</v>
      </c>
      <c r="E1328" s="136">
        <v>42821</v>
      </c>
      <c r="F1328" s="136">
        <v>42821</v>
      </c>
      <c r="G1328" s="25">
        <f t="shared" si="73"/>
        <v>38</v>
      </c>
      <c r="H1328" s="373">
        <v>7821.06</v>
      </c>
      <c r="I1328" s="121">
        <f t="shared" si="74"/>
        <v>297200.28000000003</v>
      </c>
      <c r="J1328" s="16"/>
    </row>
    <row r="1329" spans="1:10">
      <c r="A1329" s="23">
        <f t="shared" si="75"/>
        <v>1285</v>
      </c>
      <c r="B1329" s="226"/>
      <c r="C1329" s="226"/>
      <c r="D1329" s="136">
        <v>42783</v>
      </c>
      <c r="E1329" s="136">
        <v>42821</v>
      </c>
      <c r="F1329" s="136">
        <v>42821</v>
      </c>
      <c r="G1329" s="25">
        <f t="shared" si="73"/>
        <v>38</v>
      </c>
      <c r="H1329" s="373">
        <v>7619.04</v>
      </c>
      <c r="I1329" s="121">
        <f t="shared" si="74"/>
        <v>289523.52</v>
      </c>
      <c r="J1329" s="16"/>
    </row>
    <row r="1330" spans="1:10">
      <c r="A1330" s="23">
        <f t="shared" si="75"/>
        <v>1286</v>
      </c>
      <c r="B1330" s="226"/>
      <c r="C1330" s="226"/>
      <c r="D1330" s="136">
        <v>42783</v>
      </c>
      <c r="E1330" s="136">
        <v>42821</v>
      </c>
      <c r="F1330" s="136">
        <v>42821</v>
      </c>
      <c r="G1330" s="25">
        <f t="shared" si="73"/>
        <v>38</v>
      </c>
      <c r="H1330" s="373">
        <v>7667.14</v>
      </c>
      <c r="I1330" s="121">
        <f t="shared" si="74"/>
        <v>291351.32</v>
      </c>
      <c r="J1330" s="16"/>
    </row>
    <row r="1331" spans="1:10">
      <c r="A1331" s="23">
        <f t="shared" si="75"/>
        <v>1287</v>
      </c>
      <c r="B1331" s="226"/>
      <c r="C1331" s="226"/>
      <c r="D1331" s="136">
        <v>42785</v>
      </c>
      <c r="E1331" s="136">
        <v>42821</v>
      </c>
      <c r="F1331" s="136">
        <v>42821</v>
      </c>
      <c r="G1331" s="25">
        <f t="shared" si="73"/>
        <v>36</v>
      </c>
      <c r="H1331" s="373">
        <v>4745.04</v>
      </c>
      <c r="I1331" s="121">
        <f t="shared" si="74"/>
        <v>170821.44</v>
      </c>
      <c r="J1331" s="16"/>
    </row>
    <row r="1332" spans="1:10">
      <c r="A1332" s="23">
        <f t="shared" si="75"/>
        <v>1288</v>
      </c>
      <c r="B1332" s="226"/>
      <c r="C1332" s="226"/>
      <c r="D1332" s="136">
        <v>42786</v>
      </c>
      <c r="E1332" s="136">
        <v>42821</v>
      </c>
      <c r="F1332" s="136">
        <v>42821</v>
      </c>
      <c r="G1332" s="25">
        <f t="shared" si="73"/>
        <v>35</v>
      </c>
      <c r="H1332" s="373">
        <v>5939.95</v>
      </c>
      <c r="I1332" s="121">
        <f t="shared" si="74"/>
        <v>207898.25</v>
      </c>
      <c r="J1332" s="16"/>
    </row>
    <row r="1333" spans="1:10">
      <c r="A1333" s="23">
        <f t="shared" si="75"/>
        <v>1289</v>
      </c>
      <c r="B1333" s="226"/>
      <c r="C1333" s="226"/>
      <c r="D1333" s="136">
        <v>42786</v>
      </c>
      <c r="E1333" s="136">
        <v>42821</v>
      </c>
      <c r="F1333" s="136">
        <v>42821</v>
      </c>
      <c r="G1333" s="25">
        <f t="shared" si="73"/>
        <v>35</v>
      </c>
      <c r="H1333" s="373">
        <v>5941.86</v>
      </c>
      <c r="I1333" s="121">
        <f t="shared" si="74"/>
        <v>207965.1</v>
      </c>
      <c r="J1333" s="16"/>
    </row>
    <row r="1334" spans="1:10">
      <c r="A1334" s="23">
        <f t="shared" si="75"/>
        <v>1290</v>
      </c>
      <c r="B1334" s="226"/>
      <c r="C1334" s="226"/>
      <c r="D1334" s="136">
        <v>42786</v>
      </c>
      <c r="E1334" s="136">
        <v>42821</v>
      </c>
      <c r="F1334" s="136">
        <v>42821</v>
      </c>
      <c r="G1334" s="25">
        <f t="shared" si="73"/>
        <v>35</v>
      </c>
      <c r="H1334" s="373">
        <v>5942.63</v>
      </c>
      <c r="I1334" s="121">
        <f t="shared" si="74"/>
        <v>207992.05</v>
      </c>
      <c r="J1334" s="16"/>
    </row>
    <row r="1335" spans="1:10">
      <c r="A1335" s="23">
        <f t="shared" si="75"/>
        <v>1291</v>
      </c>
      <c r="B1335" s="226"/>
      <c r="C1335" s="226"/>
      <c r="D1335" s="136">
        <v>42786</v>
      </c>
      <c r="E1335" s="136">
        <v>42821</v>
      </c>
      <c r="F1335" s="136">
        <v>42821</v>
      </c>
      <c r="G1335" s="25">
        <f t="shared" si="73"/>
        <v>35</v>
      </c>
      <c r="H1335" s="373">
        <v>6467.12</v>
      </c>
      <c r="I1335" s="121">
        <f t="shared" si="74"/>
        <v>226349.2</v>
      </c>
      <c r="J1335" s="16"/>
    </row>
    <row r="1336" spans="1:10">
      <c r="A1336" s="23">
        <f t="shared" si="75"/>
        <v>1292</v>
      </c>
      <c r="B1336" s="226"/>
      <c r="C1336" s="226"/>
      <c r="D1336" s="136">
        <v>42786</v>
      </c>
      <c r="E1336" s="136">
        <v>42821</v>
      </c>
      <c r="F1336" s="136">
        <v>42821</v>
      </c>
      <c r="G1336" s="25">
        <f t="shared" si="73"/>
        <v>35</v>
      </c>
      <c r="H1336" s="373">
        <v>7097.12</v>
      </c>
      <c r="I1336" s="121">
        <f t="shared" si="74"/>
        <v>248399.2</v>
      </c>
      <c r="J1336" s="16"/>
    </row>
    <row r="1337" spans="1:10">
      <c r="A1337" s="23">
        <f t="shared" si="75"/>
        <v>1293</v>
      </c>
      <c r="B1337" s="226"/>
      <c r="C1337" s="226"/>
      <c r="D1337" s="136">
        <v>42786</v>
      </c>
      <c r="E1337" s="136">
        <v>42821</v>
      </c>
      <c r="F1337" s="136">
        <v>42821</v>
      </c>
      <c r="G1337" s="25">
        <f t="shared" si="73"/>
        <v>35</v>
      </c>
      <c r="H1337" s="373">
        <v>6648.36</v>
      </c>
      <c r="I1337" s="121">
        <f t="shared" si="74"/>
        <v>232692.6</v>
      </c>
      <c r="J1337" s="16"/>
    </row>
    <row r="1338" spans="1:10">
      <c r="A1338" s="23">
        <f t="shared" si="75"/>
        <v>1294</v>
      </c>
      <c r="B1338" s="226"/>
      <c r="C1338" s="226"/>
      <c r="D1338" s="136">
        <v>42786</v>
      </c>
      <c r="E1338" s="136">
        <v>42821</v>
      </c>
      <c r="F1338" s="136">
        <v>42821</v>
      </c>
      <c r="G1338" s="25">
        <f t="shared" si="73"/>
        <v>35</v>
      </c>
      <c r="H1338" s="373">
        <v>6420.62</v>
      </c>
      <c r="I1338" s="121">
        <f t="shared" si="74"/>
        <v>224721.7</v>
      </c>
      <c r="J1338" s="16"/>
    </row>
    <row r="1339" spans="1:10">
      <c r="A1339" s="23">
        <f t="shared" si="75"/>
        <v>1295</v>
      </c>
      <c r="B1339" s="226"/>
      <c r="C1339" s="226"/>
      <c r="D1339" s="136">
        <v>42786</v>
      </c>
      <c r="E1339" s="136">
        <v>42821</v>
      </c>
      <c r="F1339" s="136">
        <v>42821</v>
      </c>
      <c r="G1339" s="25">
        <f t="shared" ref="G1339:G1392" si="76">F1339-D1339</f>
        <v>35</v>
      </c>
      <c r="H1339" s="373">
        <v>6554.58</v>
      </c>
      <c r="I1339" s="121">
        <f t="shared" ref="I1339:I1392" si="77">ROUND(G1339*H1339,2)</f>
        <v>229410.3</v>
      </c>
      <c r="J1339" s="16"/>
    </row>
    <row r="1340" spans="1:10">
      <c r="A1340" s="23">
        <f t="shared" ref="A1340:A1393" si="78">A1339+1</f>
        <v>1296</v>
      </c>
      <c r="B1340" s="226"/>
      <c r="C1340" s="226"/>
      <c r="D1340" s="136">
        <v>42787</v>
      </c>
      <c r="E1340" s="136">
        <v>42821</v>
      </c>
      <c r="F1340" s="136">
        <v>42821</v>
      </c>
      <c r="G1340" s="25">
        <f t="shared" si="76"/>
        <v>34</v>
      </c>
      <c r="H1340" s="373">
        <v>5935.73</v>
      </c>
      <c r="I1340" s="121">
        <f t="shared" si="77"/>
        <v>201814.82</v>
      </c>
      <c r="J1340" s="16"/>
    </row>
    <row r="1341" spans="1:10">
      <c r="A1341" s="23">
        <f t="shared" si="78"/>
        <v>1297</v>
      </c>
      <c r="B1341" s="226"/>
      <c r="C1341" s="226"/>
      <c r="D1341" s="136">
        <v>42787</v>
      </c>
      <c r="E1341" s="136">
        <v>42821</v>
      </c>
      <c r="F1341" s="136">
        <v>42821</v>
      </c>
      <c r="G1341" s="25">
        <f t="shared" si="76"/>
        <v>34</v>
      </c>
      <c r="H1341" s="373">
        <v>5937.65</v>
      </c>
      <c r="I1341" s="121">
        <f t="shared" si="77"/>
        <v>201880.1</v>
      </c>
      <c r="J1341" s="16"/>
    </row>
    <row r="1342" spans="1:10">
      <c r="A1342" s="23">
        <f>A1341+1</f>
        <v>1298</v>
      </c>
      <c r="B1342" s="226"/>
      <c r="C1342" s="226"/>
      <c r="D1342" s="136">
        <v>42787</v>
      </c>
      <c r="E1342" s="136">
        <v>42821</v>
      </c>
      <c r="F1342" s="136">
        <v>42821</v>
      </c>
      <c r="G1342" s="25">
        <f t="shared" si="76"/>
        <v>34</v>
      </c>
      <c r="H1342" s="373">
        <v>5936.88</v>
      </c>
      <c r="I1342" s="121">
        <f t="shared" si="77"/>
        <v>201853.92</v>
      </c>
      <c r="J1342" s="16"/>
    </row>
    <row r="1343" spans="1:10">
      <c r="A1343" s="23">
        <f t="shared" si="78"/>
        <v>1299</v>
      </c>
      <c r="B1343" s="226"/>
      <c r="C1343" s="226"/>
      <c r="D1343" s="136">
        <v>42788</v>
      </c>
      <c r="E1343" s="136">
        <v>42821</v>
      </c>
      <c r="F1343" s="136">
        <v>42821</v>
      </c>
      <c r="G1343" s="25">
        <f t="shared" si="76"/>
        <v>33</v>
      </c>
      <c r="H1343" s="373">
        <v>6431.66</v>
      </c>
      <c r="I1343" s="121">
        <f t="shared" si="77"/>
        <v>212244.78</v>
      </c>
      <c r="J1343" s="16"/>
    </row>
    <row r="1344" spans="1:10">
      <c r="A1344" s="23">
        <f t="shared" si="78"/>
        <v>1300</v>
      </c>
      <c r="B1344" s="226"/>
      <c r="C1344" s="226"/>
      <c r="D1344" s="136">
        <v>42788</v>
      </c>
      <c r="E1344" s="136">
        <v>42821</v>
      </c>
      <c r="F1344" s="136">
        <v>42821</v>
      </c>
      <c r="G1344" s="25">
        <f t="shared" si="76"/>
        <v>33</v>
      </c>
      <c r="H1344" s="373">
        <v>6348.13</v>
      </c>
      <c r="I1344" s="121">
        <f t="shared" si="77"/>
        <v>209488.29</v>
      </c>
      <c r="J1344" s="16"/>
    </row>
    <row r="1345" spans="1:10">
      <c r="A1345" s="23">
        <f t="shared" si="78"/>
        <v>1301</v>
      </c>
      <c r="B1345" s="226"/>
      <c r="C1345" s="226"/>
      <c r="D1345" s="136">
        <v>42788</v>
      </c>
      <c r="E1345" s="136">
        <v>42821</v>
      </c>
      <c r="F1345" s="136">
        <v>42821</v>
      </c>
      <c r="G1345" s="25">
        <f t="shared" si="76"/>
        <v>33</v>
      </c>
      <c r="H1345" s="373">
        <v>6506.12</v>
      </c>
      <c r="I1345" s="121">
        <f t="shared" si="77"/>
        <v>214701.96</v>
      </c>
      <c r="J1345" s="16"/>
    </row>
    <row r="1346" spans="1:10">
      <c r="A1346" s="23">
        <f t="shared" si="78"/>
        <v>1302</v>
      </c>
      <c r="B1346" s="226"/>
      <c r="C1346" s="226"/>
      <c r="D1346" s="136">
        <v>42788</v>
      </c>
      <c r="E1346" s="136">
        <v>42821</v>
      </c>
      <c r="F1346" s="136">
        <v>42821</v>
      </c>
      <c r="G1346" s="25">
        <f t="shared" si="76"/>
        <v>33</v>
      </c>
      <c r="H1346" s="373">
        <v>6430.47</v>
      </c>
      <c r="I1346" s="121">
        <f t="shared" si="77"/>
        <v>212205.51</v>
      </c>
      <c r="J1346" s="16"/>
    </row>
    <row r="1347" spans="1:10">
      <c r="A1347" s="23">
        <f t="shared" si="78"/>
        <v>1303</v>
      </c>
      <c r="B1347" s="226"/>
      <c r="C1347" s="226"/>
      <c r="D1347" s="136">
        <v>42788</v>
      </c>
      <c r="E1347" s="136">
        <v>42821</v>
      </c>
      <c r="F1347" s="136">
        <v>42821</v>
      </c>
      <c r="G1347" s="25">
        <f t="shared" si="76"/>
        <v>33</v>
      </c>
      <c r="H1347" s="373">
        <v>6139.31</v>
      </c>
      <c r="I1347" s="121">
        <f t="shared" si="77"/>
        <v>202597.23</v>
      </c>
      <c r="J1347" s="16"/>
    </row>
    <row r="1348" spans="1:10">
      <c r="A1348" s="23">
        <f t="shared" si="78"/>
        <v>1304</v>
      </c>
      <c r="B1348" s="226"/>
      <c r="C1348" s="226"/>
      <c r="D1348" s="136">
        <v>42788</v>
      </c>
      <c r="E1348" s="136">
        <v>42821</v>
      </c>
      <c r="F1348" s="136">
        <v>42821</v>
      </c>
      <c r="G1348" s="25">
        <f t="shared" si="76"/>
        <v>33</v>
      </c>
      <c r="H1348" s="373">
        <v>6364.68</v>
      </c>
      <c r="I1348" s="121">
        <f t="shared" si="77"/>
        <v>210034.44</v>
      </c>
      <c r="J1348" s="16"/>
    </row>
    <row r="1349" spans="1:10">
      <c r="A1349" s="23">
        <f t="shared" si="78"/>
        <v>1305</v>
      </c>
      <c r="B1349" s="226"/>
      <c r="C1349" s="226"/>
      <c r="D1349" s="136">
        <v>42788</v>
      </c>
      <c r="E1349" s="136">
        <v>42821</v>
      </c>
      <c r="F1349" s="136">
        <v>42821</v>
      </c>
      <c r="G1349" s="25">
        <f t="shared" si="76"/>
        <v>33</v>
      </c>
      <c r="H1349" s="373">
        <v>6272.48</v>
      </c>
      <c r="I1349" s="121">
        <f t="shared" si="77"/>
        <v>206991.84</v>
      </c>
      <c r="J1349" s="16"/>
    </row>
    <row r="1350" spans="1:10">
      <c r="A1350" s="23">
        <f t="shared" si="78"/>
        <v>1306</v>
      </c>
      <c r="B1350" s="226"/>
      <c r="C1350" s="226"/>
      <c r="D1350" s="136">
        <v>42788</v>
      </c>
      <c r="E1350" s="136">
        <v>42821</v>
      </c>
      <c r="F1350" s="136">
        <v>42821</v>
      </c>
      <c r="G1350" s="25">
        <f t="shared" si="76"/>
        <v>33</v>
      </c>
      <c r="H1350" s="373">
        <v>6348.92</v>
      </c>
      <c r="I1350" s="121">
        <f t="shared" si="77"/>
        <v>209514.36</v>
      </c>
      <c r="J1350" s="16"/>
    </row>
    <row r="1351" spans="1:10">
      <c r="A1351" s="23">
        <f t="shared" si="78"/>
        <v>1307</v>
      </c>
      <c r="B1351" s="226"/>
      <c r="C1351" s="226"/>
      <c r="D1351" s="136">
        <v>42788</v>
      </c>
      <c r="E1351" s="136">
        <v>42821</v>
      </c>
      <c r="F1351" s="136">
        <v>42821</v>
      </c>
      <c r="G1351" s="25">
        <f t="shared" si="76"/>
        <v>33</v>
      </c>
      <c r="H1351" s="373">
        <v>6346.55</v>
      </c>
      <c r="I1351" s="121">
        <f t="shared" si="77"/>
        <v>209436.15</v>
      </c>
      <c r="J1351" s="16"/>
    </row>
    <row r="1352" spans="1:10">
      <c r="A1352" s="23">
        <f t="shared" si="78"/>
        <v>1308</v>
      </c>
      <c r="B1352" s="226"/>
      <c r="C1352" s="226"/>
      <c r="D1352" s="136">
        <v>42788</v>
      </c>
      <c r="E1352" s="136">
        <v>42821</v>
      </c>
      <c r="F1352" s="136">
        <v>42821</v>
      </c>
      <c r="G1352" s="25">
        <f t="shared" si="76"/>
        <v>33</v>
      </c>
      <c r="H1352" s="373">
        <v>6561.68</v>
      </c>
      <c r="I1352" s="121">
        <f t="shared" si="77"/>
        <v>216535.44</v>
      </c>
      <c r="J1352" s="16"/>
    </row>
    <row r="1353" spans="1:10">
      <c r="A1353" s="23">
        <f t="shared" si="78"/>
        <v>1309</v>
      </c>
      <c r="B1353" s="226"/>
      <c r="C1353" s="226"/>
      <c r="D1353" s="136">
        <v>42788</v>
      </c>
      <c r="E1353" s="136">
        <v>42821</v>
      </c>
      <c r="F1353" s="136">
        <v>42821</v>
      </c>
      <c r="G1353" s="25">
        <f t="shared" si="76"/>
        <v>33</v>
      </c>
      <c r="H1353" s="373">
        <v>6523.85</v>
      </c>
      <c r="I1353" s="121">
        <f t="shared" si="77"/>
        <v>215287.05</v>
      </c>
      <c r="J1353" s="16"/>
    </row>
    <row r="1354" spans="1:10">
      <c r="A1354" s="23">
        <f t="shared" si="78"/>
        <v>1310</v>
      </c>
      <c r="B1354" s="226" t="s">
        <v>285</v>
      </c>
      <c r="C1354" s="226" t="s">
        <v>479</v>
      </c>
      <c r="D1354" s="136">
        <v>42774</v>
      </c>
      <c r="E1354" s="136">
        <v>42821</v>
      </c>
      <c r="F1354" s="136">
        <v>42821</v>
      </c>
      <c r="G1354" s="25">
        <f t="shared" si="76"/>
        <v>47</v>
      </c>
      <c r="H1354" s="373">
        <v>3344.44</v>
      </c>
      <c r="I1354" s="121">
        <f t="shared" si="77"/>
        <v>157188.68</v>
      </c>
      <c r="J1354" s="16"/>
    </row>
    <row r="1355" spans="1:10">
      <c r="A1355" s="23">
        <f t="shared" si="78"/>
        <v>1311</v>
      </c>
      <c r="B1355" s="226"/>
      <c r="C1355" s="226"/>
      <c r="D1355" s="136">
        <v>42775</v>
      </c>
      <c r="E1355" s="136">
        <v>42821</v>
      </c>
      <c r="F1355" s="136">
        <v>42821</v>
      </c>
      <c r="G1355" s="25">
        <f t="shared" si="76"/>
        <v>46</v>
      </c>
      <c r="H1355" s="373">
        <v>8981.15</v>
      </c>
      <c r="I1355" s="121">
        <f t="shared" si="77"/>
        <v>413132.9</v>
      </c>
      <c r="J1355" s="16"/>
    </row>
    <row r="1356" spans="1:10">
      <c r="A1356" s="23">
        <f t="shared" si="78"/>
        <v>1312</v>
      </c>
      <c r="B1356" s="226"/>
      <c r="C1356" s="226"/>
      <c r="D1356" s="136">
        <v>42777</v>
      </c>
      <c r="E1356" s="136">
        <v>42821</v>
      </c>
      <c r="F1356" s="136">
        <v>42821</v>
      </c>
      <c r="G1356" s="25">
        <f t="shared" si="76"/>
        <v>44</v>
      </c>
      <c r="H1356" s="373">
        <v>7493.98</v>
      </c>
      <c r="I1356" s="121">
        <f t="shared" si="77"/>
        <v>329735.12</v>
      </c>
      <c r="J1356" s="16"/>
    </row>
    <row r="1357" spans="1:10">
      <c r="A1357" s="23">
        <f t="shared" si="78"/>
        <v>1313</v>
      </c>
      <c r="B1357" s="226"/>
      <c r="C1357" s="226"/>
      <c r="D1357" s="136">
        <v>42777</v>
      </c>
      <c r="E1357" s="136">
        <v>42821</v>
      </c>
      <c r="F1357" s="136">
        <v>42821</v>
      </c>
      <c r="G1357" s="25">
        <f t="shared" si="76"/>
        <v>44</v>
      </c>
      <c r="H1357" s="373">
        <v>7657.52</v>
      </c>
      <c r="I1357" s="121">
        <f t="shared" si="77"/>
        <v>336930.88</v>
      </c>
      <c r="J1357" s="16"/>
    </row>
    <row r="1358" spans="1:10">
      <c r="A1358" s="23">
        <f t="shared" si="78"/>
        <v>1314</v>
      </c>
      <c r="B1358" s="226"/>
      <c r="C1358" s="226"/>
      <c r="D1358" s="136">
        <v>42777</v>
      </c>
      <c r="E1358" s="136">
        <v>42821</v>
      </c>
      <c r="F1358" s="136">
        <v>42821</v>
      </c>
      <c r="G1358" s="25">
        <f t="shared" si="76"/>
        <v>44</v>
      </c>
      <c r="H1358" s="373">
        <v>7599.8</v>
      </c>
      <c r="I1358" s="121">
        <f t="shared" si="77"/>
        <v>334391.2</v>
      </c>
      <c r="J1358" s="16"/>
    </row>
    <row r="1359" spans="1:10">
      <c r="A1359" s="23">
        <f t="shared" si="78"/>
        <v>1315</v>
      </c>
      <c r="B1359" s="226"/>
      <c r="C1359" s="226"/>
      <c r="D1359" s="136">
        <v>42780</v>
      </c>
      <c r="E1359" s="136">
        <v>42821</v>
      </c>
      <c r="F1359" s="136">
        <v>42821</v>
      </c>
      <c r="G1359" s="25">
        <f t="shared" si="76"/>
        <v>41</v>
      </c>
      <c r="H1359" s="373">
        <v>5937.27</v>
      </c>
      <c r="I1359" s="121">
        <f t="shared" si="77"/>
        <v>243428.07</v>
      </c>
      <c r="J1359" s="16"/>
    </row>
    <row r="1360" spans="1:10">
      <c r="A1360" s="23">
        <f t="shared" si="78"/>
        <v>1316</v>
      </c>
      <c r="B1360" s="226"/>
      <c r="C1360" s="226"/>
      <c r="D1360" s="136">
        <v>42780</v>
      </c>
      <c r="E1360" s="136">
        <v>42821</v>
      </c>
      <c r="F1360" s="136">
        <v>42821</v>
      </c>
      <c r="G1360" s="25">
        <f t="shared" si="76"/>
        <v>41</v>
      </c>
      <c r="H1360" s="373">
        <v>8925.4600000000009</v>
      </c>
      <c r="I1360" s="121">
        <f t="shared" si="77"/>
        <v>365943.86</v>
      </c>
      <c r="J1360" s="16"/>
    </row>
    <row r="1361" spans="1:10">
      <c r="A1361" s="23">
        <f t="shared" si="78"/>
        <v>1317</v>
      </c>
      <c r="B1361" s="226"/>
      <c r="C1361" s="226"/>
      <c r="D1361" s="136">
        <v>42780</v>
      </c>
      <c r="E1361" s="136">
        <v>42821</v>
      </c>
      <c r="F1361" s="136">
        <v>42821</v>
      </c>
      <c r="G1361" s="25">
        <f t="shared" si="76"/>
        <v>41</v>
      </c>
      <c r="H1361" s="373">
        <v>7285.3</v>
      </c>
      <c r="I1361" s="121">
        <f t="shared" si="77"/>
        <v>298697.3</v>
      </c>
      <c r="J1361" s="16"/>
    </row>
    <row r="1362" spans="1:10">
      <c r="A1362" s="23">
        <f t="shared" si="78"/>
        <v>1318</v>
      </c>
      <c r="B1362" s="226"/>
      <c r="C1362" s="226"/>
      <c r="D1362" s="136">
        <v>42780</v>
      </c>
      <c r="E1362" s="136">
        <v>42821</v>
      </c>
      <c r="F1362" s="136">
        <v>42821</v>
      </c>
      <c r="G1362" s="25">
        <f t="shared" si="76"/>
        <v>41</v>
      </c>
      <c r="H1362" s="373">
        <v>7142.85</v>
      </c>
      <c r="I1362" s="121">
        <f t="shared" si="77"/>
        <v>292856.84999999998</v>
      </c>
      <c r="J1362" s="16"/>
    </row>
    <row r="1363" spans="1:10">
      <c r="A1363" s="23">
        <f t="shared" si="78"/>
        <v>1319</v>
      </c>
      <c r="B1363" s="226"/>
      <c r="C1363" s="226"/>
      <c r="D1363" s="136">
        <v>42780</v>
      </c>
      <c r="E1363" s="136">
        <v>42821</v>
      </c>
      <c r="F1363" s="136">
        <v>42821</v>
      </c>
      <c r="G1363" s="25">
        <f t="shared" si="76"/>
        <v>41</v>
      </c>
      <c r="H1363" s="373">
        <v>7212.04</v>
      </c>
      <c r="I1363" s="121">
        <f t="shared" si="77"/>
        <v>295693.64</v>
      </c>
      <c r="J1363" s="16"/>
    </row>
    <row r="1364" spans="1:10">
      <c r="A1364" s="23">
        <f t="shared" si="78"/>
        <v>1320</v>
      </c>
      <c r="B1364" s="226"/>
      <c r="C1364" s="226"/>
      <c r="D1364" s="136">
        <v>42780</v>
      </c>
      <c r="E1364" s="136">
        <v>42821</v>
      </c>
      <c r="F1364" s="136">
        <v>42821</v>
      </c>
      <c r="G1364" s="25">
        <f t="shared" si="76"/>
        <v>41</v>
      </c>
      <c r="H1364" s="373">
        <v>2787.95</v>
      </c>
      <c r="I1364" s="121">
        <f t="shared" si="77"/>
        <v>114305.95</v>
      </c>
      <c r="J1364" s="16"/>
    </row>
    <row r="1365" spans="1:10">
      <c r="A1365" s="23">
        <f t="shared" si="78"/>
        <v>1321</v>
      </c>
      <c r="B1365" s="226"/>
      <c r="C1365" s="226"/>
      <c r="D1365" s="136">
        <v>42780</v>
      </c>
      <c r="E1365" s="136">
        <v>42821</v>
      </c>
      <c r="F1365" s="136">
        <v>42821</v>
      </c>
      <c r="G1365" s="25">
        <f t="shared" si="76"/>
        <v>41</v>
      </c>
      <c r="H1365" s="373">
        <v>7354.49</v>
      </c>
      <c r="I1365" s="121">
        <f t="shared" si="77"/>
        <v>301534.09000000003</v>
      </c>
      <c r="J1365" s="16"/>
    </row>
    <row r="1366" spans="1:10">
      <c r="A1366" s="23">
        <f t="shared" si="78"/>
        <v>1322</v>
      </c>
      <c r="B1366" s="226"/>
      <c r="C1366" s="226"/>
      <c r="D1366" s="136">
        <v>42780</v>
      </c>
      <c r="E1366" s="136">
        <v>42821</v>
      </c>
      <c r="F1366" s="136">
        <v>42821</v>
      </c>
      <c r="G1366" s="25">
        <f t="shared" si="76"/>
        <v>41</v>
      </c>
      <c r="H1366" s="373">
        <v>6320.71</v>
      </c>
      <c r="I1366" s="121">
        <f t="shared" si="77"/>
        <v>259149.11</v>
      </c>
      <c r="J1366" s="16"/>
    </row>
    <row r="1367" spans="1:10">
      <c r="A1367" s="23">
        <f t="shared" si="78"/>
        <v>1323</v>
      </c>
      <c r="B1367" s="226"/>
      <c r="C1367" s="226"/>
      <c r="D1367" s="136">
        <v>42781</v>
      </c>
      <c r="E1367" s="136">
        <v>42821</v>
      </c>
      <c r="F1367" s="136">
        <v>42821</v>
      </c>
      <c r="G1367" s="25">
        <f t="shared" si="76"/>
        <v>40</v>
      </c>
      <c r="H1367" s="373">
        <v>6338.28</v>
      </c>
      <c r="I1367" s="121">
        <f t="shared" si="77"/>
        <v>253531.2</v>
      </c>
      <c r="J1367" s="16"/>
    </row>
    <row r="1368" spans="1:10">
      <c r="A1368" s="23">
        <f t="shared" si="78"/>
        <v>1324</v>
      </c>
      <c r="B1368" s="226"/>
      <c r="C1368" s="226"/>
      <c r="D1368" s="136">
        <v>42782</v>
      </c>
      <c r="E1368" s="136">
        <v>42821</v>
      </c>
      <c r="F1368" s="136">
        <v>42821</v>
      </c>
      <c r="G1368" s="25">
        <f t="shared" si="76"/>
        <v>39</v>
      </c>
      <c r="H1368" s="373">
        <v>9094.7800000000007</v>
      </c>
      <c r="I1368" s="121">
        <f t="shared" si="77"/>
        <v>354696.42</v>
      </c>
      <c r="J1368" s="16"/>
    </row>
    <row r="1369" spans="1:10">
      <c r="A1369" s="23">
        <f t="shared" si="78"/>
        <v>1325</v>
      </c>
      <c r="B1369" s="226"/>
      <c r="C1369" s="226"/>
      <c r="D1369" s="136">
        <v>42782</v>
      </c>
      <c r="E1369" s="136">
        <v>42821</v>
      </c>
      <c r="F1369" s="136">
        <v>42821</v>
      </c>
      <c r="G1369" s="25">
        <f t="shared" si="76"/>
        <v>39</v>
      </c>
      <c r="H1369" s="373">
        <v>5038.8</v>
      </c>
      <c r="I1369" s="121">
        <f t="shared" si="77"/>
        <v>196513.2</v>
      </c>
      <c r="J1369" s="16"/>
    </row>
    <row r="1370" spans="1:10">
      <c r="A1370" s="23">
        <f t="shared" si="78"/>
        <v>1326</v>
      </c>
      <c r="B1370" s="226"/>
      <c r="C1370" s="226"/>
      <c r="D1370" s="136">
        <v>42782</v>
      </c>
      <c r="E1370" s="136">
        <v>42821</v>
      </c>
      <c r="F1370" s="136">
        <v>42821</v>
      </c>
      <c r="G1370" s="25">
        <f t="shared" si="76"/>
        <v>39</v>
      </c>
      <c r="H1370" s="373">
        <v>5135.7</v>
      </c>
      <c r="I1370" s="121">
        <f t="shared" si="77"/>
        <v>200292.3</v>
      </c>
      <c r="J1370" s="16"/>
    </row>
    <row r="1371" spans="1:10">
      <c r="A1371" s="23">
        <f t="shared" si="78"/>
        <v>1327</v>
      </c>
      <c r="B1371" s="226"/>
      <c r="C1371" s="226"/>
      <c r="D1371" s="136">
        <v>42784</v>
      </c>
      <c r="E1371" s="136">
        <v>42821</v>
      </c>
      <c r="F1371" s="136">
        <v>42821</v>
      </c>
      <c r="G1371" s="25">
        <f t="shared" si="76"/>
        <v>37</v>
      </c>
      <c r="H1371" s="373">
        <v>14589.58</v>
      </c>
      <c r="I1371" s="121">
        <f t="shared" si="77"/>
        <v>539814.46</v>
      </c>
      <c r="J1371" s="16"/>
    </row>
    <row r="1372" spans="1:10">
      <c r="A1372" s="23">
        <f t="shared" si="78"/>
        <v>1328</v>
      </c>
      <c r="B1372" s="226"/>
      <c r="C1372" s="226"/>
      <c r="D1372" s="136">
        <v>42784</v>
      </c>
      <c r="E1372" s="136">
        <v>42821</v>
      </c>
      <c r="F1372" s="136">
        <v>42821</v>
      </c>
      <c r="G1372" s="25">
        <f t="shared" si="76"/>
        <v>37</v>
      </c>
      <c r="H1372" s="373">
        <v>15936.84</v>
      </c>
      <c r="I1372" s="121">
        <f t="shared" si="77"/>
        <v>589663.07999999996</v>
      </c>
      <c r="J1372" s="16"/>
    </row>
    <row r="1373" spans="1:10">
      <c r="A1373" s="23">
        <f t="shared" si="78"/>
        <v>1329</v>
      </c>
      <c r="B1373" s="226"/>
      <c r="C1373" s="226"/>
      <c r="D1373" s="136">
        <v>42784</v>
      </c>
      <c r="E1373" s="136">
        <v>42821</v>
      </c>
      <c r="F1373" s="136">
        <v>42821</v>
      </c>
      <c r="G1373" s="25">
        <f t="shared" si="76"/>
        <v>37</v>
      </c>
      <c r="H1373" s="373">
        <v>13342.96</v>
      </c>
      <c r="I1373" s="121">
        <f t="shared" si="77"/>
        <v>493689.52</v>
      </c>
      <c r="J1373" s="16"/>
    </row>
    <row r="1374" spans="1:10">
      <c r="A1374" s="23">
        <f t="shared" si="78"/>
        <v>1330</v>
      </c>
      <c r="B1374" s="226"/>
      <c r="C1374" s="226"/>
      <c r="D1374" s="136">
        <v>42784</v>
      </c>
      <c r="E1374" s="136">
        <v>42821</v>
      </c>
      <c r="F1374" s="136">
        <v>42821</v>
      </c>
      <c r="G1374" s="25">
        <f t="shared" si="76"/>
        <v>37</v>
      </c>
      <c r="H1374" s="373">
        <v>14796.82</v>
      </c>
      <c r="I1374" s="121">
        <f t="shared" si="77"/>
        <v>547482.34</v>
      </c>
      <c r="J1374" s="16"/>
    </row>
    <row r="1375" spans="1:10">
      <c r="A1375" s="23">
        <f t="shared" si="78"/>
        <v>1331</v>
      </c>
      <c r="B1375" s="226"/>
      <c r="C1375" s="226"/>
      <c r="D1375" s="136">
        <v>42784</v>
      </c>
      <c r="E1375" s="136">
        <v>42821</v>
      </c>
      <c r="F1375" s="136">
        <v>42821</v>
      </c>
      <c r="G1375" s="25">
        <f t="shared" si="76"/>
        <v>37</v>
      </c>
      <c r="H1375" s="373">
        <v>14530.31</v>
      </c>
      <c r="I1375" s="121">
        <f t="shared" si="77"/>
        <v>537621.47</v>
      </c>
      <c r="J1375" s="16"/>
    </row>
    <row r="1376" spans="1:10">
      <c r="A1376" s="23">
        <f t="shared" si="78"/>
        <v>1332</v>
      </c>
      <c r="B1376" s="226"/>
      <c r="C1376" s="226"/>
      <c r="D1376" s="136">
        <v>42784</v>
      </c>
      <c r="E1376" s="136">
        <v>42821</v>
      </c>
      <c r="F1376" s="136">
        <v>42821</v>
      </c>
      <c r="G1376" s="25">
        <f t="shared" si="76"/>
        <v>37</v>
      </c>
      <c r="H1376" s="373">
        <v>14421.87</v>
      </c>
      <c r="I1376" s="121">
        <f t="shared" si="77"/>
        <v>533609.18999999994</v>
      </c>
      <c r="J1376" s="16"/>
    </row>
    <row r="1377" spans="1:10">
      <c r="A1377" s="23">
        <f t="shared" si="78"/>
        <v>1333</v>
      </c>
      <c r="B1377" s="226"/>
      <c r="C1377" s="226"/>
      <c r="D1377" s="136">
        <v>42784</v>
      </c>
      <c r="E1377" s="136">
        <v>42821</v>
      </c>
      <c r="F1377" s="136">
        <v>42821</v>
      </c>
      <c r="G1377" s="25">
        <f t="shared" si="76"/>
        <v>37</v>
      </c>
      <c r="H1377" s="373">
        <v>14503.66</v>
      </c>
      <c r="I1377" s="121">
        <f t="shared" si="77"/>
        <v>536635.42000000004</v>
      </c>
      <c r="J1377" s="16"/>
    </row>
    <row r="1378" spans="1:10">
      <c r="A1378" s="23">
        <f t="shared" si="78"/>
        <v>1334</v>
      </c>
      <c r="B1378" s="226"/>
      <c r="C1378" s="226"/>
      <c r="D1378" s="136">
        <v>42785</v>
      </c>
      <c r="E1378" s="136">
        <v>42821</v>
      </c>
      <c r="F1378" s="136">
        <v>42821</v>
      </c>
      <c r="G1378" s="25">
        <f t="shared" si="76"/>
        <v>36</v>
      </c>
      <c r="H1378" s="373">
        <v>4487.62</v>
      </c>
      <c r="I1378" s="121">
        <f t="shared" si="77"/>
        <v>161554.32</v>
      </c>
      <c r="J1378" s="16"/>
    </row>
    <row r="1379" spans="1:10">
      <c r="A1379" s="23">
        <f t="shared" si="78"/>
        <v>1335</v>
      </c>
      <c r="B1379" s="226"/>
      <c r="C1379" s="226"/>
      <c r="D1379" s="136">
        <v>42787</v>
      </c>
      <c r="E1379" s="136">
        <v>42821</v>
      </c>
      <c r="F1379" s="136">
        <v>42821</v>
      </c>
      <c r="G1379" s="25">
        <f t="shared" si="76"/>
        <v>34</v>
      </c>
      <c r="H1379" s="373">
        <v>7676.76</v>
      </c>
      <c r="I1379" s="121">
        <f t="shared" si="77"/>
        <v>261009.84</v>
      </c>
      <c r="J1379" s="16"/>
    </row>
    <row r="1380" spans="1:10">
      <c r="A1380" s="23">
        <f t="shared" si="78"/>
        <v>1336</v>
      </c>
      <c r="B1380" s="226"/>
      <c r="C1380" s="226"/>
      <c r="D1380" s="136">
        <v>42788</v>
      </c>
      <c r="E1380" s="136">
        <v>42821</v>
      </c>
      <c r="F1380" s="136">
        <v>42821</v>
      </c>
      <c r="G1380" s="25">
        <f t="shared" si="76"/>
        <v>33</v>
      </c>
      <c r="H1380" s="373">
        <v>4505.18</v>
      </c>
      <c r="I1380" s="121">
        <f t="shared" si="77"/>
        <v>148670.94</v>
      </c>
      <c r="J1380" s="16"/>
    </row>
    <row r="1381" spans="1:10">
      <c r="A1381" s="23">
        <f t="shared" si="78"/>
        <v>1337</v>
      </c>
      <c r="B1381" s="226"/>
      <c r="C1381" s="226"/>
      <c r="D1381" s="136">
        <v>42788</v>
      </c>
      <c r="E1381" s="136">
        <v>42821</v>
      </c>
      <c r="F1381" s="136">
        <v>42821</v>
      </c>
      <c r="G1381" s="25">
        <f t="shared" si="76"/>
        <v>33</v>
      </c>
      <c r="H1381" s="373">
        <v>6576.15</v>
      </c>
      <c r="I1381" s="121">
        <f t="shared" si="77"/>
        <v>217012.95</v>
      </c>
      <c r="J1381" s="16"/>
    </row>
    <row r="1382" spans="1:10">
      <c r="A1382" s="23">
        <f t="shared" si="78"/>
        <v>1338</v>
      </c>
      <c r="B1382" s="226"/>
      <c r="C1382" s="226"/>
      <c r="D1382" s="136">
        <v>42789</v>
      </c>
      <c r="E1382" s="136">
        <v>42821</v>
      </c>
      <c r="F1382" s="136">
        <v>42821</v>
      </c>
      <c r="G1382" s="25">
        <f t="shared" si="76"/>
        <v>32</v>
      </c>
      <c r="H1382" s="373">
        <v>14242.66</v>
      </c>
      <c r="I1382" s="121">
        <f t="shared" si="77"/>
        <v>455765.12</v>
      </c>
      <c r="J1382" s="16"/>
    </row>
    <row r="1383" spans="1:10">
      <c r="A1383" s="23">
        <f t="shared" si="78"/>
        <v>1339</v>
      </c>
      <c r="B1383" s="226"/>
      <c r="C1383" s="226"/>
      <c r="D1383" s="136">
        <v>42789</v>
      </c>
      <c r="E1383" s="136">
        <v>42821</v>
      </c>
      <c r="F1383" s="136">
        <v>42821</v>
      </c>
      <c r="G1383" s="25">
        <f t="shared" si="76"/>
        <v>32</v>
      </c>
      <c r="H1383" s="373">
        <v>13983.04</v>
      </c>
      <c r="I1383" s="121">
        <f t="shared" si="77"/>
        <v>447457.28000000003</v>
      </c>
      <c r="J1383" s="16"/>
    </row>
    <row r="1384" spans="1:10">
      <c r="A1384" s="23">
        <f t="shared" si="78"/>
        <v>1340</v>
      </c>
      <c r="B1384" s="226"/>
      <c r="C1384" s="226"/>
      <c r="D1384" s="136">
        <v>42789</v>
      </c>
      <c r="E1384" s="136">
        <v>42821</v>
      </c>
      <c r="F1384" s="136">
        <v>42821</v>
      </c>
      <c r="G1384" s="25">
        <f t="shared" si="76"/>
        <v>32</v>
      </c>
      <c r="H1384" s="373">
        <v>14453.57</v>
      </c>
      <c r="I1384" s="121">
        <f t="shared" si="77"/>
        <v>462514.24</v>
      </c>
      <c r="J1384" s="16"/>
    </row>
    <row r="1385" spans="1:10">
      <c r="A1385" s="23">
        <f t="shared" si="78"/>
        <v>1341</v>
      </c>
      <c r="B1385" s="226"/>
      <c r="C1385" s="226"/>
      <c r="D1385" s="136">
        <v>42789</v>
      </c>
      <c r="E1385" s="136">
        <v>42821</v>
      </c>
      <c r="F1385" s="136">
        <v>42821</v>
      </c>
      <c r="G1385" s="25">
        <f t="shared" si="76"/>
        <v>32</v>
      </c>
      <c r="H1385" s="373">
        <v>5413.48</v>
      </c>
      <c r="I1385" s="121">
        <f t="shared" si="77"/>
        <v>173231.35999999999</v>
      </c>
      <c r="J1385" s="16"/>
    </row>
    <row r="1386" spans="1:10">
      <c r="A1386" s="23">
        <f t="shared" si="78"/>
        <v>1342</v>
      </c>
      <c r="B1386" s="226"/>
      <c r="C1386" s="226"/>
      <c r="D1386" s="136">
        <v>42789</v>
      </c>
      <c r="E1386" s="136">
        <v>42821</v>
      </c>
      <c r="F1386" s="136">
        <v>42821</v>
      </c>
      <c r="G1386" s="25">
        <f t="shared" si="76"/>
        <v>32</v>
      </c>
      <c r="H1386" s="373">
        <v>5168</v>
      </c>
      <c r="I1386" s="121">
        <f t="shared" si="77"/>
        <v>165376</v>
      </c>
      <c r="J1386" s="16"/>
    </row>
    <row r="1387" spans="1:10">
      <c r="A1387" s="23">
        <f t="shared" si="78"/>
        <v>1343</v>
      </c>
      <c r="B1387" s="226"/>
      <c r="C1387" s="226"/>
      <c r="D1387" s="136">
        <v>42789</v>
      </c>
      <c r="E1387" s="136">
        <v>42821</v>
      </c>
      <c r="F1387" s="136">
        <v>42821</v>
      </c>
      <c r="G1387" s="25">
        <f t="shared" si="76"/>
        <v>32</v>
      </c>
      <c r="H1387" s="373">
        <v>5009.7300000000005</v>
      </c>
      <c r="I1387" s="121">
        <f t="shared" si="77"/>
        <v>160311.35999999999</v>
      </c>
      <c r="J1387" s="16"/>
    </row>
    <row r="1388" spans="1:10">
      <c r="A1388" s="23">
        <f t="shared" si="78"/>
        <v>1344</v>
      </c>
      <c r="B1388" s="226"/>
      <c r="C1388" s="226"/>
      <c r="D1388" s="136">
        <v>42789</v>
      </c>
      <c r="E1388" s="136">
        <v>42821</v>
      </c>
      <c r="F1388" s="136">
        <v>42821</v>
      </c>
      <c r="G1388" s="25">
        <f t="shared" si="76"/>
        <v>32</v>
      </c>
      <c r="H1388" s="373">
        <v>7753.72</v>
      </c>
      <c r="I1388" s="121">
        <f t="shared" si="77"/>
        <v>248119.04000000001</v>
      </c>
      <c r="J1388" s="16"/>
    </row>
    <row r="1389" spans="1:10">
      <c r="A1389" s="23">
        <f t="shared" si="78"/>
        <v>1345</v>
      </c>
      <c r="B1389" s="226"/>
      <c r="C1389" s="226"/>
      <c r="D1389" s="136">
        <v>42789</v>
      </c>
      <c r="E1389" s="136">
        <v>42821</v>
      </c>
      <c r="F1389" s="136">
        <v>42821</v>
      </c>
      <c r="G1389" s="25">
        <f t="shared" si="76"/>
        <v>32</v>
      </c>
      <c r="H1389" s="373">
        <v>7609.42</v>
      </c>
      <c r="I1389" s="121">
        <f t="shared" si="77"/>
        <v>243501.44</v>
      </c>
      <c r="J1389" s="16"/>
    </row>
    <row r="1390" spans="1:10">
      <c r="A1390" s="23">
        <f t="shared" si="78"/>
        <v>1346</v>
      </c>
      <c r="B1390" s="226"/>
      <c r="C1390" s="226"/>
      <c r="D1390" s="136">
        <v>42789</v>
      </c>
      <c r="E1390" s="136">
        <v>42821</v>
      </c>
      <c r="F1390" s="136">
        <v>42821</v>
      </c>
      <c r="G1390" s="25">
        <f t="shared" si="76"/>
        <v>32</v>
      </c>
      <c r="H1390" s="373">
        <v>8061.56</v>
      </c>
      <c r="I1390" s="121">
        <f t="shared" si="77"/>
        <v>257969.92000000001</v>
      </c>
      <c r="J1390" s="16"/>
    </row>
    <row r="1391" spans="1:10">
      <c r="A1391" s="23">
        <f t="shared" si="78"/>
        <v>1347</v>
      </c>
      <c r="B1391" s="226"/>
      <c r="C1391" s="226"/>
      <c r="D1391" s="136">
        <v>42789</v>
      </c>
      <c r="E1391" s="136">
        <v>42821</v>
      </c>
      <c r="F1391" s="136">
        <v>42821</v>
      </c>
      <c r="G1391" s="25">
        <f t="shared" si="76"/>
        <v>32</v>
      </c>
      <c r="H1391" s="373">
        <v>7753.72</v>
      </c>
      <c r="I1391" s="121">
        <f t="shared" si="77"/>
        <v>248119.04000000001</v>
      </c>
      <c r="J1391" s="16"/>
    </row>
    <row r="1392" spans="1:10">
      <c r="A1392" s="23">
        <f t="shared" si="78"/>
        <v>1348</v>
      </c>
      <c r="B1392" s="226"/>
      <c r="C1392" s="226"/>
      <c r="D1392" s="136">
        <v>42789</v>
      </c>
      <c r="E1392" s="136">
        <v>42821</v>
      </c>
      <c r="F1392" s="136">
        <v>42821</v>
      </c>
      <c r="G1392" s="25">
        <f t="shared" si="76"/>
        <v>32</v>
      </c>
      <c r="H1392" s="373">
        <v>7830.68</v>
      </c>
      <c r="I1392" s="121">
        <f t="shared" si="77"/>
        <v>250581.76000000001</v>
      </c>
      <c r="J1392" s="16"/>
    </row>
    <row r="1393" spans="1:10">
      <c r="A1393" s="23">
        <f t="shared" si="78"/>
        <v>1349</v>
      </c>
      <c r="B1393" s="226"/>
      <c r="C1393" s="226"/>
      <c r="D1393" s="136">
        <v>42789</v>
      </c>
      <c r="E1393" s="136">
        <v>42821</v>
      </c>
      <c r="F1393" s="136">
        <v>42821</v>
      </c>
      <c r="G1393" s="25">
        <f t="shared" ref="G1393:G1456" si="79">F1393-D1393</f>
        <v>32</v>
      </c>
      <c r="H1393" s="373">
        <v>7696</v>
      </c>
      <c r="I1393" s="121">
        <f t="shared" ref="I1393:I1456" si="80">ROUND(G1393*H1393,2)</f>
        <v>246272</v>
      </c>
      <c r="J1393" s="16"/>
    </row>
    <row r="1394" spans="1:10">
      <c r="A1394" s="23">
        <f t="shared" ref="A1394:A1457" si="81">A1393+1</f>
        <v>1350</v>
      </c>
      <c r="B1394" s="226"/>
      <c r="C1394" s="226"/>
      <c r="D1394" s="136">
        <v>42789</v>
      </c>
      <c r="E1394" s="136">
        <v>42821</v>
      </c>
      <c r="F1394" s="136">
        <v>42821</v>
      </c>
      <c r="G1394" s="25">
        <f t="shared" si="79"/>
        <v>32</v>
      </c>
      <c r="H1394" s="373">
        <v>7715.24</v>
      </c>
      <c r="I1394" s="121">
        <f t="shared" si="80"/>
        <v>246887.67999999999</v>
      </c>
      <c r="J1394" s="16"/>
    </row>
    <row r="1395" spans="1:10">
      <c r="A1395" s="23">
        <f t="shared" si="81"/>
        <v>1351</v>
      </c>
      <c r="B1395" s="226"/>
      <c r="C1395" s="226"/>
      <c r="D1395" s="136">
        <v>42789</v>
      </c>
      <c r="E1395" s="136">
        <v>42821</v>
      </c>
      <c r="F1395" s="136">
        <v>42821</v>
      </c>
      <c r="G1395" s="25">
        <f t="shared" si="79"/>
        <v>32</v>
      </c>
      <c r="H1395" s="373">
        <v>7878.78</v>
      </c>
      <c r="I1395" s="121">
        <f t="shared" si="80"/>
        <v>252120.95999999999</v>
      </c>
      <c r="J1395" s="16"/>
    </row>
    <row r="1396" spans="1:10">
      <c r="A1396" s="23">
        <f t="shared" si="81"/>
        <v>1352</v>
      </c>
      <c r="B1396" s="226"/>
      <c r="C1396" s="226"/>
      <c r="D1396" s="136">
        <v>42790</v>
      </c>
      <c r="E1396" s="136">
        <v>42821</v>
      </c>
      <c r="F1396" s="136">
        <v>42821</v>
      </c>
      <c r="G1396" s="25">
        <f t="shared" si="79"/>
        <v>31</v>
      </c>
      <c r="H1396" s="373">
        <v>15056.44</v>
      </c>
      <c r="I1396" s="121">
        <f t="shared" si="80"/>
        <v>466749.64</v>
      </c>
      <c r="J1396" s="16"/>
    </row>
    <row r="1397" spans="1:10">
      <c r="A1397" s="23">
        <f t="shared" si="81"/>
        <v>1353</v>
      </c>
      <c r="B1397" s="226"/>
      <c r="C1397" s="226"/>
      <c r="D1397" s="136">
        <v>42790</v>
      </c>
      <c r="E1397" s="136">
        <v>42821</v>
      </c>
      <c r="F1397" s="136">
        <v>42821</v>
      </c>
      <c r="G1397" s="25">
        <f t="shared" si="79"/>
        <v>31</v>
      </c>
      <c r="H1397" s="373">
        <v>14011.07</v>
      </c>
      <c r="I1397" s="121">
        <f t="shared" si="80"/>
        <v>434343.17</v>
      </c>
      <c r="J1397" s="16"/>
    </row>
    <row r="1398" spans="1:10">
      <c r="A1398" s="23">
        <f t="shared" si="81"/>
        <v>1354</v>
      </c>
      <c r="B1398" s="226"/>
      <c r="C1398" s="226"/>
      <c r="D1398" s="136">
        <v>42790</v>
      </c>
      <c r="E1398" s="136">
        <v>42821</v>
      </c>
      <c r="F1398" s="136">
        <v>42821</v>
      </c>
      <c r="G1398" s="25">
        <f t="shared" si="79"/>
        <v>31</v>
      </c>
      <c r="H1398" s="373">
        <v>5051.72</v>
      </c>
      <c r="I1398" s="121">
        <f t="shared" si="80"/>
        <v>156603.32</v>
      </c>
      <c r="J1398" s="16"/>
    </row>
    <row r="1399" spans="1:10">
      <c r="A1399" s="23">
        <f t="shared" si="81"/>
        <v>1355</v>
      </c>
      <c r="B1399" s="226"/>
      <c r="C1399" s="226"/>
      <c r="D1399" s="136">
        <v>42790</v>
      </c>
      <c r="E1399" s="136">
        <v>42821</v>
      </c>
      <c r="F1399" s="136">
        <v>42821</v>
      </c>
      <c r="G1399" s="25">
        <f t="shared" si="79"/>
        <v>31</v>
      </c>
      <c r="H1399" s="373">
        <v>6371.77</v>
      </c>
      <c r="I1399" s="121">
        <f t="shared" si="80"/>
        <v>197524.87</v>
      </c>
      <c r="J1399" s="16"/>
    </row>
    <row r="1400" spans="1:10">
      <c r="A1400" s="23">
        <f t="shared" si="81"/>
        <v>1356</v>
      </c>
      <c r="B1400" s="226"/>
      <c r="C1400" s="226"/>
      <c r="D1400" s="136">
        <v>42790</v>
      </c>
      <c r="E1400" s="136">
        <v>42821</v>
      </c>
      <c r="F1400" s="136">
        <v>42821</v>
      </c>
      <c r="G1400" s="25">
        <f t="shared" si="79"/>
        <v>31</v>
      </c>
      <c r="H1400" s="373">
        <v>6768.21</v>
      </c>
      <c r="I1400" s="121">
        <f t="shared" si="80"/>
        <v>209814.51</v>
      </c>
      <c r="J1400" s="16"/>
    </row>
    <row r="1401" spans="1:10">
      <c r="A1401" s="23">
        <f t="shared" si="81"/>
        <v>1357</v>
      </c>
      <c r="B1401" s="226"/>
      <c r="C1401" s="226"/>
      <c r="D1401" s="136">
        <v>42790</v>
      </c>
      <c r="E1401" s="136">
        <v>42821</v>
      </c>
      <c r="F1401" s="136">
        <v>42821</v>
      </c>
      <c r="G1401" s="25">
        <f t="shared" si="79"/>
        <v>31</v>
      </c>
      <c r="H1401" s="373">
        <v>6768.21</v>
      </c>
      <c r="I1401" s="121">
        <f t="shared" si="80"/>
        <v>209814.51</v>
      </c>
      <c r="J1401" s="16"/>
    </row>
    <row r="1402" spans="1:10">
      <c r="A1402" s="23">
        <f t="shared" si="81"/>
        <v>1358</v>
      </c>
      <c r="B1402" s="226"/>
      <c r="C1402" s="226"/>
      <c r="D1402" s="136">
        <v>42790</v>
      </c>
      <c r="E1402" s="136">
        <v>42821</v>
      </c>
      <c r="F1402" s="136">
        <v>42821</v>
      </c>
      <c r="G1402" s="25">
        <f t="shared" si="79"/>
        <v>31</v>
      </c>
      <c r="H1402" s="373">
        <v>6293.36</v>
      </c>
      <c r="I1402" s="121">
        <f t="shared" si="80"/>
        <v>195094.16</v>
      </c>
      <c r="J1402" s="16"/>
    </row>
    <row r="1403" spans="1:10">
      <c r="A1403" s="23">
        <f t="shared" si="81"/>
        <v>1359</v>
      </c>
      <c r="B1403" s="226"/>
      <c r="C1403" s="226"/>
      <c r="D1403" s="136">
        <v>42790</v>
      </c>
      <c r="E1403" s="136">
        <v>42821</v>
      </c>
      <c r="F1403" s="136">
        <v>42821</v>
      </c>
      <c r="G1403" s="25">
        <f t="shared" si="79"/>
        <v>31</v>
      </c>
      <c r="H1403" s="373">
        <v>6424.96</v>
      </c>
      <c r="I1403" s="121">
        <f t="shared" si="80"/>
        <v>199173.76000000001</v>
      </c>
      <c r="J1403" s="16"/>
    </row>
    <row r="1404" spans="1:10">
      <c r="A1404" s="23">
        <f t="shared" si="81"/>
        <v>1360</v>
      </c>
      <c r="B1404" s="226"/>
      <c r="C1404" s="226"/>
      <c r="D1404" s="136">
        <v>42790</v>
      </c>
      <c r="E1404" s="136">
        <v>42821</v>
      </c>
      <c r="F1404" s="136">
        <v>42821</v>
      </c>
      <c r="G1404" s="25">
        <f t="shared" si="79"/>
        <v>31</v>
      </c>
      <c r="H1404" s="373">
        <v>6803.51</v>
      </c>
      <c r="I1404" s="121">
        <f t="shared" si="80"/>
        <v>210908.81</v>
      </c>
      <c r="J1404" s="16"/>
    </row>
    <row r="1405" spans="1:10">
      <c r="A1405" s="23">
        <f t="shared" si="81"/>
        <v>1361</v>
      </c>
      <c r="B1405" s="226"/>
      <c r="C1405" s="226"/>
      <c r="D1405" s="136">
        <v>42790</v>
      </c>
      <c r="E1405" s="136">
        <v>42821</v>
      </c>
      <c r="F1405" s="136">
        <v>42821</v>
      </c>
      <c r="G1405" s="25">
        <f t="shared" si="79"/>
        <v>31</v>
      </c>
      <c r="H1405" s="373">
        <v>6333.16</v>
      </c>
      <c r="I1405" s="121">
        <f t="shared" si="80"/>
        <v>196327.96</v>
      </c>
      <c r="J1405" s="16"/>
    </row>
    <row r="1406" spans="1:10">
      <c r="A1406" s="23">
        <f t="shared" si="81"/>
        <v>1362</v>
      </c>
      <c r="B1406" s="226"/>
      <c r="C1406" s="226"/>
      <c r="D1406" s="136">
        <v>42790</v>
      </c>
      <c r="E1406" s="136">
        <v>42821</v>
      </c>
      <c r="F1406" s="136">
        <v>42821</v>
      </c>
      <c r="G1406" s="25">
        <f t="shared" si="79"/>
        <v>31</v>
      </c>
      <c r="H1406" s="373">
        <v>6803.51</v>
      </c>
      <c r="I1406" s="121">
        <f t="shared" si="80"/>
        <v>210908.81</v>
      </c>
      <c r="J1406" s="16"/>
    </row>
    <row r="1407" spans="1:10">
      <c r="A1407" s="23">
        <f t="shared" si="81"/>
        <v>1363</v>
      </c>
      <c r="B1407" s="226"/>
      <c r="C1407" s="226"/>
      <c r="D1407" s="136">
        <v>42790</v>
      </c>
      <c r="E1407" s="136">
        <v>42821</v>
      </c>
      <c r="F1407" s="136">
        <v>42821</v>
      </c>
      <c r="G1407" s="25">
        <f t="shared" si="79"/>
        <v>31</v>
      </c>
      <c r="H1407" s="373">
        <v>6251.2</v>
      </c>
      <c r="I1407" s="121">
        <f t="shared" si="80"/>
        <v>193787.2</v>
      </c>
      <c r="J1407" s="16"/>
    </row>
    <row r="1408" spans="1:10">
      <c r="A1408" s="23">
        <f t="shared" si="81"/>
        <v>1364</v>
      </c>
      <c r="B1408" s="226"/>
      <c r="C1408" s="226"/>
      <c r="D1408" s="136">
        <v>42790</v>
      </c>
      <c r="E1408" s="136">
        <v>42821</v>
      </c>
      <c r="F1408" s="136">
        <v>42821</v>
      </c>
      <c r="G1408" s="25">
        <f t="shared" si="79"/>
        <v>31</v>
      </c>
      <c r="H1408" s="373">
        <v>6374.92</v>
      </c>
      <c r="I1408" s="121">
        <f t="shared" si="80"/>
        <v>197622.52</v>
      </c>
      <c r="J1408" s="16"/>
    </row>
    <row r="1409" spans="1:10">
      <c r="A1409" s="23">
        <f t="shared" si="81"/>
        <v>1365</v>
      </c>
      <c r="B1409" s="226"/>
      <c r="C1409" s="226"/>
      <c r="D1409" s="136">
        <v>42790</v>
      </c>
      <c r="E1409" s="136">
        <v>42821</v>
      </c>
      <c r="F1409" s="136">
        <v>42821</v>
      </c>
      <c r="G1409" s="25">
        <f t="shared" si="79"/>
        <v>31</v>
      </c>
      <c r="H1409" s="373">
        <v>7522.84</v>
      </c>
      <c r="I1409" s="121">
        <f t="shared" si="80"/>
        <v>233208.04</v>
      </c>
      <c r="J1409" s="16"/>
    </row>
    <row r="1410" spans="1:10">
      <c r="A1410" s="23">
        <f t="shared" si="81"/>
        <v>1366</v>
      </c>
      <c r="B1410" s="226"/>
      <c r="C1410" s="226"/>
      <c r="D1410" s="136">
        <v>42790</v>
      </c>
      <c r="E1410" s="136">
        <v>42821</v>
      </c>
      <c r="F1410" s="136">
        <v>42821</v>
      </c>
      <c r="G1410" s="25">
        <f t="shared" si="79"/>
        <v>31</v>
      </c>
      <c r="H1410" s="373">
        <v>7763.34</v>
      </c>
      <c r="I1410" s="121">
        <f t="shared" si="80"/>
        <v>240663.54</v>
      </c>
      <c r="J1410" s="16"/>
    </row>
    <row r="1411" spans="1:10">
      <c r="A1411" s="23">
        <f t="shared" si="81"/>
        <v>1367</v>
      </c>
      <c r="B1411" s="226"/>
      <c r="C1411" s="226"/>
      <c r="D1411" s="136">
        <v>42790</v>
      </c>
      <c r="E1411" s="136">
        <v>42821</v>
      </c>
      <c r="F1411" s="136">
        <v>42821</v>
      </c>
      <c r="G1411" s="25">
        <f t="shared" si="79"/>
        <v>31</v>
      </c>
      <c r="H1411" s="373">
        <v>7821.06</v>
      </c>
      <c r="I1411" s="121">
        <f t="shared" si="80"/>
        <v>242452.86</v>
      </c>
      <c r="J1411" s="16"/>
    </row>
    <row r="1412" spans="1:10">
      <c r="A1412" s="23">
        <f t="shared" si="81"/>
        <v>1368</v>
      </c>
      <c r="B1412" s="226"/>
      <c r="C1412" s="226"/>
      <c r="D1412" s="136">
        <v>42790</v>
      </c>
      <c r="E1412" s="136">
        <v>42821</v>
      </c>
      <c r="F1412" s="136">
        <v>42821</v>
      </c>
      <c r="G1412" s="25">
        <f t="shared" si="79"/>
        <v>31</v>
      </c>
      <c r="H1412" s="373">
        <v>7753.72</v>
      </c>
      <c r="I1412" s="121">
        <f t="shared" si="80"/>
        <v>240365.32</v>
      </c>
      <c r="J1412" s="16"/>
    </row>
    <row r="1413" spans="1:10">
      <c r="A1413" s="23">
        <f t="shared" si="81"/>
        <v>1369</v>
      </c>
      <c r="B1413" s="226"/>
      <c r="C1413" s="226"/>
      <c r="D1413" s="136">
        <v>42790</v>
      </c>
      <c r="E1413" s="136">
        <v>42821</v>
      </c>
      <c r="F1413" s="136">
        <v>42821</v>
      </c>
      <c r="G1413" s="25">
        <f t="shared" si="79"/>
        <v>31</v>
      </c>
      <c r="H1413" s="373">
        <v>7570.94</v>
      </c>
      <c r="I1413" s="121">
        <f t="shared" si="80"/>
        <v>234699.14</v>
      </c>
      <c r="J1413" s="16"/>
    </row>
    <row r="1414" spans="1:10">
      <c r="A1414" s="23">
        <f t="shared" si="81"/>
        <v>1370</v>
      </c>
      <c r="B1414" s="226"/>
      <c r="C1414" s="226"/>
      <c r="D1414" s="136">
        <v>42790</v>
      </c>
      <c r="E1414" s="136">
        <v>42821</v>
      </c>
      <c r="F1414" s="136">
        <v>42821</v>
      </c>
      <c r="G1414" s="25">
        <f t="shared" si="79"/>
        <v>31</v>
      </c>
      <c r="H1414" s="373">
        <v>7715.24</v>
      </c>
      <c r="I1414" s="121">
        <f t="shared" si="80"/>
        <v>239172.44</v>
      </c>
      <c r="J1414" s="16"/>
    </row>
    <row r="1415" spans="1:10">
      <c r="A1415" s="23">
        <f t="shared" si="81"/>
        <v>1371</v>
      </c>
      <c r="B1415" s="226"/>
      <c r="C1415" s="226"/>
      <c r="D1415" s="136">
        <v>42790</v>
      </c>
      <c r="E1415" s="136">
        <v>42821</v>
      </c>
      <c r="F1415" s="136">
        <v>42821</v>
      </c>
      <c r="G1415" s="25">
        <f t="shared" si="79"/>
        <v>31</v>
      </c>
      <c r="H1415" s="373">
        <v>7840.3</v>
      </c>
      <c r="I1415" s="121">
        <f t="shared" si="80"/>
        <v>243049.3</v>
      </c>
      <c r="J1415" s="16"/>
    </row>
    <row r="1416" spans="1:10">
      <c r="A1416" s="23">
        <f t="shared" si="81"/>
        <v>1372</v>
      </c>
      <c r="B1416" s="226"/>
      <c r="C1416" s="226"/>
      <c r="D1416" s="136">
        <v>42790</v>
      </c>
      <c r="E1416" s="136">
        <v>42821</v>
      </c>
      <c r="F1416" s="136">
        <v>42821</v>
      </c>
      <c r="G1416" s="25">
        <f t="shared" si="79"/>
        <v>31</v>
      </c>
      <c r="H1416" s="373">
        <v>7753.72</v>
      </c>
      <c r="I1416" s="121">
        <f t="shared" si="80"/>
        <v>240365.32</v>
      </c>
      <c r="J1416" s="16"/>
    </row>
    <row r="1417" spans="1:10">
      <c r="A1417" s="23">
        <f t="shared" si="81"/>
        <v>1373</v>
      </c>
      <c r="B1417" s="226"/>
      <c r="C1417" s="226"/>
      <c r="D1417" s="136">
        <v>42790</v>
      </c>
      <c r="E1417" s="136">
        <v>42821</v>
      </c>
      <c r="F1417" s="136">
        <v>42821</v>
      </c>
      <c r="G1417" s="25">
        <f t="shared" si="79"/>
        <v>31</v>
      </c>
      <c r="H1417" s="373">
        <v>7811.44</v>
      </c>
      <c r="I1417" s="121">
        <f t="shared" si="80"/>
        <v>242154.64</v>
      </c>
      <c r="J1417" s="16"/>
    </row>
    <row r="1418" spans="1:10">
      <c r="A1418" s="23">
        <f t="shared" si="81"/>
        <v>1374</v>
      </c>
      <c r="B1418" s="226"/>
      <c r="C1418" s="226"/>
      <c r="D1418" s="136">
        <v>42790</v>
      </c>
      <c r="E1418" s="136">
        <v>42821</v>
      </c>
      <c r="F1418" s="136">
        <v>42821</v>
      </c>
      <c r="G1418" s="25">
        <f t="shared" si="79"/>
        <v>31</v>
      </c>
      <c r="H1418" s="373">
        <v>7599.8</v>
      </c>
      <c r="I1418" s="121">
        <f t="shared" si="80"/>
        <v>235593.8</v>
      </c>
      <c r="J1418" s="16"/>
    </row>
    <row r="1419" spans="1:10">
      <c r="A1419" s="23">
        <f t="shared" si="81"/>
        <v>1375</v>
      </c>
      <c r="B1419" s="226"/>
      <c r="C1419" s="226"/>
      <c r="D1419" s="136">
        <v>42790</v>
      </c>
      <c r="E1419" s="136">
        <v>42821</v>
      </c>
      <c r="F1419" s="136">
        <v>42821</v>
      </c>
      <c r="G1419" s="25">
        <f t="shared" si="79"/>
        <v>31</v>
      </c>
      <c r="H1419" s="373">
        <v>7763.34</v>
      </c>
      <c r="I1419" s="121">
        <f t="shared" si="80"/>
        <v>240663.54</v>
      </c>
      <c r="J1419" s="16"/>
    </row>
    <row r="1420" spans="1:10">
      <c r="A1420" s="23">
        <f t="shared" si="81"/>
        <v>1376</v>
      </c>
      <c r="B1420" s="226"/>
      <c r="C1420" s="226"/>
      <c r="D1420" s="136">
        <v>42791</v>
      </c>
      <c r="E1420" s="136">
        <v>42821</v>
      </c>
      <c r="F1420" s="136">
        <v>42821</v>
      </c>
      <c r="G1420" s="25">
        <f t="shared" si="79"/>
        <v>30</v>
      </c>
      <c r="H1420" s="373">
        <v>14403.95</v>
      </c>
      <c r="I1420" s="121">
        <f t="shared" si="80"/>
        <v>432118.5</v>
      </c>
      <c r="J1420" s="16"/>
    </row>
    <row r="1421" spans="1:10">
      <c r="A1421" s="23">
        <f t="shared" si="81"/>
        <v>1377</v>
      </c>
      <c r="B1421" s="226"/>
      <c r="C1421" s="226"/>
      <c r="D1421" s="136">
        <v>42793</v>
      </c>
      <c r="E1421" s="136">
        <v>42821</v>
      </c>
      <c r="F1421" s="136">
        <v>42821</v>
      </c>
      <c r="G1421" s="25">
        <f t="shared" si="79"/>
        <v>28</v>
      </c>
      <c r="H1421" s="373">
        <v>5968.67</v>
      </c>
      <c r="I1421" s="121">
        <f t="shared" si="80"/>
        <v>167122.76</v>
      </c>
      <c r="J1421" s="16"/>
    </row>
    <row r="1422" spans="1:10">
      <c r="A1422" s="23">
        <f t="shared" si="81"/>
        <v>1378</v>
      </c>
      <c r="B1422" s="226"/>
      <c r="C1422" s="226"/>
      <c r="D1422" s="136">
        <v>42793</v>
      </c>
      <c r="E1422" s="136">
        <v>42821</v>
      </c>
      <c r="F1422" s="136">
        <v>42821</v>
      </c>
      <c r="G1422" s="25">
        <f t="shared" si="79"/>
        <v>28</v>
      </c>
      <c r="H1422" s="373">
        <v>5947.61</v>
      </c>
      <c r="I1422" s="121">
        <f t="shared" si="80"/>
        <v>166533.07999999999</v>
      </c>
      <c r="J1422" s="16"/>
    </row>
    <row r="1423" spans="1:10">
      <c r="A1423" s="23">
        <f t="shared" si="81"/>
        <v>1379</v>
      </c>
      <c r="B1423" s="226"/>
      <c r="C1423" s="226"/>
      <c r="D1423" s="136">
        <v>42793</v>
      </c>
      <c r="E1423" s="136">
        <v>42821</v>
      </c>
      <c r="F1423" s="136">
        <v>42821</v>
      </c>
      <c r="G1423" s="25">
        <f t="shared" si="79"/>
        <v>28</v>
      </c>
      <c r="H1423" s="373">
        <v>6337.88</v>
      </c>
      <c r="I1423" s="121">
        <f t="shared" si="80"/>
        <v>177460.64</v>
      </c>
      <c r="J1423" s="16"/>
    </row>
    <row r="1424" spans="1:10">
      <c r="A1424" s="23">
        <f t="shared" si="81"/>
        <v>1380</v>
      </c>
      <c r="B1424" s="226"/>
      <c r="C1424" s="226"/>
      <c r="D1424" s="136">
        <v>42793</v>
      </c>
      <c r="E1424" s="136">
        <v>42821</v>
      </c>
      <c r="F1424" s="136">
        <v>42821</v>
      </c>
      <c r="G1424" s="25">
        <f t="shared" si="79"/>
        <v>28</v>
      </c>
      <c r="H1424" s="373">
        <v>6491.94</v>
      </c>
      <c r="I1424" s="121">
        <f t="shared" si="80"/>
        <v>181774.32</v>
      </c>
      <c r="J1424" s="16"/>
    </row>
    <row r="1425" spans="1:10">
      <c r="A1425" s="23">
        <f t="shared" si="81"/>
        <v>1381</v>
      </c>
      <c r="B1425" s="226"/>
      <c r="C1425" s="226"/>
      <c r="D1425" s="136">
        <v>42793</v>
      </c>
      <c r="E1425" s="136">
        <v>42821</v>
      </c>
      <c r="F1425" s="136">
        <v>42821</v>
      </c>
      <c r="G1425" s="25">
        <f t="shared" si="79"/>
        <v>28</v>
      </c>
      <c r="H1425" s="373">
        <v>6448.99</v>
      </c>
      <c r="I1425" s="121">
        <f t="shared" si="80"/>
        <v>180571.72</v>
      </c>
      <c r="J1425" s="16"/>
    </row>
    <row r="1426" spans="1:10">
      <c r="A1426" s="23">
        <f t="shared" si="81"/>
        <v>1382</v>
      </c>
      <c r="B1426" s="226"/>
      <c r="C1426" s="226"/>
      <c r="D1426" s="136">
        <v>42793</v>
      </c>
      <c r="E1426" s="136">
        <v>42821</v>
      </c>
      <c r="F1426" s="136">
        <v>42821</v>
      </c>
      <c r="G1426" s="25">
        <f t="shared" si="79"/>
        <v>28</v>
      </c>
      <c r="H1426" s="373">
        <v>6373.54</v>
      </c>
      <c r="I1426" s="121">
        <f t="shared" si="80"/>
        <v>178459.12</v>
      </c>
      <c r="J1426" s="16"/>
    </row>
    <row r="1427" spans="1:10">
      <c r="A1427" s="23">
        <f t="shared" si="81"/>
        <v>1383</v>
      </c>
      <c r="B1427" s="226"/>
      <c r="C1427" s="226"/>
      <c r="D1427" s="136">
        <v>42793</v>
      </c>
      <c r="E1427" s="136">
        <v>42821</v>
      </c>
      <c r="F1427" s="136">
        <v>42821</v>
      </c>
      <c r="G1427" s="25">
        <f t="shared" si="79"/>
        <v>28</v>
      </c>
      <c r="H1427" s="373">
        <v>6144.82</v>
      </c>
      <c r="I1427" s="121">
        <f t="shared" si="80"/>
        <v>172054.96</v>
      </c>
      <c r="J1427" s="16"/>
    </row>
    <row r="1428" spans="1:10">
      <c r="A1428" s="23">
        <f t="shared" si="81"/>
        <v>1384</v>
      </c>
      <c r="B1428" s="226"/>
      <c r="C1428" s="226"/>
      <c r="D1428" s="136">
        <v>42793</v>
      </c>
      <c r="E1428" s="136">
        <v>42821</v>
      </c>
      <c r="F1428" s="136">
        <v>42821</v>
      </c>
      <c r="G1428" s="25">
        <f t="shared" si="79"/>
        <v>28</v>
      </c>
      <c r="H1428" s="373">
        <v>6482.88</v>
      </c>
      <c r="I1428" s="121">
        <f t="shared" si="80"/>
        <v>181520.64000000001</v>
      </c>
      <c r="J1428" s="16"/>
    </row>
    <row r="1429" spans="1:10">
      <c r="A1429" s="23">
        <f t="shared" si="81"/>
        <v>1385</v>
      </c>
      <c r="B1429" s="226"/>
      <c r="C1429" s="226"/>
      <c r="D1429" s="136">
        <v>42793</v>
      </c>
      <c r="E1429" s="136">
        <v>42821</v>
      </c>
      <c r="F1429" s="136">
        <v>42821</v>
      </c>
      <c r="G1429" s="25">
        <f t="shared" si="79"/>
        <v>28</v>
      </c>
      <c r="H1429" s="373">
        <v>6571.92</v>
      </c>
      <c r="I1429" s="121">
        <f t="shared" si="80"/>
        <v>184013.76</v>
      </c>
      <c r="J1429" s="16"/>
    </row>
    <row r="1430" spans="1:10">
      <c r="A1430" s="23">
        <f t="shared" si="81"/>
        <v>1386</v>
      </c>
      <c r="B1430" s="226"/>
      <c r="C1430" s="226"/>
      <c r="D1430" s="136">
        <v>42793</v>
      </c>
      <c r="E1430" s="136">
        <v>42821</v>
      </c>
      <c r="F1430" s="136">
        <v>42821</v>
      </c>
      <c r="G1430" s="25">
        <f t="shared" si="79"/>
        <v>28</v>
      </c>
      <c r="H1430" s="373">
        <v>6199.59</v>
      </c>
      <c r="I1430" s="121">
        <f t="shared" si="80"/>
        <v>173588.52</v>
      </c>
      <c r="J1430" s="16"/>
    </row>
    <row r="1431" spans="1:10">
      <c r="A1431" s="23">
        <f t="shared" si="81"/>
        <v>1387</v>
      </c>
      <c r="B1431" s="226"/>
      <c r="C1431" s="226"/>
      <c r="D1431" s="136">
        <v>42793</v>
      </c>
      <c r="E1431" s="136">
        <v>42821</v>
      </c>
      <c r="F1431" s="136">
        <v>42821</v>
      </c>
      <c r="G1431" s="25">
        <f t="shared" si="79"/>
        <v>28</v>
      </c>
      <c r="H1431" s="373">
        <v>7108.35</v>
      </c>
      <c r="I1431" s="121">
        <f t="shared" si="80"/>
        <v>199033.8</v>
      </c>
      <c r="J1431" s="16"/>
    </row>
    <row r="1432" spans="1:10">
      <c r="A1432" s="23">
        <f t="shared" si="81"/>
        <v>1388</v>
      </c>
      <c r="B1432" s="226"/>
      <c r="C1432" s="226"/>
      <c r="D1432" s="136">
        <v>42793</v>
      </c>
      <c r="E1432" s="136">
        <v>42821</v>
      </c>
      <c r="F1432" s="136">
        <v>42821</v>
      </c>
      <c r="G1432" s="25">
        <f t="shared" si="79"/>
        <v>28</v>
      </c>
      <c r="H1432" s="373">
        <v>6625.9</v>
      </c>
      <c r="I1432" s="121">
        <f t="shared" si="80"/>
        <v>185525.2</v>
      </c>
      <c r="J1432" s="16"/>
    </row>
    <row r="1433" spans="1:10">
      <c r="A1433" s="23">
        <f t="shared" si="81"/>
        <v>1389</v>
      </c>
      <c r="B1433" s="226"/>
      <c r="C1433" s="226"/>
      <c r="D1433" s="136">
        <v>42793</v>
      </c>
      <c r="E1433" s="136">
        <v>42821</v>
      </c>
      <c r="F1433" s="136">
        <v>42821</v>
      </c>
      <c r="G1433" s="25">
        <f t="shared" si="79"/>
        <v>28</v>
      </c>
      <c r="H1433" s="373">
        <v>7108.35</v>
      </c>
      <c r="I1433" s="121">
        <f t="shared" si="80"/>
        <v>199033.8</v>
      </c>
      <c r="J1433" s="16"/>
    </row>
    <row r="1434" spans="1:10">
      <c r="A1434" s="23">
        <f t="shared" si="81"/>
        <v>1390</v>
      </c>
      <c r="B1434" s="226"/>
      <c r="C1434" s="226"/>
      <c r="D1434" s="136">
        <v>42793</v>
      </c>
      <c r="E1434" s="136">
        <v>42821</v>
      </c>
      <c r="F1434" s="136">
        <v>42821</v>
      </c>
      <c r="G1434" s="25">
        <f t="shared" si="79"/>
        <v>28</v>
      </c>
      <c r="H1434" s="373">
        <v>6507.3</v>
      </c>
      <c r="I1434" s="121">
        <f t="shared" si="80"/>
        <v>182204.4</v>
      </c>
      <c r="J1434" s="16"/>
    </row>
    <row r="1435" spans="1:10">
      <c r="A1435" s="23">
        <f t="shared" si="81"/>
        <v>1391</v>
      </c>
      <c r="B1435" s="226"/>
      <c r="C1435" s="226"/>
      <c r="D1435" s="136">
        <v>42793</v>
      </c>
      <c r="E1435" s="136">
        <v>42821</v>
      </c>
      <c r="F1435" s="136">
        <v>42821</v>
      </c>
      <c r="G1435" s="25">
        <f t="shared" si="79"/>
        <v>28</v>
      </c>
      <c r="H1435" s="373">
        <v>6373.54</v>
      </c>
      <c r="I1435" s="121">
        <f t="shared" si="80"/>
        <v>178459.12</v>
      </c>
      <c r="J1435" s="16"/>
    </row>
    <row r="1436" spans="1:10">
      <c r="A1436" s="23">
        <f t="shared" si="81"/>
        <v>1392</v>
      </c>
      <c r="B1436" s="226"/>
      <c r="C1436" s="226"/>
      <c r="D1436" s="136">
        <v>42793</v>
      </c>
      <c r="E1436" s="136">
        <v>42821</v>
      </c>
      <c r="F1436" s="136">
        <v>42821</v>
      </c>
      <c r="G1436" s="25">
        <f t="shared" si="79"/>
        <v>28</v>
      </c>
      <c r="H1436" s="373">
        <v>6539.39</v>
      </c>
      <c r="I1436" s="121">
        <f t="shared" si="80"/>
        <v>183102.92</v>
      </c>
      <c r="J1436" s="16"/>
    </row>
    <row r="1437" spans="1:10">
      <c r="A1437" s="23">
        <f t="shared" si="81"/>
        <v>1393</v>
      </c>
      <c r="B1437" s="226"/>
      <c r="C1437" s="226"/>
      <c r="D1437" s="136">
        <v>42793</v>
      </c>
      <c r="E1437" s="136">
        <v>42821</v>
      </c>
      <c r="F1437" s="136">
        <v>42821</v>
      </c>
      <c r="G1437" s="25">
        <f t="shared" si="79"/>
        <v>28</v>
      </c>
      <c r="H1437" s="373">
        <v>7151.4</v>
      </c>
      <c r="I1437" s="121">
        <f t="shared" si="80"/>
        <v>200239.2</v>
      </c>
      <c r="J1437" s="16"/>
    </row>
    <row r="1438" spans="1:10">
      <c r="A1438" s="23">
        <f t="shared" si="81"/>
        <v>1394</v>
      </c>
      <c r="B1438" s="226"/>
      <c r="C1438" s="226"/>
      <c r="D1438" s="136">
        <v>42794</v>
      </c>
      <c r="E1438" s="136">
        <v>42821</v>
      </c>
      <c r="F1438" s="136">
        <v>42821</v>
      </c>
      <c r="G1438" s="25">
        <f t="shared" si="79"/>
        <v>27</v>
      </c>
      <c r="H1438" s="373">
        <v>7078.95</v>
      </c>
      <c r="I1438" s="121">
        <f t="shared" si="80"/>
        <v>191131.65</v>
      </c>
      <c r="J1438" s="16"/>
    </row>
    <row r="1439" spans="1:10">
      <c r="A1439" s="23">
        <f t="shared" si="81"/>
        <v>1395</v>
      </c>
      <c r="B1439" s="226"/>
      <c r="C1439" s="226"/>
      <c r="D1439" s="136">
        <v>42794</v>
      </c>
      <c r="E1439" s="136">
        <v>42821</v>
      </c>
      <c r="F1439" s="136">
        <v>42821</v>
      </c>
      <c r="G1439" s="25">
        <f t="shared" si="79"/>
        <v>27</v>
      </c>
      <c r="H1439" s="373">
        <v>7040.43</v>
      </c>
      <c r="I1439" s="121">
        <f t="shared" si="80"/>
        <v>190091.61</v>
      </c>
      <c r="J1439" s="16"/>
    </row>
    <row r="1440" spans="1:10">
      <c r="A1440" s="23">
        <f t="shared" si="81"/>
        <v>1396</v>
      </c>
      <c r="B1440" s="226"/>
      <c r="C1440" s="226"/>
      <c r="D1440" s="136">
        <v>42794</v>
      </c>
      <c r="E1440" s="136">
        <v>42821</v>
      </c>
      <c r="F1440" s="136">
        <v>42821</v>
      </c>
      <c r="G1440" s="25">
        <f t="shared" si="79"/>
        <v>27</v>
      </c>
      <c r="H1440" s="373">
        <v>7907.64</v>
      </c>
      <c r="I1440" s="121">
        <f t="shared" si="80"/>
        <v>213506.28</v>
      </c>
      <c r="J1440" s="16"/>
    </row>
    <row r="1441" spans="1:10">
      <c r="A1441" s="23">
        <f t="shared" si="81"/>
        <v>1397</v>
      </c>
      <c r="B1441" s="226"/>
      <c r="C1441" s="226"/>
      <c r="D1441" s="136">
        <v>42794</v>
      </c>
      <c r="E1441" s="136">
        <v>42821</v>
      </c>
      <c r="F1441" s="136">
        <v>42821</v>
      </c>
      <c r="G1441" s="25">
        <f t="shared" si="79"/>
        <v>27</v>
      </c>
      <c r="H1441" s="373">
        <v>7926.88</v>
      </c>
      <c r="I1441" s="121">
        <f t="shared" si="80"/>
        <v>214025.76</v>
      </c>
      <c r="J1441" s="16"/>
    </row>
    <row r="1442" spans="1:10">
      <c r="A1442" s="23">
        <f t="shared" si="81"/>
        <v>1398</v>
      </c>
      <c r="B1442" s="226"/>
      <c r="C1442" s="226"/>
      <c r="D1442" s="136">
        <v>42794</v>
      </c>
      <c r="E1442" s="136">
        <v>42821</v>
      </c>
      <c r="F1442" s="136">
        <v>42821</v>
      </c>
      <c r="G1442" s="25">
        <f t="shared" si="79"/>
        <v>27</v>
      </c>
      <c r="H1442" s="373">
        <v>7734.48</v>
      </c>
      <c r="I1442" s="121">
        <f t="shared" si="80"/>
        <v>208830.96</v>
      </c>
      <c r="J1442" s="16"/>
    </row>
    <row r="1443" spans="1:10">
      <c r="A1443" s="23">
        <f t="shared" si="81"/>
        <v>1399</v>
      </c>
      <c r="B1443" s="226"/>
      <c r="C1443" s="226"/>
      <c r="D1443" s="136">
        <v>42795</v>
      </c>
      <c r="E1443" s="136">
        <v>42821</v>
      </c>
      <c r="F1443" s="136">
        <v>42821</v>
      </c>
      <c r="G1443" s="25">
        <f t="shared" si="79"/>
        <v>26</v>
      </c>
      <c r="H1443" s="373">
        <v>15084.47</v>
      </c>
      <c r="I1443" s="121">
        <f t="shared" si="80"/>
        <v>392196.22</v>
      </c>
      <c r="J1443" s="16"/>
    </row>
    <row r="1444" spans="1:10">
      <c r="A1444" s="23">
        <f t="shared" si="81"/>
        <v>1400</v>
      </c>
      <c r="B1444" s="226"/>
      <c r="C1444" s="226"/>
      <c r="D1444" s="136">
        <v>42795</v>
      </c>
      <c r="E1444" s="136">
        <v>42821</v>
      </c>
      <c r="F1444" s="136">
        <v>42821</v>
      </c>
      <c r="G1444" s="25">
        <f t="shared" si="79"/>
        <v>26</v>
      </c>
      <c r="H1444" s="373">
        <v>7098.31</v>
      </c>
      <c r="I1444" s="121">
        <f t="shared" si="80"/>
        <v>184556.06</v>
      </c>
      <c r="J1444" s="16"/>
    </row>
    <row r="1445" spans="1:10">
      <c r="A1445" s="23">
        <f t="shared" si="81"/>
        <v>1401</v>
      </c>
      <c r="B1445" s="226"/>
      <c r="C1445" s="226"/>
      <c r="D1445" s="136">
        <v>42795</v>
      </c>
      <c r="E1445" s="136">
        <v>42821</v>
      </c>
      <c r="F1445" s="136">
        <v>42821</v>
      </c>
      <c r="G1445" s="25">
        <f t="shared" si="79"/>
        <v>26</v>
      </c>
      <c r="H1445" s="373">
        <v>7118.6</v>
      </c>
      <c r="I1445" s="121">
        <f t="shared" si="80"/>
        <v>185083.6</v>
      </c>
      <c r="J1445" s="16"/>
    </row>
    <row r="1446" spans="1:10">
      <c r="A1446" s="23">
        <f t="shared" si="81"/>
        <v>1402</v>
      </c>
      <c r="B1446" s="226"/>
      <c r="C1446" s="226"/>
      <c r="D1446" s="136">
        <v>42796</v>
      </c>
      <c r="E1446" s="136">
        <v>42821</v>
      </c>
      <c r="F1446" s="136">
        <v>42821</v>
      </c>
      <c r="G1446" s="25">
        <f t="shared" si="79"/>
        <v>25</v>
      </c>
      <c r="H1446" s="373">
        <v>15101.01</v>
      </c>
      <c r="I1446" s="121">
        <f t="shared" si="80"/>
        <v>377525.25</v>
      </c>
      <c r="J1446" s="16"/>
    </row>
    <row r="1447" spans="1:10">
      <c r="A1447" s="23">
        <f t="shared" si="81"/>
        <v>1403</v>
      </c>
      <c r="B1447" s="226"/>
      <c r="C1447" s="226"/>
      <c r="D1447" s="136">
        <v>42796</v>
      </c>
      <c r="E1447" s="136">
        <v>42821</v>
      </c>
      <c r="F1447" s="136">
        <v>42821</v>
      </c>
      <c r="G1447" s="25">
        <f t="shared" si="79"/>
        <v>25</v>
      </c>
      <c r="H1447" s="373">
        <v>5155.08</v>
      </c>
      <c r="I1447" s="121">
        <f t="shared" si="80"/>
        <v>128877</v>
      </c>
      <c r="J1447" s="16"/>
    </row>
    <row r="1448" spans="1:10">
      <c r="A1448" s="23">
        <f t="shared" si="81"/>
        <v>1404</v>
      </c>
      <c r="B1448" s="226"/>
      <c r="C1448" s="226"/>
      <c r="D1448" s="136">
        <v>42796</v>
      </c>
      <c r="E1448" s="136">
        <v>42821</v>
      </c>
      <c r="F1448" s="136">
        <v>42821</v>
      </c>
      <c r="G1448" s="25">
        <f t="shared" si="79"/>
        <v>25</v>
      </c>
      <c r="H1448" s="373">
        <v>5297.2</v>
      </c>
      <c r="I1448" s="121">
        <f t="shared" si="80"/>
        <v>132430</v>
      </c>
      <c r="J1448" s="16"/>
    </row>
    <row r="1449" spans="1:10">
      <c r="A1449" s="23">
        <f t="shared" si="81"/>
        <v>1405</v>
      </c>
      <c r="B1449" s="226"/>
      <c r="C1449" s="226"/>
      <c r="D1449" s="136">
        <v>42796</v>
      </c>
      <c r="E1449" s="136">
        <v>42821</v>
      </c>
      <c r="F1449" s="136">
        <v>42821</v>
      </c>
      <c r="G1449" s="25">
        <f t="shared" si="79"/>
        <v>25</v>
      </c>
      <c r="H1449" s="373">
        <v>5087.25</v>
      </c>
      <c r="I1449" s="121">
        <f t="shared" si="80"/>
        <v>127181.25</v>
      </c>
      <c r="J1449" s="16"/>
    </row>
    <row r="1450" spans="1:10">
      <c r="A1450" s="23">
        <f t="shared" si="81"/>
        <v>1406</v>
      </c>
      <c r="B1450" s="226"/>
      <c r="C1450" s="226"/>
      <c r="D1450" s="136">
        <v>42796</v>
      </c>
      <c r="E1450" s="136">
        <v>42821</v>
      </c>
      <c r="F1450" s="136">
        <v>42821</v>
      </c>
      <c r="G1450" s="25">
        <f t="shared" si="79"/>
        <v>25</v>
      </c>
      <c r="H1450" s="373">
        <v>5626.66</v>
      </c>
      <c r="I1450" s="121">
        <f t="shared" si="80"/>
        <v>140666.5</v>
      </c>
      <c r="J1450" s="16"/>
    </row>
    <row r="1451" spans="1:10">
      <c r="A1451" s="23">
        <f t="shared" si="81"/>
        <v>1407</v>
      </c>
      <c r="B1451" s="226"/>
      <c r="C1451" s="226"/>
      <c r="D1451" s="136">
        <v>42796</v>
      </c>
      <c r="E1451" s="136">
        <v>42821</v>
      </c>
      <c r="F1451" s="136">
        <v>42821</v>
      </c>
      <c r="G1451" s="25">
        <f t="shared" si="79"/>
        <v>25</v>
      </c>
      <c r="H1451" s="373">
        <v>6153.61</v>
      </c>
      <c r="I1451" s="121">
        <f t="shared" si="80"/>
        <v>153840.25</v>
      </c>
      <c r="J1451" s="16"/>
    </row>
    <row r="1452" spans="1:10">
      <c r="A1452" s="23">
        <f t="shared" si="81"/>
        <v>1408</v>
      </c>
      <c r="B1452" s="226"/>
      <c r="C1452" s="226"/>
      <c r="D1452" s="136">
        <v>42796</v>
      </c>
      <c r="E1452" s="136">
        <v>42821</v>
      </c>
      <c r="F1452" s="136">
        <v>42821</v>
      </c>
      <c r="G1452" s="25">
        <f t="shared" si="79"/>
        <v>25</v>
      </c>
      <c r="H1452" s="373">
        <v>6755.52</v>
      </c>
      <c r="I1452" s="121">
        <f t="shared" si="80"/>
        <v>168888</v>
      </c>
      <c r="J1452" s="16"/>
    </row>
    <row r="1453" spans="1:10">
      <c r="A1453" s="23">
        <f t="shared" si="81"/>
        <v>1409</v>
      </c>
      <c r="B1453" s="226"/>
      <c r="C1453" s="226"/>
      <c r="D1453" s="136">
        <v>42796</v>
      </c>
      <c r="E1453" s="136">
        <v>42821</v>
      </c>
      <c r="F1453" s="136">
        <v>42821</v>
      </c>
      <c r="G1453" s="25">
        <f t="shared" si="79"/>
        <v>25</v>
      </c>
      <c r="H1453" s="373">
        <v>6835.9</v>
      </c>
      <c r="I1453" s="121">
        <f t="shared" si="80"/>
        <v>170897.5</v>
      </c>
      <c r="J1453" s="16"/>
    </row>
    <row r="1454" spans="1:10">
      <c r="A1454" s="23">
        <f t="shared" si="81"/>
        <v>1410</v>
      </c>
      <c r="B1454" s="226"/>
      <c r="C1454" s="226"/>
      <c r="D1454" s="136">
        <v>42796</v>
      </c>
      <c r="E1454" s="136">
        <v>42821</v>
      </c>
      <c r="F1454" s="136">
        <v>42821</v>
      </c>
      <c r="G1454" s="25">
        <f t="shared" si="79"/>
        <v>25</v>
      </c>
      <c r="H1454" s="373">
        <v>6233.08</v>
      </c>
      <c r="I1454" s="121">
        <f t="shared" si="80"/>
        <v>155827</v>
      </c>
      <c r="J1454" s="16"/>
    </row>
    <row r="1455" spans="1:10">
      <c r="A1455" s="23">
        <f t="shared" si="81"/>
        <v>1411</v>
      </c>
      <c r="B1455" s="226"/>
      <c r="C1455" s="226"/>
      <c r="D1455" s="136">
        <v>42797</v>
      </c>
      <c r="E1455" s="136">
        <v>42821</v>
      </c>
      <c r="F1455" s="136">
        <v>42821</v>
      </c>
      <c r="G1455" s="25">
        <f t="shared" si="79"/>
        <v>24</v>
      </c>
      <c r="H1455" s="373">
        <v>8244.48</v>
      </c>
      <c r="I1455" s="121">
        <f t="shared" si="80"/>
        <v>197867.51999999999</v>
      </c>
      <c r="J1455" s="16"/>
    </row>
    <row r="1456" spans="1:10">
      <c r="A1456" s="23">
        <f t="shared" si="81"/>
        <v>1412</v>
      </c>
      <c r="B1456" s="226"/>
      <c r="C1456" s="226"/>
      <c r="D1456" s="136">
        <v>42797</v>
      </c>
      <c r="E1456" s="136">
        <v>42821</v>
      </c>
      <c r="F1456" s="136">
        <v>42821</v>
      </c>
      <c r="G1456" s="25">
        <f t="shared" si="79"/>
        <v>24</v>
      </c>
      <c r="H1456" s="373">
        <v>7503.6</v>
      </c>
      <c r="I1456" s="121">
        <f t="shared" si="80"/>
        <v>180086.39999999999</v>
      </c>
      <c r="J1456" s="16"/>
    </row>
    <row r="1457" spans="1:10">
      <c r="A1457" s="23">
        <f t="shared" si="81"/>
        <v>1413</v>
      </c>
      <c r="B1457" s="226"/>
      <c r="C1457" s="226"/>
      <c r="D1457" s="136">
        <v>42797</v>
      </c>
      <c r="E1457" s="136">
        <v>42821</v>
      </c>
      <c r="F1457" s="136">
        <v>42821</v>
      </c>
      <c r="G1457" s="25">
        <f t="shared" ref="G1457:G1511" si="82">F1457-D1457</f>
        <v>24</v>
      </c>
      <c r="H1457" s="373">
        <v>7599.8</v>
      </c>
      <c r="I1457" s="121">
        <f t="shared" ref="I1457:I1511" si="83">ROUND(G1457*H1457,2)</f>
        <v>182395.2</v>
      </c>
      <c r="J1457" s="16"/>
    </row>
    <row r="1458" spans="1:10">
      <c r="A1458" s="23">
        <f t="shared" ref="A1458:A1512" si="84">A1457+1</f>
        <v>1414</v>
      </c>
      <c r="B1458" s="226"/>
      <c r="C1458" s="226"/>
      <c r="D1458" s="136">
        <v>42797</v>
      </c>
      <c r="E1458" s="136">
        <v>42821</v>
      </c>
      <c r="F1458" s="136">
        <v>42821</v>
      </c>
      <c r="G1458" s="25">
        <f t="shared" si="82"/>
        <v>24</v>
      </c>
      <c r="H1458" s="373">
        <v>7638.28</v>
      </c>
      <c r="I1458" s="121">
        <f t="shared" si="83"/>
        <v>183318.72</v>
      </c>
      <c r="J1458" s="16"/>
    </row>
    <row r="1459" spans="1:10">
      <c r="A1459" s="23">
        <f t="shared" si="84"/>
        <v>1415</v>
      </c>
      <c r="B1459" s="226"/>
      <c r="C1459" s="226"/>
      <c r="D1459" s="136">
        <v>42798</v>
      </c>
      <c r="E1459" s="136">
        <v>42821</v>
      </c>
      <c r="F1459" s="136">
        <v>42821</v>
      </c>
      <c r="G1459" s="25">
        <f t="shared" si="82"/>
        <v>23</v>
      </c>
      <c r="H1459" s="373">
        <v>15041.27</v>
      </c>
      <c r="I1459" s="121">
        <f t="shared" si="83"/>
        <v>345949.21</v>
      </c>
      <c r="J1459" s="16"/>
    </row>
    <row r="1460" spans="1:10">
      <c r="A1460" s="23">
        <f t="shared" si="84"/>
        <v>1416</v>
      </c>
      <c r="B1460" s="226"/>
      <c r="C1460" s="226"/>
      <c r="D1460" s="136">
        <v>42799</v>
      </c>
      <c r="E1460" s="136">
        <v>42821</v>
      </c>
      <c r="F1460" s="136">
        <v>42821</v>
      </c>
      <c r="G1460" s="25">
        <f t="shared" si="82"/>
        <v>22</v>
      </c>
      <c r="H1460" s="373">
        <v>14628.64</v>
      </c>
      <c r="I1460" s="121">
        <f t="shared" si="83"/>
        <v>321830.08</v>
      </c>
      <c r="J1460" s="16"/>
    </row>
    <row r="1461" spans="1:10">
      <c r="A1461" s="23">
        <f t="shared" si="84"/>
        <v>1417</v>
      </c>
      <c r="B1461" s="226"/>
      <c r="C1461" s="226"/>
      <c r="D1461" s="136">
        <v>42799</v>
      </c>
      <c r="E1461" s="136">
        <v>42821</v>
      </c>
      <c r="F1461" s="136">
        <v>42821</v>
      </c>
      <c r="G1461" s="25">
        <f t="shared" si="82"/>
        <v>22</v>
      </c>
      <c r="H1461" s="373">
        <v>14582.69</v>
      </c>
      <c r="I1461" s="121">
        <f t="shared" si="83"/>
        <v>320819.18</v>
      </c>
      <c r="J1461" s="16"/>
    </row>
    <row r="1462" spans="1:10">
      <c r="A1462" s="23">
        <f t="shared" si="84"/>
        <v>1418</v>
      </c>
      <c r="B1462" s="226"/>
      <c r="C1462" s="226"/>
      <c r="D1462" s="136">
        <v>42800</v>
      </c>
      <c r="E1462" s="136">
        <v>42821</v>
      </c>
      <c r="F1462" s="136">
        <v>42821</v>
      </c>
      <c r="G1462" s="25">
        <f t="shared" si="82"/>
        <v>21</v>
      </c>
      <c r="H1462" s="373">
        <v>5941.86</v>
      </c>
      <c r="I1462" s="121">
        <f t="shared" si="83"/>
        <v>124779.06</v>
      </c>
      <c r="J1462" s="16"/>
    </row>
    <row r="1463" spans="1:10">
      <c r="A1463" s="23">
        <f t="shared" si="84"/>
        <v>1419</v>
      </c>
      <c r="B1463" s="226"/>
      <c r="C1463" s="226"/>
      <c r="D1463" s="136">
        <v>42800</v>
      </c>
      <c r="E1463" s="136">
        <v>42821</v>
      </c>
      <c r="F1463" s="136">
        <v>42821</v>
      </c>
      <c r="G1463" s="25">
        <f t="shared" si="82"/>
        <v>21</v>
      </c>
      <c r="H1463" s="373">
        <v>5939.95</v>
      </c>
      <c r="I1463" s="121">
        <f t="shared" si="83"/>
        <v>124738.95</v>
      </c>
      <c r="J1463" s="16"/>
    </row>
    <row r="1464" spans="1:10">
      <c r="A1464" s="23">
        <f t="shared" si="84"/>
        <v>1420</v>
      </c>
      <c r="B1464" s="226"/>
      <c r="C1464" s="226"/>
      <c r="D1464" s="136">
        <v>42800</v>
      </c>
      <c r="E1464" s="136">
        <v>42821</v>
      </c>
      <c r="F1464" s="136">
        <v>42821</v>
      </c>
      <c r="G1464" s="25">
        <f t="shared" si="82"/>
        <v>21</v>
      </c>
      <c r="H1464" s="373">
        <v>5939.95</v>
      </c>
      <c r="I1464" s="121">
        <f t="shared" si="83"/>
        <v>124738.95</v>
      </c>
      <c r="J1464" s="16"/>
    </row>
    <row r="1465" spans="1:10">
      <c r="A1465" s="23">
        <f t="shared" si="84"/>
        <v>1421</v>
      </c>
      <c r="B1465" s="226"/>
      <c r="C1465" s="226"/>
      <c r="D1465" s="136">
        <v>42800</v>
      </c>
      <c r="E1465" s="136">
        <v>42821</v>
      </c>
      <c r="F1465" s="136">
        <v>42821</v>
      </c>
      <c r="G1465" s="25">
        <f t="shared" si="82"/>
        <v>21</v>
      </c>
      <c r="H1465" s="373">
        <v>5937.27</v>
      </c>
      <c r="I1465" s="121">
        <f t="shared" si="83"/>
        <v>124682.67</v>
      </c>
      <c r="J1465" s="16"/>
    </row>
    <row r="1466" spans="1:10">
      <c r="A1466" s="23">
        <f t="shared" si="84"/>
        <v>1422</v>
      </c>
      <c r="B1466" s="226"/>
      <c r="C1466" s="226"/>
      <c r="D1466" s="136">
        <v>42800</v>
      </c>
      <c r="E1466" s="136">
        <v>42821</v>
      </c>
      <c r="F1466" s="136">
        <v>42821</v>
      </c>
      <c r="G1466" s="25">
        <f t="shared" si="82"/>
        <v>21</v>
      </c>
      <c r="H1466" s="373">
        <v>6318.18</v>
      </c>
      <c r="I1466" s="121">
        <f t="shared" si="83"/>
        <v>132681.78</v>
      </c>
      <c r="J1466" s="16"/>
    </row>
    <row r="1467" spans="1:10">
      <c r="A1467" s="23">
        <f t="shared" si="84"/>
        <v>1423</v>
      </c>
      <c r="B1467" s="226"/>
      <c r="C1467" s="226"/>
      <c r="D1467" s="136">
        <v>42800</v>
      </c>
      <c r="E1467" s="136">
        <v>42821</v>
      </c>
      <c r="F1467" s="136">
        <v>42821</v>
      </c>
      <c r="G1467" s="25">
        <f t="shared" si="82"/>
        <v>21</v>
      </c>
      <c r="H1467" s="373">
        <v>6375.31</v>
      </c>
      <c r="I1467" s="121">
        <f t="shared" si="83"/>
        <v>133881.51</v>
      </c>
      <c r="J1467" s="16"/>
    </row>
    <row r="1468" spans="1:10">
      <c r="A1468" s="23">
        <f t="shared" si="84"/>
        <v>1424</v>
      </c>
      <c r="B1468" s="226"/>
      <c r="C1468" s="226"/>
      <c r="D1468" s="136">
        <v>42800</v>
      </c>
      <c r="E1468" s="136">
        <v>42821</v>
      </c>
      <c r="F1468" s="136">
        <v>42821</v>
      </c>
      <c r="G1468" s="25">
        <f t="shared" si="82"/>
        <v>21</v>
      </c>
      <c r="H1468" s="373">
        <v>8230.7999999999993</v>
      </c>
      <c r="I1468" s="121">
        <f t="shared" si="83"/>
        <v>172846.8</v>
      </c>
      <c r="J1468" s="16"/>
    </row>
    <row r="1469" spans="1:10">
      <c r="A1469" s="23">
        <f t="shared" si="84"/>
        <v>1425</v>
      </c>
      <c r="B1469" s="226"/>
      <c r="C1469" s="226"/>
      <c r="D1469" s="136">
        <v>42800</v>
      </c>
      <c r="E1469" s="136">
        <v>42821</v>
      </c>
      <c r="F1469" s="136">
        <v>42821</v>
      </c>
      <c r="G1469" s="25">
        <f t="shared" si="82"/>
        <v>21</v>
      </c>
      <c r="H1469" s="373">
        <v>8308.32</v>
      </c>
      <c r="I1469" s="121">
        <f t="shared" si="83"/>
        <v>174474.72</v>
      </c>
      <c r="J1469" s="16"/>
    </row>
    <row r="1470" spans="1:10">
      <c r="A1470" s="23">
        <f t="shared" si="84"/>
        <v>1426</v>
      </c>
      <c r="B1470" s="226"/>
      <c r="C1470" s="226"/>
      <c r="D1470" s="136">
        <v>42803</v>
      </c>
      <c r="E1470" s="136">
        <v>42821</v>
      </c>
      <c r="F1470" s="136">
        <v>42821</v>
      </c>
      <c r="G1470" s="25">
        <f t="shared" si="82"/>
        <v>18</v>
      </c>
      <c r="H1470" s="373">
        <v>5329.5</v>
      </c>
      <c r="I1470" s="121">
        <f t="shared" si="83"/>
        <v>95931</v>
      </c>
      <c r="J1470" s="16"/>
    </row>
    <row r="1471" spans="1:10">
      <c r="A1471" s="23">
        <f t="shared" si="84"/>
        <v>1427</v>
      </c>
      <c r="B1471" s="226"/>
      <c r="C1471" s="226"/>
      <c r="D1471" s="136">
        <v>42803</v>
      </c>
      <c r="E1471" s="136">
        <v>42821</v>
      </c>
      <c r="F1471" s="136">
        <v>42821</v>
      </c>
      <c r="G1471" s="25">
        <f t="shared" si="82"/>
        <v>18</v>
      </c>
      <c r="H1471" s="373">
        <v>5103.4000000000005</v>
      </c>
      <c r="I1471" s="121">
        <f t="shared" si="83"/>
        <v>91861.2</v>
      </c>
      <c r="J1471" s="16"/>
    </row>
    <row r="1472" spans="1:10">
      <c r="A1472" s="23">
        <f t="shared" si="84"/>
        <v>1428</v>
      </c>
      <c r="B1472" s="226" t="s">
        <v>285</v>
      </c>
      <c r="C1472" s="226" t="s">
        <v>480</v>
      </c>
      <c r="D1472" s="136">
        <v>42774</v>
      </c>
      <c r="E1472" s="136">
        <v>42850</v>
      </c>
      <c r="F1472" s="136">
        <v>42850</v>
      </c>
      <c r="G1472" s="25">
        <f t="shared" si="82"/>
        <v>76</v>
      </c>
      <c r="H1472" s="373">
        <v>494.18</v>
      </c>
      <c r="I1472" s="121">
        <f t="shared" si="83"/>
        <v>37557.68</v>
      </c>
      <c r="J1472" s="16"/>
    </row>
    <row r="1473" spans="1:10">
      <c r="A1473" s="23">
        <f t="shared" si="84"/>
        <v>1429</v>
      </c>
      <c r="B1473" s="226"/>
      <c r="C1473" s="226"/>
      <c r="D1473" s="136">
        <v>42780</v>
      </c>
      <c r="E1473" s="136">
        <v>42850</v>
      </c>
      <c r="F1473" s="136">
        <v>42850</v>
      </c>
      <c r="G1473" s="25">
        <f t="shared" si="82"/>
        <v>70</v>
      </c>
      <c r="H1473" s="373">
        <v>495.2</v>
      </c>
      <c r="I1473" s="121">
        <f t="shared" si="83"/>
        <v>34664</v>
      </c>
      <c r="J1473" s="16"/>
    </row>
    <row r="1474" spans="1:10">
      <c r="A1474" s="23">
        <f t="shared" si="84"/>
        <v>1430</v>
      </c>
      <c r="B1474" s="226"/>
      <c r="C1474" s="226"/>
      <c r="D1474" s="136">
        <v>42789</v>
      </c>
      <c r="E1474" s="136">
        <v>42850</v>
      </c>
      <c r="F1474" s="136">
        <v>42850</v>
      </c>
      <c r="G1474" s="25">
        <f t="shared" si="82"/>
        <v>61</v>
      </c>
      <c r="H1474" s="373">
        <v>13529.98</v>
      </c>
      <c r="I1474" s="121">
        <f t="shared" si="83"/>
        <v>825328.78</v>
      </c>
      <c r="J1474" s="16"/>
    </row>
    <row r="1475" spans="1:10">
      <c r="A1475" s="23">
        <f t="shared" si="84"/>
        <v>1431</v>
      </c>
      <c r="B1475" s="226"/>
      <c r="C1475" s="226"/>
      <c r="D1475" s="136">
        <v>42789</v>
      </c>
      <c r="E1475" s="136">
        <v>42850</v>
      </c>
      <c r="F1475" s="136">
        <v>42850</v>
      </c>
      <c r="G1475" s="25">
        <f t="shared" si="82"/>
        <v>61</v>
      </c>
      <c r="H1475" s="373">
        <v>15193.83</v>
      </c>
      <c r="I1475" s="121">
        <f t="shared" si="83"/>
        <v>926823.63</v>
      </c>
      <c r="J1475" s="16"/>
    </row>
    <row r="1476" spans="1:10">
      <c r="A1476" s="23">
        <f t="shared" si="84"/>
        <v>1432</v>
      </c>
      <c r="B1476" s="226"/>
      <c r="C1476" s="226"/>
      <c r="D1476" s="136">
        <v>42789</v>
      </c>
      <c r="E1476" s="136">
        <v>42850</v>
      </c>
      <c r="F1476" s="136">
        <v>42850</v>
      </c>
      <c r="G1476" s="25">
        <f t="shared" si="82"/>
        <v>61</v>
      </c>
      <c r="H1476" s="373">
        <v>5145.3900000000003</v>
      </c>
      <c r="I1476" s="121">
        <f t="shared" si="83"/>
        <v>313868.78999999998</v>
      </c>
      <c r="J1476" s="16"/>
    </row>
    <row r="1477" spans="1:10">
      <c r="A1477" s="23">
        <f t="shared" si="84"/>
        <v>1433</v>
      </c>
      <c r="B1477" s="226"/>
      <c r="C1477" s="226"/>
      <c r="D1477" s="136">
        <v>42790</v>
      </c>
      <c r="E1477" s="136">
        <v>42850</v>
      </c>
      <c r="F1477" s="136">
        <v>42850</v>
      </c>
      <c r="G1477" s="25">
        <f t="shared" si="82"/>
        <v>60</v>
      </c>
      <c r="H1477" s="373">
        <v>14844.61</v>
      </c>
      <c r="I1477" s="121">
        <f t="shared" si="83"/>
        <v>890676.6</v>
      </c>
      <c r="J1477" s="16"/>
    </row>
    <row r="1478" spans="1:10">
      <c r="A1478" s="23">
        <f t="shared" si="84"/>
        <v>1434</v>
      </c>
      <c r="B1478" s="226"/>
      <c r="C1478" s="226"/>
      <c r="D1478" s="136">
        <v>42791</v>
      </c>
      <c r="E1478" s="136">
        <v>42850</v>
      </c>
      <c r="F1478" s="136">
        <v>42850</v>
      </c>
      <c r="G1478" s="25">
        <f t="shared" si="82"/>
        <v>59</v>
      </c>
      <c r="H1478" s="373">
        <v>14867.58</v>
      </c>
      <c r="I1478" s="121">
        <f t="shared" si="83"/>
        <v>877187.22</v>
      </c>
      <c r="J1478" s="16"/>
    </row>
    <row r="1479" spans="1:10">
      <c r="A1479" s="23">
        <f t="shared" si="84"/>
        <v>1435</v>
      </c>
      <c r="B1479" s="226"/>
      <c r="C1479" s="226"/>
      <c r="D1479" s="136">
        <v>42793</v>
      </c>
      <c r="E1479" s="136">
        <v>42850</v>
      </c>
      <c r="F1479" s="136">
        <v>42850</v>
      </c>
      <c r="G1479" s="25">
        <f t="shared" si="82"/>
        <v>57</v>
      </c>
      <c r="H1479" s="373">
        <v>5938.03</v>
      </c>
      <c r="I1479" s="121">
        <f t="shared" si="83"/>
        <v>338467.71</v>
      </c>
      <c r="J1479" s="16"/>
    </row>
    <row r="1480" spans="1:10">
      <c r="A1480" s="23">
        <f t="shared" si="84"/>
        <v>1436</v>
      </c>
      <c r="B1480" s="226"/>
      <c r="C1480" s="226"/>
      <c r="D1480" s="136">
        <v>42793</v>
      </c>
      <c r="E1480" s="136">
        <v>42850</v>
      </c>
      <c r="F1480" s="136">
        <v>42850</v>
      </c>
      <c r="G1480" s="25">
        <f t="shared" si="82"/>
        <v>57</v>
      </c>
      <c r="H1480" s="373">
        <v>5940.71</v>
      </c>
      <c r="I1480" s="121">
        <f t="shared" si="83"/>
        <v>338620.47</v>
      </c>
      <c r="J1480" s="16"/>
    </row>
    <row r="1481" spans="1:10">
      <c r="A1481" s="23">
        <f t="shared" si="84"/>
        <v>1437</v>
      </c>
      <c r="B1481" s="226"/>
      <c r="C1481" s="226"/>
      <c r="D1481" s="136">
        <v>42793</v>
      </c>
      <c r="E1481" s="136">
        <v>42850</v>
      </c>
      <c r="F1481" s="136">
        <v>42850</v>
      </c>
      <c r="G1481" s="25">
        <f t="shared" si="82"/>
        <v>57</v>
      </c>
      <c r="H1481" s="373">
        <v>7085.6</v>
      </c>
      <c r="I1481" s="121">
        <f t="shared" si="83"/>
        <v>403879.2</v>
      </c>
      <c r="J1481" s="16"/>
    </row>
    <row r="1482" spans="1:10">
      <c r="A1482" s="23">
        <f t="shared" si="84"/>
        <v>1438</v>
      </c>
      <c r="B1482" s="226"/>
      <c r="C1482" s="226"/>
      <c r="D1482" s="136">
        <v>42795</v>
      </c>
      <c r="E1482" s="136">
        <v>42850</v>
      </c>
      <c r="F1482" s="136">
        <v>42850</v>
      </c>
      <c r="G1482" s="25">
        <f t="shared" si="82"/>
        <v>55</v>
      </c>
      <c r="H1482" s="373">
        <v>5465.16</v>
      </c>
      <c r="I1482" s="121">
        <f t="shared" si="83"/>
        <v>300583.8</v>
      </c>
      <c r="J1482" s="16"/>
    </row>
    <row r="1483" spans="1:10">
      <c r="A1483" s="23">
        <f t="shared" si="84"/>
        <v>1439</v>
      </c>
      <c r="B1483" s="226"/>
      <c r="C1483" s="226"/>
      <c r="D1483" s="136">
        <v>42796</v>
      </c>
      <c r="E1483" s="136">
        <v>42850</v>
      </c>
      <c r="F1483" s="136">
        <v>42850</v>
      </c>
      <c r="G1483" s="25">
        <f t="shared" si="82"/>
        <v>54</v>
      </c>
      <c r="H1483" s="373">
        <v>14973.27</v>
      </c>
      <c r="I1483" s="121">
        <f t="shared" si="83"/>
        <v>808556.58</v>
      </c>
      <c r="J1483" s="16"/>
    </row>
    <row r="1484" spans="1:10">
      <c r="A1484" s="23">
        <f t="shared" si="84"/>
        <v>1440</v>
      </c>
      <c r="B1484" s="226"/>
      <c r="C1484" s="226"/>
      <c r="D1484" s="136">
        <v>42796</v>
      </c>
      <c r="E1484" s="136">
        <v>42850</v>
      </c>
      <c r="F1484" s="136">
        <v>42850</v>
      </c>
      <c r="G1484" s="25">
        <f t="shared" si="82"/>
        <v>54</v>
      </c>
      <c r="H1484" s="373">
        <v>15015.54</v>
      </c>
      <c r="I1484" s="121">
        <f t="shared" si="83"/>
        <v>810839.16</v>
      </c>
      <c r="J1484" s="16"/>
    </row>
    <row r="1485" spans="1:10">
      <c r="A1485" s="23">
        <f t="shared" si="84"/>
        <v>1441</v>
      </c>
      <c r="B1485" s="226"/>
      <c r="C1485" s="226"/>
      <c r="D1485" s="136">
        <v>42796</v>
      </c>
      <c r="E1485" s="136">
        <v>42850</v>
      </c>
      <c r="F1485" s="136">
        <v>42850</v>
      </c>
      <c r="G1485" s="25">
        <f t="shared" si="82"/>
        <v>54</v>
      </c>
      <c r="H1485" s="373">
        <v>5106.63</v>
      </c>
      <c r="I1485" s="121">
        <f t="shared" si="83"/>
        <v>275758.02</v>
      </c>
      <c r="J1485" s="16"/>
    </row>
    <row r="1486" spans="1:10">
      <c r="A1486" s="23">
        <f t="shared" si="84"/>
        <v>1442</v>
      </c>
      <c r="B1486" s="226"/>
      <c r="C1486" s="226"/>
      <c r="D1486" s="136">
        <v>42796</v>
      </c>
      <c r="E1486" s="136">
        <v>42850</v>
      </c>
      <c r="F1486" s="136">
        <v>42850</v>
      </c>
      <c r="G1486" s="25">
        <f t="shared" si="82"/>
        <v>54</v>
      </c>
      <c r="H1486" s="373">
        <v>5151.8500000000004</v>
      </c>
      <c r="I1486" s="121">
        <f t="shared" si="83"/>
        <v>278199.90000000002</v>
      </c>
      <c r="J1486" s="16"/>
    </row>
    <row r="1487" spans="1:10">
      <c r="A1487" s="23">
        <f t="shared" si="84"/>
        <v>1443</v>
      </c>
      <c r="B1487" s="226"/>
      <c r="C1487" s="226"/>
      <c r="D1487" s="136">
        <v>42796</v>
      </c>
      <c r="E1487" s="136">
        <v>42850</v>
      </c>
      <c r="F1487" s="136">
        <v>42850</v>
      </c>
      <c r="G1487" s="25">
        <f t="shared" si="82"/>
        <v>54</v>
      </c>
      <c r="H1487" s="373">
        <v>6481.97</v>
      </c>
      <c r="I1487" s="121">
        <f t="shared" si="83"/>
        <v>350026.38</v>
      </c>
      <c r="J1487" s="16"/>
    </row>
    <row r="1488" spans="1:10">
      <c r="A1488" s="23">
        <f t="shared" si="84"/>
        <v>1444</v>
      </c>
      <c r="B1488" s="226"/>
      <c r="C1488" s="226"/>
      <c r="D1488" s="136">
        <v>42797</v>
      </c>
      <c r="E1488" s="136">
        <v>42850</v>
      </c>
      <c r="F1488" s="136">
        <v>42850</v>
      </c>
      <c r="G1488" s="25">
        <f t="shared" si="82"/>
        <v>53</v>
      </c>
      <c r="H1488" s="373">
        <v>8299.2000000000007</v>
      </c>
      <c r="I1488" s="121">
        <f t="shared" si="83"/>
        <v>439857.6</v>
      </c>
      <c r="J1488" s="16"/>
    </row>
    <row r="1489" spans="1:10">
      <c r="A1489" s="23">
        <f t="shared" si="84"/>
        <v>1445</v>
      </c>
      <c r="B1489" s="226"/>
      <c r="C1489" s="226"/>
      <c r="D1489" s="136">
        <v>42798</v>
      </c>
      <c r="E1489" s="136">
        <v>42850</v>
      </c>
      <c r="F1489" s="136">
        <v>42850</v>
      </c>
      <c r="G1489" s="25">
        <f t="shared" si="82"/>
        <v>52</v>
      </c>
      <c r="H1489" s="373">
        <v>14659.89</v>
      </c>
      <c r="I1489" s="121">
        <f t="shared" si="83"/>
        <v>762314.28</v>
      </c>
      <c r="J1489" s="16"/>
    </row>
    <row r="1490" spans="1:10">
      <c r="A1490" s="23">
        <f t="shared" si="84"/>
        <v>1446</v>
      </c>
      <c r="B1490" s="226"/>
      <c r="C1490" s="226"/>
      <c r="D1490" s="136">
        <v>42798</v>
      </c>
      <c r="E1490" s="136">
        <v>42850</v>
      </c>
      <c r="F1490" s="136">
        <v>42850</v>
      </c>
      <c r="G1490" s="25">
        <f t="shared" si="82"/>
        <v>52</v>
      </c>
      <c r="H1490" s="373">
        <v>14547.31</v>
      </c>
      <c r="I1490" s="121">
        <f t="shared" si="83"/>
        <v>756460.12</v>
      </c>
      <c r="J1490" s="16"/>
    </row>
    <row r="1491" spans="1:10">
      <c r="A1491" s="23">
        <f t="shared" si="84"/>
        <v>1447</v>
      </c>
      <c r="B1491" s="226"/>
      <c r="C1491" s="226"/>
      <c r="D1491" s="136">
        <v>42799</v>
      </c>
      <c r="E1491" s="136">
        <v>42850</v>
      </c>
      <c r="F1491" s="136">
        <v>42850</v>
      </c>
      <c r="G1491" s="25">
        <f t="shared" si="82"/>
        <v>51</v>
      </c>
      <c r="H1491" s="373">
        <v>6678.87</v>
      </c>
      <c r="I1491" s="121">
        <f t="shared" si="83"/>
        <v>340622.37</v>
      </c>
      <c r="J1491" s="16"/>
    </row>
    <row r="1492" spans="1:10">
      <c r="A1492" s="23">
        <f t="shared" si="84"/>
        <v>1448</v>
      </c>
      <c r="B1492" s="226"/>
      <c r="C1492" s="226"/>
      <c r="D1492" s="136">
        <v>42799</v>
      </c>
      <c r="E1492" s="136">
        <v>42850</v>
      </c>
      <c r="F1492" s="136">
        <v>42850</v>
      </c>
      <c r="G1492" s="25">
        <f t="shared" si="82"/>
        <v>51</v>
      </c>
      <c r="H1492" s="373">
        <v>6752.13</v>
      </c>
      <c r="I1492" s="121">
        <f t="shared" si="83"/>
        <v>344358.63</v>
      </c>
      <c r="J1492" s="16"/>
    </row>
    <row r="1493" spans="1:10">
      <c r="A1493" s="23">
        <f t="shared" si="84"/>
        <v>1449</v>
      </c>
      <c r="B1493" s="226"/>
      <c r="C1493" s="226"/>
      <c r="D1493" s="136">
        <v>42799</v>
      </c>
      <c r="E1493" s="136">
        <v>42850</v>
      </c>
      <c r="F1493" s="136">
        <v>42850</v>
      </c>
      <c r="G1493" s="25">
        <f t="shared" si="82"/>
        <v>51</v>
      </c>
      <c r="H1493" s="373">
        <v>6387.17</v>
      </c>
      <c r="I1493" s="121">
        <f t="shared" si="83"/>
        <v>325745.67</v>
      </c>
      <c r="J1493" s="16"/>
    </row>
    <row r="1494" spans="1:10">
      <c r="A1494" s="23">
        <f>A1493+1</f>
        <v>1450</v>
      </c>
      <c r="B1494" s="226"/>
      <c r="C1494" s="226"/>
      <c r="D1494" s="136">
        <v>42799</v>
      </c>
      <c r="E1494" s="136">
        <v>42850</v>
      </c>
      <c r="F1494" s="136">
        <v>42850</v>
      </c>
      <c r="G1494" s="25">
        <f t="shared" si="82"/>
        <v>51</v>
      </c>
      <c r="H1494" s="373">
        <v>6609.68</v>
      </c>
      <c r="I1494" s="121">
        <f t="shared" si="83"/>
        <v>337093.68</v>
      </c>
      <c r="J1494" s="16"/>
    </row>
    <row r="1495" spans="1:10">
      <c r="A1495" s="23">
        <f t="shared" si="84"/>
        <v>1451</v>
      </c>
      <c r="B1495" s="226"/>
      <c r="C1495" s="226"/>
      <c r="D1495" s="136">
        <v>42799</v>
      </c>
      <c r="E1495" s="136">
        <v>42850</v>
      </c>
      <c r="F1495" s="136">
        <v>42850</v>
      </c>
      <c r="G1495" s="25">
        <f t="shared" si="82"/>
        <v>51</v>
      </c>
      <c r="H1495" s="373">
        <v>6760.27</v>
      </c>
      <c r="I1495" s="121">
        <f t="shared" si="83"/>
        <v>344773.77</v>
      </c>
      <c r="J1495" s="16"/>
    </row>
    <row r="1496" spans="1:10">
      <c r="A1496" s="23">
        <f t="shared" si="84"/>
        <v>1452</v>
      </c>
      <c r="B1496" s="226"/>
      <c r="C1496" s="226"/>
      <c r="D1496" s="136">
        <v>42799</v>
      </c>
      <c r="E1496" s="136">
        <v>42850</v>
      </c>
      <c r="F1496" s="136">
        <v>42850</v>
      </c>
      <c r="G1496" s="25">
        <f t="shared" si="82"/>
        <v>51</v>
      </c>
      <c r="H1496" s="373">
        <v>6825.39</v>
      </c>
      <c r="I1496" s="121">
        <f t="shared" si="83"/>
        <v>348094.89</v>
      </c>
      <c r="J1496" s="16"/>
    </row>
    <row r="1497" spans="1:10">
      <c r="A1497" s="23">
        <f t="shared" si="84"/>
        <v>1453</v>
      </c>
      <c r="B1497" s="226"/>
      <c r="C1497" s="226"/>
      <c r="D1497" s="136">
        <v>42799</v>
      </c>
      <c r="E1497" s="136">
        <v>42850</v>
      </c>
      <c r="F1497" s="136">
        <v>42850</v>
      </c>
      <c r="G1497" s="25">
        <f t="shared" si="82"/>
        <v>51</v>
      </c>
      <c r="H1497" s="373">
        <v>6611.1</v>
      </c>
      <c r="I1497" s="121">
        <f t="shared" si="83"/>
        <v>337166.1</v>
      </c>
      <c r="J1497" s="16"/>
    </row>
    <row r="1498" spans="1:10">
      <c r="A1498" s="23">
        <f t="shared" si="84"/>
        <v>1454</v>
      </c>
      <c r="B1498" s="226"/>
      <c r="C1498" s="226"/>
      <c r="D1498" s="136">
        <v>42799</v>
      </c>
      <c r="E1498" s="136">
        <v>42850</v>
      </c>
      <c r="F1498" s="136">
        <v>42850</v>
      </c>
      <c r="G1498" s="25">
        <f t="shared" si="82"/>
        <v>51</v>
      </c>
      <c r="H1498" s="373">
        <v>6752.13</v>
      </c>
      <c r="I1498" s="121">
        <f t="shared" si="83"/>
        <v>344358.63</v>
      </c>
      <c r="J1498" s="16"/>
    </row>
    <row r="1499" spans="1:10">
      <c r="A1499" s="23">
        <f t="shared" si="84"/>
        <v>1455</v>
      </c>
      <c r="B1499" s="226"/>
      <c r="C1499" s="226"/>
      <c r="D1499" s="136">
        <v>42799</v>
      </c>
      <c r="E1499" s="136">
        <v>42850</v>
      </c>
      <c r="F1499" s="136">
        <v>42850</v>
      </c>
      <c r="G1499" s="25">
        <f t="shared" si="82"/>
        <v>51</v>
      </c>
      <c r="H1499" s="373">
        <v>6573.05</v>
      </c>
      <c r="I1499" s="121">
        <f t="shared" si="83"/>
        <v>335225.55</v>
      </c>
      <c r="J1499" s="16"/>
    </row>
    <row r="1500" spans="1:10">
      <c r="A1500" s="23">
        <f t="shared" si="84"/>
        <v>1456</v>
      </c>
      <c r="B1500" s="226"/>
      <c r="C1500" s="226"/>
      <c r="D1500" s="136">
        <v>42799</v>
      </c>
      <c r="E1500" s="136">
        <v>42850</v>
      </c>
      <c r="F1500" s="136">
        <v>42850</v>
      </c>
      <c r="G1500" s="25">
        <f t="shared" si="82"/>
        <v>51</v>
      </c>
      <c r="H1500" s="373">
        <v>6388.19</v>
      </c>
      <c r="I1500" s="121">
        <f t="shared" si="83"/>
        <v>325797.69</v>
      </c>
      <c r="J1500" s="16"/>
    </row>
    <row r="1501" spans="1:10">
      <c r="A1501" s="23">
        <f t="shared" si="84"/>
        <v>1457</v>
      </c>
      <c r="B1501" s="226"/>
      <c r="C1501" s="226"/>
      <c r="D1501" s="136">
        <v>42800</v>
      </c>
      <c r="E1501" s="136">
        <v>42850</v>
      </c>
      <c r="F1501" s="136">
        <v>42850</v>
      </c>
      <c r="G1501" s="25">
        <f t="shared" si="82"/>
        <v>50</v>
      </c>
      <c r="H1501" s="373">
        <v>6298.48</v>
      </c>
      <c r="I1501" s="121">
        <f t="shared" si="83"/>
        <v>314924</v>
      </c>
      <c r="J1501" s="16"/>
    </row>
    <row r="1502" spans="1:10">
      <c r="A1502" s="23">
        <f t="shared" si="84"/>
        <v>1458</v>
      </c>
      <c r="B1502" s="226"/>
      <c r="C1502" s="226"/>
      <c r="D1502" s="136">
        <v>42800</v>
      </c>
      <c r="E1502" s="136">
        <v>42850</v>
      </c>
      <c r="F1502" s="136">
        <v>42850</v>
      </c>
      <c r="G1502" s="25">
        <f t="shared" si="82"/>
        <v>50</v>
      </c>
      <c r="H1502" s="373">
        <v>6526.61</v>
      </c>
      <c r="I1502" s="121">
        <f t="shared" si="83"/>
        <v>326330.5</v>
      </c>
      <c r="J1502" s="16"/>
    </row>
    <row r="1503" spans="1:10">
      <c r="A1503" s="23">
        <f t="shared" si="84"/>
        <v>1459</v>
      </c>
      <c r="B1503" s="226"/>
      <c r="C1503" s="226"/>
      <c r="D1503" s="136">
        <v>42800</v>
      </c>
      <c r="E1503" s="136">
        <v>42850</v>
      </c>
      <c r="F1503" s="136">
        <v>42850</v>
      </c>
      <c r="G1503" s="25">
        <f t="shared" si="82"/>
        <v>50</v>
      </c>
      <c r="H1503" s="373">
        <v>6361.13</v>
      </c>
      <c r="I1503" s="121">
        <f t="shared" si="83"/>
        <v>318056.5</v>
      </c>
      <c r="J1503" s="16"/>
    </row>
    <row r="1504" spans="1:10">
      <c r="A1504" s="23">
        <f t="shared" si="84"/>
        <v>1460</v>
      </c>
      <c r="B1504" s="226"/>
      <c r="C1504" s="226"/>
      <c r="D1504" s="136">
        <v>42800</v>
      </c>
      <c r="E1504" s="136">
        <v>42850</v>
      </c>
      <c r="F1504" s="136">
        <v>42850</v>
      </c>
      <c r="G1504" s="25">
        <f t="shared" si="82"/>
        <v>50</v>
      </c>
      <c r="H1504" s="373">
        <v>6432.44</v>
      </c>
      <c r="I1504" s="121">
        <f t="shared" si="83"/>
        <v>321622</v>
      </c>
      <c r="J1504" s="16"/>
    </row>
    <row r="1505" spans="1:10">
      <c r="A1505" s="23">
        <f t="shared" si="84"/>
        <v>1461</v>
      </c>
      <c r="B1505" s="226"/>
      <c r="C1505" s="226"/>
      <c r="D1505" s="136">
        <v>42800</v>
      </c>
      <c r="E1505" s="136">
        <v>42850</v>
      </c>
      <c r="F1505" s="136">
        <v>42850</v>
      </c>
      <c r="G1505" s="25">
        <f t="shared" si="82"/>
        <v>50</v>
      </c>
      <c r="H1505" s="373">
        <v>6375.71</v>
      </c>
      <c r="I1505" s="121">
        <f t="shared" si="83"/>
        <v>318785.5</v>
      </c>
      <c r="J1505" s="16"/>
    </row>
    <row r="1506" spans="1:10">
      <c r="A1506" s="23">
        <f t="shared" si="84"/>
        <v>1462</v>
      </c>
      <c r="B1506" s="226"/>
      <c r="C1506" s="226"/>
      <c r="D1506" s="136">
        <v>42800</v>
      </c>
      <c r="E1506" s="136">
        <v>42850</v>
      </c>
      <c r="F1506" s="136">
        <v>42850</v>
      </c>
      <c r="G1506" s="25">
        <f t="shared" si="82"/>
        <v>50</v>
      </c>
      <c r="H1506" s="373">
        <v>6468.69</v>
      </c>
      <c r="I1506" s="121">
        <f t="shared" si="83"/>
        <v>323434.5</v>
      </c>
      <c r="J1506" s="16"/>
    </row>
    <row r="1507" spans="1:10">
      <c r="A1507" s="23">
        <f t="shared" si="84"/>
        <v>1463</v>
      </c>
      <c r="B1507" s="226"/>
      <c r="C1507" s="226"/>
      <c r="D1507" s="136">
        <v>42800</v>
      </c>
      <c r="E1507" s="136">
        <v>42850</v>
      </c>
      <c r="F1507" s="136">
        <v>42850</v>
      </c>
      <c r="G1507" s="25">
        <f t="shared" si="82"/>
        <v>50</v>
      </c>
      <c r="H1507" s="373">
        <v>6525.03</v>
      </c>
      <c r="I1507" s="121">
        <f t="shared" si="83"/>
        <v>326251.5</v>
      </c>
      <c r="J1507" s="16"/>
    </row>
    <row r="1508" spans="1:10">
      <c r="A1508" s="23">
        <f t="shared" si="84"/>
        <v>1464</v>
      </c>
      <c r="B1508" s="226"/>
      <c r="C1508" s="226"/>
      <c r="D1508" s="136">
        <v>42800</v>
      </c>
      <c r="E1508" s="136">
        <v>42850</v>
      </c>
      <c r="F1508" s="136">
        <v>42850</v>
      </c>
      <c r="G1508" s="25">
        <f t="shared" si="82"/>
        <v>50</v>
      </c>
      <c r="H1508" s="373">
        <v>7423.68</v>
      </c>
      <c r="I1508" s="121">
        <f t="shared" si="83"/>
        <v>371184</v>
      </c>
      <c r="J1508" s="16"/>
    </row>
    <row r="1509" spans="1:10">
      <c r="A1509" s="23">
        <f t="shared" si="84"/>
        <v>1465</v>
      </c>
      <c r="B1509" s="226"/>
      <c r="C1509" s="226"/>
      <c r="D1509" s="136">
        <v>42800</v>
      </c>
      <c r="E1509" s="136">
        <v>42850</v>
      </c>
      <c r="F1509" s="136">
        <v>42850</v>
      </c>
      <c r="G1509" s="25">
        <f t="shared" si="82"/>
        <v>50</v>
      </c>
      <c r="H1509" s="373">
        <v>8258.16</v>
      </c>
      <c r="I1509" s="121">
        <f t="shared" si="83"/>
        <v>412908</v>
      </c>
      <c r="J1509" s="16"/>
    </row>
    <row r="1510" spans="1:10">
      <c r="A1510" s="23">
        <f t="shared" si="84"/>
        <v>1466</v>
      </c>
      <c r="B1510" s="226"/>
      <c r="C1510" s="226"/>
      <c r="D1510" s="136">
        <v>42800</v>
      </c>
      <c r="E1510" s="136">
        <v>42850</v>
      </c>
      <c r="F1510" s="136">
        <v>42850</v>
      </c>
      <c r="G1510" s="25">
        <f t="shared" si="82"/>
        <v>50</v>
      </c>
      <c r="H1510" s="373">
        <v>8358.48</v>
      </c>
      <c r="I1510" s="121">
        <f t="shared" si="83"/>
        <v>417924</v>
      </c>
      <c r="J1510" s="16"/>
    </row>
    <row r="1511" spans="1:10">
      <c r="A1511" s="23">
        <f t="shared" si="84"/>
        <v>1467</v>
      </c>
      <c r="B1511" s="226"/>
      <c r="C1511" s="226"/>
      <c r="D1511" s="136">
        <v>42800</v>
      </c>
      <c r="E1511" s="136">
        <v>42850</v>
      </c>
      <c r="F1511" s="136">
        <v>42850</v>
      </c>
      <c r="G1511" s="25">
        <f t="shared" si="82"/>
        <v>50</v>
      </c>
      <c r="H1511" s="373">
        <v>8344.7999999999993</v>
      </c>
      <c r="I1511" s="121">
        <f t="shared" si="83"/>
        <v>417240</v>
      </c>
      <c r="J1511" s="16"/>
    </row>
    <row r="1512" spans="1:10">
      <c r="A1512" s="23">
        <f t="shared" si="84"/>
        <v>1468</v>
      </c>
      <c r="B1512" s="226"/>
      <c r="C1512" s="226"/>
      <c r="D1512" s="136">
        <v>42800</v>
      </c>
      <c r="E1512" s="136">
        <v>42850</v>
      </c>
      <c r="F1512" s="136">
        <v>42850</v>
      </c>
      <c r="G1512" s="25">
        <f t="shared" ref="G1512:G1575" si="85">F1512-D1512</f>
        <v>50</v>
      </c>
      <c r="H1512" s="373">
        <v>7492.08</v>
      </c>
      <c r="I1512" s="121">
        <f t="shared" ref="I1512:I1575" si="86">ROUND(G1512*H1512,2)</f>
        <v>374604</v>
      </c>
      <c r="J1512" s="16"/>
    </row>
    <row r="1513" spans="1:10">
      <c r="A1513" s="23">
        <f t="shared" ref="A1513:A1576" si="87">A1512+1</f>
        <v>1469</v>
      </c>
      <c r="B1513" s="226"/>
      <c r="C1513" s="226"/>
      <c r="D1513" s="136">
        <v>42800</v>
      </c>
      <c r="E1513" s="136">
        <v>42850</v>
      </c>
      <c r="F1513" s="136">
        <v>42850</v>
      </c>
      <c r="G1513" s="25">
        <f t="shared" si="85"/>
        <v>50</v>
      </c>
      <c r="H1513" s="373">
        <v>8340.24</v>
      </c>
      <c r="I1513" s="121">
        <f t="shared" si="86"/>
        <v>417012</v>
      </c>
      <c r="J1513" s="16"/>
    </row>
    <row r="1514" spans="1:10">
      <c r="A1514" s="23">
        <f t="shared" si="87"/>
        <v>1470</v>
      </c>
      <c r="B1514" s="226"/>
      <c r="C1514" s="226"/>
      <c r="D1514" s="136">
        <v>42802</v>
      </c>
      <c r="E1514" s="136">
        <v>42850</v>
      </c>
      <c r="F1514" s="136">
        <v>42850</v>
      </c>
      <c r="G1514" s="25">
        <f t="shared" si="85"/>
        <v>48</v>
      </c>
      <c r="H1514" s="373">
        <v>15119.39</v>
      </c>
      <c r="I1514" s="121">
        <f t="shared" si="86"/>
        <v>725730.72</v>
      </c>
      <c r="J1514" s="16"/>
    </row>
    <row r="1515" spans="1:10">
      <c r="A1515" s="23">
        <f t="shared" si="87"/>
        <v>1471</v>
      </c>
      <c r="B1515" s="226"/>
      <c r="C1515" s="226"/>
      <c r="D1515" s="136">
        <v>42802</v>
      </c>
      <c r="E1515" s="136">
        <v>42850</v>
      </c>
      <c r="F1515" s="136">
        <v>42850</v>
      </c>
      <c r="G1515" s="25">
        <f t="shared" si="85"/>
        <v>48</v>
      </c>
      <c r="H1515" s="373">
        <v>5022.6500000000005</v>
      </c>
      <c r="I1515" s="121">
        <f t="shared" si="86"/>
        <v>241087.2</v>
      </c>
      <c r="J1515" s="16"/>
    </row>
    <row r="1516" spans="1:10">
      <c r="A1516" s="23">
        <f t="shared" si="87"/>
        <v>1472</v>
      </c>
      <c r="B1516" s="226"/>
      <c r="C1516" s="226"/>
      <c r="D1516" s="136">
        <v>42802</v>
      </c>
      <c r="E1516" s="136">
        <v>42850</v>
      </c>
      <c r="F1516" s="136">
        <v>42850</v>
      </c>
      <c r="G1516" s="25">
        <f t="shared" si="85"/>
        <v>48</v>
      </c>
      <c r="H1516" s="373">
        <v>5394.1</v>
      </c>
      <c r="I1516" s="121">
        <f t="shared" si="86"/>
        <v>258916.8</v>
      </c>
      <c r="J1516" s="16"/>
    </row>
    <row r="1517" spans="1:10">
      <c r="A1517" s="23">
        <f t="shared" si="87"/>
        <v>1473</v>
      </c>
      <c r="B1517" s="226"/>
      <c r="C1517" s="226"/>
      <c r="D1517" s="136">
        <v>42802</v>
      </c>
      <c r="E1517" s="136">
        <v>42850</v>
      </c>
      <c r="F1517" s="136">
        <v>42850</v>
      </c>
      <c r="G1517" s="25">
        <f t="shared" si="85"/>
        <v>48</v>
      </c>
      <c r="H1517" s="373">
        <v>7555.92</v>
      </c>
      <c r="I1517" s="121">
        <f t="shared" si="86"/>
        <v>362684.15999999997</v>
      </c>
      <c r="J1517" s="16"/>
    </row>
    <row r="1518" spans="1:10">
      <c r="A1518" s="23">
        <f t="shared" si="87"/>
        <v>1474</v>
      </c>
      <c r="B1518" s="226"/>
      <c r="C1518" s="226"/>
      <c r="D1518" s="136">
        <v>42802</v>
      </c>
      <c r="E1518" s="136">
        <v>42850</v>
      </c>
      <c r="F1518" s="136">
        <v>42850</v>
      </c>
      <c r="G1518" s="25">
        <f t="shared" si="85"/>
        <v>48</v>
      </c>
      <c r="H1518" s="373">
        <v>7519.44</v>
      </c>
      <c r="I1518" s="121">
        <f t="shared" si="86"/>
        <v>360933.12</v>
      </c>
      <c r="J1518" s="16"/>
    </row>
    <row r="1519" spans="1:10">
      <c r="A1519" s="23">
        <f t="shared" si="87"/>
        <v>1475</v>
      </c>
      <c r="B1519" s="226"/>
      <c r="C1519" s="226"/>
      <c r="D1519" s="136">
        <v>42802</v>
      </c>
      <c r="E1519" s="136">
        <v>42850</v>
      </c>
      <c r="F1519" s="136">
        <v>42850</v>
      </c>
      <c r="G1519" s="25">
        <f t="shared" si="85"/>
        <v>48</v>
      </c>
      <c r="H1519" s="373">
        <v>8208</v>
      </c>
      <c r="I1519" s="121">
        <f t="shared" si="86"/>
        <v>393984</v>
      </c>
      <c r="J1519" s="16"/>
    </row>
    <row r="1520" spans="1:10">
      <c r="A1520" s="23">
        <f t="shared" si="87"/>
        <v>1476</v>
      </c>
      <c r="B1520" s="226"/>
      <c r="C1520" s="226"/>
      <c r="D1520" s="136">
        <v>42802</v>
      </c>
      <c r="E1520" s="136">
        <v>42850</v>
      </c>
      <c r="F1520" s="136">
        <v>42850</v>
      </c>
      <c r="G1520" s="25">
        <f t="shared" si="85"/>
        <v>48</v>
      </c>
      <c r="H1520" s="373">
        <v>7070.53</v>
      </c>
      <c r="I1520" s="121">
        <f t="shared" si="86"/>
        <v>339385.44</v>
      </c>
      <c r="J1520" s="16"/>
    </row>
    <row r="1521" spans="1:10">
      <c r="A1521" s="23">
        <f t="shared" si="87"/>
        <v>1477</v>
      </c>
      <c r="B1521" s="226"/>
      <c r="C1521" s="226"/>
      <c r="D1521" s="136">
        <v>42802</v>
      </c>
      <c r="E1521" s="136">
        <v>42850</v>
      </c>
      <c r="F1521" s="136">
        <v>42850</v>
      </c>
      <c r="G1521" s="25">
        <f t="shared" si="85"/>
        <v>48</v>
      </c>
      <c r="H1521" s="373">
        <v>7053.77</v>
      </c>
      <c r="I1521" s="121">
        <f t="shared" si="86"/>
        <v>338580.96</v>
      </c>
      <c r="J1521" s="16"/>
    </row>
    <row r="1522" spans="1:10">
      <c r="A1522" s="23">
        <f t="shared" si="87"/>
        <v>1478</v>
      </c>
      <c r="B1522" s="226"/>
      <c r="C1522" s="226"/>
      <c r="D1522" s="136">
        <v>42803</v>
      </c>
      <c r="E1522" s="136">
        <v>42850</v>
      </c>
      <c r="F1522" s="136">
        <v>42850</v>
      </c>
      <c r="G1522" s="25">
        <f t="shared" si="85"/>
        <v>47</v>
      </c>
      <c r="H1522" s="373">
        <v>5025.88</v>
      </c>
      <c r="I1522" s="121">
        <f t="shared" si="86"/>
        <v>236216.36</v>
      </c>
      <c r="J1522" s="16"/>
    </row>
    <row r="1523" spans="1:10">
      <c r="A1523" s="23">
        <f t="shared" si="87"/>
        <v>1479</v>
      </c>
      <c r="B1523" s="226"/>
      <c r="C1523" s="226"/>
      <c r="D1523" s="136">
        <v>42803</v>
      </c>
      <c r="E1523" s="136">
        <v>42850</v>
      </c>
      <c r="F1523" s="136">
        <v>42850</v>
      </c>
      <c r="G1523" s="25">
        <f t="shared" si="85"/>
        <v>47</v>
      </c>
      <c r="H1523" s="373">
        <v>5355.34</v>
      </c>
      <c r="I1523" s="121">
        <f t="shared" si="86"/>
        <v>251700.98</v>
      </c>
      <c r="J1523" s="16"/>
    </row>
    <row r="1524" spans="1:10">
      <c r="A1524" s="23">
        <f t="shared" si="87"/>
        <v>1480</v>
      </c>
      <c r="B1524" s="226"/>
      <c r="C1524" s="226"/>
      <c r="D1524" s="136">
        <v>42803</v>
      </c>
      <c r="E1524" s="136">
        <v>42850</v>
      </c>
      <c r="F1524" s="136">
        <v>42850</v>
      </c>
      <c r="G1524" s="25">
        <f t="shared" si="85"/>
        <v>47</v>
      </c>
      <c r="H1524" s="373">
        <v>5006.5</v>
      </c>
      <c r="I1524" s="121">
        <f t="shared" si="86"/>
        <v>235305.5</v>
      </c>
      <c r="J1524" s="16"/>
    </row>
    <row r="1525" spans="1:10">
      <c r="A1525" s="23">
        <f t="shared" si="87"/>
        <v>1481</v>
      </c>
      <c r="B1525" s="226"/>
      <c r="C1525" s="226"/>
      <c r="D1525" s="136">
        <v>42803</v>
      </c>
      <c r="E1525" s="136">
        <v>42850</v>
      </c>
      <c r="F1525" s="136">
        <v>42850</v>
      </c>
      <c r="G1525" s="25">
        <f t="shared" si="85"/>
        <v>47</v>
      </c>
      <c r="H1525" s="373">
        <v>6259.87</v>
      </c>
      <c r="I1525" s="121">
        <f t="shared" si="86"/>
        <v>294213.89</v>
      </c>
      <c r="J1525" s="16"/>
    </row>
    <row r="1526" spans="1:10">
      <c r="A1526" s="23">
        <f t="shared" si="87"/>
        <v>1482</v>
      </c>
      <c r="B1526" s="226"/>
      <c r="C1526" s="226"/>
      <c r="D1526" s="136">
        <v>42803</v>
      </c>
      <c r="E1526" s="136">
        <v>42850</v>
      </c>
      <c r="F1526" s="136">
        <v>42850</v>
      </c>
      <c r="G1526" s="25">
        <f t="shared" si="85"/>
        <v>47</v>
      </c>
      <c r="H1526" s="373">
        <v>6876.09</v>
      </c>
      <c r="I1526" s="121">
        <f t="shared" si="86"/>
        <v>323176.23</v>
      </c>
      <c r="J1526" s="16"/>
    </row>
    <row r="1527" spans="1:10">
      <c r="A1527" s="23">
        <f t="shared" si="87"/>
        <v>1483</v>
      </c>
      <c r="B1527" s="226"/>
      <c r="C1527" s="226"/>
      <c r="D1527" s="136">
        <v>42803</v>
      </c>
      <c r="E1527" s="136">
        <v>42850</v>
      </c>
      <c r="F1527" s="136">
        <v>42850</v>
      </c>
      <c r="G1527" s="25">
        <f t="shared" si="85"/>
        <v>47</v>
      </c>
      <c r="H1527" s="373">
        <v>6340.25</v>
      </c>
      <c r="I1527" s="121">
        <f t="shared" si="86"/>
        <v>297991.75</v>
      </c>
      <c r="J1527" s="16"/>
    </row>
    <row r="1528" spans="1:10">
      <c r="A1528" s="23">
        <f t="shared" si="87"/>
        <v>1484</v>
      </c>
      <c r="B1528" s="226"/>
      <c r="C1528" s="226"/>
      <c r="D1528" s="136">
        <v>42803</v>
      </c>
      <c r="E1528" s="136">
        <v>42850</v>
      </c>
      <c r="F1528" s="136">
        <v>42850</v>
      </c>
      <c r="G1528" s="25">
        <f t="shared" si="85"/>
        <v>47</v>
      </c>
      <c r="H1528" s="373">
        <v>6419.05</v>
      </c>
      <c r="I1528" s="121">
        <f t="shared" si="86"/>
        <v>301695.34999999998</v>
      </c>
      <c r="J1528" s="16"/>
    </row>
    <row r="1529" spans="1:10">
      <c r="A1529" s="23">
        <f t="shared" si="87"/>
        <v>1485</v>
      </c>
      <c r="B1529" s="226"/>
      <c r="C1529" s="226"/>
      <c r="D1529" s="136">
        <v>42803</v>
      </c>
      <c r="E1529" s="136">
        <v>42850</v>
      </c>
      <c r="F1529" s="136">
        <v>42850</v>
      </c>
      <c r="G1529" s="25">
        <f t="shared" si="85"/>
        <v>47</v>
      </c>
      <c r="H1529" s="373">
        <v>6708.64</v>
      </c>
      <c r="I1529" s="121">
        <f t="shared" si="86"/>
        <v>315306.08</v>
      </c>
      <c r="J1529" s="16"/>
    </row>
    <row r="1530" spans="1:10">
      <c r="A1530" s="23">
        <f t="shared" si="87"/>
        <v>1486</v>
      </c>
      <c r="B1530" s="226"/>
      <c r="C1530" s="226"/>
      <c r="D1530" s="136">
        <v>42803</v>
      </c>
      <c r="E1530" s="136">
        <v>42850</v>
      </c>
      <c r="F1530" s="136">
        <v>42850</v>
      </c>
      <c r="G1530" s="25">
        <f t="shared" si="85"/>
        <v>47</v>
      </c>
      <c r="H1530" s="373">
        <v>8408.64</v>
      </c>
      <c r="I1530" s="121">
        <f t="shared" si="86"/>
        <v>395206.08</v>
      </c>
      <c r="J1530" s="16"/>
    </row>
    <row r="1531" spans="1:10">
      <c r="A1531" s="23">
        <f t="shared" si="87"/>
        <v>1487</v>
      </c>
      <c r="B1531" s="226"/>
      <c r="C1531" s="226"/>
      <c r="D1531" s="136">
        <v>42803</v>
      </c>
      <c r="E1531" s="136">
        <v>42850</v>
      </c>
      <c r="F1531" s="136">
        <v>42850</v>
      </c>
      <c r="G1531" s="25">
        <f t="shared" si="85"/>
        <v>47</v>
      </c>
      <c r="H1531" s="373">
        <v>8308.32</v>
      </c>
      <c r="I1531" s="121">
        <f t="shared" si="86"/>
        <v>390491.04</v>
      </c>
      <c r="J1531" s="16"/>
    </row>
    <row r="1532" spans="1:10">
      <c r="A1532" s="23">
        <f t="shared" si="87"/>
        <v>1488</v>
      </c>
      <c r="B1532" s="226"/>
      <c r="C1532" s="226"/>
      <c r="D1532" s="136">
        <v>42803</v>
      </c>
      <c r="E1532" s="136">
        <v>42850</v>
      </c>
      <c r="F1532" s="136">
        <v>42850</v>
      </c>
      <c r="G1532" s="25">
        <f t="shared" si="85"/>
        <v>47</v>
      </c>
      <c r="H1532" s="373">
        <v>7355.28</v>
      </c>
      <c r="I1532" s="121">
        <f t="shared" si="86"/>
        <v>345698.16</v>
      </c>
      <c r="J1532" s="16"/>
    </row>
    <row r="1533" spans="1:10">
      <c r="A1533" s="23">
        <f t="shared" si="87"/>
        <v>1489</v>
      </c>
      <c r="B1533" s="226"/>
      <c r="C1533" s="226"/>
      <c r="D1533" s="136">
        <v>42803</v>
      </c>
      <c r="E1533" s="136">
        <v>42850</v>
      </c>
      <c r="F1533" s="136">
        <v>42850</v>
      </c>
      <c r="G1533" s="25">
        <f t="shared" si="85"/>
        <v>47</v>
      </c>
      <c r="H1533" s="373">
        <v>8290.08</v>
      </c>
      <c r="I1533" s="121">
        <f t="shared" si="86"/>
        <v>389633.76</v>
      </c>
      <c r="J1533" s="16"/>
    </row>
    <row r="1534" spans="1:10">
      <c r="A1534" s="23">
        <f t="shared" si="87"/>
        <v>1490</v>
      </c>
      <c r="B1534" s="226"/>
      <c r="C1534" s="226"/>
      <c r="D1534" s="136">
        <v>42803</v>
      </c>
      <c r="E1534" s="136">
        <v>42850</v>
      </c>
      <c r="F1534" s="136">
        <v>42850</v>
      </c>
      <c r="G1534" s="25">
        <f t="shared" si="85"/>
        <v>47</v>
      </c>
      <c r="H1534" s="373">
        <v>8303.76</v>
      </c>
      <c r="I1534" s="121">
        <f t="shared" si="86"/>
        <v>390276.72</v>
      </c>
      <c r="J1534" s="16"/>
    </row>
    <row r="1535" spans="1:10">
      <c r="A1535" s="23">
        <f t="shared" si="87"/>
        <v>1491</v>
      </c>
      <c r="B1535" s="226"/>
      <c r="C1535" s="226"/>
      <c r="D1535" s="136">
        <v>42803</v>
      </c>
      <c r="E1535" s="136">
        <v>42850</v>
      </c>
      <c r="F1535" s="136">
        <v>42850</v>
      </c>
      <c r="G1535" s="25">
        <f t="shared" si="85"/>
        <v>47</v>
      </c>
      <c r="H1535" s="373">
        <v>6678.91</v>
      </c>
      <c r="I1535" s="121">
        <f t="shared" si="86"/>
        <v>313908.77</v>
      </c>
      <c r="J1535" s="16"/>
    </row>
    <row r="1536" spans="1:10">
      <c r="A1536" s="23">
        <f t="shared" si="87"/>
        <v>1492</v>
      </c>
      <c r="B1536" s="226"/>
      <c r="C1536" s="226"/>
      <c r="D1536" s="136">
        <v>42803</v>
      </c>
      <c r="E1536" s="136">
        <v>42850</v>
      </c>
      <c r="F1536" s="136">
        <v>42850</v>
      </c>
      <c r="G1536" s="25">
        <f t="shared" si="85"/>
        <v>47</v>
      </c>
      <c r="H1536" s="373">
        <v>7180.28</v>
      </c>
      <c r="I1536" s="121">
        <f t="shared" si="86"/>
        <v>337473.16</v>
      </c>
      <c r="J1536" s="16"/>
    </row>
    <row r="1537" spans="1:10">
      <c r="A1537" s="23">
        <f t="shared" si="87"/>
        <v>1493</v>
      </c>
      <c r="B1537" s="226"/>
      <c r="C1537" s="226"/>
      <c r="D1537" s="136">
        <v>42803</v>
      </c>
      <c r="E1537" s="136">
        <v>42850</v>
      </c>
      <c r="F1537" s="136">
        <v>42850</v>
      </c>
      <c r="G1537" s="25">
        <f t="shared" si="85"/>
        <v>47</v>
      </c>
      <c r="H1537" s="373">
        <v>6524.62</v>
      </c>
      <c r="I1537" s="121">
        <f t="shared" si="86"/>
        <v>306657.14</v>
      </c>
      <c r="J1537" s="16"/>
    </row>
    <row r="1538" spans="1:10">
      <c r="A1538" s="23">
        <f t="shared" si="87"/>
        <v>1494</v>
      </c>
      <c r="B1538" s="226"/>
      <c r="C1538" s="226"/>
      <c r="D1538" s="136">
        <v>42803</v>
      </c>
      <c r="E1538" s="136">
        <v>42850</v>
      </c>
      <c r="F1538" s="136">
        <v>42850</v>
      </c>
      <c r="G1538" s="25">
        <f t="shared" si="85"/>
        <v>47</v>
      </c>
      <c r="H1538" s="373">
        <v>7696</v>
      </c>
      <c r="I1538" s="121">
        <f t="shared" si="86"/>
        <v>361712</v>
      </c>
      <c r="J1538" s="16"/>
    </row>
    <row r="1539" spans="1:10">
      <c r="A1539" s="23">
        <f t="shared" si="87"/>
        <v>1495</v>
      </c>
      <c r="B1539" s="226"/>
      <c r="C1539" s="226"/>
      <c r="D1539" s="136">
        <v>42803</v>
      </c>
      <c r="E1539" s="136">
        <v>42850</v>
      </c>
      <c r="F1539" s="136">
        <v>42850</v>
      </c>
      <c r="G1539" s="25">
        <f t="shared" si="85"/>
        <v>47</v>
      </c>
      <c r="H1539" s="373">
        <v>7599.8</v>
      </c>
      <c r="I1539" s="121">
        <f t="shared" si="86"/>
        <v>357190.6</v>
      </c>
      <c r="J1539" s="16"/>
    </row>
    <row r="1540" spans="1:10">
      <c r="A1540" s="23">
        <f t="shared" si="87"/>
        <v>1496</v>
      </c>
      <c r="B1540" s="226"/>
      <c r="C1540" s="226"/>
      <c r="D1540" s="136">
        <v>42803</v>
      </c>
      <c r="E1540" s="136">
        <v>42850</v>
      </c>
      <c r="F1540" s="136">
        <v>42850</v>
      </c>
      <c r="G1540" s="25">
        <f t="shared" si="85"/>
        <v>47</v>
      </c>
      <c r="H1540" s="373">
        <v>7753.72</v>
      </c>
      <c r="I1540" s="121">
        <f t="shared" si="86"/>
        <v>364424.84</v>
      </c>
      <c r="J1540" s="16"/>
    </row>
    <row r="1541" spans="1:10">
      <c r="A1541" s="23">
        <f t="shared" si="87"/>
        <v>1497</v>
      </c>
      <c r="B1541" s="226"/>
      <c r="C1541" s="226"/>
      <c r="D1541" s="136">
        <v>42803</v>
      </c>
      <c r="E1541" s="136">
        <v>42850</v>
      </c>
      <c r="F1541" s="136">
        <v>42850</v>
      </c>
      <c r="G1541" s="25">
        <f t="shared" si="85"/>
        <v>47</v>
      </c>
      <c r="H1541" s="373">
        <v>7570.94</v>
      </c>
      <c r="I1541" s="121">
        <f t="shared" si="86"/>
        <v>355834.18</v>
      </c>
      <c r="J1541" s="16"/>
    </row>
    <row r="1542" spans="1:10">
      <c r="A1542" s="23">
        <f t="shared" si="87"/>
        <v>1498</v>
      </c>
      <c r="B1542" s="226"/>
      <c r="C1542" s="226"/>
      <c r="D1542" s="136">
        <v>42803</v>
      </c>
      <c r="E1542" s="136">
        <v>42850</v>
      </c>
      <c r="F1542" s="136">
        <v>42850</v>
      </c>
      <c r="G1542" s="25">
        <f t="shared" si="85"/>
        <v>47</v>
      </c>
      <c r="H1542" s="373">
        <v>7532.46</v>
      </c>
      <c r="I1542" s="121">
        <f t="shared" si="86"/>
        <v>354025.62</v>
      </c>
      <c r="J1542" s="16"/>
    </row>
    <row r="1543" spans="1:10">
      <c r="A1543" s="23">
        <f t="shared" si="87"/>
        <v>1499</v>
      </c>
      <c r="B1543" s="226"/>
      <c r="C1543" s="226"/>
      <c r="D1543" s="136">
        <v>42803</v>
      </c>
      <c r="E1543" s="136">
        <v>42850</v>
      </c>
      <c r="F1543" s="136">
        <v>42850</v>
      </c>
      <c r="G1543" s="25">
        <f t="shared" si="85"/>
        <v>47</v>
      </c>
      <c r="H1543" s="373">
        <v>7493.98</v>
      </c>
      <c r="I1543" s="121">
        <f t="shared" si="86"/>
        <v>352217.06</v>
      </c>
      <c r="J1543" s="16"/>
    </row>
    <row r="1544" spans="1:10">
      <c r="A1544" s="23">
        <f t="shared" si="87"/>
        <v>1500</v>
      </c>
      <c r="B1544" s="226"/>
      <c r="C1544" s="226"/>
      <c r="D1544" s="136">
        <v>42803</v>
      </c>
      <c r="E1544" s="136">
        <v>42850</v>
      </c>
      <c r="F1544" s="136">
        <v>42850</v>
      </c>
      <c r="G1544" s="25">
        <f t="shared" si="85"/>
        <v>47</v>
      </c>
      <c r="H1544" s="373">
        <v>7734.48</v>
      </c>
      <c r="I1544" s="121">
        <f t="shared" si="86"/>
        <v>363520.56</v>
      </c>
      <c r="J1544" s="16"/>
    </row>
    <row r="1545" spans="1:10">
      <c r="A1545" s="23">
        <f t="shared" si="87"/>
        <v>1501</v>
      </c>
      <c r="B1545" s="226"/>
      <c r="C1545" s="226"/>
      <c r="D1545" s="136">
        <v>42804</v>
      </c>
      <c r="E1545" s="136">
        <v>42850</v>
      </c>
      <c r="F1545" s="136">
        <v>42850</v>
      </c>
      <c r="G1545" s="25">
        <f t="shared" si="85"/>
        <v>46</v>
      </c>
      <c r="H1545" s="373">
        <v>7609.42</v>
      </c>
      <c r="I1545" s="121">
        <f t="shared" si="86"/>
        <v>350033.32</v>
      </c>
      <c r="J1545" s="16"/>
    </row>
    <row r="1546" spans="1:10">
      <c r="A1546" s="23">
        <f t="shared" si="87"/>
        <v>1502</v>
      </c>
      <c r="B1546" s="226"/>
      <c r="C1546" s="226"/>
      <c r="D1546" s="136">
        <v>42804</v>
      </c>
      <c r="E1546" s="136">
        <v>42850</v>
      </c>
      <c r="F1546" s="136">
        <v>42850</v>
      </c>
      <c r="G1546" s="25">
        <f t="shared" si="85"/>
        <v>46</v>
      </c>
      <c r="H1546" s="373">
        <v>7705.62</v>
      </c>
      <c r="I1546" s="121">
        <f t="shared" si="86"/>
        <v>354458.52</v>
      </c>
      <c r="J1546" s="16"/>
    </row>
    <row r="1547" spans="1:10">
      <c r="A1547" s="23">
        <f t="shared" si="87"/>
        <v>1503</v>
      </c>
      <c r="B1547" s="226"/>
      <c r="C1547" s="226"/>
      <c r="D1547" s="136">
        <v>42804</v>
      </c>
      <c r="E1547" s="136">
        <v>42850</v>
      </c>
      <c r="F1547" s="136">
        <v>42850</v>
      </c>
      <c r="G1547" s="25">
        <f t="shared" si="85"/>
        <v>46</v>
      </c>
      <c r="H1547" s="373">
        <v>7657.52</v>
      </c>
      <c r="I1547" s="121">
        <f t="shared" si="86"/>
        <v>352245.92</v>
      </c>
      <c r="J1547" s="16"/>
    </row>
    <row r="1548" spans="1:10">
      <c r="A1548" s="23">
        <f t="shared" si="87"/>
        <v>1504</v>
      </c>
      <c r="B1548" s="226"/>
      <c r="C1548" s="226"/>
      <c r="D1548" s="136">
        <v>42804</v>
      </c>
      <c r="E1548" s="136">
        <v>42850</v>
      </c>
      <c r="F1548" s="136">
        <v>42850</v>
      </c>
      <c r="G1548" s="25">
        <f t="shared" si="85"/>
        <v>46</v>
      </c>
      <c r="H1548" s="373">
        <v>7792.2</v>
      </c>
      <c r="I1548" s="121">
        <f t="shared" si="86"/>
        <v>358441.2</v>
      </c>
      <c r="J1548" s="16"/>
    </row>
    <row r="1549" spans="1:10">
      <c r="A1549" s="23">
        <f t="shared" si="87"/>
        <v>1505</v>
      </c>
      <c r="B1549" s="226"/>
      <c r="C1549" s="226"/>
      <c r="D1549" s="136">
        <v>42804</v>
      </c>
      <c r="E1549" s="136">
        <v>42850</v>
      </c>
      <c r="F1549" s="136">
        <v>42850</v>
      </c>
      <c r="G1549" s="25">
        <f t="shared" si="85"/>
        <v>46</v>
      </c>
      <c r="H1549" s="373">
        <v>7561.32</v>
      </c>
      <c r="I1549" s="121">
        <f t="shared" si="86"/>
        <v>347820.72</v>
      </c>
      <c r="J1549" s="16"/>
    </row>
    <row r="1550" spans="1:10">
      <c r="A1550" s="23">
        <f t="shared" si="87"/>
        <v>1506</v>
      </c>
      <c r="B1550" s="226"/>
      <c r="C1550" s="226"/>
      <c r="D1550" s="136">
        <v>42804</v>
      </c>
      <c r="E1550" s="136">
        <v>42850</v>
      </c>
      <c r="F1550" s="136">
        <v>42850</v>
      </c>
      <c r="G1550" s="25">
        <f t="shared" si="85"/>
        <v>46</v>
      </c>
      <c r="H1550" s="373">
        <v>7811.44</v>
      </c>
      <c r="I1550" s="121">
        <f t="shared" si="86"/>
        <v>359326.24</v>
      </c>
      <c r="J1550" s="16"/>
    </row>
    <row r="1551" spans="1:10">
      <c r="A1551" s="23">
        <f t="shared" si="87"/>
        <v>1507</v>
      </c>
      <c r="B1551" s="226"/>
      <c r="C1551" s="226"/>
      <c r="D1551" s="136">
        <v>42804</v>
      </c>
      <c r="E1551" s="136">
        <v>42850</v>
      </c>
      <c r="F1551" s="136">
        <v>42850</v>
      </c>
      <c r="G1551" s="25">
        <f t="shared" si="85"/>
        <v>46</v>
      </c>
      <c r="H1551" s="373">
        <v>7792.2</v>
      </c>
      <c r="I1551" s="121">
        <f t="shared" si="86"/>
        <v>358441.2</v>
      </c>
      <c r="J1551" s="16"/>
    </row>
    <row r="1552" spans="1:10">
      <c r="A1552" s="23">
        <f t="shared" si="87"/>
        <v>1508</v>
      </c>
      <c r="B1552" s="226"/>
      <c r="C1552" s="226"/>
      <c r="D1552" s="136">
        <v>42804</v>
      </c>
      <c r="E1552" s="136">
        <v>42850</v>
      </c>
      <c r="F1552" s="136">
        <v>42850</v>
      </c>
      <c r="G1552" s="25">
        <f t="shared" si="85"/>
        <v>46</v>
      </c>
      <c r="H1552" s="373">
        <v>7955.74</v>
      </c>
      <c r="I1552" s="121">
        <f t="shared" si="86"/>
        <v>365964.04</v>
      </c>
      <c r="J1552" s="16"/>
    </row>
    <row r="1553" spans="1:10">
      <c r="A1553" s="23">
        <f t="shared" si="87"/>
        <v>1509</v>
      </c>
      <c r="B1553" s="226"/>
      <c r="C1553" s="226"/>
      <c r="D1553" s="136">
        <v>42804</v>
      </c>
      <c r="E1553" s="136">
        <v>42850</v>
      </c>
      <c r="F1553" s="136">
        <v>42850</v>
      </c>
      <c r="G1553" s="25">
        <f t="shared" si="85"/>
        <v>46</v>
      </c>
      <c r="H1553" s="373">
        <v>7811.44</v>
      </c>
      <c r="I1553" s="121">
        <f t="shared" si="86"/>
        <v>359326.24</v>
      </c>
      <c r="J1553" s="16"/>
    </row>
    <row r="1554" spans="1:10">
      <c r="A1554" s="23">
        <f t="shared" si="87"/>
        <v>1510</v>
      </c>
      <c r="B1554" s="226"/>
      <c r="C1554" s="226"/>
      <c r="D1554" s="136">
        <v>42804</v>
      </c>
      <c r="E1554" s="136">
        <v>42850</v>
      </c>
      <c r="F1554" s="136">
        <v>42850</v>
      </c>
      <c r="G1554" s="25">
        <f t="shared" si="85"/>
        <v>46</v>
      </c>
      <c r="H1554" s="373">
        <v>7705.62</v>
      </c>
      <c r="I1554" s="121">
        <f t="shared" si="86"/>
        <v>354458.52</v>
      </c>
      <c r="J1554" s="16"/>
    </row>
    <row r="1555" spans="1:10">
      <c r="A1555" s="23">
        <f t="shared" si="87"/>
        <v>1511</v>
      </c>
      <c r="B1555" s="226"/>
      <c r="C1555" s="226"/>
      <c r="D1555" s="136">
        <v>42804</v>
      </c>
      <c r="E1555" s="136">
        <v>42850</v>
      </c>
      <c r="F1555" s="136">
        <v>42850</v>
      </c>
      <c r="G1555" s="25">
        <f t="shared" si="85"/>
        <v>46</v>
      </c>
      <c r="H1555" s="373">
        <v>7772.96</v>
      </c>
      <c r="I1555" s="121">
        <f t="shared" si="86"/>
        <v>357556.16</v>
      </c>
      <c r="J1555" s="16"/>
    </row>
    <row r="1556" spans="1:10">
      <c r="A1556" s="23">
        <f t="shared" si="87"/>
        <v>1512</v>
      </c>
      <c r="B1556" s="226"/>
      <c r="C1556" s="226"/>
      <c r="D1556" s="136">
        <v>42807</v>
      </c>
      <c r="E1556" s="136">
        <v>42850</v>
      </c>
      <c r="F1556" s="136">
        <v>42850</v>
      </c>
      <c r="G1556" s="25">
        <f t="shared" si="85"/>
        <v>43</v>
      </c>
      <c r="H1556" s="373">
        <v>6341.43</v>
      </c>
      <c r="I1556" s="121">
        <f t="shared" si="86"/>
        <v>272681.49</v>
      </c>
      <c r="J1556" s="16"/>
    </row>
    <row r="1557" spans="1:10">
      <c r="A1557" s="23">
        <f t="shared" si="87"/>
        <v>1513</v>
      </c>
      <c r="B1557" s="226"/>
      <c r="C1557" s="226"/>
      <c r="D1557" s="136">
        <v>42807</v>
      </c>
      <c r="E1557" s="136">
        <v>42850</v>
      </c>
      <c r="F1557" s="136">
        <v>42850</v>
      </c>
      <c r="G1557" s="25">
        <f t="shared" si="85"/>
        <v>43</v>
      </c>
      <c r="H1557" s="373">
        <v>6335.52</v>
      </c>
      <c r="I1557" s="121">
        <f t="shared" si="86"/>
        <v>272427.36</v>
      </c>
      <c r="J1557" s="16"/>
    </row>
    <row r="1558" spans="1:10">
      <c r="A1558" s="23">
        <f t="shared" si="87"/>
        <v>1514</v>
      </c>
      <c r="B1558" s="226"/>
      <c r="C1558" s="226"/>
      <c r="D1558" s="136">
        <v>42807</v>
      </c>
      <c r="E1558" s="136">
        <v>42850</v>
      </c>
      <c r="F1558" s="136">
        <v>42850</v>
      </c>
      <c r="G1558" s="25">
        <f t="shared" si="85"/>
        <v>43</v>
      </c>
      <c r="H1558" s="373">
        <v>6349.7</v>
      </c>
      <c r="I1558" s="121">
        <f t="shared" si="86"/>
        <v>273037.09999999998</v>
      </c>
      <c r="J1558" s="16"/>
    </row>
    <row r="1559" spans="1:10">
      <c r="A1559" s="23">
        <f t="shared" si="87"/>
        <v>1515</v>
      </c>
      <c r="B1559" s="226"/>
      <c r="C1559" s="226"/>
      <c r="D1559" s="136">
        <v>42807</v>
      </c>
      <c r="E1559" s="136">
        <v>42850</v>
      </c>
      <c r="F1559" s="136">
        <v>42850</v>
      </c>
      <c r="G1559" s="25">
        <f t="shared" si="85"/>
        <v>43</v>
      </c>
      <c r="H1559" s="373">
        <v>6356.8</v>
      </c>
      <c r="I1559" s="121">
        <f t="shared" si="86"/>
        <v>273342.40000000002</v>
      </c>
      <c r="J1559" s="16"/>
    </row>
    <row r="1560" spans="1:10">
      <c r="A1560" s="23">
        <f t="shared" si="87"/>
        <v>1516</v>
      </c>
      <c r="B1560" s="226"/>
      <c r="C1560" s="226"/>
      <c r="D1560" s="136">
        <v>42807</v>
      </c>
      <c r="E1560" s="136">
        <v>42850</v>
      </c>
      <c r="F1560" s="136">
        <v>42850</v>
      </c>
      <c r="G1560" s="25">
        <f t="shared" si="85"/>
        <v>43</v>
      </c>
      <c r="H1560" s="373">
        <v>6344.19</v>
      </c>
      <c r="I1560" s="121">
        <f t="shared" si="86"/>
        <v>272800.17</v>
      </c>
      <c r="J1560" s="16"/>
    </row>
    <row r="1561" spans="1:10">
      <c r="A1561" s="23">
        <f t="shared" si="87"/>
        <v>1517</v>
      </c>
      <c r="B1561" s="226"/>
      <c r="C1561" s="226"/>
      <c r="D1561" s="136">
        <v>42807</v>
      </c>
      <c r="E1561" s="136">
        <v>42850</v>
      </c>
      <c r="F1561" s="136">
        <v>42850</v>
      </c>
      <c r="G1561" s="25">
        <f t="shared" si="85"/>
        <v>43</v>
      </c>
      <c r="H1561" s="373">
        <v>6343.01</v>
      </c>
      <c r="I1561" s="121">
        <f t="shared" si="86"/>
        <v>272749.43</v>
      </c>
      <c r="J1561" s="16"/>
    </row>
    <row r="1562" spans="1:10">
      <c r="A1562" s="23">
        <f t="shared" si="87"/>
        <v>1518</v>
      </c>
      <c r="B1562" s="226"/>
      <c r="C1562" s="226"/>
      <c r="D1562" s="136">
        <v>42807</v>
      </c>
      <c r="E1562" s="136">
        <v>42850</v>
      </c>
      <c r="F1562" s="136">
        <v>42850</v>
      </c>
      <c r="G1562" s="25">
        <f t="shared" si="85"/>
        <v>43</v>
      </c>
      <c r="H1562" s="373">
        <v>6457.66</v>
      </c>
      <c r="I1562" s="121">
        <f t="shared" si="86"/>
        <v>277679.38</v>
      </c>
      <c r="J1562" s="16"/>
    </row>
    <row r="1563" spans="1:10">
      <c r="A1563" s="23">
        <f t="shared" si="87"/>
        <v>1519</v>
      </c>
      <c r="B1563" s="226"/>
      <c r="C1563" s="226"/>
      <c r="D1563" s="136">
        <v>42807</v>
      </c>
      <c r="E1563" s="136">
        <v>42850</v>
      </c>
      <c r="F1563" s="136">
        <v>42850</v>
      </c>
      <c r="G1563" s="25">
        <f t="shared" si="85"/>
        <v>43</v>
      </c>
      <c r="H1563" s="373">
        <v>6355.22</v>
      </c>
      <c r="I1563" s="121">
        <f t="shared" si="86"/>
        <v>273274.46000000002</v>
      </c>
      <c r="J1563" s="16"/>
    </row>
    <row r="1564" spans="1:10">
      <c r="A1564" s="23">
        <f t="shared" si="87"/>
        <v>1520</v>
      </c>
      <c r="B1564" s="226"/>
      <c r="C1564" s="226"/>
      <c r="D1564" s="136">
        <v>42807</v>
      </c>
      <c r="E1564" s="136">
        <v>42850</v>
      </c>
      <c r="F1564" s="136">
        <v>42850</v>
      </c>
      <c r="G1564" s="25">
        <f t="shared" si="85"/>
        <v>43</v>
      </c>
      <c r="H1564" s="373">
        <v>8262.7199999999993</v>
      </c>
      <c r="I1564" s="121">
        <f t="shared" si="86"/>
        <v>355296.96</v>
      </c>
      <c r="J1564" s="16"/>
    </row>
    <row r="1565" spans="1:10">
      <c r="A1565" s="23">
        <f t="shared" si="87"/>
        <v>1521</v>
      </c>
      <c r="B1565" s="226"/>
      <c r="C1565" s="226"/>
      <c r="D1565" s="136">
        <v>42807</v>
      </c>
      <c r="E1565" s="136">
        <v>42850</v>
      </c>
      <c r="F1565" s="136">
        <v>42850</v>
      </c>
      <c r="G1565" s="25">
        <f t="shared" si="85"/>
        <v>43</v>
      </c>
      <c r="H1565" s="373">
        <v>7524</v>
      </c>
      <c r="I1565" s="121">
        <f t="shared" si="86"/>
        <v>323532</v>
      </c>
      <c r="J1565" s="16"/>
    </row>
    <row r="1566" spans="1:10">
      <c r="A1566" s="23">
        <f t="shared" si="87"/>
        <v>1522</v>
      </c>
      <c r="B1566" s="226"/>
      <c r="C1566" s="226"/>
      <c r="D1566" s="136">
        <v>42807</v>
      </c>
      <c r="E1566" s="136">
        <v>42850</v>
      </c>
      <c r="F1566" s="136">
        <v>42850</v>
      </c>
      <c r="G1566" s="25">
        <f t="shared" si="85"/>
        <v>43</v>
      </c>
      <c r="H1566" s="373">
        <v>8189.76</v>
      </c>
      <c r="I1566" s="121">
        <f t="shared" si="86"/>
        <v>352159.68</v>
      </c>
      <c r="J1566" s="16"/>
    </row>
    <row r="1567" spans="1:10">
      <c r="A1567" s="23">
        <f t="shared" si="87"/>
        <v>1523</v>
      </c>
      <c r="B1567" s="226"/>
      <c r="C1567" s="226"/>
      <c r="D1567" s="136">
        <v>42807</v>
      </c>
      <c r="E1567" s="136">
        <v>42850</v>
      </c>
      <c r="F1567" s="136">
        <v>42850</v>
      </c>
      <c r="G1567" s="25">
        <f t="shared" si="85"/>
        <v>43</v>
      </c>
      <c r="H1567" s="373">
        <v>7432.8</v>
      </c>
      <c r="I1567" s="121">
        <f t="shared" si="86"/>
        <v>319610.40000000002</v>
      </c>
      <c r="J1567" s="16"/>
    </row>
    <row r="1568" spans="1:10">
      <c r="A1568" s="23">
        <f t="shared" si="87"/>
        <v>1524</v>
      </c>
      <c r="B1568" s="226"/>
      <c r="C1568" s="226"/>
      <c r="D1568" s="136">
        <v>42807</v>
      </c>
      <c r="E1568" s="136">
        <v>42850</v>
      </c>
      <c r="F1568" s="136">
        <v>42850</v>
      </c>
      <c r="G1568" s="25">
        <f t="shared" si="85"/>
        <v>43</v>
      </c>
      <c r="H1568" s="373">
        <v>8244.48</v>
      </c>
      <c r="I1568" s="121">
        <f t="shared" si="86"/>
        <v>354512.64000000001</v>
      </c>
      <c r="J1568" s="16"/>
    </row>
    <row r="1569" spans="1:10">
      <c r="A1569" s="23">
        <f t="shared" si="87"/>
        <v>1525</v>
      </c>
      <c r="B1569" s="226"/>
      <c r="C1569" s="226"/>
      <c r="D1569" s="136">
        <v>42807</v>
      </c>
      <c r="E1569" s="136">
        <v>42850</v>
      </c>
      <c r="F1569" s="136">
        <v>42850</v>
      </c>
      <c r="G1569" s="25">
        <f t="shared" si="85"/>
        <v>43</v>
      </c>
      <c r="H1569" s="373">
        <v>8363.0400000000009</v>
      </c>
      <c r="I1569" s="121">
        <f t="shared" si="86"/>
        <v>359610.72</v>
      </c>
      <c r="J1569" s="16"/>
    </row>
    <row r="1570" spans="1:10">
      <c r="A1570" s="23">
        <f t="shared" si="87"/>
        <v>1526</v>
      </c>
      <c r="B1570" s="226"/>
      <c r="C1570" s="226"/>
      <c r="D1570" s="136">
        <v>42808</v>
      </c>
      <c r="E1570" s="136">
        <v>42850</v>
      </c>
      <c r="F1570" s="136">
        <v>42850</v>
      </c>
      <c r="G1570" s="25">
        <f t="shared" si="85"/>
        <v>42</v>
      </c>
      <c r="H1570" s="373">
        <v>5941.1</v>
      </c>
      <c r="I1570" s="121">
        <f t="shared" si="86"/>
        <v>249526.2</v>
      </c>
      <c r="J1570" s="16"/>
    </row>
    <row r="1571" spans="1:10">
      <c r="A1571" s="23">
        <f t="shared" si="87"/>
        <v>1527</v>
      </c>
      <c r="B1571" s="226"/>
      <c r="C1571" s="226"/>
      <c r="D1571" s="136">
        <v>42808</v>
      </c>
      <c r="E1571" s="136">
        <v>42850</v>
      </c>
      <c r="F1571" s="136">
        <v>42850</v>
      </c>
      <c r="G1571" s="25">
        <f t="shared" si="85"/>
        <v>42</v>
      </c>
      <c r="H1571" s="373">
        <v>5940.71</v>
      </c>
      <c r="I1571" s="121">
        <f t="shared" si="86"/>
        <v>249509.82</v>
      </c>
      <c r="J1571" s="16"/>
    </row>
    <row r="1572" spans="1:10">
      <c r="A1572" s="23">
        <f t="shared" si="87"/>
        <v>1528</v>
      </c>
      <c r="B1572" s="226"/>
      <c r="C1572" s="226"/>
      <c r="D1572" s="136">
        <v>42808</v>
      </c>
      <c r="E1572" s="136">
        <v>42850</v>
      </c>
      <c r="F1572" s="136">
        <v>42850</v>
      </c>
      <c r="G1572" s="25">
        <f t="shared" si="85"/>
        <v>42</v>
      </c>
      <c r="H1572" s="373">
        <v>5938.8</v>
      </c>
      <c r="I1572" s="121">
        <f t="shared" si="86"/>
        <v>249429.6</v>
      </c>
      <c r="J1572" s="16"/>
    </row>
    <row r="1573" spans="1:10">
      <c r="A1573" s="23">
        <f t="shared" si="87"/>
        <v>1529</v>
      </c>
      <c r="B1573" s="226"/>
      <c r="C1573" s="226"/>
      <c r="D1573" s="136">
        <v>42808</v>
      </c>
      <c r="E1573" s="136">
        <v>42850</v>
      </c>
      <c r="F1573" s="136">
        <v>42850</v>
      </c>
      <c r="G1573" s="25">
        <f t="shared" si="85"/>
        <v>42</v>
      </c>
      <c r="H1573" s="373">
        <v>5940.33</v>
      </c>
      <c r="I1573" s="121">
        <f t="shared" si="86"/>
        <v>249493.86</v>
      </c>
      <c r="J1573" s="16"/>
    </row>
    <row r="1574" spans="1:10">
      <c r="A1574" s="23">
        <f t="shared" si="87"/>
        <v>1530</v>
      </c>
      <c r="B1574" s="226"/>
      <c r="C1574" s="226"/>
      <c r="D1574" s="136">
        <v>42808</v>
      </c>
      <c r="E1574" s="136">
        <v>42850</v>
      </c>
      <c r="F1574" s="136">
        <v>42850</v>
      </c>
      <c r="G1574" s="25">
        <f t="shared" si="85"/>
        <v>42</v>
      </c>
      <c r="H1574" s="373">
        <v>8422.32</v>
      </c>
      <c r="I1574" s="121">
        <f t="shared" si="86"/>
        <v>353737.44</v>
      </c>
      <c r="J1574" s="16"/>
    </row>
    <row r="1575" spans="1:10">
      <c r="A1575" s="23">
        <f t="shared" si="87"/>
        <v>1531</v>
      </c>
      <c r="B1575" s="226"/>
      <c r="C1575" s="226"/>
      <c r="D1575" s="136">
        <v>42808</v>
      </c>
      <c r="E1575" s="136">
        <v>42850</v>
      </c>
      <c r="F1575" s="136">
        <v>42850</v>
      </c>
      <c r="G1575" s="25">
        <f t="shared" si="85"/>
        <v>42</v>
      </c>
      <c r="H1575" s="373">
        <v>7574.16</v>
      </c>
      <c r="I1575" s="121">
        <f t="shared" si="86"/>
        <v>318114.71999999997</v>
      </c>
      <c r="J1575" s="16"/>
    </row>
    <row r="1576" spans="1:10">
      <c r="A1576" s="23">
        <f t="shared" si="87"/>
        <v>1532</v>
      </c>
      <c r="B1576" s="226"/>
      <c r="C1576" s="226"/>
      <c r="D1576" s="136">
        <v>42808</v>
      </c>
      <c r="E1576" s="136">
        <v>42850</v>
      </c>
      <c r="F1576" s="136">
        <v>42850</v>
      </c>
      <c r="G1576" s="25">
        <f t="shared" ref="G1576:G1639" si="88">F1576-D1576</f>
        <v>42</v>
      </c>
      <c r="H1576" s="373">
        <v>7184.11</v>
      </c>
      <c r="I1576" s="121">
        <f t="shared" ref="I1576:I1639" si="89">ROUND(G1576*H1576,2)</f>
        <v>301732.62</v>
      </c>
      <c r="J1576" s="16"/>
    </row>
    <row r="1577" spans="1:10">
      <c r="A1577" s="23">
        <f t="shared" ref="A1577:A1640" si="90">A1576+1</f>
        <v>1533</v>
      </c>
      <c r="B1577" s="226"/>
      <c r="C1577" s="226"/>
      <c r="D1577" s="136">
        <v>42808</v>
      </c>
      <c r="E1577" s="136">
        <v>42850</v>
      </c>
      <c r="F1577" s="136">
        <v>42850</v>
      </c>
      <c r="G1577" s="25">
        <f t="shared" si="88"/>
        <v>42</v>
      </c>
      <c r="H1577" s="373">
        <v>7110.06</v>
      </c>
      <c r="I1577" s="121">
        <f t="shared" si="89"/>
        <v>298622.52</v>
      </c>
      <c r="J1577" s="16"/>
    </row>
    <row r="1578" spans="1:10">
      <c r="A1578" s="23">
        <f t="shared" si="90"/>
        <v>1534</v>
      </c>
      <c r="B1578" s="226"/>
      <c r="C1578" s="226"/>
      <c r="D1578" s="136">
        <v>42809</v>
      </c>
      <c r="E1578" s="136">
        <v>42850</v>
      </c>
      <c r="F1578" s="136">
        <v>42850</v>
      </c>
      <c r="G1578" s="25">
        <f t="shared" si="88"/>
        <v>41</v>
      </c>
      <c r="H1578" s="373">
        <v>5203.53</v>
      </c>
      <c r="I1578" s="121">
        <f t="shared" si="89"/>
        <v>213344.73</v>
      </c>
      <c r="J1578" s="16"/>
    </row>
    <row r="1579" spans="1:10">
      <c r="A1579" s="23">
        <f t="shared" si="90"/>
        <v>1535</v>
      </c>
      <c r="B1579" s="226"/>
      <c r="C1579" s="226"/>
      <c r="D1579" s="136">
        <v>42809</v>
      </c>
      <c r="E1579" s="136">
        <v>42850</v>
      </c>
      <c r="F1579" s="136">
        <v>42850</v>
      </c>
      <c r="G1579" s="25">
        <f t="shared" si="88"/>
        <v>41</v>
      </c>
      <c r="H1579" s="373">
        <v>5012.96</v>
      </c>
      <c r="I1579" s="121">
        <f t="shared" si="89"/>
        <v>205531.36</v>
      </c>
      <c r="J1579" s="16"/>
    </row>
    <row r="1580" spans="1:10">
      <c r="A1580" s="23">
        <f t="shared" si="90"/>
        <v>1536</v>
      </c>
      <c r="B1580" s="226"/>
      <c r="C1580" s="226"/>
      <c r="D1580" s="136">
        <v>42809</v>
      </c>
      <c r="E1580" s="136">
        <v>42850</v>
      </c>
      <c r="F1580" s="136">
        <v>42850</v>
      </c>
      <c r="G1580" s="25">
        <f t="shared" si="88"/>
        <v>41</v>
      </c>
      <c r="H1580" s="373">
        <v>5248.75</v>
      </c>
      <c r="I1580" s="121">
        <f t="shared" si="89"/>
        <v>215198.75</v>
      </c>
      <c r="J1580" s="16"/>
    </row>
    <row r="1581" spans="1:10">
      <c r="A1581" s="23">
        <f t="shared" si="90"/>
        <v>1537</v>
      </c>
      <c r="B1581" s="226"/>
      <c r="C1581" s="226"/>
      <c r="D1581" s="136">
        <v>42809</v>
      </c>
      <c r="E1581" s="136">
        <v>42850</v>
      </c>
      <c r="F1581" s="136">
        <v>42850</v>
      </c>
      <c r="G1581" s="25">
        <f t="shared" si="88"/>
        <v>41</v>
      </c>
      <c r="H1581" s="373">
        <v>5009.7300000000005</v>
      </c>
      <c r="I1581" s="121">
        <f t="shared" si="89"/>
        <v>205398.93</v>
      </c>
      <c r="J1581" s="16"/>
    </row>
    <row r="1582" spans="1:10">
      <c r="A1582" s="23">
        <f t="shared" si="90"/>
        <v>1538</v>
      </c>
      <c r="B1582" s="226"/>
      <c r="C1582" s="226"/>
      <c r="D1582" s="136">
        <v>42809</v>
      </c>
      <c r="E1582" s="136">
        <v>42850</v>
      </c>
      <c r="F1582" s="136">
        <v>42850</v>
      </c>
      <c r="G1582" s="25">
        <f t="shared" si="88"/>
        <v>41</v>
      </c>
      <c r="H1582" s="373">
        <v>5239.0600000000004</v>
      </c>
      <c r="I1582" s="121">
        <f t="shared" si="89"/>
        <v>214801.46</v>
      </c>
      <c r="J1582" s="16"/>
    </row>
    <row r="1583" spans="1:10">
      <c r="A1583" s="23">
        <f t="shared" si="90"/>
        <v>1539</v>
      </c>
      <c r="B1583" s="226"/>
      <c r="C1583" s="226"/>
      <c r="D1583" s="136">
        <v>42809</v>
      </c>
      <c r="E1583" s="136">
        <v>42850</v>
      </c>
      <c r="F1583" s="136">
        <v>42850</v>
      </c>
      <c r="G1583" s="25">
        <f t="shared" si="88"/>
        <v>41</v>
      </c>
      <c r="H1583" s="373">
        <v>7647.9</v>
      </c>
      <c r="I1583" s="121">
        <f t="shared" si="89"/>
        <v>313563.90000000002</v>
      </c>
      <c r="J1583" s="16"/>
    </row>
    <row r="1584" spans="1:10">
      <c r="A1584" s="23">
        <f t="shared" si="90"/>
        <v>1540</v>
      </c>
      <c r="B1584" s="226"/>
      <c r="C1584" s="226"/>
      <c r="D1584" s="136">
        <v>42809</v>
      </c>
      <c r="E1584" s="136">
        <v>42850</v>
      </c>
      <c r="F1584" s="136">
        <v>42850</v>
      </c>
      <c r="G1584" s="25">
        <f t="shared" si="88"/>
        <v>41</v>
      </c>
      <c r="H1584" s="373">
        <v>7869.16</v>
      </c>
      <c r="I1584" s="121">
        <f t="shared" si="89"/>
        <v>322635.56</v>
      </c>
      <c r="J1584" s="16"/>
    </row>
    <row r="1585" spans="1:10">
      <c r="A1585" s="23">
        <f t="shared" si="90"/>
        <v>1541</v>
      </c>
      <c r="B1585" s="226"/>
      <c r="C1585" s="226"/>
      <c r="D1585" s="136">
        <v>42811</v>
      </c>
      <c r="E1585" s="136">
        <v>42850</v>
      </c>
      <c r="F1585" s="136">
        <v>42850</v>
      </c>
      <c r="G1585" s="25">
        <f t="shared" si="88"/>
        <v>39</v>
      </c>
      <c r="H1585" s="373">
        <v>5407.02</v>
      </c>
      <c r="I1585" s="121">
        <f t="shared" si="89"/>
        <v>210873.78</v>
      </c>
      <c r="J1585" s="16"/>
    </row>
    <row r="1586" spans="1:10">
      <c r="A1586" s="23">
        <f t="shared" si="90"/>
        <v>1542</v>
      </c>
      <c r="B1586" s="226"/>
      <c r="C1586" s="226"/>
      <c r="D1586" s="136">
        <v>42811</v>
      </c>
      <c r="E1586" s="136">
        <v>42850</v>
      </c>
      <c r="F1586" s="136">
        <v>42850</v>
      </c>
      <c r="G1586" s="25">
        <f t="shared" si="88"/>
        <v>39</v>
      </c>
      <c r="H1586" s="373">
        <v>7878.78</v>
      </c>
      <c r="I1586" s="121">
        <f t="shared" si="89"/>
        <v>307272.42</v>
      </c>
      <c r="J1586" s="16"/>
    </row>
    <row r="1587" spans="1:10">
      <c r="A1587" s="23">
        <f t="shared" si="90"/>
        <v>1543</v>
      </c>
      <c r="B1587" s="226"/>
      <c r="C1587" s="226"/>
      <c r="D1587" s="136">
        <v>42811</v>
      </c>
      <c r="E1587" s="136">
        <v>42850</v>
      </c>
      <c r="F1587" s="136">
        <v>42850</v>
      </c>
      <c r="G1587" s="25">
        <f t="shared" si="88"/>
        <v>39</v>
      </c>
      <c r="H1587" s="373">
        <v>7667.14</v>
      </c>
      <c r="I1587" s="121">
        <f t="shared" si="89"/>
        <v>299018.46000000002</v>
      </c>
      <c r="J1587" s="16"/>
    </row>
    <row r="1588" spans="1:10">
      <c r="A1588" s="23">
        <f t="shared" si="90"/>
        <v>1544</v>
      </c>
      <c r="B1588" s="226"/>
      <c r="C1588" s="226"/>
      <c r="D1588" s="136">
        <v>42811</v>
      </c>
      <c r="E1588" s="136">
        <v>42850</v>
      </c>
      <c r="F1588" s="136">
        <v>42850</v>
      </c>
      <c r="G1588" s="25">
        <f t="shared" si="88"/>
        <v>39</v>
      </c>
      <c r="H1588" s="373">
        <v>7907.64</v>
      </c>
      <c r="I1588" s="121">
        <f t="shared" si="89"/>
        <v>308397.96000000002</v>
      </c>
      <c r="J1588" s="16"/>
    </row>
    <row r="1589" spans="1:10">
      <c r="A1589" s="23">
        <f t="shared" si="90"/>
        <v>1545</v>
      </c>
      <c r="B1589" s="226"/>
      <c r="C1589" s="226"/>
      <c r="D1589" s="136">
        <v>42811</v>
      </c>
      <c r="E1589" s="136">
        <v>42850</v>
      </c>
      <c r="F1589" s="136">
        <v>42850</v>
      </c>
      <c r="G1589" s="25">
        <f t="shared" si="88"/>
        <v>39</v>
      </c>
      <c r="H1589" s="373">
        <v>7676.76</v>
      </c>
      <c r="I1589" s="121">
        <f t="shared" si="89"/>
        <v>299393.64</v>
      </c>
      <c r="J1589" s="16"/>
    </row>
    <row r="1590" spans="1:10">
      <c r="A1590" s="23">
        <f t="shared" si="90"/>
        <v>1546</v>
      </c>
      <c r="B1590" s="226"/>
      <c r="C1590" s="226"/>
      <c r="D1590" s="136">
        <v>42811</v>
      </c>
      <c r="E1590" s="136">
        <v>42850</v>
      </c>
      <c r="F1590" s="136">
        <v>42850</v>
      </c>
      <c r="G1590" s="25">
        <f t="shared" si="88"/>
        <v>39</v>
      </c>
      <c r="H1590" s="373">
        <v>7744.1</v>
      </c>
      <c r="I1590" s="121">
        <f t="shared" si="89"/>
        <v>302019.90000000002</v>
      </c>
      <c r="J1590" s="16"/>
    </row>
    <row r="1591" spans="1:10">
      <c r="A1591" s="23">
        <f t="shared" si="90"/>
        <v>1547</v>
      </c>
      <c r="B1591" s="226"/>
      <c r="C1591" s="226"/>
      <c r="D1591" s="136">
        <v>42811</v>
      </c>
      <c r="E1591" s="136">
        <v>42850</v>
      </c>
      <c r="F1591" s="136">
        <v>42850</v>
      </c>
      <c r="G1591" s="25">
        <f t="shared" si="88"/>
        <v>39</v>
      </c>
      <c r="H1591" s="373">
        <v>7657.52</v>
      </c>
      <c r="I1591" s="121">
        <f t="shared" si="89"/>
        <v>298643.28000000003</v>
      </c>
      <c r="J1591" s="16"/>
    </row>
    <row r="1592" spans="1:10">
      <c r="A1592" s="23">
        <f t="shared" si="90"/>
        <v>1548</v>
      </c>
      <c r="B1592" s="226"/>
      <c r="C1592" s="226"/>
      <c r="D1592" s="136">
        <v>42812</v>
      </c>
      <c r="E1592" s="136">
        <v>42850</v>
      </c>
      <c r="F1592" s="136">
        <v>42850</v>
      </c>
      <c r="G1592" s="25">
        <f t="shared" si="88"/>
        <v>38</v>
      </c>
      <c r="H1592" s="373">
        <v>15201.64</v>
      </c>
      <c r="I1592" s="121">
        <f t="shared" si="89"/>
        <v>577662.31999999995</v>
      </c>
      <c r="J1592" s="16"/>
    </row>
    <row r="1593" spans="1:10">
      <c r="A1593" s="23">
        <f t="shared" si="90"/>
        <v>1549</v>
      </c>
      <c r="B1593" s="226"/>
      <c r="C1593" s="226"/>
      <c r="D1593" s="136">
        <v>42812</v>
      </c>
      <c r="E1593" s="136">
        <v>42850</v>
      </c>
      <c r="F1593" s="136">
        <v>42850</v>
      </c>
      <c r="G1593" s="25">
        <f t="shared" si="88"/>
        <v>38</v>
      </c>
      <c r="H1593" s="373">
        <v>15196.12</v>
      </c>
      <c r="I1593" s="121">
        <f t="shared" si="89"/>
        <v>577452.56000000006</v>
      </c>
      <c r="J1593" s="16"/>
    </row>
    <row r="1594" spans="1:10">
      <c r="A1594" s="23">
        <f t="shared" si="90"/>
        <v>1550</v>
      </c>
      <c r="B1594" s="226"/>
      <c r="C1594" s="226"/>
      <c r="D1594" s="136">
        <v>42812</v>
      </c>
      <c r="E1594" s="136">
        <v>42850</v>
      </c>
      <c r="F1594" s="136">
        <v>42850</v>
      </c>
      <c r="G1594" s="25">
        <f t="shared" si="88"/>
        <v>38</v>
      </c>
      <c r="H1594" s="373">
        <v>15464.93</v>
      </c>
      <c r="I1594" s="121">
        <f t="shared" si="89"/>
        <v>587667.34</v>
      </c>
      <c r="J1594" s="16"/>
    </row>
    <row r="1595" spans="1:10">
      <c r="A1595" s="23">
        <f t="shared" si="90"/>
        <v>1551</v>
      </c>
      <c r="B1595" s="226"/>
      <c r="C1595" s="226"/>
      <c r="D1595" s="136">
        <v>42812</v>
      </c>
      <c r="E1595" s="136">
        <v>42850</v>
      </c>
      <c r="F1595" s="136">
        <v>42850</v>
      </c>
      <c r="G1595" s="25">
        <f t="shared" si="88"/>
        <v>38</v>
      </c>
      <c r="H1595" s="373">
        <v>15225.99</v>
      </c>
      <c r="I1595" s="121">
        <f t="shared" si="89"/>
        <v>578587.62</v>
      </c>
      <c r="J1595" s="16"/>
    </row>
    <row r="1596" spans="1:10">
      <c r="A1596" s="23">
        <f t="shared" si="90"/>
        <v>1552</v>
      </c>
      <c r="B1596" s="226"/>
      <c r="C1596" s="226"/>
      <c r="D1596" s="136">
        <v>42814</v>
      </c>
      <c r="E1596" s="136">
        <v>42850</v>
      </c>
      <c r="F1596" s="136">
        <v>42850</v>
      </c>
      <c r="G1596" s="25">
        <f t="shared" si="88"/>
        <v>36</v>
      </c>
      <c r="H1596" s="373">
        <v>5293.97</v>
      </c>
      <c r="I1596" s="121">
        <f t="shared" si="89"/>
        <v>190582.92</v>
      </c>
      <c r="J1596" s="16"/>
    </row>
    <row r="1597" spans="1:10">
      <c r="A1597" s="23">
        <f t="shared" si="90"/>
        <v>1553</v>
      </c>
      <c r="B1597" s="226"/>
      <c r="C1597" s="226"/>
      <c r="D1597" s="136">
        <v>42814</v>
      </c>
      <c r="E1597" s="136">
        <v>42850</v>
      </c>
      <c r="F1597" s="136">
        <v>42850</v>
      </c>
      <c r="G1597" s="25">
        <f t="shared" si="88"/>
        <v>36</v>
      </c>
      <c r="H1597" s="373">
        <v>5006.5</v>
      </c>
      <c r="I1597" s="121">
        <f t="shared" si="89"/>
        <v>180234</v>
      </c>
      <c r="J1597" s="16"/>
    </row>
    <row r="1598" spans="1:10">
      <c r="A1598" s="23">
        <f t="shared" si="90"/>
        <v>1554</v>
      </c>
      <c r="B1598" s="226"/>
      <c r="C1598" s="226"/>
      <c r="D1598" s="136">
        <v>42814</v>
      </c>
      <c r="E1598" s="136">
        <v>42850</v>
      </c>
      <c r="F1598" s="136">
        <v>42850</v>
      </c>
      <c r="G1598" s="25">
        <f t="shared" si="88"/>
        <v>36</v>
      </c>
      <c r="H1598" s="373">
        <v>6377.68</v>
      </c>
      <c r="I1598" s="121">
        <f t="shared" si="89"/>
        <v>229596.48</v>
      </c>
      <c r="J1598" s="16"/>
    </row>
    <row r="1599" spans="1:10">
      <c r="A1599" s="23">
        <f t="shared" si="90"/>
        <v>1555</v>
      </c>
      <c r="B1599" s="226"/>
      <c r="C1599" s="226"/>
      <c r="D1599" s="136">
        <v>42814</v>
      </c>
      <c r="E1599" s="136">
        <v>42850</v>
      </c>
      <c r="F1599" s="136">
        <v>42850</v>
      </c>
      <c r="G1599" s="25">
        <f t="shared" si="88"/>
        <v>36</v>
      </c>
      <c r="H1599" s="373">
        <v>6422.2</v>
      </c>
      <c r="I1599" s="121">
        <f t="shared" si="89"/>
        <v>231199.2</v>
      </c>
      <c r="J1599" s="16"/>
    </row>
    <row r="1600" spans="1:10">
      <c r="A1600" s="23">
        <f t="shared" si="90"/>
        <v>1556</v>
      </c>
      <c r="B1600" s="226"/>
      <c r="C1600" s="226"/>
      <c r="D1600" s="136">
        <v>42814</v>
      </c>
      <c r="E1600" s="136">
        <v>42850</v>
      </c>
      <c r="F1600" s="136">
        <v>42850</v>
      </c>
      <c r="G1600" s="25">
        <f t="shared" si="88"/>
        <v>36</v>
      </c>
      <c r="H1600" s="373">
        <v>6528.19</v>
      </c>
      <c r="I1600" s="121">
        <f t="shared" si="89"/>
        <v>235014.84</v>
      </c>
      <c r="J1600" s="16"/>
    </row>
    <row r="1601" spans="1:10">
      <c r="A1601" s="23">
        <f t="shared" si="90"/>
        <v>1557</v>
      </c>
      <c r="B1601" s="226"/>
      <c r="C1601" s="226"/>
      <c r="D1601" s="136">
        <v>42814</v>
      </c>
      <c r="E1601" s="136">
        <v>42850</v>
      </c>
      <c r="F1601" s="136">
        <v>42850</v>
      </c>
      <c r="G1601" s="25">
        <f t="shared" si="88"/>
        <v>36</v>
      </c>
      <c r="H1601" s="373">
        <v>6427.72</v>
      </c>
      <c r="I1601" s="121">
        <f t="shared" si="89"/>
        <v>231397.92</v>
      </c>
      <c r="J1601" s="16"/>
    </row>
    <row r="1602" spans="1:10">
      <c r="A1602" s="23">
        <f t="shared" si="90"/>
        <v>1558</v>
      </c>
      <c r="B1602" s="226"/>
      <c r="C1602" s="226"/>
      <c r="D1602" s="136">
        <v>42814</v>
      </c>
      <c r="E1602" s="136">
        <v>42850</v>
      </c>
      <c r="F1602" s="136">
        <v>42850</v>
      </c>
      <c r="G1602" s="25">
        <f t="shared" si="88"/>
        <v>36</v>
      </c>
      <c r="H1602" s="373">
        <v>6434.41</v>
      </c>
      <c r="I1602" s="121">
        <f t="shared" si="89"/>
        <v>231638.76</v>
      </c>
      <c r="J1602" s="16"/>
    </row>
    <row r="1603" spans="1:10">
      <c r="A1603" s="23">
        <f t="shared" si="90"/>
        <v>1559</v>
      </c>
      <c r="B1603" s="226"/>
      <c r="C1603" s="226"/>
      <c r="D1603" s="136">
        <v>42814</v>
      </c>
      <c r="E1603" s="136">
        <v>42850</v>
      </c>
      <c r="F1603" s="136">
        <v>42850</v>
      </c>
      <c r="G1603" s="25">
        <f t="shared" si="88"/>
        <v>36</v>
      </c>
      <c r="H1603" s="373">
        <v>6559.71</v>
      </c>
      <c r="I1603" s="121">
        <f t="shared" si="89"/>
        <v>236149.56</v>
      </c>
      <c r="J1603" s="16"/>
    </row>
    <row r="1604" spans="1:10">
      <c r="A1604" s="23">
        <f t="shared" si="90"/>
        <v>1560</v>
      </c>
      <c r="B1604" s="226"/>
      <c r="C1604" s="226"/>
      <c r="D1604" s="136">
        <v>42814</v>
      </c>
      <c r="E1604" s="136">
        <v>42850</v>
      </c>
      <c r="F1604" s="136">
        <v>42850</v>
      </c>
      <c r="G1604" s="25">
        <f t="shared" si="88"/>
        <v>36</v>
      </c>
      <c r="H1604" s="373">
        <v>6401.32</v>
      </c>
      <c r="I1604" s="121">
        <f t="shared" si="89"/>
        <v>230447.52</v>
      </c>
      <c r="J1604" s="16"/>
    </row>
    <row r="1605" spans="1:10">
      <c r="A1605" s="23">
        <f t="shared" si="90"/>
        <v>1561</v>
      </c>
      <c r="B1605" s="226"/>
      <c r="C1605" s="226"/>
      <c r="D1605" s="136">
        <v>42814</v>
      </c>
      <c r="E1605" s="136">
        <v>42850</v>
      </c>
      <c r="F1605" s="136">
        <v>42850</v>
      </c>
      <c r="G1605" s="25">
        <f t="shared" si="88"/>
        <v>36</v>
      </c>
      <c r="H1605" s="373">
        <v>6427.32</v>
      </c>
      <c r="I1605" s="121">
        <f t="shared" si="89"/>
        <v>231383.52</v>
      </c>
      <c r="J1605" s="16"/>
    </row>
    <row r="1606" spans="1:10">
      <c r="A1606" s="23">
        <f t="shared" si="90"/>
        <v>1562</v>
      </c>
      <c r="B1606" s="226"/>
      <c r="C1606" s="226"/>
      <c r="D1606" s="136">
        <v>42815</v>
      </c>
      <c r="E1606" s="136">
        <v>42850</v>
      </c>
      <c r="F1606" s="136">
        <v>42850</v>
      </c>
      <c r="G1606" s="25">
        <f t="shared" si="88"/>
        <v>35</v>
      </c>
      <c r="H1606" s="373">
        <v>5943.78</v>
      </c>
      <c r="I1606" s="121">
        <f t="shared" si="89"/>
        <v>208032.3</v>
      </c>
      <c r="J1606" s="16"/>
    </row>
    <row r="1607" spans="1:10">
      <c r="A1607" s="23">
        <f t="shared" si="90"/>
        <v>1563</v>
      </c>
      <c r="B1607" s="226"/>
      <c r="C1607" s="226"/>
      <c r="D1607" s="136">
        <v>42815</v>
      </c>
      <c r="E1607" s="136">
        <v>42850</v>
      </c>
      <c r="F1607" s="136">
        <v>42850</v>
      </c>
      <c r="G1607" s="25">
        <f t="shared" si="88"/>
        <v>35</v>
      </c>
      <c r="H1607" s="373">
        <v>5943.01</v>
      </c>
      <c r="I1607" s="121">
        <f t="shared" si="89"/>
        <v>208005.35</v>
      </c>
      <c r="J1607" s="16"/>
    </row>
    <row r="1608" spans="1:10">
      <c r="A1608" s="23">
        <f t="shared" si="90"/>
        <v>1564</v>
      </c>
      <c r="B1608" s="226"/>
      <c r="C1608" s="226"/>
      <c r="D1608" s="136">
        <v>42815</v>
      </c>
      <c r="E1608" s="136">
        <v>42850</v>
      </c>
      <c r="F1608" s="136">
        <v>42850</v>
      </c>
      <c r="G1608" s="25">
        <f t="shared" si="88"/>
        <v>35</v>
      </c>
      <c r="H1608" s="373">
        <v>5936.88</v>
      </c>
      <c r="I1608" s="121">
        <f t="shared" si="89"/>
        <v>207790.8</v>
      </c>
      <c r="J1608" s="16"/>
    </row>
    <row r="1609" spans="1:10">
      <c r="A1609" s="23">
        <f t="shared" si="90"/>
        <v>1565</v>
      </c>
      <c r="B1609" s="226"/>
      <c r="C1609" s="226"/>
      <c r="D1609" s="136">
        <v>42815</v>
      </c>
      <c r="E1609" s="136">
        <v>42850</v>
      </c>
      <c r="F1609" s="136">
        <v>42850</v>
      </c>
      <c r="G1609" s="25">
        <f t="shared" si="88"/>
        <v>35</v>
      </c>
      <c r="H1609" s="373">
        <v>5313.35</v>
      </c>
      <c r="I1609" s="121">
        <f t="shared" si="89"/>
        <v>185967.25</v>
      </c>
      <c r="J1609" s="16"/>
    </row>
    <row r="1610" spans="1:10">
      <c r="A1610" s="23">
        <f t="shared" si="90"/>
        <v>1566</v>
      </c>
      <c r="B1610" s="226"/>
      <c r="C1610" s="226"/>
      <c r="D1610" s="136">
        <v>42817</v>
      </c>
      <c r="E1610" s="136">
        <v>42850</v>
      </c>
      <c r="F1610" s="136">
        <v>42850</v>
      </c>
      <c r="G1610" s="25">
        <f t="shared" si="88"/>
        <v>33</v>
      </c>
      <c r="H1610" s="373">
        <v>6415.23</v>
      </c>
      <c r="I1610" s="121">
        <f t="shared" si="89"/>
        <v>211702.59</v>
      </c>
      <c r="J1610" s="16"/>
    </row>
    <row r="1611" spans="1:10">
      <c r="A1611" s="23">
        <f t="shared" si="90"/>
        <v>1567</v>
      </c>
      <c r="B1611" s="226" t="s">
        <v>285</v>
      </c>
      <c r="C1611" s="226" t="s">
        <v>481</v>
      </c>
      <c r="D1611" s="136">
        <v>42780</v>
      </c>
      <c r="E1611" s="136">
        <v>42850</v>
      </c>
      <c r="F1611" s="136">
        <v>42850</v>
      </c>
      <c r="G1611" s="25">
        <f t="shared" si="88"/>
        <v>70</v>
      </c>
      <c r="H1611" s="373">
        <v>497.56</v>
      </c>
      <c r="I1611" s="121">
        <f t="shared" si="89"/>
        <v>34829.199999999997</v>
      </c>
      <c r="J1611" s="16"/>
    </row>
    <row r="1612" spans="1:10">
      <c r="A1612" s="23">
        <f t="shared" si="90"/>
        <v>1568</v>
      </c>
      <c r="B1612" s="226"/>
      <c r="C1612" s="226"/>
      <c r="D1612" s="136">
        <v>42802</v>
      </c>
      <c r="E1612" s="136">
        <v>42850</v>
      </c>
      <c r="F1612" s="136">
        <v>42850</v>
      </c>
      <c r="G1612" s="25">
        <f t="shared" si="88"/>
        <v>48</v>
      </c>
      <c r="H1612" s="373">
        <v>14948.45</v>
      </c>
      <c r="I1612" s="121">
        <f t="shared" si="89"/>
        <v>717525.6</v>
      </c>
      <c r="J1612" s="16"/>
    </row>
    <row r="1613" spans="1:10">
      <c r="A1613" s="23">
        <f t="shared" si="90"/>
        <v>1569</v>
      </c>
      <c r="B1613" s="226"/>
      <c r="C1613" s="226"/>
      <c r="D1613" s="136">
        <v>42806</v>
      </c>
      <c r="E1613" s="136">
        <v>42850</v>
      </c>
      <c r="F1613" s="136">
        <v>42850</v>
      </c>
      <c r="G1613" s="25">
        <f t="shared" si="88"/>
        <v>44</v>
      </c>
      <c r="H1613" s="373">
        <v>6499.79</v>
      </c>
      <c r="I1613" s="121">
        <f t="shared" si="89"/>
        <v>285990.76</v>
      </c>
      <c r="J1613" s="16"/>
    </row>
    <row r="1614" spans="1:10">
      <c r="A1614" s="23">
        <f t="shared" si="90"/>
        <v>1570</v>
      </c>
      <c r="B1614" s="226"/>
      <c r="C1614" s="226"/>
      <c r="D1614" s="136">
        <v>42806</v>
      </c>
      <c r="E1614" s="136">
        <v>42850</v>
      </c>
      <c r="F1614" s="136">
        <v>42850</v>
      </c>
      <c r="G1614" s="25">
        <f t="shared" si="88"/>
        <v>44</v>
      </c>
      <c r="H1614" s="373">
        <v>6438.74</v>
      </c>
      <c r="I1614" s="121">
        <f t="shared" si="89"/>
        <v>283304.56</v>
      </c>
      <c r="J1614" s="16"/>
    </row>
    <row r="1615" spans="1:10">
      <c r="A1615" s="23">
        <f t="shared" si="90"/>
        <v>1571</v>
      </c>
      <c r="B1615" s="226"/>
      <c r="C1615" s="226"/>
      <c r="D1615" s="136">
        <v>42806</v>
      </c>
      <c r="E1615" s="136">
        <v>42850</v>
      </c>
      <c r="F1615" s="136">
        <v>42850</v>
      </c>
      <c r="G1615" s="25">
        <f t="shared" si="88"/>
        <v>44</v>
      </c>
      <c r="H1615" s="373">
        <v>6988.19</v>
      </c>
      <c r="I1615" s="121">
        <f t="shared" si="89"/>
        <v>307480.36</v>
      </c>
      <c r="J1615" s="16"/>
    </row>
    <row r="1616" spans="1:10">
      <c r="A1616" s="23">
        <f t="shared" si="90"/>
        <v>1572</v>
      </c>
      <c r="B1616" s="226"/>
      <c r="C1616" s="226"/>
      <c r="D1616" s="136">
        <v>42806</v>
      </c>
      <c r="E1616" s="136">
        <v>42850</v>
      </c>
      <c r="F1616" s="136">
        <v>42850</v>
      </c>
      <c r="G1616" s="25">
        <f t="shared" si="88"/>
        <v>44</v>
      </c>
      <c r="H1616" s="373">
        <v>6988.19</v>
      </c>
      <c r="I1616" s="121">
        <f t="shared" si="89"/>
        <v>307480.36</v>
      </c>
      <c r="J1616" s="16"/>
    </row>
    <row r="1617" spans="1:10">
      <c r="A1617" s="23">
        <f t="shared" si="90"/>
        <v>1573</v>
      </c>
      <c r="B1617" s="226"/>
      <c r="C1617" s="226"/>
      <c r="D1617" s="136">
        <v>42806</v>
      </c>
      <c r="E1617" s="136">
        <v>42850</v>
      </c>
      <c r="F1617" s="136">
        <v>42850</v>
      </c>
      <c r="G1617" s="25">
        <f t="shared" si="88"/>
        <v>44</v>
      </c>
      <c r="H1617" s="373">
        <v>6988.19</v>
      </c>
      <c r="I1617" s="121">
        <f t="shared" si="89"/>
        <v>307480.36</v>
      </c>
      <c r="J1617" s="16"/>
    </row>
    <row r="1618" spans="1:10">
      <c r="A1618" s="23">
        <f t="shared" si="90"/>
        <v>1574</v>
      </c>
      <c r="B1618" s="226"/>
      <c r="C1618" s="226"/>
      <c r="D1618" s="136">
        <v>42806</v>
      </c>
      <c r="E1618" s="136">
        <v>42850</v>
      </c>
      <c r="F1618" s="136">
        <v>42850</v>
      </c>
      <c r="G1618" s="25">
        <f t="shared" si="88"/>
        <v>44</v>
      </c>
      <c r="H1618" s="373">
        <v>6988.19</v>
      </c>
      <c r="I1618" s="121">
        <f t="shared" si="89"/>
        <v>307480.36</v>
      </c>
      <c r="J1618" s="16"/>
    </row>
    <row r="1619" spans="1:10">
      <c r="A1619" s="23">
        <f t="shared" si="90"/>
        <v>1575</v>
      </c>
      <c r="B1619" s="226"/>
      <c r="C1619" s="226"/>
      <c r="D1619" s="136">
        <v>42806</v>
      </c>
      <c r="E1619" s="136">
        <v>42850</v>
      </c>
      <c r="F1619" s="136">
        <v>42850</v>
      </c>
      <c r="G1619" s="25">
        <f t="shared" si="88"/>
        <v>44</v>
      </c>
      <c r="H1619" s="373">
        <v>6560.64</v>
      </c>
      <c r="I1619" s="121">
        <f t="shared" si="89"/>
        <v>288668.15999999997</v>
      </c>
      <c r="J1619" s="16"/>
    </row>
    <row r="1620" spans="1:10">
      <c r="A1620" s="23">
        <f t="shared" si="90"/>
        <v>1576</v>
      </c>
      <c r="B1620" s="226"/>
      <c r="C1620" s="226"/>
      <c r="D1620" s="136">
        <v>42806</v>
      </c>
      <c r="E1620" s="136">
        <v>42850</v>
      </c>
      <c r="F1620" s="136">
        <v>42850</v>
      </c>
      <c r="G1620" s="25">
        <f t="shared" si="88"/>
        <v>44</v>
      </c>
      <c r="H1620" s="373">
        <v>6426.53</v>
      </c>
      <c r="I1620" s="121">
        <f t="shared" si="89"/>
        <v>282767.32</v>
      </c>
      <c r="J1620" s="16"/>
    </row>
    <row r="1621" spans="1:10">
      <c r="A1621" s="23">
        <f t="shared" si="90"/>
        <v>1577</v>
      </c>
      <c r="B1621" s="226"/>
      <c r="C1621" s="226"/>
      <c r="D1621" s="136">
        <v>42806</v>
      </c>
      <c r="E1621" s="136">
        <v>42850</v>
      </c>
      <c r="F1621" s="136">
        <v>42850</v>
      </c>
      <c r="G1621" s="25">
        <f t="shared" si="88"/>
        <v>44</v>
      </c>
      <c r="H1621" s="373">
        <v>6559.82</v>
      </c>
      <c r="I1621" s="121">
        <f t="shared" si="89"/>
        <v>288632.08</v>
      </c>
      <c r="J1621" s="16"/>
    </row>
    <row r="1622" spans="1:10">
      <c r="A1622" s="23">
        <f t="shared" si="90"/>
        <v>1578</v>
      </c>
      <c r="B1622" s="226"/>
      <c r="C1622" s="226"/>
      <c r="D1622" s="136">
        <v>42806</v>
      </c>
      <c r="E1622" s="136">
        <v>42850</v>
      </c>
      <c r="F1622" s="136">
        <v>42850</v>
      </c>
      <c r="G1622" s="25">
        <f t="shared" si="88"/>
        <v>44</v>
      </c>
      <c r="H1622" s="373">
        <v>6923.07</v>
      </c>
      <c r="I1622" s="121">
        <f t="shared" si="89"/>
        <v>304615.08</v>
      </c>
      <c r="J1622" s="16"/>
    </row>
    <row r="1623" spans="1:10">
      <c r="A1623" s="23">
        <f t="shared" si="90"/>
        <v>1579</v>
      </c>
      <c r="B1623" s="226"/>
      <c r="C1623" s="226"/>
      <c r="D1623" s="136">
        <v>42807</v>
      </c>
      <c r="E1623" s="136">
        <v>42850</v>
      </c>
      <c r="F1623" s="136">
        <v>42850</v>
      </c>
      <c r="G1623" s="25">
        <f t="shared" si="88"/>
        <v>43</v>
      </c>
      <c r="H1623" s="373">
        <v>5507.15</v>
      </c>
      <c r="I1623" s="121">
        <f t="shared" si="89"/>
        <v>236807.45</v>
      </c>
      <c r="J1623" s="16"/>
    </row>
    <row r="1624" spans="1:10">
      <c r="A1624" s="23">
        <f t="shared" si="90"/>
        <v>1580</v>
      </c>
      <c r="B1624" s="226"/>
      <c r="C1624" s="226"/>
      <c r="D1624" s="136">
        <v>42809</v>
      </c>
      <c r="E1624" s="136">
        <v>42850</v>
      </c>
      <c r="F1624" s="136">
        <v>42850</v>
      </c>
      <c r="G1624" s="25">
        <f t="shared" si="88"/>
        <v>41</v>
      </c>
      <c r="H1624" s="373">
        <v>15583.02</v>
      </c>
      <c r="I1624" s="121">
        <f t="shared" si="89"/>
        <v>638903.81999999995</v>
      </c>
      <c r="J1624" s="16"/>
    </row>
    <row r="1625" spans="1:10">
      <c r="A1625" s="23">
        <f t="shared" si="90"/>
        <v>1581</v>
      </c>
      <c r="B1625" s="226"/>
      <c r="C1625" s="226"/>
      <c r="D1625" s="136">
        <v>42809</v>
      </c>
      <c r="E1625" s="136">
        <v>42850</v>
      </c>
      <c r="F1625" s="136">
        <v>42850</v>
      </c>
      <c r="G1625" s="25">
        <f t="shared" si="88"/>
        <v>41</v>
      </c>
      <c r="H1625" s="373">
        <v>7638.28</v>
      </c>
      <c r="I1625" s="121">
        <f t="shared" si="89"/>
        <v>313169.48</v>
      </c>
      <c r="J1625" s="16"/>
    </row>
    <row r="1626" spans="1:10">
      <c r="A1626" s="23">
        <f t="shared" si="90"/>
        <v>1582</v>
      </c>
      <c r="B1626" s="226"/>
      <c r="C1626" s="226"/>
      <c r="D1626" s="136">
        <v>42810</v>
      </c>
      <c r="E1626" s="136">
        <v>42850</v>
      </c>
      <c r="F1626" s="136">
        <v>42850</v>
      </c>
      <c r="G1626" s="25">
        <f t="shared" si="88"/>
        <v>40</v>
      </c>
      <c r="H1626" s="373">
        <v>6432.84</v>
      </c>
      <c r="I1626" s="121">
        <f t="shared" si="89"/>
        <v>257313.6</v>
      </c>
      <c r="J1626" s="16"/>
    </row>
    <row r="1627" spans="1:10">
      <c r="A1627" s="23">
        <f t="shared" si="90"/>
        <v>1583</v>
      </c>
      <c r="B1627" s="226"/>
      <c r="C1627" s="226"/>
      <c r="D1627" s="136">
        <v>42810</v>
      </c>
      <c r="E1627" s="136">
        <v>42850</v>
      </c>
      <c r="F1627" s="136">
        <v>42850</v>
      </c>
      <c r="G1627" s="25">
        <f t="shared" si="88"/>
        <v>40</v>
      </c>
      <c r="H1627" s="373">
        <v>6393.83</v>
      </c>
      <c r="I1627" s="121">
        <f t="shared" si="89"/>
        <v>255753.2</v>
      </c>
      <c r="J1627" s="16"/>
    </row>
    <row r="1628" spans="1:10">
      <c r="A1628" s="23">
        <f t="shared" si="90"/>
        <v>1584</v>
      </c>
      <c r="B1628" s="226"/>
      <c r="C1628" s="226"/>
      <c r="D1628" s="136">
        <v>42810</v>
      </c>
      <c r="E1628" s="136">
        <v>42850</v>
      </c>
      <c r="F1628" s="136">
        <v>42850</v>
      </c>
      <c r="G1628" s="25">
        <f t="shared" si="88"/>
        <v>40</v>
      </c>
      <c r="H1628" s="373">
        <v>6505.14</v>
      </c>
      <c r="I1628" s="121">
        <f t="shared" si="89"/>
        <v>260205.6</v>
      </c>
      <c r="J1628" s="16"/>
    </row>
    <row r="1629" spans="1:10">
      <c r="A1629" s="23">
        <f t="shared" si="90"/>
        <v>1585</v>
      </c>
      <c r="B1629" s="226"/>
      <c r="C1629" s="226"/>
      <c r="D1629" s="136">
        <v>42810</v>
      </c>
      <c r="E1629" s="136">
        <v>42850</v>
      </c>
      <c r="F1629" s="136">
        <v>42850</v>
      </c>
      <c r="G1629" s="25">
        <f t="shared" si="88"/>
        <v>40</v>
      </c>
      <c r="H1629" s="373">
        <v>6902.88</v>
      </c>
      <c r="I1629" s="121">
        <f t="shared" si="89"/>
        <v>276115.20000000001</v>
      </c>
      <c r="J1629" s="16"/>
    </row>
    <row r="1630" spans="1:10">
      <c r="A1630" s="23">
        <f t="shared" si="90"/>
        <v>1586</v>
      </c>
      <c r="B1630" s="226"/>
      <c r="C1630" s="226"/>
      <c r="D1630" s="136">
        <v>42811</v>
      </c>
      <c r="E1630" s="136">
        <v>42850</v>
      </c>
      <c r="F1630" s="136">
        <v>42850</v>
      </c>
      <c r="G1630" s="25">
        <f t="shared" si="88"/>
        <v>39</v>
      </c>
      <c r="H1630" s="373">
        <v>9129.67</v>
      </c>
      <c r="I1630" s="121">
        <f t="shared" si="89"/>
        <v>356057.13</v>
      </c>
      <c r="J1630" s="16"/>
    </row>
    <row r="1631" spans="1:10">
      <c r="A1631" s="23">
        <f t="shared" si="90"/>
        <v>1587</v>
      </c>
      <c r="B1631" s="226"/>
      <c r="C1631" s="226"/>
      <c r="D1631" s="136">
        <v>42812</v>
      </c>
      <c r="E1631" s="136">
        <v>42850</v>
      </c>
      <c r="F1631" s="136">
        <v>42850</v>
      </c>
      <c r="G1631" s="25">
        <f t="shared" si="88"/>
        <v>38</v>
      </c>
      <c r="H1631" s="373">
        <v>14894.69</v>
      </c>
      <c r="I1631" s="121">
        <f t="shared" si="89"/>
        <v>565998.22</v>
      </c>
      <c r="J1631" s="16"/>
    </row>
    <row r="1632" spans="1:10">
      <c r="A1632" s="23">
        <f t="shared" si="90"/>
        <v>1588</v>
      </c>
      <c r="B1632" s="226"/>
      <c r="C1632" s="226"/>
      <c r="D1632" s="136">
        <v>42812</v>
      </c>
      <c r="E1632" s="136">
        <v>42850</v>
      </c>
      <c r="F1632" s="136">
        <v>42850</v>
      </c>
      <c r="G1632" s="25">
        <f t="shared" si="88"/>
        <v>38</v>
      </c>
      <c r="H1632" s="373">
        <v>14959.48</v>
      </c>
      <c r="I1632" s="121">
        <f t="shared" si="89"/>
        <v>568460.24</v>
      </c>
      <c r="J1632" s="16"/>
    </row>
    <row r="1633" spans="1:10">
      <c r="A1633" s="23">
        <f t="shared" si="90"/>
        <v>1589</v>
      </c>
      <c r="B1633" s="226"/>
      <c r="C1633" s="226"/>
      <c r="D1633" s="136">
        <v>42813</v>
      </c>
      <c r="E1633" s="136">
        <v>42850</v>
      </c>
      <c r="F1633" s="136">
        <v>42850</v>
      </c>
      <c r="G1633" s="25">
        <f t="shared" si="88"/>
        <v>37</v>
      </c>
      <c r="H1633" s="373">
        <v>14862.53</v>
      </c>
      <c r="I1633" s="121">
        <f t="shared" si="89"/>
        <v>549913.61</v>
      </c>
      <c r="J1633" s="16"/>
    </row>
    <row r="1634" spans="1:10">
      <c r="A1634" s="23">
        <f t="shared" si="90"/>
        <v>1590</v>
      </c>
      <c r="B1634" s="226"/>
      <c r="C1634" s="226"/>
      <c r="D1634" s="136">
        <v>42813</v>
      </c>
      <c r="E1634" s="136">
        <v>42850</v>
      </c>
      <c r="F1634" s="136">
        <v>42850</v>
      </c>
      <c r="G1634" s="25">
        <f t="shared" si="88"/>
        <v>37</v>
      </c>
      <c r="H1634" s="373">
        <v>15127.66</v>
      </c>
      <c r="I1634" s="121">
        <f t="shared" si="89"/>
        <v>559723.42000000004</v>
      </c>
      <c r="J1634" s="16"/>
    </row>
    <row r="1635" spans="1:10">
      <c r="A1635" s="23">
        <f t="shared" si="90"/>
        <v>1591</v>
      </c>
      <c r="B1635" s="226"/>
      <c r="C1635" s="226"/>
      <c r="D1635" s="136">
        <v>42813</v>
      </c>
      <c r="E1635" s="136">
        <v>42850</v>
      </c>
      <c r="F1635" s="136">
        <v>42850</v>
      </c>
      <c r="G1635" s="25">
        <f t="shared" si="88"/>
        <v>37</v>
      </c>
      <c r="H1635" s="373">
        <v>15312.38</v>
      </c>
      <c r="I1635" s="121">
        <f t="shared" si="89"/>
        <v>566558.06000000006</v>
      </c>
      <c r="J1635" s="16"/>
    </row>
    <row r="1636" spans="1:10">
      <c r="A1636" s="23">
        <f t="shared" si="90"/>
        <v>1592</v>
      </c>
      <c r="B1636" s="226"/>
      <c r="C1636" s="226"/>
      <c r="D1636" s="136">
        <v>42814</v>
      </c>
      <c r="E1636" s="136">
        <v>42850</v>
      </c>
      <c r="F1636" s="136">
        <v>42850</v>
      </c>
      <c r="G1636" s="25">
        <f t="shared" si="88"/>
        <v>36</v>
      </c>
      <c r="H1636" s="373">
        <v>15692.84</v>
      </c>
      <c r="I1636" s="121">
        <f t="shared" si="89"/>
        <v>564942.24</v>
      </c>
      <c r="J1636" s="16"/>
    </row>
    <row r="1637" spans="1:10">
      <c r="A1637" s="23">
        <f t="shared" si="90"/>
        <v>1593</v>
      </c>
      <c r="B1637" s="226"/>
      <c r="C1637" s="226"/>
      <c r="D1637" s="136">
        <v>42814</v>
      </c>
      <c r="E1637" s="136">
        <v>42850</v>
      </c>
      <c r="F1637" s="136">
        <v>42850</v>
      </c>
      <c r="G1637" s="25">
        <f t="shared" si="88"/>
        <v>36</v>
      </c>
      <c r="H1637" s="373">
        <v>14874.93</v>
      </c>
      <c r="I1637" s="121">
        <f t="shared" si="89"/>
        <v>535497.48</v>
      </c>
      <c r="J1637" s="16"/>
    </row>
    <row r="1638" spans="1:10">
      <c r="A1638" s="23">
        <f t="shared" si="90"/>
        <v>1594</v>
      </c>
      <c r="B1638" s="226"/>
      <c r="C1638" s="226"/>
      <c r="D1638" s="136">
        <v>42814</v>
      </c>
      <c r="E1638" s="136">
        <v>42850</v>
      </c>
      <c r="F1638" s="136">
        <v>42850</v>
      </c>
      <c r="G1638" s="25">
        <f t="shared" si="88"/>
        <v>36</v>
      </c>
      <c r="H1638" s="373">
        <v>14797.74</v>
      </c>
      <c r="I1638" s="121">
        <f t="shared" si="89"/>
        <v>532718.64</v>
      </c>
      <c r="J1638" s="16"/>
    </row>
    <row r="1639" spans="1:10">
      <c r="A1639" s="23">
        <f t="shared" si="90"/>
        <v>1595</v>
      </c>
      <c r="B1639" s="226"/>
      <c r="C1639" s="226"/>
      <c r="D1639" s="136">
        <v>42814</v>
      </c>
      <c r="E1639" s="136">
        <v>42850</v>
      </c>
      <c r="F1639" s="136">
        <v>42850</v>
      </c>
      <c r="G1639" s="25">
        <f t="shared" si="88"/>
        <v>36</v>
      </c>
      <c r="H1639" s="373">
        <v>14757.3</v>
      </c>
      <c r="I1639" s="121">
        <f t="shared" si="89"/>
        <v>531262.80000000005</v>
      </c>
      <c r="J1639" s="16"/>
    </row>
    <row r="1640" spans="1:10">
      <c r="A1640" s="23">
        <f t="shared" si="90"/>
        <v>1596</v>
      </c>
      <c r="B1640" s="226"/>
      <c r="C1640" s="226"/>
      <c r="D1640" s="136">
        <v>42814</v>
      </c>
      <c r="E1640" s="136">
        <v>42850</v>
      </c>
      <c r="F1640" s="136">
        <v>42850</v>
      </c>
      <c r="G1640" s="25">
        <f t="shared" ref="G1640:G1698" si="91">F1640-D1640</f>
        <v>36</v>
      </c>
      <c r="H1640" s="373">
        <v>15214.96</v>
      </c>
      <c r="I1640" s="121">
        <f t="shared" ref="I1640:I1698" si="92">ROUND(G1640*H1640,2)</f>
        <v>547738.56000000006</v>
      </c>
      <c r="J1640" s="16"/>
    </row>
    <row r="1641" spans="1:10">
      <c r="A1641" s="23">
        <f t="shared" ref="A1641:A1699" si="93">A1640+1</f>
        <v>1597</v>
      </c>
      <c r="B1641" s="226"/>
      <c r="C1641" s="226"/>
      <c r="D1641" s="136">
        <v>42814</v>
      </c>
      <c r="E1641" s="136">
        <v>42850</v>
      </c>
      <c r="F1641" s="136">
        <v>42850</v>
      </c>
      <c r="G1641" s="25">
        <f t="shared" si="91"/>
        <v>36</v>
      </c>
      <c r="H1641" s="373">
        <v>13605.8</v>
      </c>
      <c r="I1641" s="121">
        <f t="shared" si="92"/>
        <v>489808.8</v>
      </c>
      <c r="J1641" s="16"/>
    </row>
    <row r="1642" spans="1:10">
      <c r="A1642" s="23">
        <f t="shared" si="93"/>
        <v>1598</v>
      </c>
      <c r="B1642" s="226"/>
      <c r="C1642" s="226"/>
      <c r="D1642" s="136">
        <v>42814</v>
      </c>
      <c r="E1642" s="136">
        <v>42850</v>
      </c>
      <c r="F1642" s="136">
        <v>42850</v>
      </c>
      <c r="G1642" s="25">
        <f t="shared" si="91"/>
        <v>36</v>
      </c>
      <c r="H1642" s="373">
        <v>5129.24</v>
      </c>
      <c r="I1642" s="121">
        <f t="shared" si="92"/>
        <v>184652.64</v>
      </c>
      <c r="J1642" s="16"/>
    </row>
    <row r="1643" spans="1:10">
      <c r="A1643" s="23">
        <f t="shared" si="93"/>
        <v>1599</v>
      </c>
      <c r="B1643" s="226"/>
      <c r="C1643" s="226"/>
      <c r="D1643" s="136">
        <v>42814</v>
      </c>
      <c r="E1643" s="136">
        <v>42850</v>
      </c>
      <c r="F1643" s="136">
        <v>42850</v>
      </c>
      <c r="G1643" s="25">
        <f t="shared" si="91"/>
        <v>36</v>
      </c>
      <c r="H1643" s="373">
        <v>5332.73</v>
      </c>
      <c r="I1643" s="121">
        <f t="shared" si="92"/>
        <v>191978.28</v>
      </c>
      <c r="J1643" s="16"/>
    </row>
    <row r="1644" spans="1:10">
      <c r="A1644" s="23">
        <f t="shared" si="93"/>
        <v>1600</v>
      </c>
      <c r="B1644" s="226"/>
      <c r="C1644" s="226"/>
      <c r="D1644" s="136">
        <v>42814</v>
      </c>
      <c r="E1644" s="136">
        <v>42850</v>
      </c>
      <c r="F1644" s="136">
        <v>42850</v>
      </c>
      <c r="G1644" s="25">
        <f t="shared" si="91"/>
        <v>36</v>
      </c>
      <c r="H1644" s="373">
        <v>5019.42</v>
      </c>
      <c r="I1644" s="121">
        <f t="shared" si="92"/>
        <v>180699.12</v>
      </c>
      <c r="J1644" s="16"/>
    </row>
    <row r="1645" spans="1:10">
      <c r="A1645" s="23">
        <f t="shared" si="93"/>
        <v>1601</v>
      </c>
      <c r="B1645" s="226"/>
      <c r="C1645" s="226"/>
      <c r="D1645" s="136">
        <v>42814</v>
      </c>
      <c r="E1645" s="136">
        <v>42850</v>
      </c>
      <c r="F1645" s="136">
        <v>42850</v>
      </c>
      <c r="G1645" s="25">
        <f t="shared" si="91"/>
        <v>36</v>
      </c>
      <c r="H1645" s="373">
        <v>7124.12</v>
      </c>
      <c r="I1645" s="121">
        <f t="shared" si="92"/>
        <v>256468.32</v>
      </c>
      <c r="J1645" s="16"/>
    </row>
    <row r="1646" spans="1:10">
      <c r="A1646" s="23">
        <f t="shared" si="93"/>
        <v>1602</v>
      </c>
      <c r="B1646" s="226"/>
      <c r="C1646" s="226"/>
      <c r="D1646" s="136">
        <v>42814</v>
      </c>
      <c r="E1646" s="136">
        <v>42850</v>
      </c>
      <c r="F1646" s="136">
        <v>42850</v>
      </c>
      <c r="G1646" s="25">
        <f t="shared" si="91"/>
        <v>36</v>
      </c>
      <c r="H1646" s="373">
        <v>7474.74</v>
      </c>
      <c r="I1646" s="121">
        <f t="shared" si="92"/>
        <v>269090.64</v>
      </c>
      <c r="J1646" s="16"/>
    </row>
    <row r="1647" spans="1:10">
      <c r="A1647" s="23">
        <f t="shared" si="93"/>
        <v>1603</v>
      </c>
      <c r="B1647" s="226"/>
      <c r="C1647" s="226"/>
      <c r="D1647" s="136">
        <v>42814</v>
      </c>
      <c r="E1647" s="136">
        <v>42850</v>
      </c>
      <c r="F1647" s="136">
        <v>42850</v>
      </c>
      <c r="G1647" s="25">
        <f t="shared" si="91"/>
        <v>36</v>
      </c>
      <c r="H1647" s="373">
        <v>7821.06</v>
      </c>
      <c r="I1647" s="121">
        <f t="shared" si="92"/>
        <v>281558.15999999997</v>
      </c>
      <c r="J1647" s="16"/>
    </row>
    <row r="1648" spans="1:10">
      <c r="A1648" s="23">
        <f t="shared" si="93"/>
        <v>1604</v>
      </c>
      <c r="B1648" s="226"/>
      <c r="C1648" s="226"/>
      <c r="D1648" s="136">
        <v>42814</v>
      </c>
      <c r="E1648" s="136">
        <v>42850</v>
      </c>
      <c r="F1648" s="136">
        <v>42850</v>
      </c>
      <c r="G1648" s="25">
        <f t="shared" si="91"/>
        <v>36</v>
      </c>
      <c r="H1648" s="373">
        <v>7619.04</v>
      </c>
      <c r="I1648" s="121">
        <f t="shared" si="92"/>
        <v>274285.44</v>
      </c>
      <c r="J1648" s="16"/>
    </row>
    <row r="1649" spans="1:10">
      <c r="A1649" s="23">
        <f t="shared" si="93"/>
        <v>1605</v>
      </c>
      <c r="B1649" s="226"/>
      <c r="C1649" s="226"/>
      <c r="D1649" s="136">
        <v>42814</v>
      </c>
      <c r="E1649" s="136">
        <v>42850</v>
      </c>
      <c r="F1649" s="136">
        <v>42850</v>
      </c>
      <c r="G1649" s="25">
        <f t="shared" si="91"/>
        <v>36</v>
      </c>
      <c r="H1649" s="373">
        <v>7599.8</v>
      </c>
      <c r="I1649" s="121">
        <f t="shared" si="92"/>
        <v>273592.8</v>
      </c>
      <c r="J1649" s="16"/>
    </row>
    <row r="1650" spans="1:10">
      <c r="A1650" s="23">
        <f t="shared" si="93"/>
        <v>1606</v>
      </c>
      <c r="B1650" s="226"/>
      <c r="C1650" s="226"/>
      <c r="D1650" s="136">
        <v>42814</v>
      </c>
      <c r="E1650" s="136">
        <v>42850</v>
      </c>
      <c r="F1650" s="136">
        <v>42850</v>
      </c>
      <c r="G1650" s="25">
        <f t="shared" si="91"/>
        <v>36</v>
      </c>
      <c r="H1650" s="373">
        <v>7705.62</v>
      </c>
      <c r="I1650" s="121">
        <f t="shared" si="92"/>
        <v>277402.32</v>
      </c>
      <c r="J1650" s="16"/>
    </row>
    <row r="1651" spans="1:10">
      <c r="A1651" s="23">
        <f t="shared" si="93"/>
        <v>1607</v>
      </c>
      <c r="B1651" s="226"/>
      <c r="C1651" s="226"/>
      <c r="D1651" s="136">
        <v>42815</v>
      </c>
      <c r="E1651" s="136">
        <v>42850</v>
      </c>
      <c r="F1651" s="136">
        <v>42850</v>
      </c>
      <c r="G1651" s="25">
        <f t="shared" si="91"/>
        <v>35</v>
      </c>
      <c r="H1651" s="373">
        <v>5943.01</v>
      </c>
      <c r="I1651" s="121">
        <f t="shared" si="92"/>
        <v>208005.35</v>
      </c>
      <c r="J1651" s="16"/>
    </row>
    <row r="1652" spans="1:10">
      <c r="A1652" s="23">
        <f t="shared" si="93"/>
        <v>1608</v>
      </c>
      <c r="B1652" s="226"/>
      <c r="C1652" s="226"/>
      <c r="D1652" s="136">
        <v>42815</v>
      </c>
      <c r="E1652" s="136">
        <v>42850</v>
      </c>
      <c r="F1652" s="136">
        <v>42850</v>
      </c>
      <c r="G1652" s="25">
        <f t="shared" si="91"/>
        <v>35</v>
      </c>
      <c r="H1652" s="373">
        <v>5113.09</v>
      </c>
      <c r="I1652" s="121">
        <f t="shared" si="92"/>
        <v>178958.15</v>
      </c>
      <c r="J1652" s="16"/>
    </row>
    <row r="1653" spans="1:10">
      <c r="A1653" s="23">
        <f t="shared" si="93"/>
        <v>1609</v>
      </c>
      <c r="B1653" s="226"/>
      <c r="C1653" s="226"/>
      <c r="D1653" s="136">
        <v>42815</v>
      </c>
      <c r="E1653" s="136">
        <v>42850</v>
      </c>
      <c r="F1653" s="136">
        <v>42850</v>
      </c>
      <c r="G1653" s="25">
        <f t="shared" si="91"/>
        <v>35</v>
      </c>
      <c r="H1653" s="373">
        <v>6772.48</v>
      </c>
      <c r="I1653" s="121">
        <f t="shared" si="92"/>
        <v>237036.79999999999</v>
      </c>
      <c r="J1653" s="16"/>
    </row>
    <row r="1654" spans="1:10">
      <c r="A1654" s="23">
        <f t="shared" si="93"/>
        <v>1610</v>
      </c>
      <c r="B1654" s="226"/>
      <c r="C1654" s="226"/>
      <c r="D1654" s="136">
        <v>42815</v>
      </c>
      <c r="E1654" s="136">
        <v>42850</v>
      </c>
      <c r="F1654" s="136">
        <v>42850</v>
      </c>
      <c r="G1654" s="25">
        <f t="shared" si="91"/>
        <v>35</v>
      </c>
      <c r="H1654" s="373">
        <v>6564.91</v>
      </c>
      <c r="I1654" s="121">
        <f t="shared" si="92"/>
        <v>229771.85</v>
      </c>
      <c r="J1654" s="16"/>
    </row>
    <row r="1655" spans="1:10">
      <c r="A1655" s="23">
        <f t="shared" si="93"/>
        <v>1611</v>
      </c>
      <c r="B1655" s="226"/>
      <c r="C1655" s="226"/>
      <c r="D1655" s="136">
        <v>42815</v>
      </c>
      <c r="E1655" s="136">
        <v>42850</v>
      </c>
      <c r="F1655" s="136">
        <v>42850</v>
      </c>
      <c r="G1655" s="25">
        <f t="shared" si="91"/>
        <v>35</v>
      </c>
      <c r="H1655" s="373">
        <v>6630.03</v>
      </c>
      <c r="I1655" s="121">
        <f t="shared" si="92"/>
        <v>232051.05</v>
      </c>
      <c r="J1655" s="16"/>
    </row>
    <row r="1656" spans="1:10">
      <c r="A1656" s="23">
        <f t="shared" si="93"/>
        <v>1612</v>
      </c>
      <c r="B1656" s="226"/>
      <c r="C1656" s="226"/>
      <c r="D1656" s="136">
        <v>42815</v>
      </c>
      <c r="E1656" s="136">
        <v>42850</v>
      </c>
      <c r="F1656" s="136">
        <v>42850</v>
      </c>
      <c r="G1656" s="25">
        <f t="shared" si="91"/>
        <v>35</v>
      </c>
      <c r="H1656" s="373">
        <v>6841.67</v>
      </c>
      <c r="I1656" s="121">
        <f t="shared" si="92"/>
        <v>239458.45</v>
      </c>
      <c r="J1656" s="16"/>
    </row>
    <row r="1657" spans="1:10">
      <c r="A1657" s="23">
        <f t="shared" si="93"/>
        <v>1613</v>
      </c>
      <c r="B1657" s="226"/>
      <c r="C1657" s="226"/>
      <c r="D1657" s="136">
        <v>42815</v>
      </c>
      <c r="E1657" s="136">
        <v>42850</v>
      </c>
      <c r="F1657" s="136">
        <v>42850</v>
      </c>
      <c r="G1657" s="25">
        <f t="shared" si="91"/>
        <v>35</v>
      </c>
      <c r="H1657" s="373">
        <v>6919.73</v>
      </c>
      <c r="I1657" s="121">
        <f t="shared" si="92"/>
        <v>242190.55</v>
      </c>
      <c r="J1657" s="16"/>
    </row>
    <row r="1658" spans="1:10">
      <c r="A1658" s="23">
        <f t="shared" si="93"/>
        <v>1614</v>
      </c>
      <c r="B1658" s="226"/>
      <c r="C1658" s="226"/>
      <c r="D1658" s="136">
        <v>42815</v>
      </c>
      <c r="E1658" s="136">
        <v>42850</v>
      </c>
      <c r="F1658" s="136">
        <v>42850</v>
      </c>
      <c r="G1658" s="25">
        <f t="shared" si="91"/>
        <v>35</v>
      </c>
      <c r="H1658" s="373">
        <v>6630.03</v>
      </c>
      <c r="I1658" s="121">
        <f t="shared" si="92"/>
        <v>232051.05</v>
      </c>
      <c r="J1658" s="16"/>
    </row>
    <row r="1659" spans="1:10">
      <c r="A1659" s="23">
        <f t="shared" si="93"/>
        <v>1615</v>
      </c>
      <c r="B1659" s="226"/>
      <c r="C1659" s="226"/>
      <c r="D1659" s="136">
        <v>42815</v>
      </c>
      <c r="E1659" s="136">
        <v>42850</v>
      </c>
      <c r="F1659" s="136">
        <v>42850</v>
      </c>
      <c r="G1659" s="25">
        <f t="shared" si="91"/>
        <v>35</v>
      </c>
      <c r="H1659" s="373">
        <v>6630.03</v>
      </c>
      <c r="I1659" s="121">
        <f t="shared" si="92"/>
        <v>232051.05</v>
      </c>
      <c r="J1659" s="16"/>
    </row>
    <row r="1660" spans="1:10">
      <c r="A1660" s="23">
        <f t="shared" si="93"/>
        <v>1616</v>
      </c>
      <c r="B1660" s="226"/>
      <c r="C1660" s="226"/>
      <c r="D1660" s="136">
        <v>42815</v>
      </c>
      <c r="E1660" s="136">
        <v>42850</v>
      </c>
      <c r="F1660" s="136">
        <v>42850</v>
      </c>
      <c r="G1660" s="25">
        <f t="shared" si="91"/>
        <v>35</v>
      </c>
      <c r="H1660" s="373">
        <v>6491.65</v>
      </c>
      <c r="I1660" s="121">
        <f t="shared" si="92"/>
        <v>227207.75</v>
      </c>
      <c r="J1660" s="16"/>
    </row>
    <row r="1661" spans="1:10">
      <c r="A1661" s="23">
        <f t="shared" si="93"/>
        <v>1617</v>
      </c>
      <c r="B1661" s="226"/>
      <c r="C1661" s="226"/>
      <c r="D1661" s="136">
        <v>42815</v>
      </c>
      <c r="E1661" s="136">
        <v>42850</v>
      </c>
      <c r="F1661" s="136">
        <v>42850</v>
      </c>
      <c r="G1661" s="25">
        <f t="shared" si="91"/>
        <v>35</v>
      </c>
      <c r="H1661" s="373">
        <v>6556.77</v>
      </c>
      <c r="I1661" s="121">
        <f t="shared" si="92"/>
        <v>229486.95</v>
      </c>
      <c r="J1661" s="16"/>
    </row>
    <row r="1662" spans="1:10">
      <c r="A1662" s="23">
        <f t="shared" si="93"/>
        <v>1618</v>
      </c>
      <c r="B1662" s="226"/>
      <c r="C1662" s="226"/>
      <c r="D1662" s="136">
        <v>42815</v>
      </c>
      <c r="E1662" s="136">
        <v>42850</v>
      </c>
      <c r="F1662" s="136">
        <v>42850</v>
      </c>
      <c r="G1662" s="25">
        <f t="shared" si="91"/>
        <v>35</v>
      </c>
      <c r="H1662" s="373">
        <v>6772.48</v>
      </c>
      <c r="I1662" s="121">
        <f t="shared" si="92"/>
        <v>237036.79999999999</v>
      </c>
      <c r="J1662" s="16"/>
    </row>
    <row r="1663" spans="1:10">
      <c r="A1663" s="23">
        <f t="shared" si="93"/>
        <v>1619</v>
      </c>
      <c r="B1663" s="226"/>
      <c r="C1663" s="226"/>
      <c r="D1663" s="136">
        <v>42815</v>
      </c>
      <c r="E1663" s="136">
        <v>42850</v>
      </c>
      <c r="F1663" s="136">
        <v>42850</v>
      </c>
      <c r="G1663" s="25">
        <f t="shared" si="91"/>
        <v>35</v>
      </c>
      <c r="H1663" s="373">
        <v>7782.58</v>
      </c>
      <c r="I1663" s="121">
        <f t="shared" si="92"/>
        <v>272390.3</v>
      </c>
      <c r="J1663" s="16"/>
    </row>
    <row r="1664" spans="1:10">
      <c r="A1664" s="23">
        <f t="shared" si="93"/>
        <v>1620</v>
      </c>
      <c r="B1664" s="226"/>
      <c r="C1664" s="226"/>
      <c r="D1664" s="136">
        <v>42815</v>
      </c>
      <c r="E1664" s="136">
        <v>42850</v>
      </c>
      <c r="F1664" s="136">
        <v>42850</v>
      </c>
      <c r="G1664" s="25">
        <f t="shared" si="91"/>
        <v>35</v>
      </c>
      <c r="H1664" s="373">
        <v>7570.94</v>
      </c>
      <c r="I1664" s="121">
        <f t="shared" si="92"/>
        <v>264982.90000000002</v>
      </c>
      <c r="J1664" s="16"/>
    </row>
    <row r="1665" spans="1:10">
      <c r="A1665" s="23">
        <f t="shared" si="93"/>
        <v>1621</v>
      </c>
      <c r="B1665" s="226"/>
      <c r="C1665" s="226"/>
      <c r="D1665" s="136">
        <v>42816</v>
      </c>
      <c r="E1665" s="136">
        <v>42850</v>
      </c>
      <c r="F1665" s="136">
        <v>42850</v>
      </c>
      <c r="G1665" s="25">
        <f t="shared" si="91"/>
        <v>34</v>
      </c>
      <c r="H1665" s="373">
        <v>8707.34</v>
      </c>
      <c r="I1665" s="121">
        <f t="shared" si="92"/>
        <v>296049.56</v>
      </c>
      <c r="J1665" s="16"/>
    </row>
    <row r="1666" spans="1:10">
      <c r="A1666" s="23">
        <f t="shared" si="93"/>
        <v>1622</v>
      </c>
      <c r="B1666" s="226"/>
      <c r="C1666" s="226"/>
      <c r="D1666" s="136">
        <v>42817</v>
      </c>
      <c r="E1666" s="136">
        <v>42850</v>
      </c>
      <c r="F1666" s="136">
        <v>42850</v>
      </c>
      <c r="G1666" s="25">
        <f t="shared" si="91"/>
        <v>33</v>
      </c>
      <c r="H1666" s="373">
        <v>14608.42</v>
      </c>
      <c r="I1666" s="121">
        <f t="shared" si="92"/>
        <v>482077.86</v>
      </c>
      <c r="J1666" s="16"/>
    </row>
    <row r="1667" spans="1:10">
      <c r="A1667" s="23">
        <f t="shared" si="93"/>
        <v>1623</v>
      </c>
      <c r="B1667" s="226"/>
      <c r="C1667" s="226"/>
      <c r="D1667" s="136">
        <v>42817</v>
      </c>
      <c r="E1667" s="136">
        <v>42850</v>
      </c>
      <c r="F1667" s="136">
        <v>42850</v>
      </c>
      <c r="G1667" s="25">
        <f t="shared" si="91"/>
        <v>33</v>
      </c>
      <c r="H1667" s="373">
        <v>15195.21</v>
      </c>
      <c r="I1667" s="121">
        <f t="shared" si="92"/>
        <v>501441.93</v>
      </c>
      <c r="J1667" s="16"/>
    </row>
    <row r="1668" spans="1:10">
      <c r="A1668" s="23">
        <f t="shared" si="93"/>
        <v>1624</v>
      </c>
      <c r="B1668" s="226"/>
      <c r="C1668" s="226"/>
      <c r="D1668" s="136">
        <v>42817</v>
      </c>
      <c r="E1668" s="136">
        <v>42850</v>
      </c>
      <c r="F1668" s="136">
        <v>42850</v>
      </c>
      <c r="G1668" s="25">
        <f t="shared" si="91"/>
        <v>33</v>
      </c>
      <c r="H1668" s="373">
        <v>7055.75</v>
      </c>
      <c r="I1668" s="121">
        <f t="shared" si="92"/>
        <v>232839.75</v>
      </c>
      <c r="J1668" s="16"/>
    </row>
    <row r="1669" spans="1:10">
      <c r="A1669" s="23">
        <f t="shared" si="93"/>
        <v>1625</v>
      </c>
      <c r="B1669" s="226"/>
      <c r="C1669" s="226"/>
      <c r="D1669" s="136">
        <v>42817</v>
      </c>
      <c r="E1669" s="136">
        <v>42850</v>
      </c>
      <c r="F1669" s="136">
        <v>42850</v>
      </c>
      <c r="G1669" s="25">
        <f t="shared" si="91"/>
        <v>33</v>
      </c>
      <c r="H1669" s="373">
        <v>6869.39</v>
      </c>
      <c r="I1669" s="121">
        <f t="shared" si="92"/>
        <v>226689.87</v>
      </c>
      <c r="J1669" s="16"/>
    </row>
    <row r="1670" spans="1:10">
      <c r="A1670" s="23">
        <f t="shared" si="93"/>
        <v>1626</v>
      </c>
      <c r="B1670" s="226"/>
      <c r="C1670" s="226"/>
      <c r="D1670" s="136">
        <v>42817</v>
      </c>
      <c r="E1670" s="136">
        <v>42850</v>
      </c>
      <c r="F1670" s="136">
        <v>42850</v>
      </c>
      <c r="G1670" s="25">
        <f t="shared" si="91"/>
        <v>33</v>
      </c>
      <c r="H1670" s="373">
        <v>6902.88</v>
      </c>
      <c r="I1670" s="121">
        <f t="shared" si="92"/>
        <v>227795.04</v>
      </c>
      <c r="J1670" s="16"/>
    </row>
    <row r="1671" spans="1:10">
      <c r="A1671" s="23">
        <f t="shared" si="93"/>
        <v>1627</v>
      </c>
      <c r="B1671" s="226"/>
      <c r="C1671" s="226"/>
      <c r="D1671" s="136">
        <v>42817</v>
      </c>
      <c r="E1671" s="136">
        <v>42850</v>
      </c>
      <c r="F1671" s="136">
        <v>42850</v>
      </c>
      <c r="G1671" s="25">
        <f t="shared" si="91"/>
        <v>33</v>
      </c>
      <c r="H1671" s="373">
        <v>6673.77</v>
      </c>
      <c r="I1671" s="121">
        <f t="shared" si="92"/>
        <v>220234.41</v>
      </c>
      <c r="J1671" s="16"/>
    </row>
    <row r="1672" spans="1:10">
      <c r="A1672" s="23">
        <f t="shared" si="93"/>
        <v>1628</v>
      </c>
      <c r="B1672" s="226"/>
      <c r="C1672" s="226"/>
      <c r="D1672" s="136">
        <v>42817</v>
      </c>
      <c r="E1672" s="136">
        <v>42850</v>
      </c>
      <c r="F1672" s="136">
        <v>42850</v>
      </c>
      <c r="G1672" s="25">
        <f t="shared" si="91"/>
        <v>33</v>
      </c>
      <c r="H1672" s="373">
        <v>7849.92</v>
      </c>
      <c r="I1672" s="121">
        <f t="shared" si="92"/>
        <v>259047.36</v>
      </c>
      <c r="J1672" s="16"/>
    </row>
    <row r="1673" spans="1:10">
      <c r="A1673" s="23">
        <f t="shared" si="93"/>
        <v>1629</v>
      </c>
      <c r="B1673" s="226"/>
      <c r="C1673" s="226"/>
      <c r="D1673" s="136">
        <v>42817</v>
      </c>
      <c r="E1673" s="136">
        <v>42850</v>
      </c>
      <c r="F1673" s="136">
        <v>42850</v>
      </c>
      <c r="G1673" s="25">
        <f t="shared" si="91"/>
        <v>33</v>
      </c>
      <c r="H1673" s="373">
        <v>7599.8</v>
      </c>
      <c r="I1673" s="121">
        <f t="shared" si="92"/>
        <v>250793.4</v>
      </c>
      <c r="J1673" s="16"/>
    </row>
    <row r="1674" spans="1:10">
      <c r="A1674" s="23">
        <f t="shared" si="93"/>
        <v>1630</v>
      </c>
      <c r="B1674" s="226"/>
      <c r="C1674" s="226"/>
      <c r="D1674" s="136">
        <v>42817</v>
      </c>
      <c r="E1674" s="136">
        <v>42850</v>
      </c>
      <c r="F1674" s="136">
        <v>42850</v>
      </c>
      <c r="G1674" s="25">
        <f t="shared" si="91"/>
        <v>33</v>
      </c>
      <c r="H1674" s="373">
        <v>7619.04</v>
      </c>
      <c r="I1674" s="121">
        <f t="shared" si="92"/>
        <v>251428.32</v>
      </c>
      <c r="J1674" s="16"/>
    </row>
    <row r="1675" spans="1:10">
      <c r="A1675" s="23">
        <f t="shared" si="93"/>
        <v>1631</v>
      </c>
      <c r="B1675" s="226"/>
      <c r="C1675" s="226"/>
      <c r="D1675" s="136">
        <v>42817</v>
      </c>
      <c r="E1675" s="136">
        <v>42850</v>
      </c>
      <c r="F1675" s="136">
        <v>42850</v>
      </c>
      <c r="G1675" s="25">
        <f t="shared" si="91"/>
        <v>33</v>
      </c>
      <c r="H1675" s="373">
        <v>7696</v>
      </c>
      <c r="I1675" s="121">
        <f t="shared" si="92"/>
        <v>253968</v>
      </c>
      <c r="J1675" s="16"/>
    </row>
    <row r="1676" spans="1:10">
      <c r="A1676" s="23">
        <f t="shared" si="93"/>
        <v>1632</v>
      </c>
      <c r="B1676" s="226"/>
      <c r="C1676" s="226"/>
      <c r="D1676" s="136">
        <v>42817</v>
      </c>
      <c r="E1676" s="136">
        <v>42850</v>
      </c>
      <c r="F1676" s="136">
        <v>42850</v>
      </c>
      <c r="G1676" s="25">
        <f t="shared" si="91"/>
        <v>33</v>
      </c>
      <c r="H1676" s="373">
        <v>7792.2</v>
      </c>
      <c r="I1676" s="121">
        <f t="shared" si="92"/>
        <v>257142.6</v>
      </c>
      <c r="J1676" s="16"/>
    </row>
    <row r="1677" spans="1:10">
      <c r="A1677" s="23">
        <f t="shared" si="93"/>
        <v>1633</v>
      </c>
      <c r="B1677" s="226"/>
      <c r="C1677" s="226"/>
      <c r="D1677" s="136">
        <v>42817</v>
      </c>
      <c r="E1677" s="136">
        <v>42850</v>
      </c>
      <c r="F1677" s="136">
        <v>42850</v>
      </c>
      <c r="G1677" s="25">
        <f t="shared" si="91"/>
        <v>33</v>
      </c>
      <c r="H1677" s="373">
        <v>7753.72</v>
      </c>
      <c r="I1677" s="121">
        <f t="shared" si="92"/>
        <v>255872.76</v>
      </c>
      <c r="J1677" s="16"/>
    </row>
    <row r="1678" spans="1:10">
      <c r="A1678" s="23">
        <f t="shared" si="93"/>
        <v>1634</v>
      </c>
      <c r="B1678" s="226"/>
      <c r="C1678" s="226"/>
      <c r="D1678" s="136">
        <v>42817</v>
      </c>
      <c r="E1678" s="136">
        <v>42850</v>
      </c>
      <c r="F1678" s="136">
        <v>42850</v>
      </c>
      <c r="G1678" s="25">
        <f t="shared" si="91"/>
        <v>33</v>
      </c>
      <c r="H1678" s="373">
        <v>7638.28</v>
      </c>
      <c r="I1678" s="121">
        <f t="shared" si="92"/>
        <v>252063.24</v>
      </c>
      <c r="J1678" s="16"/>
    </row>
    <row r="1679" spans="1:10">
      <c r="A1679" s="23">
        <f t="shared" si="93"/>
        <v>1635</v>
      </c>
      <c r="B1679" s="226"/>
      <c r="C1679" s="226"/>
      <c r="D1679" s="136">
        <v>42818</v>
      </c>
      <c r="E1679" s="136">
        <v>42850</v>
      </c>
      <c r="F1679" s="136">
        <v>42850</v>
      </c>
      <c r="G1679" s="25">
        <f t="shared" si="91"/>
        <v>32</v>
      </c>
      <c r="H1679" s="373">
        <v>15346.84</v>
      </c>
      <c r="I1679" s="121">
        <f t="shared" si="92"/>
        <v>491098.88</v>
      </c>
      <c r="J1679" s="16"/>
    </row>
    <row r="1680" spans="1:10">
      <c r="A1680" s="23">
        <f t="shared" si="93"/>
        <v>1636</v>
      </c>
      <c r="B1680" s="226"/>
      <c r="C1680" s="226"/>
      <c r="D1680" s="136">
        <v>42818</v>
      </c>
      <c r="E1680" s="136">
        <v>42850</v>
      </c>
      <c r="F1680" s="136">
        <v>42850</v>
      </c>
      <c r="G1680" s="25">
        <f t="shared" si="91"/>
        <v>32</v>
      </c>
      <c r="H1680" s="373">
        <v>14619.45</v>
      </c>
      <c r="I1680" s="121">
        <f t="shared" si="92"/>
        <v>467822.4</v>
      </c>
      <c r="J1680" s="16"/>
    </row>
    <row r="1681" spans="1:10">
      <c r="A1681" s="23">
        <f t="shared" si="93"/>
        <v>1637</v>
      </c>
      <c r="B1681" s="226"/>
      <c r="C1681" s="226"/>
      <c r="D1681" s="136">
        <v>42818</v>
      </c>
      <c r="E1681" s="136">
        <v>42850</v>
      </c>
      <c r="F1681" s="136">
        <v>42850</v>
      </c>
      <c r="G1681" s="25">
        <f t="shared" si="91"/>
        <v>32</v>
      </c>
      <c r="H1681" s="373">
        <v>15118.93</v>
      </c>
      <c r="I1681" s="121">
        <f t="shared" si="92"/>
        <v>483805.76</v>
      </c>
      <c r="J1681" s="16"/>
    </row>
    <row r="1682" spans="1:10">
      <c r="A1682" s="23">
        <f t="shared" si="93"/>
        <v>1638</v>
      </c>
      <c r="B1682" s="226"/>
      <c r="C1682" s="226"/>
      <c r="D1682" s="136">
        <v>42818</v>
      </c>
      <c r="E1682" s="136">
        <v>42850</v>
      </c>
      <c r="F1682" s="136">
        <v>42850</v>
      </c>
      <c r="G1682" s="25">
        <f t="shared" si="91"/>
        <v>32</v>
      </c>
      <c r="H1682" s="373">
        <v>8990.44</v>
      </c>
      <c r="I1682" s="121">
        <f t="shared" si="92"/>
        <v>287694.08000000002</v>
      </c>
      <c r="J1682" s="16"/>
    </row>
    <row r="1683" spans="1:10">
      <c r="A1683" s="23">
        <f t="shared" si="93"/>
        <v>1639</v>
      </c>
      <c r="B1683" s="226"/>
      <c r="C1683" s="226"/>
      <c r="D1683" s="136">
        <v>42818</v>
      </c>
      <c r="E1683" s="136">
        <v>42850</v>
      </c>
      <c r="F1683" s="136">
        <v>42850</v>
      </c>
      <c r="G1683" s="25">
        <f t="shared" si="91"/>
        <v>32</v>
      </c>
      <c r="H1683" s="373">
        <v>7676.76</v>
      </c>
      <c r="I1683" s="121">
        <f t="shared" si="92"/>
        <v>245656.32000000001</v>
      </c>
      <c r="J1683" s="16"/>
    </row>
    <row r="1684" spans="1:10">
      <c r="A1684" s="23">
        <f t="shared" si="93"/>
        <v>1640</v>
      </c>
      <c r="B1684" s="226"/>
      <c r="C1684" s="226"/>
      <c r="D1684" s="136">
        <v>42818</v>
      </c>
      <c r="E1684" s="136">
        <v>42850</v>
      </c>
      <c r="F1684" s="136">
        <v>42850</v>
      </c>
      <c r="G1684" s="25">
        <f t="shared" si="91"/>
        <v>32</v>
      </c>
      <c r="H1684" s="373">
        <v>7763.34</v>
      </c>
      <c r="I1684" s="121">
        <f t="shared" si="92"/>
        <v>248426.88</v>
      </c>
      <c r="J1684" s="16"/>
    </row>
    <row r="1685" spans="1:10">
      <c r="A1685" s="23">
        <f t="shared" si="93"/>
        <v>1641</v>
      </c>
      <c r="B1685" s="226"/>
      <c r="C1685" s="226"/>
      <c r="D1685" s="136">
        <v>42818</v>
      </c>
      <c r="E1685" s="136">
        <v>42850</v>
      </c>
      <c r="F1685" s="136">
        <v>42850</v>
      </c>
      <c r="G1685" s="25">
        <f t="shared" si="91"/>
        <v>32</v>
      </c>
      <c r="H1685" s="373">
        <v>7542.08</v>
      </c>
      <c r="I1685" s="121">
        <f t="shared" si="92"/>
        <v>241346.56</v>
      </c>
      <c r="J1685" s="16"/>
    </row>
    <row r="1686" spans="1:10">
      <c r="A1686" s="23">
        <f t="shared" si="93"/>
        <v>1642</v>
      </c>
      <c r="B1686" s="226"/>
      <c r="C1686" s="226"/>
      <c r="D1686" s="136">
        <v>42818</v>
      </c>
      <c r="E1686" s="136">
        <v>42850</v>
      </c>
      <c r="F1686" s="136">
        <v>42850</v>
      </c>
      <c r="G1686" s="25">
        <f t="shared" si="91"/>
        <v>32</v>
      </c>
      <c r="H1686" s="373">
        <v>7744.1</v>
      </c>
      <c r="I1686" s="121">
        <f t="shared" si="92"/>
        <v>247811.20000000001</v>
      </c>
      <c r="J1686" s="16"/>
    </row>
    <row r="1687" spans="1:10">
      <c r="A1687" s="23">
        <f t="shared" si="93"/>
        <v>1643</v>
      </c>
      <c r="B1687" s="226"/>
      <c r="C1687" s="226"/>
      <c r="D1687" s="136">
        <v>42821</v>
      </c>
      <c r="E1687" s="136">
        <v>42850</v>
      </c>
      <c r="F1687" s="136">
        <v>42850</v>
      </c>
      <c r="G1687" s="25">
        <f t="shared" si="91"/>
        <v>29</v>
      </c>
      <c r="H1687" s="373">
        <v>6496.67</v>
      </c>
      <c r="I1687" s="121">
        <f t="shared" si="92"/>
        <v>188403.43</v>
      </c>
      <c r="J1687" s="16"/>
    </row>
    <row r="1688" spans="1:10">
      <c r="A1688" s="23">
        <f t="shared" si="93"/>
        <v>1644</v>
      </c>
      <c r="B1688" s="226"/>
      <c r="C1688" s="226"/>
      <c r="D1688" s="136">
        <v>42821</v>
      </c>
      <c r="E1688" s="136">
        <v>42850</v>
      </c>
      <c r="F1688" s="136">
        <v>42850</v>
      </c>
      <c r="G1688" s="25">
        <f t="shared" si="91"/>
        <v>29</v>
      </c>
      <c r="H1688" s="373">
        <v>6404.08</v>
      </c>
      <c r="I1688" s="121">
        <f t="shared" si="92"/>
        <v>185718.32</v>
      </c>
      <c r="J1688" s="16"/>
    </row>
    <row r="1689" spans="1:10">
      <c r="A1689" s="23">
        <f t="shared" si="93"/>
        <v>1645</v>
      </c>
      <c r="B1689" s="226"/>
      <c r="C1689" s="226"/>
      <c r="D1689" s="136">
        <v>42821</v>
      </c>
      <c r="E1689" s="136">
        <v>42850</v>
      </c>
      <c r="F1689" s="136">
        <v>42850</v>
      </c>
      <c r="G1689" s="25">
        <f t="shared" si="91"/>
        <v>29</v>
      </c>
      <c r="H1689" s="373">
        <v>6495.88</v>
      </c>
      <c r="I1689" s="121">
        <f t="shared" si="92"/>
        <v>188380.52</v>
      </c>
      <c r="J1689" s="16"/>
    </row>
    <row r="1690" spans="1:10">
      <c r="A1690" s="23">
        <f t="shared" si="93"/>
        <v>1646</v>
      </c>
      <c r="B1690" s="226"/>
      <c r="C1690" s="226"/>
      <c r="D1690" s="136">
        <v>42821</v>
      </c>
      <c r="E1690" s="136">
        <v>42850</v>
      </c>
      <c r="F1690" s="136">
        <v>42850</v>
      </c>
      <c r="G1690" s="25">
        <f t="shared" si="91"/>
        <v>29</v>
      </c>
      <c r="H1690" s="373">
        <v>6335.91</v>
      </c>
      <c r="I1690" s="121">
        <f t="shared" si="92"/>
        <v>183741.39</v>
      </c>
      <c r="J1690" s="16"/>
    </row>
    <row r="1691" spans="1:10">
      <c r="A1691" s="23">
        <f>A1690+1</f>
        <v>1647</v>
      </c>
      <c r="B1691" s="226"/>
      <c r="C1691" s="226"/>
      <c r="D1691" s="136">
        <v>42821</v>
      </c>
      <c r="E1691" s="136">
        <v>42850</v>
      </c>
      <c r="F1691" s="136">
        <v>42850</v>
      </c>
      <c r="G1691" s="25">
        <f t="shared" si="91"/>
        <v>29</v>
      </c>
      <c r="H1691" s="373">
        <v>6388.71</v>
      </c>
      <c r="I1691" s="121">
        <f t="shared" si="92"/>
        <v>185272.59</v>
      </c>
      <c r="J1691" s="16"/>
    </row>
    <row r="1692" spans="1:10">
      <c r="A1692" s="23">
        <f t="shared" si="93"/>
        <v>1648</v>
      </c>
      <c r="B1692" s="226"/>
      <c r="C1692" s="226"/>
      <c r="D1692" s="136">
        <v>42821</v>
      </c>
      <c r="E1692" s="136">
        <v>42850</v>
      </c>
      <c r="F1692" s="136">
        <v>42850</v>
      </c>
      <c r="G1692" s="25">
        <f t="shared" si="91"/>
        <v>29</v>
      </c>
      <c r="H1692" s="373">
        <v>6480.12</v>
      </c>
      <c r="I1692" s="121">
        <f t="shared" si="92"/>
        <v>187923.48</v>
      </c>
      <c r="J1692" s="16"/>
    </row>
    <row r="1693" spans="1:10">
      <c r="A1693" s="23">
        <f t="shared" si="93"/>
        <v>1649</v>
      </c>
      <c r="B1693" s="226"/>
      <c r="C1693" s="226"/>
      <c r="D1693" s="136">
        <v>42821</v>
      </c>
      <c r="E1693" s="136">
        <v>42850</v>
      </c>
      <c r="F1693" s="136">
        <v>42850</v>
      </c>
      <c r="G1693" s="25">
        <f t="shared" si="91"/>
        <v>29</v>
      </c>
      <c r="H1693" s="373">
        <v>6311.88</v>
      </c>
      <c r="I1693" s="121">
        <f t="shared" si="92"/>
        <v>183044.52</v>
      </c>
      <c r="J1693" s="16"/>
    </row>
    <row r="1694" spans="1:10">
      <c r="A1694" s="23">
        <f t="shared" si="93"/>
        <v>1650</v>
      </c>
      <c r="B1694" s="226"/>
      <c r="C1694" s="226"/>
      <c r="D1694" s="136">
        <v>42821</v>
      </c>
      <c r="E1694" s="136">
        <v>42850</v>
      </c>
      <c r="F1694" s="136">
        <v>42850</v>
      </c>
      <c r="G1694" s="25">
        <f t="shared" si="91"/>
        <v>29</v>
      </c>
      <c r="H1694" s="373">
        <v>8367.6</v>
      </c>
      <c r="I1694" s="121">
        <f t="shared" si="92"/>
        <v>242660.4</v>
      </c>
      <c r="J1694" s="16"/>
    </row>
    <row r="1695" spans="1:10">
      <c r="A1695" s="23">
        <f t="shared" si="93"/>
        <v>1651</v>
      </c>
      <c r="B1695" s="226"/>
      <c r="C1695" s="226"/>
      <c r="D1695" s="136">
        <v>42821</v>
      </c>
      <c r="E1695" s="136">
        <v>42850</v>
      </c>
      <c r="F1695" s="136">
        <v>42850</v>
      </c>
      <c r="G1695" s="25">
        <f t="shared" si="91"/>
        <v>29</v>
      </c>
      <c r="H1695" s="373">
        <v>7305.12</v>
      </c>
      <c r="I1695" s="121">
        <f t="shared" si="92"/>
        <v>211848.48</v>
      </c>
      <c r="J1695" s="16"/>
    </row>
    <row r="1696" spans="1:10">
      <c r="A1696" s="23">
        <f t="shared" si="93"/>
        <v>1652</v>
      </c>
      <c r="B1696" s="226"/>
      <c r="C1696" s="226"/>
      <c r="D1696" s="136">
        <v>42821</v>
      </c>
      <c r="E1696" s="136">
        <v>42850</v>
      </c>
      <c r="F1696" s="136">
        <v>42850</v>
      </c>
      <c r="G1696" s="25">
        <f t="shared" si="91"/>
        <v>29</v>
      </c>
      <c r="H1696" s="373">
        <v>8303.76</v>
      </c>
      <c r="I1696" s="121">
        <f t="shared" si="92"/>
        <v>240809.04</v>
      </c>
      <c r="J1696" s="16"/>
    </row>
    <row r="1697" spans="1:10">
      <c r="A1697" s="23">
        <f t="shared" si="93"/>
        <v>1653</v>
      </c>
      <c r="B1697" s="226"/>
      <c r="C1697" s="226"/>
      <c r="D1697" s="136">
        <v>42821</v>
      </c>
      <c r="E1697" s="136">
        <v>42850</v>
      </c>
      <c r="F1697" s="136">
        <v>42850</v>
      </c>
      <c r="G1697" s="25">
        <f t="shared" si="91"/>
        <v>29</v>
      </c>
      <c r="H1697" s="373">
        <v>7763.34</v>
      </c>
      <c r="I1697" s="121">
        <f t="shared" si="92"/>
        <v>225136.86</v>
      </c>
      <c r="J1697" s="16"/>
    </row>
    <row r="1698" spans="1:10">
      <c r="A1698" s="23">
        <f t="shared" si="93"/>
        <v>1654</v>
      </c>
      <c r="B1698" s="226"/>
      <c r="C1698" s="226"/>
      <c r="D1698" s="136">
        <v>42821</v>
      </c>
      <c r="E1698" s="136">
        <v>42850</v>
      </c>
      <c r="F1698" s="136">
        <v>42850</v>
      </c>
      <c r="G1698" s="25">
        <f t="shared" si="91"/>
        <v>29</v>
      </c>
      <c r="H1698" s="373">
        <v>7657.52</v>
      </c>
      <c r="I1698" s="121">
        <f t="shared" si="92"/>
        <v>222068.08</v>
      </c>
      <c r="J1698" s="16"/>
    </row>
    <row r="1699" spans="1:10">
      <c r="A1699" s="23">
        <f t="shared" si="93"/>
        <v>1655</v>
      </c>
      <c r="B1699" s="226"/>
      <c r="C1699" s="226"/>
      <c r="D1699" s="136">
        <v>42821</v>
      </c>
      <c r="E1699" s="136">
        <v>42850</v>
      </c>
      <c r="F1699" s="136">
        <v>42850</v>
      </c>
      <c r="G1699" s="25">
        <f t="shared" ref="G1699:G1762" si="94">F1699-D1699</f>
        <v>29</v>
      </c>
      <c r="H1699" s="373">
        <v>7638.28</v>
      </c>
      <c r="I1699" s="121">
        <f t="shared" ref="I1699:I1762" si="95">ROUND(G1699*H1699,2)</f>
        <v>221510.12</v>
      </c>
      <c r="J1699" s="16"/>
    </row>
    <row r="1700" spans="1:10">
      <c r="A1700" s="23">
        <f t="shared" ref="A1700:A1763" si="96">A1699+1</f>
        <v>1656</v>
      </c>
      <c r="B1700" s="226"/>
      <c r="C1700" s="226"/>
      <c r="D1700" s="136">
        <v>42821</v>
      </c>
      <c r="E1700" s="136">
        <v>42850</v>
      </c>
      <c r="F1700" s="136">
        <v>42850</v>
      </c>
      <c r="G1700" s="25">
        <f t="shared" si="94"/>
        <v>29</v>
      </c>
      <c r="H1700" s="373">
        <v>7744.1</v>
      </c>
      <c r="I1700" s="121">
        <f t="shared" si="95"/>
        <v>224578.9</v>
      </c>
      <c r="J1700" s="16"/>
    </row>
    <row r="1701" spans="1:10">
      <c r="A1701" s="23">
        <f t="shared" si="96"/>
        <v>1657</v>
      </c>
      <c r="B1701" s="226"/>
      <c r="C1701" s="226"/>
      <c r="D1701" s="136">
        <v>42821</v>
      </c>
      <c r="E1701" s="136">
        <v>42850</v>
      </c>
      <c r="F1701" s="136">
        <v>42850</v>
      </c>
      <c r="G1701" s="25">
        <f t="shared" si="94"/>
        <v>29</v>
      </c>
      <c r="H1701" s="373">
        <v>7628.66</v>
      </c>
      <c r="I1701" s="121">
        <f t="shared" si="95"/>
        <v>221231.14</v>
      </c>
      <c r="J1701" s="16"/>
    </row>
    <row r="1702" spans="1:10">
      <c r="A1702" s="23">
        <f t="shared" si="96"/>
        <v>1658</v>
      </c>
      <c r="B1702" s="226"/>
      <c r="C1702" s="226"/>
      <c r="D1702" s="136">
        <v>42821</v>
      </c>
      <c r="E1702" s="136">
        <v>42850</v>
      </c>
      <c r="F1702" s="136">
        <v>42850</v>
      </c>
      <c r="G1702" s="25">
        <f t="shared" si="94"/>
        <v>29</v>
      </c>
      <c r="H1702" s="373">
        <v>7676.76</v>
      </c>
      <c r="I1702" s="121">
        <f t="shared" si="95"/>
        <v>222626.04</v>
      </c>
      <c r="J1702" s="16"/>
    </row>
    <row r="1703" spans="1:10">
      <c r="A1703" s="23">
        <f t="shared" si="96"/>
        <v>1659</v>
      </c>
      <c r="B1703" s="226"/>
      <c r="C1703" s="226"/>
      <c r="D1703" s="136">
        <v>42821</v>
      </c>
      <c r="E1703" s="136">
        <v>42850</v>
      </c>
      <c r="F1703" s="136">
        <v>42850</v>
      </c>
      <c r="G1703" s="25">
        <f t="shared" si="94"/>
        <v>29</v>
      </c>
      <c r="H1703" s="373">
        <v>7667.14</v>
      </c>
      <c r="I1703" s="121">
        <f t="shared" si="95"/>
        <v>222347.06</v>
      </c>
      <c r="J1703" s="16"/>
    </row>
    <row r="1704" spans="1:10">
      <c r="A1704" s="23">
        <f t="shared" si="96"/>
        <v>1660</v>
      </c>
      <c r="B1704" s="226"/>
      <c r="C1704" s="226"/>
      <c r="D1704" s="136">
        <v>42822</v>
      </c>
      <c r="E1704" s="136">
        <v>42850</v>
      </c>
      <c r="F1704" s="136">
        <v>42850</v>
      </c>
      <c r="G1704" s="25">
        <f t="shared" si="94"/>
        <v>28</v>
      </c>
      <c r="H1704" s="373">
        <v>5961.4</v>
      </c>
      <c r="I1704" s="121">
        <f t="shared" si="95"/>
        <v>166919.20000000001</v>
      </c>
      <c r="J1704" s="16"/>
    </row>
    <row r="1705" spans="1:10">
      <c r="A1705" s="23">
        <f t="shared" si="96"/>
        <v>1661</v>
      </c>
      <c r="B1705" s="226"/>
      <c r="C1705" s="226"/>
      <c r="D1705" s="136">
        <v>42822</v>
      </c>
      <c r="E1705" s="136">
        <v>42850</v>
      </c>
      <c r="F1705" s="136">
        <v>42850</v>
      </c>
      <c r="G1705" s="25">
        <f t="shared" si="94"/>
        <v>28</v>
      </c>
      <c r="H1705" s="373">
        <v>5942.25</v>
      </c>
      <c r="I1705" s="121">
        <f t="shared" si="95"/>
        <v>166383</v>
      </c>
      <c r="J1705" s="16"/>
    </row>
    <row r="1706" spans="1:10">
      <c r="A1706" s="23">
        <f t="shared" si="96"/>
        <v>1662</v>
      </c>
      <c r="B1706" s="226"/>
      <c r="C1706" s="226"/>
      <c r="D1706" s="136">
        <v>42822</v>
      </c>
      <c r="E1706" s="136">
        <v>42850</v>
      </c>
      <c r="F1706" s="136">
        <v>42850</v>
      </c>
      <c r="G1706" s="25">
        <f t="shared" si="94"/>
        <v>28</v>
      </c>
      <c r="H1706" s="373">
        <v>5940.33</v>
      </c>
      <c r="I1706" s="121">
        <f t="shared" si="95"/>
        <v>166329.24</v>
      </c>
      <c r="J1706" s="16"/>
    </row>
    <row r="1707" spans="1:10">
      <c r="A1707" s="23">
        <f t="shared" si="96"/>
        <v>1663</v>
      </c>
      <c r="B1707" s="226"/>
      <c r="C1707" s="226"/>
      <c r="D1707" s="136">
        <v>42822</v>
      </c>
      <c r="E1707" s="136">
        <v>42850</v>
      </c>
      <c r="F1707" s="136">
        <v>42850</v>
      </c>
      <c r="G1707" s="25">
        <f t="shared" si="94"/>
        <v>28</v>
      </c>
      <c r="H1707" s="373">
        <v>5938.03</v>
      </c>
      <c r="I1707" s="121">
        <f t="shared" si="95"/>
        <v>166264.84</v>
      </c>
      <c r="J1707" s="16"/>
    </row>
    <row r="1708" spans="1:10">
      <c r="A1708" s="23">
        <f t="shared" si="96"/>
        <v>1664</v>
      </c>
      <c r="B1708" s="226"/>
      <c r="C1708" s="226"/>
      <c r="D1708" s="136">
        <v>42822</v>
      </c>
      <c r="E1708" s="136">
        <v>42850</v>
      </c>
      <c r="F1708" s="136">
        <v>42850</v>
      </c>
      <c r="G1708" s="25">
        <f t="shared" si="94"/>
        <v>28</v>
      </c>
      <c r="H1708" s="373">
        <v>8180.64</v>
      </c>
      <c r="I1708" s="121">
        <f t="shared" si="95"/>
        <v>229057.92000000001</v>
      </c>
      <c r="J1708" s="16"/>
    </row>
    <row r="1709" spans="1:10">
      <c r="A1709" s="23">
        <f t="shared" si="96"/>
        <v>1665</v>
      </c>
      <c r="B1709" s="226"/>
      <c r="C1709" s="226"/>
      <c r="D1709" s="136">
        <v>42822</v>
      </c>
      <c r="E1709" s="136">
        <v>42850</v>
      </c>
      <c r="F1709" s="136">
        <v>42850</v>
      </c>
      <c r="G1709" s="25">
        <f t="shared" si="94"/>
        <v>28</v>
      </c>
      <c r="H1709" s="373">
        <v>8463.36</v>
      </c>
      <c r="I1709" s="121">
        <f t="shared" si="95"/>
        <v>236974.07999999999</v>
      </c>
      <c r="J1709" s="16"/>
    </row>
    <row r="1710" spans="1:10">
      <c r="A1710" s="23">
        <f t="shared" si="96"/>
        <v>1666</v>
      </c>
      <c r="B1710" s="226"/>
      <c r="C1710" s="226"/>
      <c r="D1710" s="136">
        <v>42822</v>
      </c>
      <c r="E1710" s="136">
        <v>42850</v>
      </c>
      <c r="F1710" s="136">
        <v>42850</v>
      </c>
      <c r="G1710" s="25">
        <f t="shared" si="94"/>
        <v>28</v>
      </c>
      <c r="H1710" s="373">
        <v>8308.32</v>
      </c>
      <c r="I1710" s="121">
        <f t="shared" si="95"/>
        <v>232632.95999999999</v>
      </c>
      <c r="J1710" s="16"/>
    </row>
    <row r="1711" spans="1:10">
      <c r="A1711" s="23">
        <f t="shared" si="96"/>
        <v>1667</v>
      </c>
      <c r="B1711" s="226"/>
      <c r="C1711" s="226"/>
      <c r="D1711" s="136">
        <v>42822</v>
      </c>
      <c r="E1711" s="136">
        <v>42850</v>
      </c>
      <c r="F1711" s="136">
        <v>42850</v>
      </c>
      <c r="G1711" s="25">
        <f t="shared" si="94"/>
        <v>28</v>
      </c>
      <c r="H1711" s="373">
        <v>7437.36</v>
      </c>
      <c r="I1711" s="121">
        <f t="shared" si="95"/>
        <v>208246.08</v>
      </c>
      <c r="J1711" s="16"/>
    </row>
    <row r="1712" spans="1:10">
      <c r="A1712" s="23">
        <f t="shared" si="96"/>
        <v>1668</v>
      </c>
      <c r="B1712" s="226"/>
      <c r="C1712" s="226"/>
      <c r="D1712" s="136">
        <v>42822</v>
      </c>
      <c r="E1712" s="136">
        <v>42850</v>
      </c>
      <c r="F1712" s="136">
        <v>42850</v>
      </c>
      <c r="G1712" s="25">
        <f t="shared" si="94"/>
        <v>28</v>
      </c>
      <c r="H1712" s="373">
        <v>7667.14</v>
      </c>
      <c r="I1712" s="121">
        <f t="shared" si="95"/>
        <v>214679.92</v>
      </c>
      <c r="J1712" s="16"/>
    </row>
    <row r="1713" spans="1:10">
      <c r="A1713" s="23">
        <f t="shared" si="96"/>
        <v>1669</v>
      </c>
      <c r="B1713" s="226"/>
      <c r="C1713" s="226"/>
      <c r="D1713" s="136">
        <v>42822</v>
      </c>
      <c r="E1713" s="136">
        <v>42850</v>
      </c>
      <c r="F1713" s="136">
        <v>42850</v>
      </c>
      <c r="G1713" s="25">
        <f t="shared" si="94"/>
        <v>28</v>
      </c>
      <c r="H1713" s="373">
        <v>7542.08</v>
      </c>
      <c r="I1713" s="121">
        <f t="shared" si="95"/>
        <v>211178.23999999999</v>
      </c>
      <c r="J1713" s="16"/>
    </row>
    <row r="1714" spans="1:10">
      <c r="A1714" s="23">
        <f t="shared" si="96"/>
        <v>1670</v>
      </c>
      <c r="B1714" s="226"/>
      <c r="C1714" s="226"/>
      <c r="D1714" s="136">
        <v>42823</v>
      </c>
      <c r="E1714" s="136">
        <v>42850</v>
      </c>
      <c r="F1714" s="136">
        <v>42850</v>
      </c>
      <c r="G1714" s="25">
        <f t="shared" si="94"/>
        <v>27</v>
      </c>
      <c r="H1714" s="373">
        <v>14917.21</v>
      </c>
      <c r="I1714" s="121">
        <f t="shared" si="95"/>
        <v>402764.67</v>
      </c>
      <c r="J1714" s="16"/>
    </row>
    <row r="1715" spans="1:10">
      <c r="A1715" s="23">
        <f t="shared" si="96"/>
        <v>1671</v>
      </c>
      <c r="B1715" s="226"/>
      <c r="C1715" s="226"/>
      <c r="D1715" s="136">
        <v>42823</v>
      </c>
      <c r="E1715" s="136">
        <v>42850</v>
      </c>
      <c r="F1715" s="136">
        <v>42850</v>
      </c>
      <c r="G1715" s="25">
        <f t="shared" si="94"/>
        <v>27</v>
      </c>
      <c r="H1715" s="373">
        <v>14596.48</v>
      </c>
      <c r="I1715" s="121">
        <f t="shared" si="95"/>
        <v>394104.96</v>
      </c>
      <c r="J1715" s="16"/>
    </row>
    <row r="1716" spans="1:10">
      <c r="A1716" s="23">
        <f t="shared" si="96"/>
        <v>1672</v>
      </c>
      <c r="B1716" s="226"/>
      <c r="C1716" s="226"/>
      <c r="D1716" s="136">
        <v>42823</v>
      </c>
      <c r="E1716" s="136">
        <v>42850</v>
      </c>
      <c r="F1716" s="136">
        <v>42850</v>
      </c>
      <c r="G1716" s="25">
        <f t="shared" si="94"/>
        <v>27</v>
      </c>
      <c r="H1716" s="373">
        <v>15327.08</v>
      </c>
      <c r="I1716" s="121">
        <f t="shared" si="95"/>
        <v>413831.16</v>
      </c>
      <c r="J1716" s="16"/>
    </row>
    <row r="1717" spans="1:10">
      <c r="A1717" s="23">
        <f t="shared" si="96"/>
        <v>1673</v>
      </c>
      <c r="B1717" s="226"/>
      <c r="C1717" s="226"/>
      <c r="D1717" s="136">
        <v>42823</v>
      </c>
      <c r="E1717" s="136">
        <v>42850</v>
      </c>
      <c r="F1717" s="136">
        <v>42850</v>
      </c>
      <c r="G1717" s="25">
        <f t="shared" si="94"/>
        <v>27</v>
      </c>
      <c r="H1717" s="373">
        <v>15045.41</v>
      </c>
      <c r="I1717" s="121">
        <f t="shared" si="95"/>
        <v>406226.07</v>
      </c>
      <c r="J1717" s="16"/>
    </row>
    <row r="1718" spans="1:10">
      <c r="A1718" s="23">
        <f t="shared" si="96"/>
        <v>1674</v>
      </c>
      <c r="B1718" s="226"/>
      <c r="C1718" s="226"/>
      <c r="D1718" s="136">
        <v>42823</v>
      </c>
      <c r="E1718" s="136">
        <v>42850</v>
      </c>
      <c r="F1718" s="136">
        <v>42850</v>
      </c>
      <c r="G1718" s="25">
        <f t="shared" si="94"/>
        <v>27</v>
      </c>
      <c r="H1718" s="373">
        <v>15146.96</v>
      </c>
      <c r="I1718" s="121">
        <f t="shared" si="95"/>
        <v>408967.92</v>
      </c>
      <c r="J1718" s="16"/>
    </row>
    <row r="1719" spans="1:10">
      <c r="A1719" s="23">
        <f t="shared" si="96"/>
        <v>1675</v>
      </c>
      <c r="B1719" s="226"/>
      <c r="C1719" s="226"/>
      <c r="D1719" s="136">
        <v>42823</v>
      </c>
      <c r="E1719" s="136">
        <v>42850</v>
      </c>
      <c r="F1719" s="136">
        <v>42850</v>
      </c>
      <c r="G1719" s="25">
        <f t="shared" si="94"/>
        <v>27</v>
      </c>
      <c r="H1719" s="373">
        <v>15487.45</v>
      </c>
      <c r="I1719" s="121">
        <f t="shared" si="95"/>
        <v>418161.15</v>
      </c>
      <c r="J1719" s="16"/>
    </row>
    <row r="1720" spans="1:10">
      <c r="A1720" s="23">
        <f t="shared" si="96"/>
        <v>1676</v>
      </c>
      <c r="B1720" s="226"/>
      <c r="C1720" s="226"/>
      <c r="D1720" s="136">
        <v>42823</v>
      </c>
      <c r="E1720" s="136">
        <v>42850</v>
      </c>
      <c r="F1720" s="136">
        <v>42850</v>
      </c>
      <c r="G1720" s="25">
        <f t="shared" si="94"/>
        <v>27</v>
      </c>
      <c r="H1720" s="373">
        <v>15311.92</v>
      </c>
      <c r="I1720" s="121">
        <f t="shared" si="95"/>
        <v>413421.84</v>
      </c>
      <c r="J1720" s="16"/>
    </row>
    <row r="1721" spans="1:10">
      <c r="A1721" s="23">
        <f t="shared" si="96"/>
        <v>1677</v>
      </c>
      <c r="B1721" s="226"/>
      <c r="C1721" s="226"/>
      <c r="D1721" s="136">
        <v>42823</v>
      </c>
      <c r="E1721" s="136">
        <v>42850</v>
      </c>
      <c r="F1721" s="136">
        <v>42850</v>
      </c>
      <c r="G1721" s="25">
        <f t="shared" si="94"/>
        <v>27</v>
      </c>
      <c r="H1721" s="373">
        <v>15144.66</v>
      </c>
      <c r="I1721" s="121">
        <f t="shared" si="95"/>
        <v>408905.82</v>
      </c>
      <c r="J1721" s="16"/>
    </row>
    <row r="1722" spans="1:10">
      <c r="A1722" s="23">
        <f t="shared" si="96"/>
        <v>1678</v>
      </c>
      <c r="B1722" s="226"/>
      <c r="C1722" s="226"/>
      <c r="D1722" s="136">
        <v>42823</v>
      </c>
      <c r="E1722" s="136">
        <v>42850</v>
      </c>
      <c r="F1722" s="136">
        <v>42850</v>
      </c>
      <c r="G1722" s="25">
        <f t="shared" si="94"/>
        <v>27</v>
      </c>
      <c r="H1722" s="373">
        <v>15277</v>
      </c>
      <c r="I1722" s="121">
        <f t="shared" si="95"/>
        <v>412479</v>
      </c>
      <c r="J1722" s="16"/>
    </row>
    <row r="1723" spans="1:10">
      <c r="A1723" s="23">
        <f t="shared" si="96"/>
        <v>1679</v>
      </c>
      <c r="B1723" s="226"/>
      <c r="C1723" s="226"/>
      <c r="D1723" s="136">
        <v>42823</v>
      </c>
      <c r="E1723" s="136">
        <v>42850</v>
      </c>
      <c r="F1723" s="136">
        <v>42850</v>
      </c>
      <c r="G1723" s="25">
        <f t="shared" si="94"/>
        <v>27</v>
      </c>
      <c r="H1723" s="373">
        <v>7249.37</v>
      </c>
      <c r="I1723" s="121">
        <f t="shared" si="95"/>
        <v>195732.99</v>
      </c>
      <c r="J1723" s="16"/>
    </row>
    <row r="1724" spans="1:10">
      <c r="A1724" s="23">
        <f t="shared" si="96"/>
        <v>1680</v>
      </c>
      <c r="B1724" s="226"/>
      <c r="C1724" s="226"/>
      <c r="D1724" s="136">
        <v>42824</v>
      </c>
      <c r="E1724" s="136">
        <v>42850</v>
      </c>
      <c r="F1724" s="136">
        <v>42850</v>
      </c>
      <c r="G1724" s="25">
        <f t="shared" si="94"/>
        <v>26</v>
      </c>
      <c r="H1724" s="373">
        <v>14481.6</v>
      </c>
      <c r="I1724" s="121">
        <f t="shared" si="95"/>
        <v>376521.6</v>
      </c>
      <c r="J1724" s="16"/>
    </row>
    <row r="1725" spans="1:10">
      <c r="A1725" s="23">
        <f t="shared" si="96"/>
        <v>1681</v>
      </c>
      <c r="B1725" s="226"/>
      <c r="C1725" s="226"/>
      <c r="D1725" s="136">
        <v>42824</v>
      </c>
      <c r="E1725" s="136">
        <v>42850</v>
      </c>
      <c r="F1725" s="136">
        <v>42850</v>
      </c>
      <c r="G1725" s="25">
        <f t="shared" si="94"/>
        <v>26</v>
      </c>
      <c r="H1725" s="373">
        <v>15260.91</v>
      </c>
      <c r="I1725" s="121">
        <f t="shared" si="95"/>
        <v>396783.66</v>
      </c>
      <c r="J1725" s="16"/>
    </row>
    <row r="1726" spans="1:10">
      <c r="A1726" s="23">
        <f t="shared" si="96"/>
        <v>1682</v>
      </c>
      <c r="B1726" s="226"/>
      <c r="C1726" s="226"/>
      <c r="D1726" s="136">
        <v>42824</v>
      </c>
      <c r="E1726" s="136">
        <v>42850</v>
      </c>
      <c r="F1726" s="136">
        <v>42850</v>
      </c>
      <c r="G1726" s="25">
        <f t="shared" si="94"/>
        <v>26</v>
      </c>
      <c r="H1726" s="373">
        <v>5494.23</v>
      </c>
      <c r="I1726" s="121">
        <f t="shared" si="95"/>
        <v>142849.98000000001</v>
      </c>
      <c r="J1726" s="16"/>
    </row>
    <row r="1727" spans="1:10">
      <c r="A1727" s="23">
        <f t="shared" si="96"/>
        <v>1683</v>
      </c>
      <c r="B1727" s="226"/>
      <c r="C1727" s="226"/>
      <c r="D1727" s="136">
        <v>42824</v>
      </c>
      <c r="E1727" s="136">
        <v>42850</v>
      </c>
      <c r="F1727" s="136">
        <v>42850</v>
      </c>
      <c r="G1727" s="25">
        <f t="shared" si="94"/>
        <v>26</v>
      </c>
      <c r="H1727" s="373">
        <v>5077.5600000000004</v>
      </c>
      <c r="I1727" s="121">
        <f t="shared" si="95"/>
        <v>132016.56</v>
      </c>
      <c r="J1727" s="16"/>
    </row>
    <row r="1728" spans="1:10">
      <c r="A1728" s="23">
        <f t="shared" si="96"/>
        <v>1684</v>
      </c>
      <c r="B1728" s="226"/>
      <c r="C1728" s="226"/>
      <c r="D1728" s="136">
        <v>42824</v>
      </c>
      <c r="E1728" s="136">
        <v>42850</v>
      </c>
      <c r="F1728" s="136">
        <v>42850</v>
      </c>
      <c r="G1728" s="25">
        <f t="shared" si="94"/>
        <v>26</v>
      </c>
      <c r="H1728" s="373">
        <v>5429.63</v>
      </c>
      <c r="I1728" s="121">
        <f t="shared" si="95"/>
        <v>141170.38</v>
      </c>
      <c r="J1728" s="16"/>
    </row>
    <row r="1729" spans="1:10">
      <c r="A1729" s="23">
        <f t="shared" si="96"/>
        <v>1685</v>
      </c>
      <c r="B1729" s="226"/>
      <c r="C1729" s="226"/>
      <c r="D1729" s="136">
        <v>42824</v>
      </c>
      <c r="E1729" s="136">
        <v>42850</v>
      </c>
      <c r="F1729" s="136">
        <v>42850</v>
      </c>
      <c r="G1729" s="25">
        <f t="shared" si="94"/>
        <v>26</v>
      </c>
      <c r="H1729" s="373">
        <v>5171.2300000000005</v>
      </c>
      <c r="I1729" s="121">
        <f t="shared" si="95"/>
        <v>134451.98000000001</v>
      </c>
      <c r="J1729" s="16"/>
    </row>
    <row r="1730" spans="1:10">
      <c r="A1730" s="23">
        <f t="shared" si="96"/>
        <v>1686</v>
      </c>
      <c r="B1730" s="226"/>
      <c r="C1730" s="226"/>
      <c r="D1730" s="136">
        <v>42824</v>
      </c>
      <c r="E1730" s="136">
        <v>42850</v>
      </c>
      <c r="F1730" s="136">
        <v>42850</v>
      </c>
      <c r="G1730" s="25">
        <f t="shared" si="94"/>
        <v>26</v>
      </c>
      <c r="H1730" s="373">
        <v>5087.25</v>
      </c>
      <c r="I1730" s="121">
        <f t="shared" si="95"/>
        <v>132268.5</v>
      </c>
      <c r="J1730" s="16"/>
    </row>
    <row r="1731" spans="1:10">
      <c r="A1731" s="23">
        <f t="shared" si="96"/>
        <v>1687</v>
      </c>
      <c r="B1731" s="226"/>
      <c r="C1731" s="226"/>
      <c r="D1731" s="136">
        <v>42824</v>
      </c>
      <c r="E1731" s="136">
        <v>42850</v>
      </c>
      <c r="F1731" s="136">
        <v>42850</v>
      </c>
      <c r="G1731" s="25">
        <f t="shared" si="94"/>
        <v>26</v>
      </c>
      <c r="H1731" s="373">
        <v>5106.63</v>
      </c>
      <c r="I1731" s="121">
        <f t="shared" si="95"/>
        <v>132772.38</v>
      </c>
      <c r="J1731" s="16"/>
    </row>
    <row r="1732" spans="1:10">
      <c r="A1732" s="23">
        <f t="shared" si="96"/>
        <v>1688</v>
      </c>
      <c r="B1732" s="226"/>
      <c r="C1732" s="226"/>
      <c r="D1732" s="136">
        <v>42824</v>
      </c>
      <c r="E1732" s="136">
        <v>42850</v>
      </c>
      <c r="F1732" s="136">
        <v>42850</v>
      </c>
      <c r="G1732" s="25">
        <f t="shared" si="94"/>
        <v>26</v>
      </c>
      <c r="H1732" s="373">
        <v>5429.63</v>
      </c>
      <c r="I1732" s="121">
        <f t="shared" si="95"/>
        <v>141170.38</v>
      </c>
      <c r="J1732" s="16"/>
    </row>
    <row r="1733" spans="1:10">
      <c r="A1733" s="23">
        <f t="shared" si="96"/>
        <v>1689</v>
      </c>
      <c r="B1733" s="226"/>
      <c r="C1733" s="226"/>
      <c r="D1733" s="136">
        <v>42824</v>
      </c>
      <c r="E1733" s="136">
        <v>42850</v>
      </c>
      <c r="F1733" s="136">
        <v>42850</v>
      </c>
      <c r="G1733" s="25">
        <f t="shared" si="94"/>
        <v>26</v>
      </c>
      <c r="H1733" s="373">
        <v>6306.76</v>
      </c>
      <c r="I1733" s="121">
        <f t="shared" si="95"/>
        <v>163975.76</v>
      </c>
      <c r="J1733" s="16"/>
    </row>
    <row r="1734" spans="1:10">
      <c r="A1734" s="23">
        <f t="shared" si="96"/>
        <v>1690</v>
      </c>
      <c r="B1734" s="226"/>
      <c r="C1734" s="226"/>
      <c r="D1734" s="136">
        <v>42824</v>
      </c>
      <c r="E1734" s="136">
        <v>42850</v>
      </c>
      <c r="F1734" s="136">
        <v>42850</v>
      </c>
      <c r="G1734" s="25">
        <f t="shared" si="94"/>
        <v>26</v>
      </c>
      <c r="H1734" s="373">
        <v>7225.29</v>
      </c>
      <c r="I1734" s="121">
        <f t="shared" si="95"/>
        <v>187857.54</v>
      </c>
      <c r="J1734" s="16"/>
    </row>
    <row r="1735" spans="1:10">
      <c r="A1735" s="23">
        <f t="shared" si="96"/>
        <v>1691</v>
      </c>
      <c r="B1735" s="226"/>
      <c r="C1735" s="226"/>
      <c r="D1735" s="136">
        <v>42824</v>
      </c>
      <c r="E1735" s="136">
        <v>42850</v>
      </c>
      <c r="F1735" s="136">
        <v>42850</v>
      </c>
      <c r="G1735" s="25">
        <f t="shared" si="94"/>
        <v>26</v>
      </c>
      <c r="H1735" s="373">
        <v>6782.32</v>
      </c>
      <c r="I1735" s="121">
        <f t="shared" si="95"/>
        <v>176340.32</v>
      </c>
      <c r="J1735" s="16"/>
    </row>
    <row r="1736" spans="1:10">
      <c r="A1736" s="23">
        <f t="shared" si="96"/>
        <v>1692</v>
      </c>
      <c r="B1736" s="226"/>
      <c r="C1736" s="226"/>
      <c r="D1736" s="136">
        <v>42824</v>
      </c>
      <c r="E1736" s="136">
        <v>42850</v>
      </c>
      <c r="F1736" s="136">
        <v>42850</v>
      </c>
      <c r="G1736" s="25">
        <f t="shared" si="94"/>
        <v>26</v>
      </c>
      <c r="H1736" s="373">
        <v>7136.71</v>
      </c>
      <c r="I1736" s="121">
        <f t="shared" si="95"/>
        <v>185554.46</v>
      </c>
      <c r="J1736" s="16"/>
    </row>
    <row r="1737" spans="1:10">
      <c r="A1737" s="23">
        <f t="shared" si="96"/>
        <v>1693</v>
      </c>
      <c r="B1737" s="226"/>
      <c r="C1737" s="226"/>
      <c r="D1737" s="136">
        <v>42824</v>
      </c>
      <c r="E1737" s="136">
        <v>42850</v>
      </c>
      <c r="F1737" s="136">
        <v>42850</v>
      </c>
      <c r="G1737" s="25">
        <f t="shared" si="94"/>
        <v>26</v>
      </c>
      <c r="H1737" s="373">
        <v>7104.08</v>
      </c>
      <c r="I1737" s="121">
        <f t="shared" si="95"/>
        <v>184706.08</v>
      </c>
      <c r="J1737" s="16"/>
    </row>
    <row r="1738" spans="1:10">
      <c r="A1738" s="23">
        <f t="shared" si="96"/>
        <v>1694</v>
      </c>
      <c r="B1738" s="226"/>
      <c r="C1738" s="226"/>
      <c r="D1738" s="136">
        <v>42825</v>
      </c>
      <c r="E1738" s="136">
        <v>42850</v>
      </c>
      <c r="F1738" s="136">
        <v>42850</v>
      </c>
      <c r="G1738" s="25">
        <f t="shared" si="94"/>
        <v>25</v>
      </c>
      <c r="H1738" s="373">
        <v>14879.07</v>
      </c>
      <c r="I1738" s="121">
        <f t="shared" si="95"/>
        <v>371976.75</v>
      </c>
      <c r="J1738" s="16"/>
    </row>
    <row r="1739" spans="1:10">
      <c r="A1739" s="23">
        <f t="shared" si="96"/>
        <v>1695</v>
      </c>
      <c r="B1739" s="226"/>
      <c r="C1739" s="226"/>
      <c r="D1739" s="136">
        <v>42825</v>
      </c>
      <c r="E1739" s="136">
        <v>42850</v>
      </c>
      <c r="F1739" s="136">
        <v>42850</v>
      </c>
      <c r="G1739" s="25">
        <f t="shared" si="94"/>
        <v>25</v>
      </c>
      <c r="H1739" s="373">
        <v>15322.49</v>
      </c>
      <c r="I1739" s="121">
        <f t="shared" si="95"/>
        <v>383062.25</v>
      </c>
      <c r="J1739" s="16"/>
    </row>
    <row r="1740" spans="1:10">
      <c r="A1740" s="23">
        <f t="shared" si="96"/>
        <v>1696</v>
      </c>
      <c r="B1740" s="226"/>
      <c r="C1740" s="226"/>
      <c r="D1740" s="136">
        <v>42825</v>
      </c>
      <c r="E1740" s="136">
        <v>42850</v>
      </c>
      <c r="F1740" s="136">
        <v>42850</v>
      </c>
      <c r="G1740" s="25">
        <f t="shared" si="94"/>
        <v>25</v>
      </c>
      <c r="H1740" s="373">
        <v>7099.58</v>
      </c>
      <c r="I1740" s="121">
        <f t="shared" si="95"/>
        <v>177489.5</v>
      </c>
      <c r="J1740" s="16"/>
    </row>
    <row r="1741" spans="1:10">
      <c r="A1741" s="23">
        <f t="shared" si="96"/>
        <v>1697</v>
      </c>
      <c r="B1741" s="226"/>
      <c r="C1741" s="226"/>
      <c r="D1741" s="136">
        <v>42825</v>
      </c>
      <c r="E1741" s="136">
        <v>42850</v>
      </c>
      <c r="F1741" s="136">
        <v>42850</v>
      </c>
      <c r="G1741" s="25">
        <f t="shared" si="94"/>
        <v>25</v>
      </c>
      <c r="H1741" s="373">
        <v>7753.72</v>
      </c>
      <c r="I1741" s="121">
        <f t="shared" si="95"/>
        <v>193843</v>
      </c>
      <c r="J1741" s="16"/>
    </row>
    <row r="1742" spans="1:10">
      <c r="A1742" s="23">
        <f t="shared" si="96"/>
        <v>1698</v>
      </c>
      <c r="B1742" s="226"/>
      <c r="C1742" s="226"/>
      <c r="D1742" s="136">
        <v>42825</v>
      </c>
      <c r="E1742" s="136">
        <v>42850</v>
      </c>
      <c r="F1742" s="136">
        <v>42850</v>
      </c>
      <c r="G1742" s="25">
        <f t="shared" si="94"/>
        <v>25</v>
      </c>
      <c r="H1742" s="373">
        <v>8003.84</v>
      </c>
      <c r="I1742" s="121">
        <f t="shared" si="95"/>
        <v>200096</v>
      </c>
      <c r="J1742" s="16"/>
    </row>
    <row r="1743" spans="1:10">
      <c r="A1743" s="23">
        <f t="shared" si="96"/>
        <v>1699</v>
      </c>
      <c r="B1743" s="226"/>
      <c r="C1743" s="226"/>
      <c r="D1743" s="136">
        <v>42825</v>
      </c>
      <c r="E1743" s="136">
        <v>42850</v>
      </c>
      <c r="F1743" s="136">
        <v>42850</v>
      </c>
      <c r="G1743" s="25">
        <f t="shared" si="94"/>
        <v>25</v>
      </c>
      <c r="H1743" s="373">
        <v>7580.56</v>
      </c>
      <c r="I1743" s="121">
        <f t="shared" si="95"/>
        <v>189514</v>
      </c>
      <c r="J1743" s="16"/>
    </row>
    <row r="1744" spans="1:10">
      <c r="A1744" s="23">
        <f t="shared" si="96"/>
        <v>1700</v>
      </c>
      <c r="B1744" s="226"/>
      <c r="C1744" s="226"/>
      <c r="D1744" s="136">
        <v>42825</v>
      </c>
      <c r="E1744" s="136">
        <v>42850</v>
      </c>
      <c r="F1744" s="136">
        <v>42850</v>
      </c>
      <c r="G1744" s="25">
        <f t="shared" si="94"/>
        <v>25</v>
      </c>
      <c r="H1744" s="373">
        <v>7619.04</v>
      </c>
      <c r="I1744" s="121">
        <f t="shared" si="95"/>
        <v>190476</v>
      </c>
      <c r="J1744" s="16"/>
    </row>
    <row r="1745" spans="1:10">
      <c r="A1745" s="23">
        <f t="shared" si="96"/>
        <v>1701</v>
      </c>
      <c r="B1745" s="226"/>
      <c r="C1745" s="226"/>
      <c r="D1745" s="136">
        <v>42825</v>
      </c>
      <c r="E1745" s="136">
        <v>42850</v>
      </c>
      <c r="F1745" s="136">
        <v>42850</v>
      </c>
      <c r="G1745" s="25">
        <f t="shared" si="94"/>
        <v>25</v>
      </c>
      <c r="H1745" s="373">
        <v>7686.38</v>
      </c>
      <c r="I1745" s="121">
        <f t="shared" si="95"/>
        <v>192159.5</v>
      </c>
      <c r="J1745" s="16"/>
    </row>
    <row r="1746" spans="1:10">
      <c r="A1746" s="23">
        <f t="shared" si="96"/>
        <v>1702</v>
      </c>
      <c r="B1746" s="226"/>
      <c r="C1746" s="226"/>
      <c r="D1746" s="136">
        <v>42825</v>
      </c>
      <c r="E1746" s="136">
        <v>42850</v>
      </c>
      <c r="F1746" s="136">
        <v>42850</v>
      </c>
      <c r="G1746" s="25">
        <f t="shared" si="94"/>
        <v>25</v>
      </c>
      <c r="H1746" s="373">
        <v>7696</v>
      </c>
      <c r="I1746" s="121">
        <f t="shared" si="95"/>
        <v>192400</v>
      </c>
      <c r="J1746" s="16"/>
    </row>
    <row r="1747" spans="1:10">
      <c r="A1747" s="23">
        <f t="shared" si="96"/>
        <v>1703</v>
      </c>
      <c r="B1747" s="226"/>
      <c r="C1747" s="226"/>
      <c r="D1747" s="136">
        <v>42825</v>
      </c>
      <c r="E1747" s="136">
        <v>42850</v>
      </c>
      <c r="F1747" s="136">
        <v>42850</v>
      </c>
      <c r="G1747" s="25">
        <f t="shared" si="94"/>
        <v>25</v>
      </c>
      <c r="H1747" s="373">
        <v>7715.24</v>
      </c>
      <c r="I1747" s="121">
        <f t="shared" si="95"/>
        <v>192881</v>
      </c>
      <c r="J1747" s="16"/>
    </row>
    <row r="1748" spans="1:10">
      <c r="A1748" s="23">
        <f t="shared" si="96"/>
        <v>1704</v>
      </c>
      <c r="B1748" s="226"/>
      <c r="C1748" s="226"/>
      <c r="D1748" s="136">
        <v>42825</v>
      </c>
      <c r="E1748" s="136">
        <v>42850</v>
      </c>
      <c r="F1748" s="136">
        <v>42850</v>
      </c>
      <c r="G1748" s="25">
        <f t="shared" si="94"/>
        <v>25</v>
      </c>
      <c r="H1748" s="373">
        <v>7599.8</v>
      </c>
      <c r="I1748" s="121">
        <f t="shared" si="95"/>
        <v>189995</v>
      </c>
      <c r="J1748" s="16"/>
    </row>
    <row r="1749" spans="1:10">
      <c r="A1749" s="23">
        <f t="shared" si="96"/>
        <v>1705</v>
      </c>
      <c r="B1749" s="226"/>
      <c r="C1749" s="226"/>
      <c r="D1749" s="136">
        <v>42828</v>
      </c>
      <c r="E1749" s="136">
        <v>42850</v>
      </c>
      <c r="F1749" s="136">
        <v>42850</v>
      </c>
      <c r="G1749" s="25">
        <f t="shared" si="94"/>
        <v>22</v>
      </c>
      <c r="H1749" s="373">
        <v>6646.54</v>
      </c>
      <c r="I1749" s="121">
        <f t="shared" si="95"/>
        <v>146223.88</v>
      </c>
      <c r="J1749" s="16"/>
    </row>
    <row r="1750" spans="1:10">
      <c r="A1750" s="23">
        <f t="shared" si="96"/>
        <v>1706</v>
      </c>
      <c r="B1750" s="226"/>
      <c r="C1750" s="226"/>
      <c r="D1750" s="136">
        <v>42828</v>
      </c>
      <c r="E1750" s="136">
        <v>42850</v>
      </c>
      <c r="F1750" s="136">
        <v>42850</v>
      </c>
      <c r="G1750" s="25">
        <f t="shared" si="94"/>
        <v>22</v>
      </c>
      <c r="H1750" s="373">
        <v>7184.49</v>
      </c>
      <c r="I1750" s="121">
        <f t="shared" si="95"/>
        <v>158058.78</v>
      </c>
      <c r="J1750" s="16"/>
    </row>
    <row r="1751" spans="1:10">
      <c r="A1751" s="23">
        <f t="shared" si="96"/>
        <v>1707</v>
      </c>
      <c r="B1751" s="226"/>
      <c r="C1751" s="226"/>
      <c r="D1751" s="136">
        <v>42831</v>
      </c>
      <c r="E1751" s="136">
        <v>42850</v>
      </c>
      <c r="F1751" s="136">
        <v>42850</v>
      </c>
      <c r="G1751" s="25">
        <f t="shared" si="94"/>
        <v>19</v>
      </c>
      <c r="H1751" s="373">
        <v>5199.2</v>
      </c>
      <c r="I1751" s="121">
        <f t="shared" si="95"/>
        <v>98784.8</v>
      </c>
      <c r="J1751" s="16"/>
    </row>
    <row r="1752" spans="1:10">
      <c r="A1752" s="23">
        <f t="shared" si="96"/>
        <v>1708</v>
      </c>
      <c r="B1752" s="226"/>
      <c r="C1752" s="226"/>
      <c r="D1752" s="136">
        <v>42831</v>
      </c>
      <c r="E1752" s="136">
        <v>42850</v>
      </c>
      <c r="F1752" s="136">
        <v>42850</v>
      </c>
      <c r="G1752" s="25">
        <f t="shared" si="94"/>
        <v>19</v>
      </c>
      <c r="H1752" s="373">
        <v>5406.9</v>
      </c>
      <c r="I1752" s="121">
        <f t="shared" si="95"/>
        <v>102731.1</v>
      </c>
      <c r="J1752" s="16"/>
    </row>
    <row r="1753" spans="1:10">
      <c r="A1753" s="23">
        <f t="shared" si="96"/>
        <v>1709</v>
      </c>
      <c r="B1753" s="226"/>
      <c r="C1753" s="226"/>
      <c r="D1753" s="136">
        <v>42831</v>
      </c>
      <c r="E1753" s="136">
        <v>42850</v>
      </c>
      <c r="F1753" s="136">
        <v>42850</v>
      </c>
      <c r="G1753" s="25">
        <f t="shared" si="94"/>
        <v>19</v>
      </c>
      <c r="H1753" s="373">
        <v>5195.8500000000004</v>
      </c>
      <c r="I1753" s="121">
        <f t="shared" si="95"/>
        <v>98721.15</v>
      </c>
      <c r="J1753" s="16"/>
    </row>
    <row r="1754" spans="1:10">
      <c r="A1754" s="23">
        <f t="shared" si="96"/>
        <v>1710</v>
      </c>
      <c r="B1754" s="226"/>
      <c r="C1754" s="226"/>
      <c r="D1754" s="136">
        <v>42831</v>
      </c>
      <c r="E1754" s="136">
        <v>42850</v>
      </c>
      <c r="F1754" s="136">
        <v>42850</v>
      </c>
      <c r="G1754" s="25">
        <f t="shared" si="94"/>
        <v>19</v>
      </c>
      <c r="H1754" s="373">
        <v>5530.85</v>
      </c>
      <c r="I1754" s="121">
        <f t="shared" si="95"/>
        <v>105086.15</v>
      </c>
      <c r="J1754" s="16"/>
    </row>
    <row r="1755" spans="1:10">
      <c r="A1755" s="23">
        <f t="shared" si="96"/>
        <v>1711</v>
      </c>
      <c r="B1755" s="226"/>
      <c r="C1755" s="226"/>
      <c r="D1755" s="136">
        <v>42831</v>
      </c>
      <c r="E1755" s="136">
        <v>42850</v>
      </c>
      <c r="F1755" s="136">
        <v>42850</v>
      </c>
      <c r="G1755" s="25">
        <f t="shared" si="94"/>
        <v>19</v>
      </c>
      <c r="H1755" s="373">
        <v>6688.79</v>
      </c>
      <c r="I1755" s="121">
        <f t="shared" si="95"/>
        <v>127087.01</v>
      </c>
      <c r="J1755" s="16"/>
    </row>
    <row r="1756" spans="1:10">
      <c r="A1756" s="23">
        <f t="shared" si="96"/>
        <v>1712</v>
      </c>
      <c r="B1756" s="226"/>
      <c r="C1756" s="226"/>
      <c r="D1756" s="136">
        <v>42831</v>
      </c>
      <c r="E1756" s="136">
        <v>42850</v>
      </c>
      <c r="F1756" s="136">
        <v>42850</v>
      </c>
      <c r="G1756" s="25">
        <f t="shared" si="94"/>
        <v>19</v>
      </c>
      <c r="H1756" s="373">
        <v>6750.14</v>
      </c>
      <c r="I1756" s="121">
        <f t="shared" si="95"/>
        <v>128252.66</v>
      </c>
      <c r="J1756" s="16"/>
    </row>
    <row r="1757" spans="1:10">
      <c r="A1757" s="23">
        <f t="shared" si="96"/>
        <v>1713</v>
      </c>
      <c r="B1757" s="226"/>
      <c r="C1757" s="226"/>
      <c r="D1757" s="136">
        <v>42831</v>
      </c>
      <c r="E1757" s="136">
        <v>42850</v>
      </c>
      <c r="F1757" s="136">
        <v>42850</v>
      </c>
      <c r="G1757" s="25">
        <f t="shared" si="94"/>
        <v>19</v>
      </c>
      <c r="H1757" s="373">
        <v>6811.9</v>
      </c>
      <c r="I1757" s="121">
        <f t="shared" si="95"/>
        <v>129426.1</v>
      </c>
      <c r="J1757" s="16"/>
    </row>
    <row r="1758" spans="1:10">
      <c r="A1758" s="23">
        <f t="shared" si="96"/>
        <v>1714</v>
      </c>
      <c r="B1758" s="226"/>
      <c r="C1758" s="226"/>
      <c r="D1758" s="136">
        <v>42832</v>
      </c>
      <c r="E1758" s="136">
        <v>42850</v>
      </c>
      <c r="F1758" s="136">
        <v>42850</v>
      </c>
      <c r="G1758" s="25">
        <f t="shared" si="94"/>
        <v>18</v>
      </c>
      <c r="H1758" s="373">
        <v>5316.45</v>
      </c>
      <c r="I1758" s="121">
        <f t="shared" si="95"/>
        <v>95696.1</v>
      </c>
      <c r="J1758" s="16"/>
    </row>
    <row r="1759" spans="1:10">
      <c r="A1759" s="23">
        <f t="shared" si="96"/>
        <v>1715</v>
      </c>
      <c r="B1759" s="226"/>
      <c r="C1759" s="226"/>
      <c r="D1759" s="136">
        <v>42832</v>
      </c>
      <c r="E1759" s="136">
        <v>42850</v>
      </c>
      <c r="F1759" s="136">
        <v>42850</v>
      </c>
      <c r="G1759" s="25">
        <f t="shared" si="94"/>
        <v>18</v>
      </c>
      <c r="H1759" s="373">
        <v>5530.85</v>
      </c>
      <c r="I1759" s="121">
        <f t="shared" si="95"/>
        <v>99555.3</v>
      </c>
      <c r="J1759" s="16"/>
    </row>
    <row r="1760" spans="1:10">
      <c r="A1760" s="23">
        <f t="shared" si="96"/>
        <v>1716</v>
      </c>
      <c r="B1760" s="226"/>
      <c r="C1760" s="226"/>
      <c r="D1760" s="136">
        <v>42832</v>
      </c>
      <c r="E1760" s="136">
        <v>42850</v>
      </c>
      <c r="F1760" s="136">
        <v>42850</v>
      </c>
      <c r="G1760" s="25">
        <f t="shared" si="94"/>
        <v>18</v>
      </c>
      <c r="H1760" s="373">
        <v>5658.15</v>
      </c>
      <c r="I1760" s="121">
        <f t="shared" si="95"/>
        <v>101846.7</v>
      </c>
      <c r="J1760" s="16"/>
    </row>
    <row r="1761" spans="1:10">
      <c r="A1761" s="23">
        <f t="shared" si="96"/>
        <v>1717</v>
      </c>
      <c r="B1761" s="226"/>
      <c r="C1761" s="226"/>
      <c r="D1761" s="136">
        <v>42832</v>
      </c>
      <c r="E1761" s="136">
        <v>42850</v>
      </c>
      <c r="F1761" s="136">
        <v>42850</v>
      </c>
      <c r="G1761" s="25">
        <f t="shared" si="94"/>
        <v>18</v>
      </c>
      <c r="H1761" s="373">
        <v>5530.85</v>
      </c>
      <c r="I1761" s="121">
        <f t="shared" si="95"/>
        <v>99555.3</v>
      </c>
      <c r="J1761" s="16"/>
    </row>
    <row r="1762" spans="1:10">
      <c r="A1762" s="23">
        <f t="shared" si="96"/>
        <v>1718</v>
      </c>
      <c r="B1762" s="226"/>
      <c r="C1762" s="226"/>
      <c r="D1762" s="136">
        <v>42832</v>
      </c>
      <c r="E1762" s="136">
        <v>42850</v>
      </c>
      <c r="F1762" s="136">
        <v>42850</v>
      </c>
      <c r="G1762" s="25">
        <f t="shared" si="94"/>
        <v>18</v>
      </c>
      <c r="H1762" s="373">
        <v>6550.54</v>
      </c>
      <c r="I1762" s="121">
        <f t="shared" si="95"/>
        <v>117909.72</v>
      </c>
      <c r="J1762" s="16"/>
    </row>
    <row r="1763" spans="1:10">
      <c r="A1763" s="23">
        <f t="shared" si="96"/>
        <v>1719</v>
      </c>
      <c r="B1763" s="226"/>
      <c r="C1763" s="226"/>
      <c r="D1763" s="136">
        <v>42832</v>
      </c>
      <c r="E1763" s="136">
        <v>42850</v>
      </c>
      <c r="F1763" s="136">
        <v>42850</v>
      </c>
      <c r="G1763" s="25">
        <f t="shared" ref="G1763:G1823" si="97">F1763-D1763</f>
        <v>18</v>
      </c>
      <c r="H1763" s="373">
        <v>6832.35</v>
      </c>
      <c r="I1763" s="121">
        <f t="shared" ref="I1763:I1823" si="98">ROUND(G1763*H1763,2)</f>
        <v>122982.3</v>
      </c>
      <c r="J1763" s="16"/>
    </row>
    <row r="1764" spans="1:10">
      <c r="A1764" s="23">
        <f t="shared" ref="A1764:A1824" si="99">A1763+1</f>
        <v>1720</v>
      </c>
      <c r="B1764" s="226"/>
      <c r="C1764" s="226"/>
      <c r="D1764" s="136">
        <v>42833</v>
      </c>
      <c r="E1764" s="136">
        <v>42850</v>
      </c>
      <c r="F1764" s="136">
        <v>42850</v>
      </c>
      <c r="G1764" s="25">
        <f t="shared" si="97"/>
        <v>17</v>
      </c>
      <c r="H1764" s="373">
        <v>6545.64</v>
      </c>
      <c r="I1764" s="121">
        <f t="shared" si="98"/>
        <v>111275.88</v>
      </c>
      <c r="J1764" s="16"/>
    </row>
    <row r="1765" spans="1:10">
      <c r="A1765" s="23">
        <f t="shared" si="99"/>
        <v>1721</v>
      </c>
      <c r="B1765" s="226"/>
      <c r="C1765" s="226"/>
      <c r="D1765" s="136">
        <v>42833</v>
      </c>
      <c r="E1765" s="136">
        <v>42850</v>
      </c>
      <c r="F1765" s="136">
        <v>42850</v>
      </c>
      <c r="G1765" s="25">
        <f t="shared" si="97"/>
        <v>17</v>
      </c>
      <c r="H1765" s="373">
        <v>6470.79</v>
      </c>
      <c r="I1765" s="121">
        <f t="shared" si="98"/>
        <v>110003.43</v>
      </c>
      <c r="J1765" s="16"/>
    </row>
    <row r="1766" spans="1:10">
      <c r="A1766" s="23">
        <f t="shared" si="99"/>
        <v>1722</v>
      </c>
      <c r="B1766" s="226" t="s">
        <v>285</v>
      </c>
      <c r="C1766" s="226" t="s">
        <v>482</v>
      </c>
      <c r="D1766" s="136">
        <v>42814</v>
      </c>
      <c r="E1766" s="136">
        <v>42880</v>
      </c>
      <c r="F1766" s="136">
        <v>42880</v>
      </c>
      <c r="G1766" s="25">
        <f t="shared" si="97"/>
        <v>66</v>
      </c>
      <c r="H1766" s="373">
        <v>14377.76</v>
      </c>
      <c r="I1766" s="121">
        <f t="shared" si="98"/>
        <v>948932.16</v>
      </c>
      <c r="J1766" s="16"/>
    </row>
    <row r="1767" spans="1:10">
      <c r="A1767" s="23">
        <f t="shared" si="99"/>
        <v>1723</v>
      </c>
      <c r="B1767" s="226"/>
      <c r="C1767" s="226"/>
      <c r="D1767" s="136">
        <v>42817</v>
      </c>
      <c r="E1767" s="136">
        <v>42880</v>
      </c>
      <c r="F1767" s="136">
        <v>42880</v>
      </c>
      <c r="G1767" s="25">
        <f t="shared" si="97"/>
        <v>63</v>
      </c>
      <c r="H1767" s="373">
        <v>14975.11</v>
      </c>
      <c r="I1767" s="121">
        <f t="shared" si="98"/>
        <v>943431.93</v>
      </c>
      <c r="J1767" s="16"/>
    </row>
    <row r="1768" spans="1:10">
      <c r="A1768" s="23">
        <f t="shared" si="99"/>
        <v>1724</v>
      </c>
      <c r="B1768" s="226"/>
      <c r="C1768" s="226"/>
      <c r="D1768" s="136">
        <v>42821</v>
      </c>
      <c r="E1768" s="136">
        <v>42880</v>
      </c>
      <c r="F1768" s="136">
        <v>42880</v>
      </c>
      <c r="G1768" s="25">
        <f t="shared" si="97"/>
        <v>59</v>
      </c>
      <c r="H1768" s="373">
        <v>8125.92</v>
      </c>
      <c r="I1768" s="121">
        <f t="shared" si="98"/>
        <v>479429.28</v>
      </c>
      <c r="J1768" s="16"/>
    </row>
    <row r="1769" spans="1:10">
      <c r="A1769" s="23">
        <f t="shared" si="99"/>
        <v>1725</v>
      </c>
      <c r="B1769" s="226"/>
      <c r="C1769" s="226"/>
      <c r="D1769" s="136">
        <v>42821</v>
      </c>
      <c r="E1769" s="136">
        <v>42880</v>
      </c>
      <c r="F1769" s="136">
        <v>42880</v>
      </c>
      <c r="G1769" s="25">
        <f t="shared" si="97"/>
        <v>59</v>
      </c>
      <c r="H1769" s="373">
        <v>8344.7999999999993</v>
      </c>
      <c r="I1769" s="121">
        <f t="shared" si="98"/>
        <v>492343.2</v>
      </c>
      <c r="J1769" s="16"/>
    </row>
    <row r="1770" spans="1:10">
      <c r="A1770" s="23">
        <f t="shared" si="99"/>
        <v>1726</v>
      </c>
      <c r="B1770" s="226"/>
      <c r="C1770" s="226"/>
      <c r="D1770" s="136">
        <v>42822</v>
      </c>
      <c r="E1770" s="136">
        <v>42880</v>
      </c>
      <c r="F1770" s="136">
        <v>42880</v>
      </c>
      <c r="G1770" s="25">
        <f t="shared" si="97"/>
        <v>58</v>
      </c>
      <c r="H1770" s="373">
        <v>4881.18</v>
      </c>
      <c r="I1770" s="121">
        <f t="shared" si="98"/>
        <v>283108.44</v>
      </c>
      <c r="J1770" s="16"/>
    </row>
    <row r="1771" spans="1:10">
      <c r="A1771" s="23">
        <f t="shared" si="99"/>
        <v>1727</v>
      </c>
      <c r="B1771" s="226"/>
      <c r="C1771" s="226"/>
      <c r="D1771" s="136">
        <v>42822</v>
      </c>
      <c r="E1771" s="136">
        <v>42880</v>
      </c>
      <c r="F1771" s="136">
        <v>42880</v>
      </c>
      <c r="G1771" s="25">
        <f t="shared" si="97"/>
        <v>58</v>
      </c>
      <c r="H1771" s="373">
        <v>7164.37</v>
      </c>
      <c r="I1771" s="121">
        <f t="shared" si="98"/>
        <v>415533.46</v>
      </c>
      <c r="J1771" s="16"/>
    </row>
    <row r="1772" spans="1:10">
      <c r="A1772" s="23">
        <f t="shared" si="99"/>
        <v>1728</v>
      </c>
      <c r="B1772" s="226"/>
      <c r="C1772" s="226"/>
      <c r="D1772" s="136">
        <v>42823</v>
      </c>
      <c r="E1772" s="136">
        <v>42880</v>
      </c>
      <c r="F1772" s="136">
        <v>42880</v>
      </c>
      <c r="G1772" s="25">
        <f t="shared" si="97"/>
        <v>57</v>
      </c>
      <c r="H1772" s="373">
        <v>4743.6000000000004</v>
      </c>
      <c r="I1772" s="121">
        <f t="shared" si="98"/>
        <v>270385.2</v>
      </c>
      <c r="J1772" s="16"/>
    </row>
    <row r="1773" spans="1:10">
      <c r="A1773" s="23">
        <f t="shared" si="99"/>
        <v>1729</v>
      </c>
      <c r="B1773" s="226"/>
      <c r="C1773" s="226"/>
      <c r="D1773" s="136">
        <v>42823</v>
      </c>
      <c r="E1773" s="136">
        <v>42880</v>
      </c>
      <c r="F1773" s="136">
        <v>42880</v>
      </c>
      <c r="G1773" s="25">
        <f t="shared" si="97"/>
        <v>57</v>
      </c>
      <c r="H1773" s="373">
        <v>4456.84</v>
      </c>
      <c r="I1773" s="121">
        <f t="shared" si="98"/>
        <v>254039.88</v>
      </c>
      <c r="J1773" s="16"/>
    </row>
    <row r="1774" spans="1:10">
      <c r="A1774" s="23">
        <f t="shared" si="99"/>
        <v>1730</v>
      </c>
      <c r="B1774" s="226"/>
      <c r="C1774" s="226"/>
      <c r="D1774" s="136">
        <v>42823</v>
      </c>
      <c r="E1774" s="136">
        <v>42880</v>
      </c>
      <c r="F1774" s="136">
        <v>42880</v>
      </c>
      <c r="G1774" s="25">
        <f t="shared" si="97"/>
        <v>57</v>
      </c>
      <c r="H1774" s="373">
        <v>7140.16</v>
      </c>
      <c r="I1774" s="121">
        <f t="shared" si="98"/>
        <v>406989.12</v>
      </c>
      <c r="J1774" s="16"/>
    </row>
    <row r="1775" spans="1:10">
      <c r="A1775" s="23">
        <f t="shared" si="99"/>
        <v>1731</v>
      </c>
      <c r="B1775" s="226"/>
      <c r="C1775" s="226"/>
      <c r="D1775" s="136">
        <v>42823</v>
      </c>
      <c r="E1775" s="136">
        <v>42880</v>
      </c>
      <c r="F1775" s="136">
        <v>42880</v>
      </c>
      <c r="G1775" s="25">
        <f t="shared" si="97"/>
        <v>57</v>
      </c>
      <c r="H1775" s="373">
        <v>7019.5</v>
      </c>
      <c r="I1775" s="121">
        <f t="shared" si="98"/>
        <v>400111.5</v>
      </c>
      <c r="J1775" s="16"/>
    </row>
    <row r="1776" spans="1:10">
      <c r="A1776" s="23">
        <f t="shared" si="99"/>
        <v>1732</v>
      </c>
      <c r="B1776" s="226"/>
      <c r="C1776" s="226"/>
      <c r="D1776" s="136">
        <v>42824</v>
      </c>
      <c r="E1776" s="136">
        <v>42880</v>
      </c>
      <c r="F1776" s="136">
        <v>42880</v>
      </c>
      <c r="G1776" s="25">
        <f t="shared" si="97"/>
        <v>56</v>
      </c>
      <c r="H1776" s="373">
        <v>15115.71</v>
      </c>
      <c r="I1776" s="121">
        <f t="shared" si="98"/>
        <v>846479.76</v>
      </c>
      <c r="J1776" s="16"/>
    </row>
    <row r="1777" spans="1:10">
      <c r="A1777" s="23">
        <f t="shared" si="99"/>
        <v>1733</v>
      </c>
      <c r="B1777" s="226"/>
      <c r="C1777" s="226"/>
      <c r="D1777" s="136">
        <v>42824</v>
      </c>
      <c r="E1777" s="136">
        <v>42880</v>
      </c>
      <c r="F1777" s="136">
        <v>42880</v>
      </c>
      <c r="G1777" s="25">
        <f t="shared" si="97"/>
        <v>56</v>
      </c>
      <c r="H1777" s="373">
        <v>6400.53</v>
      </c>
      <c r="I1777" s="121">
        <f t="shared" si="98"/>
        <v>358429.68</v>
      </c>
      <c r="J1777" s="16"/>
    </row>
    <row r="1778" spans="1:10">
      <c r="A1778" s="23">
        <f t="shared" si="99"/>
        <v>1734</v>
      </c>
      <c r="B1778" s="226"/>
      <c r="C1778" s="226"/>
      <c r="D1778" s="136">
        <v>42824</v>
      </c>
      <c r="E1778" s="136">
        <v>42880</v>
      </c>
      <c r="F1778" s="136">
        <v>42880</v>
      </c>
      <c r="G1778" s="25">
        <f t="shared" si="97"/>
        <v>56</v>
      </c>
      <c r="H1778" s="373">
        <v>7156.33</v>
      </c>
      <c r="I1778" s="121">
        <f t="shared" si="98"/>
        <v>400754.48</v>
      </c>
      <c r="J1778" s="16"/>
    </row>
    <row r="1779" spans="1:10">
      <c r="A1779" s="23">
        <f t="shared" si="99"/>
        <v>1735</v>
      </c>
      <c r="B1779" s="226"/>
      <c r="C1779" s="226"/>
      <c r="D1779" s="136">
        <v>42825</v>
      </c>
      <c r="E1779" s="136">
        <v>42880</v>
      </c>
      <c r="F1779" s="136">
        <v>42880</v>
      </c>
      <c r="G1779" s="25">
        <f t="shared" si="97"/>
        <v>55</v>
      </c>
      <c r="H1779" s="373">
        <v>15230.59</v>
      </c>
      <c r="I1779" s="121">
        <f t="shared" si="98"/>
        <v>837682.45</v>
      </c>
      <c r="J1779" s="16"/>
    </row>
    <row r="1780" spans="1:10">
      <c r="A1780" s="23">
        <f t="shared" si="99"/>
        <v>1736</v>
      </c>
      <c r="B1780" s="226"/>
      <c r="C1780" s="226"/>
      <c r="D1780" s="136">
        <v>42825</v>
      </c>
      <c r="E1780" s="136">
        <v>42880</v>
      </c>
      <c r="F1780" s="136">
        <v>42880</v>
      </c>
      <c r="G1780" s="25">
        <f t="shared" si="97"/>
        <v>55</v>
      </c>
      <c r="H1780" s="373">
        <v>8990.44</v>
      </c>
      <c r="I1780" s="121">
        <f t="shared" si="98"/>
        <v>494474.2</v>
      </c>
      <c r="J1780" s="16"/>
    </row>
    <row r="1781" spans="1:10">
      <c r="A1781" s="23">
        <f t="shared" si="99"/>
        <v>1737</v>
      </c>
      <c r="B1781" s="226"/>
      <c r="C1781" s="226"/>
      <c r="D1781" s="136">
        <v>42825</v>
      </c>
      <c r="E1781" s="136">
        <v>42880</v>
      </c>
      <c r="F1781" s="136">
        <v>42880</v>
      </c>
      <c r="G1781" s="25">
        <f t="shared" si="97"/>
        <v>55</v>
      </c>
      <c r="H1781" s="373">
        <v>7158.98</v>
      </c>
      <c r="I1781" s="121">
        <f t="shared" si="98"/>
        <v>393743.9</v>
      </c>
      <c r="J1781" s="16"/>
    </row>
    <row r="1782" spans="1:10">
      <c r="A1782" s="23">
        <f t="shared" si="99"/>
        <v>1738</v>
      </c>
      <c r="B1782" s="226"/>
      <c r="C1782" s="226"/>
      <c r="D1782" s="136">
        <v>42825</v>
      </c>
      <c r="E1782" s="136">
        <v>42880</v>
      </c>
      <c r="F1782" s="136">
        <v>42880</v>
      </c>
      <c r="G1782" s="25">
        <f t="shared" si="97"/>
        <v>55</v>
      </c>
      <c r="H1782" s="373">
        <v>7183.19</v>
      </c>
      <c r="I1782" s="121">
        <f t="shared" si="98"/>
        <v>395075.45</v>
      </c>
      <c r="J1782" s="16"/>
    </row>
    <row r="1783" spans="1:10">
      <c r="A1783" s="23">
        <f t="shared" si="99"/>
        <v>1739</v>
      </c>
      <c r="B1783" s="226"/>
      <c r="C1783" s="226"/>
      <c r="D1783" s="136">
        <v>42825</v>
      </c>
      <c r="E1783" s="136">
        <v>42880</v>
      </c>
      <c r="F1783" s="136">
        <v>42880</v>
      </c>
      <c r="G1783" s="25">
        <f t="shared" si="97"/>
        <v>55</v>
      </c>
      <c r="H1783" s="373">
        <v>7233.12</v>
      </c>
      <c r="I1783" s="121">
        <f t="shared" si="98"/>
        <v>397821.6</v>
      </c>
      <c r="J1783" s="16"/>
    </row>
    <row r="1784" spans="1:10">
      <c r="A1784" s="23">
        <f t="shared" si="99"/>
        <v>1740</v>
      </c>
      <c r="B1784" s="226"/>
      <c r="C1784" s="226"/>
      <c r="D1784" s="136">
        <v>42828</v>
      </c>
      <c r="E1784" s="136">
        <v>42880</v>
      </c>
      <c r="F1784" s="136">
        <v>42880</v>
      </c>
      <c r="G1784" s="25">
        <f t="shared" si="97"/>
        <v>52</v>
      </c>
      <c r="H1784" s="373">
        <v>15187.96</v>
      </c>
      <c r="I1784" s="121">
        <f t="shared" si="98"/>
        <v>789773.92</v>
      </c>
      <c r="J1784" s="16"/>
    </row>
    <row r="1785" spans="1:10">
      <c r="A1785" s="23">
        <f t="shared" si="99"/>
        <v>1741</v>
      </c>
      <c r="B1785" s="226"/>
      <c r="C1785" s="226"/>
      <c r="D1785" s="136">
        <v>42828</v>
      </c>
      <c r="E1785" s="136">
        <v>42880</v>
      </c>
      <c r="F1785" s="136">
        <v>42880</v>
      </c>
      <c r="G1785" s="25">
        <f t="shared" si="97"/>
        <v>52</v>
      </c>
      <c r="H1785" s="373">
        <v>15627.29</v>
      </c>
      <c r="I1785" s="121">
        <f t="shared" si="98"/>
        <v>812619.08</v>
      </c>
      <c r="J1785" s="16"/>
    </row>
    <row r="1786" spans="1:10">
      <c r="A1786" s="23">
        <f t="shared" si="99"/>
        <v>1742</v>
      </c>
      <c r="B1786" s="226"/>
      <c r="C1786" s="226"/>
      <c r="D1786" s="136">
        <v>42828</v>
      </c>
      <c r="E1786" s="136">
        <v>42880</v>
      </c>
      <c r="F1786" s="136">
        <v>42880</v>
      </c>
      <c r="G1786" s="25">
        <f t="shared" si="97"/>
        <v>52</v>
      </c>
      <c r="H1786" s="373">
        <v>6665.06</v>
      </c>
      <c r="I1786" s="121">
        <f t="shared" si="98"/>
        <v>346583.12</v>
      </c>
      <c r="J1786" s="16"/>
    </row>
    <row r="1787" spans="1:10">
      <c r="A1787" s="23">
        <f t="shared" si="99"/>
        <v>1743</v>
      </c>
      <c r="B1787" s="226"/>
      <c r="C1787" s="226"/>
      <c r="D1787" s="136">
        <v>42828</v>
      </c>
      <c r="E1787" s="136">
        <v>42880</v>
      </c>
      <c r="F1787" s="136">
        <v>42880</v>
      </c>
      <c r="G1787" s="25">
        <f t="shared" si="97"/>
        <v>52</v>
      </c>
      <c r="H1787" s="373">
        <v>6811.08</v>
      </c>
      <c r="I1787" s="121">
        <f t="shared" si="98"/>
        <v>354176.16</v>
      </c>
      <c r="J1787" s="16"/>
    </row>
    <row r="1788" spans="1:10">
      <c r="A1788" s="23">
        <f t="shared" si="99"/>
        <v>1744</v>
      </c>
      <c r="B1788" s="226"/>
      <c r="C1788" s="226"/>
      <c r="D1788" s="136">
        <v>42829</v>
      </c>
      <c r="E1788" s="136">
        <v>42880</v>
      </c>
      <c r="F1788" s="136">
        <v>42880</v>
      </c>
      <c r="G1788" s="25">
        <f t="shared" si="97"/>
        <v>51</v>
      </c>
      <c r="H1788" s="373">
        <v>6156.28</v>
      </c>
      <c r="I1788" s="121">
        <f t="shared" si="98"/>
        <v>313970.28000000003</v>
      </c>
      <c r="J1788" s="16"/>
    </row>
    <row r="1789" spans="1:10">
      <c r="A1789" s="23">
        <f t="shared" si="99"/>
        <v>1745</v>
      </c>
      <c r="B1789" s="226"/>
      <c r="C1789" s="226"/>
      <c r="D1789" s="136">
        <v>42829</v>
      </c>
      <c r="E1789" s="136">
        <v>42880</v>
      </c>
      <c r="F1789" s="136">
        <v>42880</v>
      </c>
      <c r="G1789" s="25">
        <f t="shared" si="97"/>
        <v>51</v>
      </c>
      <c r="H1789" s="373">
        <v>6156.68</v>
      </c>
      <c r="I1789" s="121">
        <f t="shared" si="98"/>
        <v>313990.68</v>
      </c>
      <c r="J1789" s="16"/>
    </row>
    <row r="1790" spans="1:10">
      <c r="A1790" s="23">
        <f t="shared" si="99"/>
        <v>1746</v>
      </c>
      <c r="B1790" s="226"/>
      <c r="C1790" s="226"/>
      <c r="D1790" s="136">
        <v>42829</v>
      </c>
      <c r="E1790" s="136">
        <v>42880</v>
      </c>
      <c r="F1790" s="136">
        <v>42880</v>
      </c>
      <c r="G1790" s="25">
        <f t="shared" si="97"/>
        <v>51</v>
      </c>
      <c r="H1790" s="373">
        <v>6163.43</v>
      </c>
      <c r="I1790" s="121">
        <f t="shared" si="98"/>
        <v>314334.93</v>
      </c>
      <c r="J1790" s="16"/>
    </row>
    <row r="1791" spans="1:10">
      <c r="A1791" s="23">
        <f t="shared" si="99"/>
        <v>1747</v>
      </c>
      <c r="B1791" s="226"/>
      <c r="C1791" s="226"/>
      <c r="D1791" s="136">
        <v>42829</v>
      </c>
      <c r="E1791" s="136">
        <v>42880</v>
      </c>
      <c r="F1791" s="136">
        <v>42880</v>
      </c>
      <c r="G1791" s="25">
        <f t="shared" si="97"/>
        <v>51</v>
      </c>
      <c r="H1791" s="373">
        <v>6158.66</v>
      </c>
      <c r="I1791" s="121">
        <f t="shared" si="98"/>
        <v>314091.65999999997</v>
      </c>
      <c r="J1791" s="16"/>
    </row>
    <row r="1792" spans="1:10">
      <c r="A1792" s="23">
        <f t="shared" si="99"/>
        <v>1748</v>
      </c>
      <c r="B1792" s="226"/>
      <c r="C1792" s="226"/>
      <c r="D1792" s="136">
        <v>42829</v>
      </c>
      <c r="E1792" s="136">
        <v>42880</v>
      </c>
      <c r="F1792" s="136">
        <v>42880</v>
      </c>
      <c r="G1792" s="25">
        <f t="shared" si="97"/>
        <v>51</v>
      </c>
      <c r="H1792" s="373">
        <v>6156.28</v>
      </c>
      <c r="I1792" s="121">
        <f t="shared" si="98"/>
        <v>313970.28000000003</v>
      </c>
      <c r="J1792" s="16"/>
    </row>
    <row r="1793" spans="1:10">
      <c r="A1793" s="23">
        <f t="shared" si="99"/>
        <v>1749</v>
      </c>
      <c r="B1793" s="226"/>
      <c r="C1793" s="226"/>
      <c r="D1793" s="136">
        <v>42829</v>
      </c>
      <c r="E1793" s="136">
        <v>42880</v>
      </c>
      <c r="F1793" s="136">
        <v>42880</v>
      </c>
      <c r="G1793" s="25">
        <f t="shared" si="97"/>
        <v>51</v>
      </c>
      <c r="H1793" s="373">
        <v>8043.88</v>
      </c>
      <c r="I1793" s="121">
        <f t="shared" si="98"/>
        <v>410237.88</v>
      </c>
      <c r="J1793" s="16"/>
    </row>
    <row r="1794" spans="1:10">
      <c r="A1794" s="23">
        <f t="shared" si="99"/>
        <v>1750</v>
      </c>
      <c r="B1794" s="226"/>
      <c r="C1794" s="226"/>
      <c r="D1794" s="136">
        <v>42829</v>
      </c>
      <c r="E1794" s="136">
        <v>42880</v>
      </c>
      <c r="F1794" s="136">
        <v>42880</v>
      </c>
      <c r="G1794" s="25">
        <f t="shared" si="97"/>
        <v>51</v>
      </c>
      <c r="H1794" s="373">
        <v>7804.36</v>
      </c>
      <c r="I1794" s="121">
        <f t="shared" si="98"/>
        <v>398022.36</v>
      </c>
      <c r="J1794" s="16"/>
    </row>
    <row r="1795" spans="1:10">
      <c r="A1795" s="23">
        <f t="shared" si="99"/>
        <v>1751</v>
      </c>
      <c r="B1795" s="226"/>
      <c r="C1795" s="226"/>
      <c r="D1795" s="136">
        <v>42829</v>
      </c>
      <c r="E1795" s="136">
        <v>42880</v>
      </c>
      <c r="F1795" s="136">
        <v>42880</v>
      </c>
      <c r="G1795" s="25">
        <f t="shared" si="97"/>
        <v>51</v>
      </c>
      <c r="H1795" s="373">
        <v>7914.14</v>
      </c>
      <c r="I1795" s="121">
        <f t="shared" si="98"/>
        <v>403621.14</v>
      </c>
      <c r="J1795" s="16"/>
    </row>
    <row r="1796" spans="1:10">
      <c r="A1796" s="23">
        <f t="shared" si="99"/>
        <v>1752</v>
      </c>
      <c r="B1796" s="226"/>
      <c r="C1796" s="226"/>
      <c r="D1796" s="136">
        <v>42829</v>
      </c>
      <c r="E1796" s="136">
        <v>42880</v>
      </c>
      <c r="F1796" s="136">
        <v>42880</v>
      </c>
      <c r="G1796" s="25">
        <f t="shared" si="97"/>
        <v>51</v>
      </c>
      <c r="H1796" s="373">
        <v>8063.84</v>
      </c>
      <c r="I1796" s="121">
        <f t="shared" si="98"/>
        <v>411255.84</v>
      </c>
      <c r="J1796" s="16"/>
    </row>
    <row r="1797" spans="1:10">
      <c r="A1797" s="23">
        <f t="shared" si="99"/>
        <v>1753</v>
      </c>
      <c r="B1797" s="226"/>
      <c r="C1797" s="226"/>
      <c r="D1797" s="136">
        <v>42829</v>
      </c>
      <c r="E1797" s="136">
        <v>42880</v>
      </c>
      <c r="F1797" s="136">
        <v>42880</v>
      </c>
      <c r="G1797" s="25">
        <f t="shared" si="97"/>
        <v>51</v>
      </c>
      <c r="H1797" s="373">
        <v>7954.06</v>
      </c>
      <c r="I1797" s="121">
        <f t="shared" si="98"/>
        <v>405657.06</v>
      </c>
      <c r="J1797" s="16"/>
    </row>
    <row r="1798" spans="1:10">
      <c r="A1798" s="23">
        <f t="shared" si="99"/>
        <v>1754</v>
      </c>
      <c r="B1798" s="226"/>
      <c r="C1798" s="226"/>
      <c r="D1798" s="136">
        <v>42830</v>
      </c>
      <c r="E1798" s="136">
        <v>42880</v>
      </c>
      <c r="F1798" s="136">
        <v>42880</v>
      </c>
      <c r="G1798" s="25">
        <f t="shared" si="97"/>
        <v>50</v>
      </c>
      <c r="H1798" s="373">
        <v>7747.47</v>
      </c>
      <c r="I1798" s="121">
        <f t="shared" si="98"/>
        <v>387373.5</v>
      </c>
      <c r="J1798" s="16"/>
    </row>
    <row r="1799" spans="1:10">
      <c r="A1799" s="23">
        <f t="shared" si="99"/>
        <v>1755</v>
      </c>
      <c r="B1799" s="226"/>
      <c r="C1799" s="226"/>
      <c r="D1799" s="136">
        <v>42830</v>
      </c>
      <c r="E1799" s="136">
        <v>42880</v>
      </c>
      <c r="F1799" s="136">
        <v>42880</v>
      </c>
      <c r="G1799" s="25">
        <f t="shared" si="97"/>
        <v>50</v>
      </c>
      <c r="H1799" s="373">
        <v>7766.44</v>
      </c>
      <c r="I1799" s="121">
        <f t="shared" si="98"/>
        <v>388322</v>
      </c>
      <c r="J1799" s="16"/>
    </row>
    <row r="1800" spans="1:10">
      <c r="A1800" s="23">
        <f t="shared" si="99"/>
        <v>1756</v>
      </c>
      <c r="B1800" s="226"/>
      <c r="C1800" s="226"/>
      <c r="D1800" s="136">
        <v>42831</v>
      </c>
      <c r="E1800" s="136">
        <v>42880</v>
      </c>
      <c r="F1800" s="136">
        <v>42880</v>
      </c>
      <c r="G1800" s="25">
        <f t="shared" si="97"/>
        <v>49</v>
      </c>
      <c r="H1800" s="373">
        <v>9339</v>
      </c>
      <c r="I1800" s="121">
        <f t="shared" si="98"/>
        <v>457611</v>
      </c>
      <c r="J1800" s="16"/>
    </row>
    <row r="1801" spans="1:10">
      <c r="A1801" s="23">
        <f t="shared" si="99"/>
        <v>1757</v>
      </c>
      <c r="B1801" s="226"/>
      <c r="C1801" s="226"/>
      <c r="D1801" s="136">
        <v>42831</v>
      </c>
      <c r="E1801" s="136">
        <v>42880</v>
      </c>
      <c r="F1801" s="136">
        <v>42880</v>
      </c>
      <c r="G1801" s="25">
        <f t="shared" si="97"/>
        <v>49</v>
      </c>
      <c r="H1801" s="373">
        <v>5597.85</v>
      </c>
      <c r="I1801" s="121">
        <f t="shared" si="98"/>
        <v>274294.65000000002</v>
      </c>
      <c r="J1801" s="16"/>
    </row>
    <row r="1802" spans="1:10">
      <c r="A1802" s="23">
        <f t="shared" si="99"/>
        <v>1758</v>
      </c>
      <c r="B1802" s="226"/>
      <c r="C1802" s="226"/>
      <c r="D1802" s="136">
        <v>42831</v>
      </c>
      <c r="E1802" s="136">
        <v>42880</v>
      </c>
      <c r="F1802" s="136">
        <v>42880</v>
      </c>
      <c r="G1802" s="25">
        <f t="shared" si="97"/>
        <v>49</v>
      </c>
      <c r="H1802" s="373">
        <v>5259.5</v>
      </c>
      <c r="I1802" s="121">
        <f t="shared" si="98"/>
        <v>257715.5</v>
      </c>
      <c r="J1802" s="16"/>
    </row>
    <row r="1803" spans="1:10">
      <c r="A1803" s="23">
        <f t="shared" si="99"/>
        <v>1759</v>
      </c>
      <c r="B1803" s="226"/>
      <c r="C1803" s="226"/>
      <c r="D1803" s="136">
        <v>42831</v>
      </c>
      <c r="E1803" s="136">
        <v>42880</v>
      </c>
      <c r="F1803" s="136">
        <v>42880</v>
      </c>
      <c r="G1803" s="25">
        <f t="shared" si="97"/>
        <v>49</v>
      </c>
      <c r="H1803" s="373">
        <v>6846.66</v>
      </c>
      <c r="I1803" s="121">
        <f t="shared" si="98"/>
        <v>335486.34000000003</v>
      </c>
      <c r="J1803" s="16"/>
    </row>
    <row r="1804" spans="1:10">
      <c r="A1804" s="23">
        <f t="shared" si="99"/>
        <v>1760</v>
      </c>
      <c r="B1804" s="226"/>
      <c r="C1804" s="226"/>
      <c r="D1804" s="136">
        <v>42831</v>
      </c>
      <c r="E1804" s="136">
        <v>42880</v>
      </c>
      <c r="F1804" s="136">
        <v>42880</v>
      </c>
      <c r="G1804" s="25">
        <f t="shared" si="97"/>
        <v>49</v>
      </c>
      <c r="H1804" s="373">
        <v>6856.48</v>
      </c>
      <c r="I1804" s="121">
        <f t="shared" si="98"/>
        <v>335967.52</v>
      </c>
      <c r="J1804" s="16"/>
    </row>
    <row r="1805" spans="1:10">
      <c r="A1805" s="23">
        <f t="shared" si="99"/>
        <v>1761</v>
      </c>
      <c r="B1805" s="226"/>
      <c r="C1805" s="226"/>
      <c r="D1805" s="136">
        <v>42831</v>
      </c>
      <c r="E1805" s="136">
        <v>42880</v>
      </c>
      <c r="F1805" s="136">
        <v>42880</v>
      </c>
      <c r="G1805" s="25">
        <f t="shared" si="97"/>
        <v>49</v>
      </c>
      <c r="H1805" s="373">
        <v>6481.83</v>
      </c>
      <c r="I1805" s="121">
        <f t="shared" si="98"/>
        <v>317609.67</v>
      </c>
      <c r="J1805" s="16"/>
    </row>
    <row r="1806" spans="1:10">
      <c r="A1806" s="23">
        <f t="shared" si="99"/>
        <v>1762</v>
      </c>
      <c r="B1806" s="226"/>
      <c r="C1806" s="226"/>
      <c r="D1806" s="136">
        <v>42831</v>
      </c>
      <c r="E1806" s="136">
        <v>42880</v>
      </c>
      <c r="F1806" s="136">
        <v>42880</v>
      </c>
      <c r="G1806" s="25">
        <f t="shared" si="97"/>
        <v>49</v>
      </c>
      <c r="H1806" s="373">
        <v>6809.85</v>
      </c>
      <c r="I1806" s="121">
        <f t="shared" si="98"/>
        <v>333682.65000000002</v>
      </c>
      <c r="J1806" s="16"/>
    </row>
    <row r="1807" spans="1:10">
      <c r="A1807" s="23">
        <f t="shared" si="99"/>
        <v>1763</v>
      </c>
      <c r="B1807" s="226"/>
      <c r="C1807" s="226"/>
      <c r="D1807" s="136">
        <v>42831</v>
      </c>
      <c r="E1807" s="136">
        <v>42880</v>
      </c>
      <c r="F1807" s="136">
        <v>42880</v>
      </c>
      <c r="G1807" s="25">
        <f t="shared" si="97"/>
        <v>49</v>
      </c>
      <c r="H1807" s="373">
        <v>6795.94</v>
      </c>
      <c r="I1807" s="121">
        <f t="shared" si="98"/>
        <v>333001.06</v>
      </c>
      <c r="J1807" s="16"/>
    </row>
    <row r="1808" spans="1:10">
      <c r="A1808" s="23">
        <f t="shared" si="99"/>
        <v>1764</v>
      </c>
      <c r="B1808" s="226"/>
      <c r="C1808" s="226"/>
      <c r="D1808" s="136">
        <v>42831</v>
      </c>
      <c r="E1808" s="136">
        <v>42880</v>
      </c>
      <c r="F1808" s="136">
        <v>42880</v>
      </c>
      <c r="G1808" s="25">
        <f t="shared" si="97"/>
        <v>49</v>
      </c>
      <c r="H1808" s="373">
        <v>6858.93</v>
      </c>
      <c r="I1808" s="121">
        <f t="shared" si="98"/>
        <v>336087.57</v>
      </c>
      <c r="J1808" s="16"/>
    </row>
    <row r="1809" spans="1:10">
      <c r="A1809" s="23">
        <f t="shared" si="99"/>
        <v>1765</v>
      </c>
      <c r="B1809" s="226"/>
      <c r="C1809" s="226"/>
      <c r="D1809" s="136">
        <v>42831</v>
      </c>
      <c r="E1809" s="136">
        <v>42880</v>
      </c>
      <c r="F1809" s="136">
        <v>42880</v>
      </c>
      <c r="G1809" s="25">
        <f t="shared" si="97"/>
        <v>49</v>
      </c>
      <c r="H1809" s="373">
        <v>6431.53</v>
      </c>
      <c r="I1809" s="121">
        <f t="shared" si="98"/>
        <v>315144.96999999997</v>
      </c>
      <c r="J1809" s="16"/>
    </row>
    <row r="1810" spans="1:10">
      <c r="A1810" s="23">
        <f t="shared" si="99"/>
        <v>1766</v>
      </c>
      <c r="B1810" s="226"/>
      <c r="C1810" s="226"/>
      <c r="D1810" s="136">
        <v>42831</v>
      </c>
      <c r="E1810" s="136">
        <v>42880</v>
      </c>
      <c r="F1810" s="136">
        <v>42880</v>
      </c>
      <c r="G1810" s="25">
        <f t="shared" si="97"/>
        <v>49</v>
      </c>
      <c r="H1810" s="373">
        <v>7468.67</v>
      </c>
      <c r="I1810" s="121">
        <f t="shared" si="98"/>
        <v>365964.83</v>
      </c>
      <c r="J1810" s="16"/>
    </row>
    <row r="1811" spans="1:10">
      <c r="A1811" s="23">
        <f t="shared" si="99"/>
        <v>1767</v>
      </c>
      <c r="B1811" s="226"/>
      <c r="C1811" s="226"/>
      <c r="D1811" s="136">
        <v>42831</v>
      </c>
      <c r="E1811" s="136">
        <v>42880</v>
      </c>
      <c r="F1811" s="136">
        <v>42880</v>
      </c>
      <c r="G1811" s="25">
        <f t="shared" si="97"/>
        <v>49</v>
      </c>
      <c r="H1811" s="373">
        <v>7620.03</v>
      </c>
      <c r="I1811" s="121">
        <f t="shared" si="98"/>
        <v>373381.47</v>
      </c>
      <c r="J1811" s="16"/>
    </row>
    <row r="1812" spans="1:10">
      <c r="A1812" s="23">
        <f t="shared" si="99"/>
        <v>1768</v>
      </c>
      <c r="B1812" s="226"/>
      <c r="C1812" s="226"/>
      <c r="D1812" s="136">
        <v>42831</v>
      </c>
      <c r="E1812" s="136">
        <v>42880</v>
      </c>
      <c r="F1812" s="136">
        <v>42880</v>
      </c>
      <c r="G1812" s="25">
        <f t="shared" si="97"/>
        <v>49</v>
      </c>
      <c r="H1812" s="373">
        <v>8428.86</v>
      </c>
      <c r="I1812" s="121">
        <f t="shared" si="98"/>
        <v>413014.14</v>
      </c>
      <c r="J1812" s="16"/>
    </row>
    <row r="1813" spans="1:10">
      <c r="A1813" s="23">
        <f t="shared" si="99"/>
        <v>1769</v>
      </c>
      <c r="B1813" s="226"/>
      <c r="C1813" s="226"/>
      <c r="D1813" s="136">
        <v>42831</v>
      </c>
      <c r="E1813" s="136">
        <v>42880</v>
      </c>
      <c r="F1813" s="136">
        <v>42880</v>
      </c>
      <c r="G1813" s="25">
        <f t="shared" si="97"/>
        <v>49</v>
      </c>
      <c r="H1813" s="373">
        <v>7667.33</v>
      </c>
      <c r="I1813" s="121">
        <f t="shared" si="98"/>
        <v>375699.17</v>
      </c>
      <c r="J1813" s="16"/>
    </row>
    <row r="1814" spans="1:10">
      <c r="A1814" s="23">
        <f t="shared" si="99"/>
        <v>1770</v>
      </c>
      <c r="B1814" s="226"/>
      <c r="C1814" s="226"/>
      <c r="D1814" s="136">
        <v>42831</v>
      </c>
      <c r="E1814" s="136">
        <v>42880</v>
      </c>
      <c r="F1814" s="136">
        <v>42880</v>
      </c>
      <c r="G1814" s="25">
        <f t="shared" si="97"/>
        <v>49</v>
      </c>
      <c r="H1814" s="373">
        <v>8433.59</v>
      </c>
      <c r="I1814" s="121">
        <f t="shared" si="98"/>
        <v>413245.91</v>
      </c>
      <c r="J1814" s="16"/>
    </row>
    <row r="1815" spans="1:10">
      <c r="A1815" s="23">
        <f t="shared" si="99"/>
        <v>1771</v>
      </c>
      <c r="B1815" s="226"/>
      <c r="C1815" s="226"/>
      <c r="D1815" s="136">
        <v>42831</v>
      </c>
      <c r="E1815" s="136">
        <v>42880</v>
      </c>
      <c r="F1815" s="136">
        <v>42880</v>
      </c>
      <c r="G1815" s="25">
        <f t="shared" si="97"/>
        <v>49</v>
      </c>
      <c r="H1815" s="373">
        <v>7728.82</v>
      </c>
      <c r="I1815" s="121">
        <f t="shared" si="98"/>
        <v>378712.18</v>
      </c>
      <c r="J1815" s="16"/>
    </row>
    <row r="1816" spans="1:10">
      <c r="A1816" s="23">
        <f t="shared" si="99"/>
        <v>1772</v>
      </c>
      <c r="B1816" s="226"/>
      <c r="C1816" s="226"/>
      <c r="D1816" s="136">
        <v>42831</v>
      </c>
      <c r="E1816" s="136">
        <v>42880</v>
      </c>
      <c r="F1816" s="136">
        <v>42880</v>
      </c>
      <c r="G1816" s="25">
        <f t="shared" si="97"/>
        <v>49</v>
      </c>
      <c r="H1816" s="373">
        <v>7585.97</v>
      </c>
      <c r="I1816" s="121">
        <f t="shared" si="98"/>
        <v>371712.53</v>
      </c>
      <c r="J1816" s="16"/>
    </row>
    <row r="1817" spans="1:10">
      <c r="A1817" s="23">
        <f t="shared" si="99"/>
        <v>1773</v>
      </c>
      <c r="B1817" s="226"/>
      <c r="C1817" s="226"/>
      <c r="D1817" s="136">
        <v>42831</v>
      </c>
      <c r="E1817" s="136">
        <v>42880</v>
      </c>
      <c r="F1817" s="136">
        <v>42880</v>
      </c>
      <c r="G1817" s="25">
        <f t="shared" si="97"/>
        <v>49</v>
      </c>
      <c r="H1817" s="373">
        <v>8561.2999999999993</v>
      </c>
      <c r="I1817" s="121">
        <f t="shared" si="98"/>
        <v>419503.7</v>
      </c>
      <c r="J1817" s="16"/>
    </row>
    <row r="1818" spans="1:10">
      <c r="A1818" s="23">
        <f t="shared" si="99"/>
        <v>1774</v>
      </c>
      <c r="B1818" s="226"/>
      <c r="C1818" s="226"/>
      <c r="D1818" s="136">
        <v>42831</v>
      </c>
      <c r="E1818" s="136">
        <v>42880</v>
      </c>
      <c r="F1818" s="136">
        <v>42880</v>
      </c>
      <c r="G1818" s="25">
        <f t="shared" si="97"/>
        <v>49</v>
      </c>
      <c r="H1818" s="373">
        <v>8419.4</v>
      </c>
      <c r="I1818" s="121">
        <f t="shared" si="98"/>
        <v>412550.6</v>
      </c>
      <c r="J1818" s="16"/>
    </row>
    <row r="1819" spans="1:10">
      <c r="A1819" s="23">
        <f>A1818+1</f>
        <v>1775</v>
      </c>
      <c r="B1819" s="226"/>
      <c r="C1819" s="226"/>
      <c r="D1819" s="136">
        <v>42832</v>
      </c>
      <c r="E1819" s="136">
        <v>42880</v>
      </c>
      <c r="F1819" s="136">
        <v>42880</v>
      </c>
      <c r="G1819" s="25">
        <f t="shared" si="97"/>
        <v>48</v>
      </c>
      <c r="H1819" s="373">
        <v>15634.44</v>
      </c>
      <c r="I1819" s="121">
        <f t="shared" si="98"/>
        <v>750453.12</v>
      </c>
      <c r="J1819" s="16"/>
    </row>
    <row r="1820" spans="1:10">
      <c r="A1820" s="23">
        <f t="shared" si="99"/>
        <v>1776</v>
      </c>
      <c r="B1820" s="226"/>
      <c r="C1820" s="226"/>
      <c r="D1820" s="136">
        <v>42832</v>
      </c>
      <c r="E1820" s="136">
        <v>42880</v>
      </c>
      <c r="F1820" s="136">
        <v>42880</v>
      </c>
      <c r="G1820" s="25">
        <f t="shared" si="97"/>
        <v>48</v>
      </c>
      <c r="H1820" s="373">
        <v>15755.95</v>
      </c>
      <c r="I1820" s="121">
        <f t="shared" si="98"/>
        <v>756285.6</v>
      </c>
      <c r="J1820" s="16"/>
    </row>
    <row r="1821" spans="1:10">
      <c r="A1821" s="23">
        <f t="shared" si="99"/>
        <v>1777</v>
      </c>
      <c r="B1821" s="226"/>
      <c r="C1821" s="226"/>
      <c r="D1821" s="136">
        <v>42832</v>
      </c>
      <c r="E1821" s="136">
        <v>42880</v>
      </c>
      <c r="F1821" s="136">
        <v>42880</v>
      </c>
      <c r="G1821" s="25">
        <f t="shared" si="97"/>
        <v>48</v>
      </c>
      <c r="H1821" s="373">
        <v>15829.81</v>
      </c>
      <c r="I1821" s="121">
        <f t="shared" si="98"/>
        <v>759830.88</v>
      </c>
      <c r="J1821" s="16"/>
    </row>
    <row r="1822" spans="1:10">
      <c r="A1822" s="23">
        <f t="shared" si="99"/>
        <v>1778</v>
      </c>
      <c r="B1822" s="226"/>
      <c r="C1822" s="226"/>
      <c r="D1822" s="136">
        <v>42832</v>
      </c>
      <c r="E1822" s="136">
        <v>42880</v>
      </c>
      <c r="F1822" s="136">
        <v>42880</v>
      </c>
      <c r="G1822" s="25">
        <f t="shared" si="97"/>
        <v>48</v>
      </c>
      <c r="H1822" s="373">
        <v>-271.35000000000002</v>
      </c>
      <c r="I1822" s="121">
        <f t="shared" si="98"/>
        <v>-13024.8</v>
      </c>
      <c r="J1822" s="16"/>
    </row>
    <row r="1823" spans="1:10">
      <c r="A1823" s="23">
        <f t="shared" si="99"/>
        <v>1779</v>
      </c>
      <c r="B1823" s="226"/>
      <c r="C1823" s="226"/>
      <c r="D1823" s="136">
        <v>42832</v>
      </c>
      <c r="E1823" s="136">
        <v>42880</v>
      </c>
      <c r="F1823" s="136">
        <v>42880</v>
      </c>
      <c r="G1823" s="25">
        <f t="shared" si="97"/>
        <v>48</v>
      </c>
      <c r="H1823" s="373">
        <v>6860.57</v>
      </c>
      <c r="I1823" s="121">
        <f t="shared" si="98"/>
        <v>329307.36</v>
      </c>
      <c r="J1823" s="16"/>
    </row>
    <row r="1824" spans="1:10">
      <c r="A1824" s="23">
        <f t="shared" si="99"/>
        <v>1780</v>
      </c>
      <c r="B1824" s="226"/>
      <c r="C1824" s="226"/>
      <c r="D1824" s="136">
        <v>42832</v>
      </c>
      <c r="E1824" s="136">
        <v>42880</v>
      </c>
      <c r="F1824" s="136">
        <v>42880</v>
      </c>
      <c r="G1824" s="25">
        <f t="shared" ref="G1824:G1887" si="100">F1824-D1824</f>
        <v>48</v>
      </c>
      <c r="H1824" s="373">
        <v>6865.88</v>
      </c>
      <c r="I1824" s="121">
        <f t="shared" ref="I1824:I1887" si="101">ROUND(G1824*H1824,2)</f>
        <v>329562.23999999999</v>
      </c>
      <c r="J1824" s="16"/>
    </row>
    <row r="1825" spans="1:10">
      <c r="A1825" s="23">
        <f t="shared" ref="A1825:A1888" si="102">A1824+1</f>
        <v>1781</v>
      </c>
      <c r="B1825" s="226"/>
      <c r="C1825" s="226"/>
      <c r="D1825" s="136">
        <v>42832</v>
      </c>
      <c r="E1825" s="136">
        <v>42880</v>
      </c>
      <c r="F1825" s="136">
        <v>42880</v>
      </c>
      <c r="G1825" s="25">
        <f t="shared" si="100"/>
        <v>48</v>
      </c>
      <c r="H1825" s="373">
        <v>7924.12</v>
      </c>
      <c r="I1825" s="121">
        <f t="shared" si="101"/>
        <v>380357.76</v>
      </c>
      <c r="J1825" s="16"/>
    </row>
    <row r="1826" spans="1:10">
      <c r="A1826" s="23">
        <f t="shared" si="102"/>
        <v>1782</v>
      </c>
      <c r="B1826" s="226"/>
      <c r="C1826" s="226"/>
      <c r="D1826" s="136">
        <v>42832</v>
      </c>
      <c r="E1826" s="136">
        <v>42880</v>
      </c>
      <c r="F1826" s="136">
        <v>42880</v>
      </c>
      <c r="G1826" s="25">
        <f t="shared" si="100"/>
        <v>48</v>
      </c>
      <c r="H1826" s="373">
        <v>8063.84</v>
      </c>
      <c r="I1826" s="121">
        <f t="shared" si="101"/>
        <v>387064.32000000001</v>
      </c>
      <c r="J1826" s="16"/>
    </row>
    <row r="1827" spans="1:10">
      <c r="A1827" s="23">
        <f t="shared" si="102"/>
        <v>1783</v>
      </c>
      <c r="B1827" s="226"/>
      <c r="C1827" s="226"/>
      <c r="D1827" s="136">
        <v>42833</v>
      </c>
      <c r="E1827" s="136">
        <v>42880</v>
      </c>
      <c r="F1827" s="136">
        <v>42880</v>
      </c>
      <c r="G1827" s="25">
        <f t="shared" si="100"/>
        <v>47</v>
      </c>
      <c r="H1827" s="373">
        <v>6874.88</v>
      </c>
      <c r="I1827" s="121">
        <f t="shared" si="101"/>
        <v>323119.35999999999</v>
      </c>
      <c r="J1827" s="16"/>
    </row>
    <row r="1828" spans="1:10">
      <c r="A1828" s="23">
        <f t="shared" si="102"/>
        <v>1784</v>
      </c>
      <c r="B1828" s="226"/>
      <c r="C1828" s="226"/>
      <c r="D1828" s="136">
        <v>42834</v>
      </c>
      <c r="E1828" s="136">
        <v>42880</v>
      </c>
      <c r="F1828" s="136">
        <v>42880</v>
      </c>
      <c r="G1828" s="25">
        <f t="shared" si="100"/>
        <v>46</v>
      </c>
      <c r="H1828" s="373">
        <v>6452.38</v>
      </c>
      <c r="I1828" s="121">
        <f t="shared" si="101"/>
        <v>296809.48</v>
      </c>
      <c r="J1828" s="16"/>
    </row>
    <row r="1829" spans="1:10">
      <c r="A1829" s="23">
        <f t="shared" si="102"/>
        <v>1785</v>
      </c>
      <c r="B1829" s="226"/>
      <c r="C1829" s="226"/>
      <c r="D1829" s="136">
        <v>42834</v>
      </c>
      <c r="E1829" s="136">
        <v>42880</v>
      </c>
      <c r="F1829" s="136">
        <v>42880</v>
      </c>
      <c r="G1829" s="25">
        <f t="shared" si="100"/>
        <v>46</v>
      </c>
      <c r="H1829" s="373">
        <v>7211.98</v>
      </c>
      <c r="I1829" s="121">
        <f t="shared" si="101"/>
        <v>331751.08</v>
      </c>
      <c r="J1829" s="16"/>
    </row>
    <row r="1830" spans="1:10">
      <c r="A1830" s="23">
        <f t="shared" si="102"/>
        <v>1786</v>
      </c>
      <c r="B1830" s="226"/>
      <c r="C1830" s="226"/>
      <c r="D1830" s="136">
        <v>42834</v>
      </c>
      <c r="E1830" s="136">
        <v>42880</v>
      </c>
      <c r="F1830" s="136">
        <v>42880</v>
      </c>
      <c r="G1830" s="25">
        <f t="shared" si="100"/>
        <v>46</v>
      </c>
      <c r="H1830" s="373">
        <v>6916.58</v>
      </c>
      <c r="I1830" s="121">
        <f t="shared" si="101"/>
        <v>318162.68</v>
      </c>
      <c r="J1830" s="16"/>
    </row>
    <row r="1831" spans="1:10">
      <c r="A1831" s="23">
        <f t="shared" si="102"/>
        <v>1787</v>
      </c>
      <c r="B1831" s="226"/>
      <c r="C1831" s="226"/>
      <c r="D1831" s="136">
        <v>42834</v>
      </c>
      <c r="E1831" s="136">
        <v>42880</v>
      </c>
      <c r="F1831" s="136">
        <v>42880</v>
      </c>
      <c r="G1831" s="25">
        <f t="shared" si="100"/>
        <v>46</v>
      </c>
      <c r="H1831" s="373">
        <v>6861.72</v>
      </c>
      <c r="I1831" s="121">
        <f t="shared" si="101"/>
        <v>315639.12</v>
      </c>
      <c r="J1831" s="16"/>
    </row>
    <row r="1832" spans="1:10">
      <c r="A1832" s="23">
        <f t="shared" si="102"/>
        <v>1788</v>
      </c>
      <c r="B1832" s="226"/>
      <c r="C1832" s="226"/>
      <c r="D1832" s="136">
        <v>42834</v>
      </c>
      <c r="E1832" s="136">
        <v>42880</v>
      </c>
      <c r="F1832" s="136">
        <v>42880</v>
      </c>
      <c r="G1832" s="25">
        <f t="shared" si="100"/>
        <v>46</v>
      </c>
      <c r="H1832" s="373">
        <v>6463.99</v>
      </c>
      <c r="I1832" s="121">
        <f t="shared" si="101"/>
        <v>297343.53999999998</v>
      </c>
      <c r="J1832" s="16"/>
    </row>
    <row r="1833" spans="1:10">
      <c r="A1833" s="23">
        <f t="shared" si="102"/>
        <v>1789</v>
      </c>
      <c r="B1833" s="226"/>
      <c r="C1833" s="226"/>
      <c r="D1833" s="136">
        <v>42834</v>
      </c>
      <c r="E1833" s="136">
        <v>42880</v>
      </c>
      <c r="F1833" s="136">
        <v>42880</v>
      </c>
      <c r="G1833" s="25">
        <f t="shared" si="100"/>
        <v>46</v>
      </c>
      <c r="H1833" s="373">
        <v>7140.24</v>
      </c>
      <c r="I1833" s="121">
        <f t="shared" si="101"/>
        <v>328451.03999999998</v>
      </c>
      <c r="J1833" s="16"/>
    </row>
    <row r="1834" spans="1:10">
      <c r="A1834" s="23">
        <f t="shared" si="102"/>
        <v>1790</v>
      </c>
      <c r="B1834" s="226"/>
      <c r="C1834" s="226"/>
      <c r="D1834" s="136">
        <v>42834</v>
      </c>
      <c r="E1834" s="136">
        <v>42880</v>
      </c>
      <c r="F1834" s="136">
        <v>42880</v>
      </c>
      <c r="G1834" s="25">
        <f t="shared" si="100"/>
        <v>46</v>
      </c>
      <c r="H1834" s="373">
        <v>7359.68</v>
      </c>
      <c r="I1834" s="121">
        <f t="shared" si="101"/>
        <v>338545.28</v>
      </c>
      <c r="J1834" s="16"/>
    </row>
    <row r="1835" spans="1:10">
      <c r="A1835" s="23">
        <f t="shared" si="102"/>
        <v>1791</v>
      </c>
      <c r="B1835" s="226"/>
      <c r="C1835" s="226"/>
      <c r="D1835" s="136">
        <v>42834</v>
      </c>
      <c r="E1835" s="136">
        <v>42880</v>
      </c>
      <c r="F1835" s="136">
        <v>42880</v>
      </c>
      <c r="G1835" s="25">
        <f t="shared" si="100"/>
        <v>46</v>
      </c>
      <c r="H1835" s="373">
        <v>7140.24</v>
      </c>
      <c r="I1835" s="121">
        <f t="shared" si="101"/>
        <v>328451.03999999998</v>
      </c>
      <c r="J1835" s="16"/>
    </row>
    <row r="1836" spans="1:10">
      <c r="A1836" s="23">
        <f t="shared" si="102"/>
        <v>1792</v>
      </c>
      <c r="B1836" s="226"/>
      <c r="C1836" s="226"/>
      <c r="D1836" s="136">
        <v>42834</v>
      </c>
      <c r="E1836" s="136">
        <v>42880</v>
      </c>
      <c r="F1836" s="136">
        <v>42880</v>
      </c>
      <c r="G1836" s="25">
        <f t="shared" si="100"/>
        <v>46</v>
      </c>
      <c r="H1836" s="373">
        <v>6659.16</v>
      </c>
      <c r="I1836" s="121">
        <f t="shared" si="101"/>
        <v>306321.36</v>
      </c>
      <c r="J1836" s="16"/>
    </row>
    <row r="1837" spans="1:10">
      <c r="A1837" s="23">
        <f t="shared" si="102"/>
        <v>1793</v>
      </c>
      <c r="B1837" s="226"/>
      <c r="C1837" s="226"/>
      <c r="D1837" s="136">
        <v>42834</v>
      </c>
      <c r="E1837" s="136">
        <v>42880</v>
      </c>
      <c r="F1837" s="136">
        <v>42880</v>
      </c>
      <c r="G1837" s="25">
        <f t="shared" si="100"/>
        <v>46</v>
      </c>
      <c r="H1837" s="373">
        <v>7072.72</v>
      </c>
      <c r="I1837" s="121">
        <f t="shared" si="101"/>
        <v>325345.12</v>
      </c>
      <c r="J1837" s="16"/>
    </row>
    <row r="1838" spans="1:10">
      <c r="A1838" s="23">
        <f t="shared" si="102"/>
        <v>1794</v>
      </c>
      <c r="B1838" s="226"/>
      <c r="C1838" s="226"/>
      <c r="D1838" s="136">
        <v>42835</v>
      </c>
      <c r="E1838" s="136">
        <v>42880</v>
      </c>
      <c r="F1838" s="136">
        <v>42880</v>
      </c>
      <c r="G1838" s="25">
        <f t="shared" si="100"/>
        <v>45</v>
      </c>
      <c r="H1838" s="373">
        <v>6477.33</v>
      </c>
      <c r="I1838" s="121">
        <f t="shared" si="101"/>
        <v>291479.84999999998</v>
      </c>
      <c r="J1838" s="16"/>
    </row>
    <row r="1839" spans="1:10">
      <c r="A1839" s="23">
        <f t="shared" si="102"/>
        <v>1795</v>
      </c>
      <c r="B1839" s="226"/>
      <c r="C1839" s="226"/>
      <c r="D1839" s="136">
        <v>42835</v>
      </c>
      <c r="E1839" s="136">
        <v>42880</v>
      </c>
      <c r="F1839" s="136">
        <v>42880</v>
      </c>
      <c r="G1839" s="25">
        <f t="shared" si="100"/>
        <v>45</v>
      </c>
      <c r="H1839" s="373">
        <v>7402.08</v>
      </c>
      <c r="I1839" s="121">
        <f t="shared" si="101"/>
        <v>333093.59999999998</v>
      </c>
      <c r="J1839" s="16"/>
    </row>
    <row r="1840" spans="1:10">
      <c r="A1840" s="23">
        <f t="shared" si="102"/>
        <v>1796</v>
      </c>
      <c r="B1840" s="226"/>
      <c r="C1840" s="226"/>
      <c r="D1840" s="136">
        <v>42835</v>
      </c>
      <c r="E1840" s="136">
        <v>42880</v>
      </c>
      <c r="F1840" s="136">
        <v>42880</v>
      </c>
      <c r="G1840" s="25">
        <f t="shared" si="100"/>
        <v>45</v>
      </c>
      <c r="H1840" s="373">
        <v>7026.62</v>
      </c>
      <c r="I1840" s="121">
        <f t="shared" si="101"/>
        <v>316197.90000000002</v>
      </c>
      <c r="J1840" s="16"/>
    </row>
    <row r="1841" spans="1:10">
      <c r="A1841" s="23">
        <f t="shared" si="102"/>
        <v>1797</v>
      </c>
      <c r="B1841" s="226"/>
      <c r="C1841" s="226"/>
      <c r="D1841" s="136">
        <v>42835</v>
      </c>
      <c r="E1841" s="136">
        <v>42880</v>
      </c>
      <c r="F1841" s="136">
        <v>42880</v>
      </c>
      <c r="G1841" s="25">
        <f t="shared" si="100"/>
        <v>45</v>
      </c>
      <c r="H1841" s="373">
        <v>7374.27</v>
      </c>
      <c r="I1841" s="121">
        <f t="shared" si="101"/>
        <v>331842.15000000002</v>
      </c>
      <c r="J1841" s="16"/>
    </row>
    <row r="1842" spans="1:10">
      <c r="A1842" s="23">
        <f t="shared" si="102"/>
        <v>1798</v>
      </c>
      <c r="B1842" s="226"/>
      <c r="C1842" s="226"/>
      <c r="D1842" s="136">
        <v>42836</v>
      </c>
      <c r="E1842" s="136">
        <v>42880</v>
      </c>
      <c r="F1842" s="136">
        <v>42880</v>
      </c>
      <c r="G1842" s="25">
        <f t="shared" si="100"/>
        <v>44</v>
      </c>
      <c r="H1842" s="373">
        <v>8175.12</v>
      </c>
      <c r="I1842" s="121">
        <f t="shared" si="101"/>
        <v>359705.28</v>
      </c>
      <c r="J1842" s="16"/>
    </row>
    <row r="1843" spans="1:10">
      <c r="A1843" s="23">
        <f t="shared" si="102"/>
        <v>1799</v>
      </c>
      <c r="B1843" s="226"/>
      <c r="C1843" s="226"/>
      <c r="D1843" s="136">
        <v>42836</v>
      </c>
      <c r="E1843" s="136">
        <v>42880</v>
      </c>
      <c r="F1843" s="136">
        <v>42880</v>
      </c>
      <c r="G1843" s="25">
        <f t="shared" si="100"/>
        <v>44</v>
      </c>
      <c r="H1843" s="373">
        <v>7833.3</v>
      </c>
      <c r="I1843" s="121">
        <f t="shared" si="101"/>
        <v>344665.2</v>
      </c>
      <c r="J1843" s="16"/>
    </row>
    <row r="1844" spans="1:10">
      <c r="A1844" s="23">
        <f t="shared" si="102"/>
        <v>1800</v>
      </c>
      <c r="B1844" s="226"/>
      <c r="C1844" s="226"/>
      <c r="D1844" s="136">
        <v>42836</v>
      </c>
      <c r="E1844" s="136">
        <v>42880</v>
      </c>
      <c r="F1844" s="136">
        <v>42880</v>
      </c>
      <c r="G1844" s="25">
        <f t="shared" si="100"/>
        <v>44</v>
      </c>
      <c r="H1844" s="373">
        <v>8531.4</v>
      </c>
      <c r="I1844" s="121">
        <f t="shared" si="101"/>
        <v>375381.6</v>
      </c>
      <c r="J1844" s="16"/>
    </row>
    <row r="1845" spans="1:10">
      <c r="A1845" s="23">
        <f t="shared" si="102"/>
        <v>1801</v>
      </c>
      <c r="B1845" s="226"/>
      <c r="C1845" s="226"/>
      <c r="D1845" s="136">
        <v>42836</v>
      </c>
      <c r="E1845" s="136">
        <v>42880</v>
      </c>
      <c r="F1845" s="136">
        <v>42880</v>
      </c>
      <c r="G1845" s="25">
        <f t="shared" si="100"/>
        <v>44</v>
      </c>
      <c r="H1845" s="373">
        <v>6167.79</v>
      </c>
      <c r="I1845" s="121">
        <f t="shared" si="101"/>
        <v>271382.76</v>
      </c>
      <c r="J1845" s="16"/>
    </row>
    <row r="1846" spans="1:10">
      <c r="A1846" s="23">
        <f t="shared" si="102"/>
        <v>1802</v>
      </c>
      <c r="B1846" s="226"/>
      <c r="C1846" s="226"/>
      <c r="D1846" s="136">
        <v>42836</v>
      </c>
      <c r="E1846" s="136">
        <v>42880</v>
      </c>
      <c r="F1846" s="136">
        <v>42880</v>
      </c>
      <c r="G1846" s="25">
        <f t="shared" si="100"/>
        <v>44</v>
      </c>
      <c r="H1846" s="373">
        <v>6155.88</v>
      </c>
      <c r="I1846" s="121">
        <f t="shared" si="101"/>
        <v>270858.71999999997</v>
      </c>
      <c r="J1846" s="16"/>
    </row>
    <row r="1847" spans="1:10">
      <c r="A1847" s="23">
        <f t="shared" si="102"/>
        <v>1803</v>
      </c>
      <c r="B1847" s="226"/>
      <c r="C1847" s="226"/>
      <c r="D1847" s="136">
        <v>42836</v>
      </c>
      <c r="E1847" s="136">
        <v>42880</v>
      </c>
      <c r="F1847" s="136">
        <v>42880</v>
      </c>
      <c r="G1847" s="25">
        <f t="shared" si="100"/>
        <v>44</v>
      </c>
      <c r="H1847" s="373">
        <v>6166.6</v>
      </c>
      <c r="I1847" s="121">
        <f t="shared" si="101"/>
        <v>271330.40000000002</v>
      </c>
      <c r="J1847" s="16"/>
    </row>
    <row r="1848" spans="1:10">
      <c r="A1848" s="23">
        <f t="shared" si="102"/>
        <v>1804</v>
      </c>
      <c r="B1848" s="226"/>
      <c r="C1848" s="226"/>
      <c r="D1848" s="136">
        <v>42836</v>
      </c>
      <c r="E1848" s="136">
        <v>42880</v>
      </c>
      <c r="F1848" s="136">
        <v>42880</v>
      </c>
      <c r="G1848" s="25">
        <f t="shared" si="100"/>
        <v>44</v>
      </c>
      <c r="H1848" s="373">
        <v>6157.47</v>
      </c>
      <c r="I1848" s="121">
        <f t="shared" si="101"/>
        <v>270928.68</v>
      </c>
      <c r="J1848" s="16"/>
    </row>
    <row r="1849" spans="1:10">
      <c r="A1849" s="23">
        <f t="shared" si="102"/>
        <v>1805</v>
      </c>
      <c r="B1849" s="226"/>
      <c r="C1849" s="226"/>
      <c r="D1849" s="136">
        <v>42836</v>
      </c>
      <c r="E1849" s="136">
        <v>42880</v>
      </c>
      <c r="F1849" s="136">
        <v>42880</v>
      </c>
      <c r="G1849" s="25">
        <f t="shared" si="100"/>
        <v>44</v>
      </c>
      <c r="H1849" s="373">
        <v>8053.86</v>
      </c>
      <c r="I1849" s="121">
        <f t="shared" si="101"/>
        <v>354369.84</v>
      </c>
      <c r="J1849" s="16"/>
    </row>
    <row r="1850" spans="1:10">
      <c r="A1850" s="23">
        <f t="shared" si="102"/>
        <v>1806</v>
      </c>
      <c r="B1850" s="226"/>
      <c r="C1850" s="226"/>
      <c r="D1850" s="136">
        <v>42836</v>
      </c>
      <c r="E1850" s="136">
        <v>42880</v>
      </c>
      <c r="F1850" s="136">
        <v>42880</v>
      </c>
      <c r="G1850" s="25">
        <f t="shared" si="100"/>
        <v>44</v>
      </c>
      <c r="H1850" s="373">
        <v>7964.04</v>
      </c>
      <c r="I1850" s="121">
        <f t="shared" si="101"/>
        <v>350417.76</v>
      </c>
      <c r="J1850" s="16"/>
    </row>
    <row r="1851" spans="1:10">
      <c r="A1851" s="23">
        <f t="shared" si="102"/>
        <v>1807</v>
      </c>
      <c r="B1851" s="226"/>
      <c r="C1851" s="226"/>
      <c r="D1851" s="136">
        <v>42836</v>
      </c>
      <c r="E1851" s="136">
        <v>42880</v>
      </c>
      <c r="F1851" s="136">
        <v>42880</v>
      </c>
      <c r="G1851" s="25">
        <f t="shared" si="100"/>
        <v>44</v>
      </c>
      <c r="H1851" s="373">
        <v>8123.72</v>
      </c>
      <c r="I1851" s="121">
        <f t="shared" si="101"/>
        <v>357443.68</v>
      </c>
      <c r="J1851" s="16"/>
    </row>
    <row r="1852" spans="1:10">
      <c r="A1852" s="23">
        <f t="shared" si="102"/>
        <v>1808</v>
      </c>
      <c r="B1852" s="226"/>
      <c r="C1852" s="226"/>
      <c r="D1852" s="136">
        <v>42836</v>
      </c>
      <c r="E1852" s="136">
        <v>42880</v>
      </c>
      <c r="F1852" s="136">
        <v>42880</v>
      </c>
      <c r="G1852" s="25">
        <f t="shared" si="100"/>
        <v>44</v>
      </c>
      <c r="H1852" s="373">
        <v>8123.72</v>
      </c>
      <c r="I1852" s="121">
        <f t="shared" si="101"/>
        <v>357443.68</v>
      </c>
      <c r="J1852" s="16"/>
    </row>
    <row r="1853" spans="1:10">
      <c r="A1853" s="23">
        <f t="shared" si="102"/>
        <v>1809</v>
      </c>
      <c r="B1853" s="226"/>
      <c r="C1853" s="226"/>
      <c r="D1853" s="136">
        <v>42837</v>
      </c>
      <c r="E1853" s="136">
        <v>42880</v>
      </c>
      <c r="F1853" s="136">
        <v>42880</v>
      </c>
      <c r="G1853" s="25">
        <f t="shared" si="100"/>
        <v>43</v>
      </c>
      <c r="H1853" s="373">
        <v>6158.66</v>
      </c>
      <c r="I1853" s="121">
        <f t="shared" si="101"/>
        <v>264822.38</v>
      </c>
      <c r="J1853" s="16"/>
    </row>
    <row r="1854" spans="1:10">
      <c r="A1854" s="23">
        <f t="shared" si="102"/>
        <v>1810</v>
      </c>
      <c r="B1854" s="226"/>
      <c r="C1854" s="226"/>
      <c r="D1854" s="136">
        <v>42837</v>
      </c>
      <c r="E1854" s="136">
        <v>42880</v>
      </c>
      <c r="F1854" s="136">
        <v>42880</v>
      </c>
      <c r="G1854" s="25">
        <f t="shared" si="100"/>
        <v>43</v>
      </c>
      <c r="H1854" s="373">
        <v>6743.18</v>
      </c>
      <c r="I1854" s="121">
        <f t="shared" si="101"/>
        <v>289956.74</v>
      </c>
      <c r="J1854" s="16"/>
    </row>
    <row r="1855" spans="1:10">
      <c r="A1855" s="23">
        <f t="shared" si="102"/>
        <v>1811</v>
      </c>
      <c r="B1855" s="226"/>
      <c r="C1855" s="226"/>
      <c r="D1855" s="136">
        <v>42837</v>
      </c>
      <c r="E1855" s="136">
        <v>42880</v>
      </c>
      <c r="F1855" s="136">
        <v>42880</v>
      </c>
      <c r="G1855" s="25">
        <f t="shared" si="100"/>
        <v>43</v>
      </c>
      <c r="H1855" s="373">
        <v>6606.78</v>
      </c>
      <c r="I1855" s="121">
        <f t="shared" si="101"/>
        <v>284091.53999999998</v>
      </c>
      <c r="J1855" s="16"/>
    </row>
    <row r="1856" spans="1:10">
      <c r="A1856" s="23">
        <f t="shared" si="102"/>
        <v>1812</v>
      </c>
      <c r="B1856" s="226"/>
      <c r="C1856" s="226"/>
      <c r="D1856" s="136">
        <v>42837</v>
      </c>
      <c r="E1856" s="136">
        <v>42880</v>
      </c>
      <c r="F1856" s="136">
        <v>42880</v>
      </c>
      <c r="G1856" s="25">
        <f t="shared" si="100"/>
        <v>43</v>
      </c>
      <c r="H1856" s="373">
        <v>7368.46</v>
      </c>
      <c r="I1856" s="121">
        <f t="shared" si="101"/>
        <v>316843.78000000003</v>
      </c>
      <c r="J1856" s="16"/>
    </row>
    <row r="1857" spans="1:10">
      <c r="A1857" s="23">
        <f t="shared" si="102"/>
        <v>1813</v>
      </c>
      <c r="B1857" s="226"/>
      <c r="C1857" s="226"/>
      <c r="D1857" s="136">
        <v>42837</v>
      </c>
      <c r="E1857" s="136">
        <v>42880</v>
      </c>
      <c r="F1857" s="136">
        <v>42880</v>
      </c>
      <c r="G1857" s="25">
        <f t="shared" si="100"/>
        <v>43</v>
      </c>
      <c r="H1857" s="373">
        <v>7368.46</v>
      </c>
      <c r="I1857" s="121">
        <f t="shared" si="101"/>
        <v>316843.78000000003</v>
      </c>
      <c r="J1857" s="16"/>
    </row>
    <row r="1858" spans="1:10">
      <c r="A1858" s="23">
        <f t="shared" si="102"/>
        <v>1814</v>
      </c>
      <c r="B1858" s="226"/>
      <c r="C1858" s="226"/>
      <c r="D1858" s="136">
        <v>42837</v>
      </c>
      <c r="E1858" s="136">
        <v>42880</v>
      </c>
      <c r="F1858" s="136">
        <v>42880</v>
      </c>
      <c r="G1858" s="25">
        <f t="shared" si="100"/>
        <v>43</v>
      </c>
      <c r="H1858" s="373">
        <v>6606.78</v>
      </c>
      <c r="I1858" s="121">
        <f t="shared" si="101"/>
        <v>284091.53999999998</v>
      </c>
      <c r="J1858" s="16"/>
    </row>
    <row r="1859" spans="1:10">
      <c r="A1859" s="23">
        <f t="shared" si="102"/>
        <v>1815</v>
      </c>
      <c r="B1859" s="226"/>
      <c r="C1859" s="226"/>
      <c r="D1859" s="136">
        <v>42837</v>
      </c>
      <c r="E1859" s="136">
        <v>42880</v>
      </c>
      <c r="F1859" s="136">
        <v>42880</v>
      </c>
      <c r="G1859" s="25">
        <f t="shared" si="100"/>
        <v>43</v>
      </c>
      <c r="H1859" s="373">
        <v>6794.31</v>
      </c>
      <c r="I1859" s="121">
        <f t="shared" si="101"/>
        <v>292155.33</v>
      </c>
      <c r="J1859" s="16"/>
    </row>
    <row r="1860" spans="1:10">
      <c r="A1860" s="23">
        <f t="shared" si="102"/>
        <v>1816</v>
      </c>
      <c r="B1860" s="226"/>
      <c r="C1860" s="226"/>
      <c r="D1860" s="136">
        <v>42837</v>
      </c>
      <c r="E1860" s="136">
        <v>42880</v>
      </c>
      <c r="F1860" s="136">
        <v>42880</v>
      </c>
      <c r="G1860" s="25">
        <f t="shared" si="100"/>
        <v>43</v>
      </c>
      <c r="H1860" s="373">
        <v>6722.32</v>
      </c>
      <c r="I1860" s="121">
        <f t="shared" si="101"/>
        <v>289059.76</v>
      </c>
      <c r="J1860" s="16"/>
    </row>
    <row r="1861" spans="1:10">
      <c r="A1861" s="23">
        <f t="shared" si="102"/>
        <v>1817</v>
      </c>
      <c r="B1861" s="226"/>
      <c r="C1861" s="226"/>
      <c r="D1861" s="136">
        <v>42837</v>
      </c>
      <c r="E1861" s="136">
        <v>42880</v>
      </c>
      <c r="F1861" s="136">
        <v>42880</v>
      </c>
      <c r="G1861" s="25">
        <f t="shared" si="100"/>
        <v>43</v>
      </c>
      <c r="H1861" s="373">
        <v>7368.46</v>
      </c>
      <c r="I1861" s="121">
        <f t="shared" si="101"/>
        <v>316843.78000000003</v>
      </c>
      <c r="J1861" s="16"/>
    </row>
    <row r="1862" spans="1:10">
      <c r="A1862" s="23">
        <f t="shared" si="102"/>
        <v>1818</v>
      </c>
      <c r="B1862" s="226"/>
      <c r="C1862" s="226"/>
      <c r="D1862" s="136">
        <v>42837</v>
      </c>
      <c r="E1862" s="136">
        <v>42880</v>
      </c>
      <c r="F1862" s="136">
        <v>42880</v>
      </c>
      <c r="G1862" s="25">
        <f t="shared" si="100"/>
        <v>43</v>
      </c>
      <c r="H1862" s="373">
        <v>7368.46</v>
      </c>
      <c r="I1862" s="121">
        <f t="shared" si="101"/>
        <v>316843.78000000003</v>
      </c>
      <c r="J1862" s="16"/>
    </row>
    <row r="1863" spans="1:10">
      <c r="A1863" s="23">
        <f t="shared" si="102"/>
        <v>1819</v>
      </c>
      <c r="B1863" s="226"/>
      <c r="C1863" s="226"/>
      <c r="D1863" s="136">
        <v>42837</v>
      </c>
      <c r="E1863" s="136">
        <v>42880</v>
      </c>
      <c r="F1863" s="136">
        <v>42880</v>
      </c>
      <c r="G1863" s="25">
        <f t="shared" si="100"/>
        <v>43</v>
      </c>
      <c r="H1863" s="373">
        <v>6631.53</v>
      </c>
      <c r="I1863" s="121">
        <f t="shared" si="101"/>
        <v>285155.78999999998</v>
      </c>
      <c r="J1863" s="16"/>
    </row>
    <row r="1864" spans="1:10">
      <c r="A1864" s="23">
        <f t="shared" si="102"/>
        <v>1820</v>
      </c>
      <c r="B1864" s="226"/>
      <c r="C1864" s="226"/>
      <c r="D1864" s="136">
        <v>42837</v>
      </c>
      <c r="E1864" s="136">
        <v>42880</v>
      </c>
      <c r="F1864" s="136">
        <v>42880</v>
      </c>
      <c r="G1864" s="25">
        <f t="shared" si="100"/>
        <v>43</v>
      </c>
      <c r="H1864" s="373">
        <v>7368.46</v>
      </c>
      <c r="I1864" s="121">
        <f t="shared" si="101"/>
        <v>316843.78000000003</v>
      </c>
      <c r="J1864" s="16"/>
    </row>
    <row r="1865" spans="1:10">
      <c r="A1865" s="23">
        <f t="shared" si="102"/>
        <v>1821</v>
      </c>
      <c r="B1865" s="226"/>
      <c r="C1865" s="226"/>
      <c r="D1865" s="136">
        <v>42837</v>
      </c>
      <c r="E1865" s="136">
        <v>42880</v>
      </c>
      <c r="F1865" s="136">
        <v>42880</v>
      </c>
      <c r="G1865" s="25">
        <f t="shared" si="100"/>
        <v>43</v>
      </c>
      <c r="H1865" s="373">
        <v>6606.78</v>
      </c>
      <c r="I1865" s="121">
        <f t="shared" si="101"/>
        <v>284091.53999999998</v>
      </c>
      <c r="J1865" s="16"/>
    </row>
    <row r="1866" spans="1:10">
      <c r="A1866" s="23">
        <f t="shared" si="102"/>
        <v>1822</v>
      </c>
      <c r="B1866" s="226"/>
      <c r="C1866" s="226"/>
      <c r="D1866" s="136">
        <v>42837</v>
      </c>
      <c r="E1866" s="136">
        <v>42880</v>
      </c>
      <c r="F1866" s="136">
        <v>42880</v>
      </c>
      <c r="G1866" s="25">
        <f t="shared" si="100"/>
        <v>43</v>
      </c>
      <c r="H1866" s="373">
        <v>6606.78</v>
      </c>
      <c r="I1866" s="121">
        <f t="shared" si="101"/>
        <v>284091.53999999998</v>
      </c>
      <c r="J1866" s="16"/>
    </row>
    <row r="1867" spans="1:10">
      <c r="A1867" s="23">
        <f t="shared" si="102"/>
        <v>1823</v>
      </c>
      <c r="B1867" s="226"/>
      <c r="C1867" s="226"/>
      <c r="D1867" s="136">
        <v>42837</v>
      </c>
      <c r="E1867" s="136">
        <v>42880</v>
      </c>
      <c r="F1867" s="136">
        <v>42880</v>
      </c>
      <c r="G1867" s="25">
        <f t="shared" si="100"/>
        <v>43</v>
      </c>
      <c r="H1867" s="373">
        <v>6514.14</v>
      </c>
      <c r="I1867" s="121">
        <f t="shared" si="101"/>
        <v>280108.02</v>
      </c>
      <c r="J1867" s="16"/>
    </row>
    <row r="1868" spans="1:10">
      <c r="A1868" s="23">
        <f t="shared" si="102"/>
        <v>1824</v>
      </c>
      <c r="B1868" s="226"/>
      <c r="C1868" s="226"/>
      <c r="D1868" s="136">
        <v>42838</v>
      </c>
      <c r="E1868" s="136">
        <v>42880</v>
      </c>
      <c r="F1868" s="136">
        <v>42880</v>
      </c>
      <c r="G1868" s="25">
        <f t="shared" si="100"/>
        <v>42</v>
      </c>
      <c r="H1868" s="373">
        <v>5199.2</v>
      </c>
      <c r="I1868" s="121">
        <f t="shared" si="101"/>
        <v>218366.4</v>
      </c>
      <c r="J1868" s="16"/>
    </row>
    <row r="1869" spans="1:10">
      <c r="A1869" s="23">
        <f t="shared" si="102"/>
        <v>1825</v>
      </c>
      <c r="B1869" s="226"/>
      <c r="C1869" s="226"/>
      <c r="D1869" s="136">
        <v>42838</v>
      </c>
      <c r="E1869" s="136">
        <v>42880</v>
      </c>
      <c r="F1869" s="136">
        <v>42880</v>
      </c>
      <c r="G1869" s="25">
        <f t="shared" si="100"/>
        <v>42</v>
      </c>
      <c r="H1869" s="373">
        <v>5376.75</v>
      </c>
      <c r="I1869" s="121">
        <f t="shared" si="101"/>
        <v>225823.5</v>
      </c>
      <c r="J1869" s="16"/>
    </row>
    <row r="1870" spans="1:10">
      <c r="A1870" s="23">
        <f t="shared" si="102"/>
        <v>1826</v>
      </c>
      <c r="B1870" s="226"/>
      <c r="C1870" s="226"/>
      <c r="D1870" s="136">
        <v>42838</v>
      </c>
      <c r="E1870" s="136">
        <v>42880</v>
      </c>
      <c r="F1870" s="136">
        <v>42880</v>
      </c>
      <c r="G1870" s="25">
        <f t="shared" si="100"/>
        <v>42</v>
      </c>
      <c r="H1870" s="373">
        <v>5192.5</v>
      </c>
      <c r="I1870" s="121">
        <f t="shared" si="101"/>
        <v>218085</v>
      </c>
      <c r="J1870" s="16"/>
    </row>
    <row r="1871" spans="1:10">
      <c r="A1871" s="23">
        <f t="shared" si="102"/>
        <v>1827</v>
      </c>
      <c r="B1871" s="226"/>
      <c r="C1871" s="226"/>
      <c r="D1871" s="136">
        <v>42838</v>
      </c>
      <c r="E1871" s="136">
        <v>42880</v>
      </c>
      <c r="F1871" s="136">
        <v>42880</v>
      </c>
      <c r="G1871" s="25">
        <f t="shared" si="100"/>
        <v>42</v>
      </c>
      <c r="H1871" s="373">
        <v>5467.2</v>
      </c>
      <c r="I1871" s="121">
        <f t="shared" si="101"/>
        <v>229622.39999999999</v>
      </c>
      <c r="J1871" s="16"/>
    </row>
    <row r="1872" spans="1:10">
      <c r="A1872" s="23">
        <f t="shared" si="102"/>
        <v>1828</v>
      </c>
      <c r="B1872" s="226"/>
      <c r="C1872" s="226"/>
      <c r="D1872" s="136">
        <v>42838</v>
      </c>
      <c r="E1872" s="136">
        <v>42880</v>
      </c>
      <c r="F1872" s="136">
        <v>42880</v>
      </c>
      <c r="G1872" s="25">
        <f t="shared" si="100"/>
        <v>42</v>
      </c>
      <c r="H1872" s="373">
        <v>5497.35</v>
      </c>
      <c r="I1872" s="121">
        <f t="shared" si="101"/>
        <v>230888.7</v>
      </c>
      <c r="J1872" s="16"/>
    </row>
    <row r="1873" spans="1:10">
      <c r="A1873" s="23">
        <f t="shared" si="102"/>
        <v>1829</v>
      </c>
      <c r="B1873" s="226"/>
      <c r="C1873" s="226"/>
      <c r="D1873" s="136">
        <v>42838</v>
      </c>
      <c r="E1873" s="136">
        <v>42880</v>
      </c>
      <c r="F1873" s="136">
        <v>42880</v>
      </c>
      <c r="G1873" s="25">
        <f t="shared" si="100"/>
        <v>42</v>
      </c>
      <c r="H1873" s="373">
        <v>5192.5</v>
      </c>
      <c r="I1873" s="121">
        <f t="shared" si="101"/>
        <v>218085</v>
      </c>
      <c r="J1873" s="16"/>
    </row>
    <row r="1874" spans="1:10">
      <c r="A1874" s="23">
        <f t="shared" si="102"/>
        <v>1830</v>
      </c>
      <c r="B1874" s="226"/>
      <c r="C1874" s="226"/>
      <c r="D1874" s="136">
        <v>42838</v>
      </c>
      <c r="E1874" s="136">
        <v>42880</v>
      </c>
      <c r="F1874" s="136">
        <v>42880</v>
      </c>
      <c r="G1874" s="25">
        <f t="shared" si="100"/>
        <v>42</v>
      </c>
      <c r="H1874" s="373">
        <v>6719.05</v>
      </c>
      <c r="I1874" s="121">
        <f t="shared" si="101"/>
        <v>282200.09999999998</v>
      </c>
      <c r="J1874" s="16"/>
    </row>
    <row r="1875" spans="1:10">
      <c r="A1875" s="23">
        <f t="shared" si="102"/>
        <v>1831</v>
      </c>
      <c r="B1875" s="226"/>
      <c r="C1875" s="226"/>
      <c r="D1875" s="136">
        <v>42838</v>
      </c>
      <c r="E1875" s="136">
        <v>42880</v>
      </c>
      <c r="F1875" s="136">
        <v>42880</v>
      </c>
      <c r="G1875" s="25">
        <f t="shared" si="100"/>
        <v>42</v>
      </c>
      <c r="H1875" s="373">
        <v>6691.24</v>
      </c>
      <c r="I1875" s="121">
        <f t="shared" si="101"/>
        <v>281032.08</v>
      </c>
      <c r="J1875" s="16"/>
    </row>
    <row r="1876" spans="1:10">
      <c r="A1876" s="23">
        <f t="shared" si="102"/>
        <v>1832</v>
      </c>
      <c r="B1876" s="226"/>
      <c r="C1876" s="226"/>
      <c r="D1876" s="136">
        <v>42838</v>
      </c>
      <c r="E1876" s="136">
        <v>42880</v>
      </c>
      <c r="F1876" s="136">
        <v>42880</v>
      </c>
      <c r="G1876" s="25">
        <f t="shared" si="100"/>
        <v>42</v>
      </c>
      <c r="H1876" s="373">
        <v>6886.74</v>
      </c>
      <c r="I1876" s="121">
        <f t="shared" si="101"/>
        <v>289243.08</v>
      </c>
      <c r="J1876" s="16"/>
    </row>
    <row r="1877" spans="1:10">
      <c r="A1877" s="23">
        <f t="shared" si="102"/>
        <v>1833</v>
      </c>
      <c r="B1877" s="226"/>
      <c r="C1877" s="226"/>
      <c r="D1877" s="136">
        <v>42838</v>
      </c>
      <c r="E1877" s="136">
        <v>42880</v>
      </c>
      <c r="F1877" s="136">
        <v>42880</v>
      </c>
      <c r="G1877" s="25">
        <f t="shared" si="100"/>
        <v>42</v>
      </c>
      <c r="H1877" s="373">
        <v>6807.81</v>
      </c>
      <c r="I1877" s="121">
        <f t="shared" si="101"/>
        <v>285928.02</v>
      </c>
      <c r="J1877" s="16"/>
    </row>
    <row r="1878" spans="1:10">
      <c r="A1878" s="23">
        <f t="shared" si="102"/>
        <v>1834</v>
      </c>
      <c r="B1878" s="226"/>
      <c r="C1878" s="226"/>
      <c r="D1878" s="136">
        <v>42838</v>
      </c>
      <c r="E1878" s="136">
        <v>42880</v>
      </c>
      <c r="F1878" s="136">
        <v>42880</v>
      </c>
      <c r="G1878" s="25">
        <f t="shared" si="100"/>
        <v>42</v>
      </c>
      <c r="H1878" s="373">
        <v>6789.4</v>
      </c>
      <c r="I1878" s="121">
        <f t="shared" si="101"/>
        <v>285154.8</v>
      </c>
      <c r="J1878" s="16"/>
    </row>
    <row r="1879" spans="1:10">
      <c r="A1879" s="23">
        <f t="shared" si="102"/>
        <v>1835</v>
      </c>
      <c r="B1879" s="226"/>
      <c r="C1879" s="226"/>
      <c r="D1879" s="136">
        <v>42838</v>
      </c>
      <c r="E1879" s="136">
        <v>42880</v>
      </c>
      <c r="F1879" s="136">
        <v>42880</v>
      </c>
      <c r="G1879" s="25">
        <f t="shared" si="100"/>
        <v>42</v>
      </c>
      <c r="H1879" s="373">
        <v>6716.19</v>
      </c>
      <c r="I1879" s="121">
        <f t="shared" si="101"/>
        <v>282079.98</v>
      </c>
      <c r="J1879" s="16"/>
    </row>
    <row r="1880" spans="1:10">
      <c r="A1880" s="23">
        <f t="shared" si="102"/>
        <v>1836</v>
      </c>
      <c r="B1880" s="226"/>
      <c r="C1880" s="226"/>
      <c r="D1880" s="136">
        <v>42838</v>
      </c>
      <c r="E1880" s="136">
        <v>42880</v>
      </c>
      <c r="F1880" s="136">
        <v>42880</v>
      </c>
      <c r="G1880" s="25">
        <f t="shared" si="100"/>
        <v>42</v>
      </c>
      <c r="H1880" s="373">
        <v>6488.38</v>
      </c>
      <c r="I1880" s="121">
        <f t="shared" si="101"/>
        <v>272511.96000000002</v>
      </c>
      <c r="J1880" s="16"/>
    </row>
    <row r="1881" spans="1:10">
      <c r="A1881" s="23">
        <f t="shared" si="102"/>
        <v>1837</v>
      </c>
      <c r="B1881" s="226"/>
      <c r="C1881" s="226"/>
      <c r="D1881" s="136">
        <v>42838</v>
      </c>
      <c r="E1881" s="136">
        <v>42880</v>
      </c>
      <c r="F1881" s="136">
        <v>42880</v>
      </c>
      <c r="G1881" s="25">
        <f t="shared" si="100"/>
        <v>42</v>
      </c>
      <c r="H1881" s="373">
        <v>6600.03</v>
      </c>
      <c r="I1881" s="121">
        <f t="shared" si="101"/>
        <v>277201.26</v>
      </c>
      <c r="J1881" s="16"/>
    </row>
    <row r="1882" spans="1:10">
      <c r="A1882" s="23">
        <f t="shared" si="102"/>
        <v>1838</v>
      </c>
      <c r="B1882" s="226"/>
      <c r="C1882" s="226"/>
      <c r="D1882" s="136">
        <v>42838</v>
      </c>
      <c r="E1882" s="136">
        <v>42880</v>
      </c>
      <c r="F1882" s="136">
        <v>42880</v>
      </c>
      <c r="G1882" s="25">
        <f t="shared" si="100"/>
        <v>42</v>
      </c>
      <c r="H1882" s="373">
        <v>6707.19</v>
      </c>
      <c r="I1882" s="121">
        <f t="shared" si="101"/>
        <v>281701.98</v>
      </c>
      <c r="J1882" s="16"/>
    </row>
    <row r="1883" spans="1:10">
      <c r="A1883" s="23">
        <f t="shared" si="102"/>
        <v>1839</v>
      </c>
      <c r="B1883" s="226"/>
      <c r="C1883" s="226"/>
      <c r="D1883" s="136">
        <v>42838</v>
      </c>
      <c r="E1883" s="136">
        <v>42880</v>
      </c>
      <c r="F1883" s="136">
        <v>42880</v>
      </c>
      <c r="G1883" s="25">
        <f t="shared" si="100"/>
        <v>42</v>
      </c>
      <c r="H1883" s="373">
        <v>6450.75</v>
      </c>
      <c r="I1883" s="121">
        <f t="shared" si="101"/>
        <v>270931.5</v>
      </c>
      <c r="J1883" s="16"/>
    </row>
    <row r="1884" spans="1:10">
      <c r="A1884" s="23">
        <f t="shared" si="102"/>
        <v>1840</v>
      </c>
      <c r="B1884" s="226"/>
      <c r="C1884" s="226"/>
      <c r="D1884" s="136">
        <v>42838</v>
      </c>
      <c r="E1884" s="136">
        <v>42880</v>
      </c>
      <c r="F1884" s="136">
        <v>42880</v>
      </c>
      <c r="G1884" s="25">
        <f t="shared" si="100"/>
        <v>42</v>
      </c>
      <c r="H1884" s="373">
        <v>7057.7</v>
      </c>
      <c r="I1884" s="121">
        <f t="shared" si="101"/>
        <v>296423.40000000002</v>
      </c>
      <c r="J1884" s="16"/>
    </row>
    <row r="1885" spans="1:10">
      <c r="A1885" s="23">
        <f t="shared" si="102"/>
        <v>1841</v>
      </c>
      <c r="B1885" s="226"/>
      <c r="C1885" s="226"/>
      <c r="D1885" s="136">
        <v>42838</v>
      </c>
      <c r="E1885" s="136">
        <v>42880</v>
      </c>
      <c r="F1885" s="136">
        <v>42880</v>
      </c>
      <c r="G1885" s="25">
        <f t="shared" si="100"/>
        <v>42</v>
      </c>
      <c r="H1885" s="373">
        <v>7934.1</v>
      </c>
      <c r="I1885" s="121">
        <f t="shared" si="101"/>
        <v>333232.2</v>
      </c>
      <c r="J1885" s="16"/>
    </row>
    <row r="1886" spans="1:10">
      <c r="A1886" s="23">
        <f t="shared" si="102"/>
        <v>1842</v>
      </c>
      <c r="B1886" s="226"/>
      <c r="C1886" s="226"/>
      <c r="D1886" s="136">
        <v>42838</v>
      </c>
      <c r="E1886" s="136">
        <v>42880</v>
      </c>
      <c r="F1886" s="136">
        <v>42880</v>
      </c>
      <c r="G1886" s="25">
        <f t="shared" si="100"/>
        <v>42</v>
      </c>
      <c r="H1886" s="373">
        <v>8013.94</v>
      </c>
      <c r="I1886" s="121">
        <f t="shared" si="101"/>
        <v>336585.48</v>
      </c>
      <c r="J1886" s="16"/>
    </row>
    <row r="1887" spans="1:10">
      <c r="A1887" s="23">
        <f t="shared" si="102"/>
        <v>1843</v>
      </c>
      <c r="B1887" s="226"/>
      <c r="C1887" s="226"/>
      <c r="D1887" s="136">
        <v>42838</v>
      </c>
      <c r="E1887" s="136">
        <v>42880</v>
      </c>
      <c r="F1887" s="136">
        <v>42880</v>
      </c>
      <c r="G1887" s="25">
        <f t="shared" si="100"/>
        <v>42</v>
      </c>
      <c r="H1887" s="373">
        <v>8053.86</v>
      </c>
      <c r="I1887" s="121">
        <f t="shared" si="101"/>
        <v>338262.12</v>
      </c>
      <c r="J1887" s="16"/>
    </row>
    <row r="1888" spans="1:10">
      <c r="A1888" s="23">
        <f t="shared" si="102"/>
        <v>1844</v>
      </c>
      <c r="B1888" s="226"/>
      <c r="C1888" s="226"/>
      <c r="D1888" s="136">
        <v>42838</v>
      </c>
      <c r="E1888" s="136">
        <v>42880</v>
      </c>
      <c r="F1888" s="136">
        <v>42880</v>
      </c>
      <c r="G1888" s="25">
        <f t="shared" ref="G1888:G1951" si="103">F1888-D1888</f>
        <v>42</v>
      </c>
      <c r="H1888" s="373">
        <v>8083.8</v>
      </c>
      <c r="I1888" s="121">
        <f t="shared" ref="I1888:I1951" si="104">ROUND(G1888*H1888,2)</f>
        <v>339519.6</v>
      </c>
      <c r="J1888" s="16"/>
    </row>
    <row r="1889" spans="1:10">
      <c r="A1889" s="23">
        <f t="shared" ref="A1889:A1952" si="105">A1888+1</f>
        <v>1845</v>
      </c>
      <c r="B1889" s="226"/>
      <c r="C1889" s="226"/>
      <c r="D1889" s="136">
        <v>42838</v>
      </c>
      <c r="E1889" s="136">
        <v>42880</v>
      </c>
      <c r="F1889" s="136">
        <v>42880</v>
      </c>
      <c r="G1889" s="25">
        <f t="shared" si="103"/>
        <v>42</v>
      </c>
      <c r="H1889" s="373">
        <v>8193.58</v>
      </c>
      <c r="I1889" s="121">
        <f t="shared" si="104"/>
        <v>344130.36</v>
      </c>
      <c r="J1889" s="16"/>
    </row>
    <row r="1890" spans="1:10">
      <c r="A1890" s="23">
        <f t="shared" si="105"/>
        <v>1846</v>
      </c>
      <c r="B1890" s="226"/>
      <c r="C1890" s="226"/>
      <c r="D1890" s="136">
        <v>42839</v>
      </c>
      <c r="E1890" s="136">
        <v>42880</v>
      </c>
      <c r="F1890" s="136">
        <v>42880</v>
      </c>
      <c r="G1890" s="25">
        <f t="shared" si="103"/>
        <v>41</v>
      </c>
      <c r="H1890" s="373">
        <v>7340.32</v>
      </c>
      <c r="I1890" s="121">
        <f t="shared" si="104"/>
        <v>300953.12</v>
      </c>
      <c r="J1890" s="16"/>
    </row>
    <row r="1891" spans="1:10">
      <c r="A1891" s="23">
        <f t="shared" si="105"/>
        <v>1847</v>
      </c>
      <c r="B1891" s="226"/>
      <c r="C1891" s="226"/>
      <c r="D1891" s="136">
        <v>42839</v>
      </c>
      <c r="E1891" s="136">
        <v>42880</v>
      </c>
      <c r="F1891" s="136">
        <v>42880</v>
      </c>
      <c r="G1891" s="25">
        <f t="shared" si="103"/>
        <v>41</v>
      </c>
      <c r="H1891" s="373">
        <v>6804.87</v>
      </c>
      <c r="I1891" s="121">
        <f t="shared" si="104"/>
        <v>278999.67</v>
      </c>
      <c r="J1891" s="16"/>
    </row>
    <row r="1892" spans="1:10">
      <c r="A1892" s="23">
        <f t="shared" si="105"/>
        <v>1848</v>
      </c>
      <c r="B1892" s="226"/>
      <c r="C1892" s="226"/>
      <c r="D1892" s="136">
        <v>42839</v>
      </c>
      <c r="E1892" s="136">
        <v>42880</v>
      </c>
      <c r="F1892" s="136">
        <v>42880</v>
      </c>
      <c r="G1892" s="25">
        <f t="shared" si="103"/>
        <v>41</v>
      </c>
      <c r="H1892" s="373">
        <v>6830.72</v>
      </c>
      <c r="I1892" s="121">
        <f t="shared" si="104"/>
        <v>280059.52000000002</v>
      </c>
      <c r="J1892" s="16"/>
    </row>
    <row r="1893" spans="1:10">
      <c r="A1893" s="23">
        <f t="shared" si="105"/>
        <v>1849</v>
      </c>
      <c r="B1893" s="226"/>
      <c r="C1893" s="226"/>
      <c r="D1893" s="136">
        <v>42839</v>
      </c>
      <c r="E1893" s="136">
        <v>42880</v>
      </c>
      <c r="F1893" s="136">
        <v>42880</v>
      </c>
      <c r="G1893" s="25">
        <f t="shared" si="103"/>
        <v>41</v>
      </c>
      <c r="H1893" s="373">
        <v>8173.62</v>
      </c>
      <c r="I1893" s="121">
        <f t="shared" si="104"/>
        <v>335118.42</v>
      </c>
      <c r="J1893" s="16"/>
    </row>
    <row r="1894" spans="1:10">
      <c r="A1894" s="23">
        <f t="shared" si="105"/>
        <v>1850</v>
      </c>
      <c r="B1894" s="226"/>
      <c r="C1894" s="226"/>
      <c r="D1894" s="136">
        <v>42839</v>
      </c>
      <c r="E1894" s="136">
        <v>42880</v>
      </c>
      <c r="F1894" s="136">
        <v>42880</v>
      </c>
      <c r="G1894" s="25">
        <f t="shared" si="103"/>
        <v>41</v>
      </c>
      <c r="H1894" s="373">
        <v>7924.12</v>
      </c>
      <c r="I1894" s="121">
        <f t="shared" si="104"/>
        <v>324888.92</v>
      </c>
      <c r="J1894" s="16"/>
    </row>
    <row r="1895" spans="1:10">
      <c r="A1895" s="23">
        <f t="shared" si="105"/>
        <v>1851</v>
      </c>
      <c r="B1895" s="226"/>
      <c r="C1895" s="226"/>
      <c r="D1895" s="136">
        <v>42840</v>
      </c>
      <c r="E1895" s="136">
        <v>42880</v>
      </c>
      <c r="F1895" s="136">
        <v>42880</v>
      </c>
      <c r="G1895" s="25">
        <f t="shared" si="103"/>
        <v>40</v>
      </c>
      <c r="H1895" s="373">
        <v>7348</v>
      </c>
      <c r="I1895" s="121">
        <f t="shared" si="104"/>
        <v>293920</v>
      </c>
      <c r="J1895" s="16"/>
    </row>
    <row r="1896" spans="1:10">
      <c r="A1896" s="23">
        <f t="shared" si="105"/>
        <v>1852</v>
      </c>
      <c r="B1896" s="226"/>
      <c r="C1896" s="226"/>
      <c r="D1896" s="136">
        <v>42840</v>
      </c>
      <c r="E1896" s="136">
        <v>42880</v>
      </c>
      <c r="F1896" s="136">
        <v>42880</v>
      </c>
      <c r="G1896" s="25">
        <f t="shared" si="103"/>
        <v>40</v>
      </c>
      <c r="H1896" s="373">
        <v>7372.98</v>
      </c>
      <c r="I1896" s="121">
        <f t="shared" si="104"/>
        <v>294919.2</v>
      </c>
      <c r="J1896" s="16"/>
    </row>
    <row r="1897" spans="1:10">
      <c r="A1897" s="23">
        <f t="shared" si="105"/>
        <v>1853</v>
      </c>
      <c r="B1897" s="226"/>
      <c r="C1897" s="226"/>
      <c r="D1897" s="136">
        <v>42840</v>
      </c>
      <c r="E1897" s="136">
        <v>42880</v>
      </c>
      <c r="F1897" s="136">
        <v>42880</v>
      </c>
      <c r="G1897" s="25">
        <f t="shared" si="103"/>
        <v>40</v>
      </c>
      <c r="H1897" s="373">
        <v>6894.21</v>
      </c>
      <c r="I1897" s="121">
        <f t="shared" si="104"/>
        <v>275768.40000000002</v>
      </c>
      <c r="J1897" s="16"/>
    </row>
    <row r="1898" spans="1:10">
      <c r="A1898" s="23">
        <f t="shared" si="105"/>
        <v>1854</v>
      </c>
      <c r="B1898" s="226"/>
      <c r="C1898" s="226"/>
      <c r="D1898" s="136">
        <v>42842</v>
      </c>
      <c r="E1898" s="136">
        <v>42880</v>
      </c>
      <c r="F1898" s="136">
        <v>42880</v>
      </c>
      <c r="G1898" s="25">
        <f t="shared" si="103"/>
        <v>38</v>
      </c>
      <c r="H1898" s="373">
        <v>5182.42</v>
      </c>
      <c r="I1898" s="121">
        <f t="shared" si="104"/>
        <v>196931.96</v>
      </c>
      <c r="J1898" s="16"/>
    </row>
    <row r="1899" spans="1:10">
      <c r="A1899" s="23">
        <f t="shared" si="105"/>
        <v>1855</v>
      </c>
      <c r="B1899" s="226"/>
      <c r="C1899" s="226"/>
      <c r="D1899" s="136">
        <v>42842</v>
      </c>
      <c r="E1899" s="136">
        <v>42880</v>
      </c>
      <c r="F1899" s="136">
        <v>42880</v>
      </c>
      <c r="G1899" s="25">
        <f t="shared" si="103"/>
        <v>38</v>
      </c>
      <c r="H1899" s="373">
        <v>5117.9000000000005</v>
      </c>
      <c r="I1899" s="121">
        <f t="shared" si="104"/>
        <v>194480.2</v>
      </c>
      <c r="J1899" s="16"/>
    </row>
    <row r="1900" spans="1:10">
      <c r="A1900" s="23">
        <f t="shared" si="105"/>
        <v>1856</v>
      </c>
      <c r="B1900" s="226"/>
      <c r="C1900" s="226"/>
      <c r="D1900" s="136">
        <v>42842</v>
      </c>
      <c r="E1900" s="136">
        <v>42880</v>
      </c>
      <c r="F1900" s="136">
        <v>42880</v>
      </c>
      <c r="G1900" s="25">
        <f t="shared" si="103"/>
        <v>38</v>
      </c>
      <c r="H1900" s="373">
        <v>5611.25</v>
      </c>
      <c r="I1900" s="121">
        <f t="shared" si="104"/>
        <v>213227.5</v>
      </c>
      <c r="J1900" s="16"/>
    </row>
    <row r="1901" spans="1:10">
      <c r="A1901" s="23">
        <f t="shared" si="105"/>
        <v>1857</v>
      </c>
      <c r="B1901" s="226"/>
      <c r="C1901" s="226"/>
      <c r="D1901" s="136">
        <v>42842</v>
      </c>
      <c r="E1901" s="136">
        <v>42880</v>
      </c>
      <c r="F1901" s="136">
        <v>42880</v>
      </c>
      <c r="G1901" s="25">
        <f t="shared" si="103"/>
        <v>38</v>
      </c>
      <c r="H1901" s="373">
        <v>5192.5</v>
      </c>
      <c r="I1901" s="121">
        <f t="shared" si="104"/>
        <v>197315</v>
      </c>
      <c r="J1901" s="16"/>
    </row>
    <row r="1902" spans="1:10">
      <c r="A1902" s="23">
        <f t="shared" si="105"/>
        <v>1858</v>
      </c>
      <c r="B1902" s="226"/>
      <c r="C1902" s="226"/>
      <c r="D1902" s="136">
        <v>42842</v>
      </c>
      <c r="E1902" s="136">
        <v>42880</v>
      </c>
      <c r="F1902" s="136">
        <v>42880</v>
      </c>
      <c r="G1902" s="25">
        <f t="shared" si="103"/>
        <v>38</v>
      </c>
      <c r="H1902" s="373">
        <v>5695</v>
      </c>
      <c r="I1902" s="121">
        <f t="shared" si="104"/>
        <v>216410</v>
      </c>
      <c r="J1902" s="16"/>
    </row>
    <row r="1903" spans="1:10">
      <c r="A1903" s="23">
        <f t="shared" si="105"/>
        <v>1859</v>
      </c>
      <c r="B1903" s="226"/>
      <c r="C1903" s="226"/>
      <c r="D1903" s="136">
        <v>42842</v>
      </c>
      <c r="E1903" s="136">
        <v>42880</v>
      </c>
      <c r="F1903" s="136">
        <v>42880</v>
      </c>
      <c r="G1903" s="25">
        <f t="shared" si="103"/>
        <v>38</v>
      </c>
      <c r="H1903" s="373">
        <v>7015.86</v>
      </c>
      <c r="I1903" s="121">
        <f t="shared" si="104"/>
        <v>266602.68</v>
      </c>
      <c r="J1903" s="16"/>
    </row>
    <row r="1904" spans="1:10">
      <c r="A1904" s="23">
        <f t="shared" si="105"/>
        <v>1860</v>
      </c>
      <c r="B1904" s="226"/>
      <c r="C1904" s="226"/>
      <c r="D1904" s="136">
        <v>42842</v>
      </c>
      <c r="E1904" s="136">
        <v>42880</v>
      </c>
      <c r="F1904" s="136">
        <v>42880</v>
      </c>
      <c r="G1904" s="25">
        <f t="shared" si="103"/>
        <v>38</v>
      </c>
      <c r="H1904" s="373">
        <v>6385.31</v>
      </c>
      <c r="I1904" s="121">
        <f t="shared" si="104"/>
        <v>242641.78</v>
      </c>
      <c r="J1904" s="16"/>
    </row>
    <row r="1905" spans="1:10">
      <c r="A1905" s="23">
        <f t="shared" si="105"/>
        <v>1861</v>
      </c>
      <c r="B1905" s="226"/>
      <c r="C1905" s="226"/>
      <c r="D1905" s="136">
        <v>42842</v>
      </c>
      <c r="E1905" s="136">
        <v>42880</v>
      </c>
      <c r="F1905" s="136">
        <v>42880</v>
      </c>
      <c r="G1905" s="25">
        <f t="shared" si="103"/>
        <v>38</v>
      </c>
      <c r="H1905" s="373">
        <v>7080.89</v>
      </c>
      <c r="I1905" s="121">
        <f t="shared" si="104"/>
        <v>269073.82</v>
      </c>
      <c r="J1905" s="16"/>
    </row>
    <row r="1906" spans="1:10">
      <c r="A1906" s="23">
        <f t="shared" si="105"/>
        <v>1862</v>
      </c>
      <c r="B1906" s="226"/>
      <c r="C1906" s="226"/>
      <c r="D1906" s="136">
        <v>42842</v>
      </c>
      <c r="E1906" s="136">
        <v>42880</v>
      </c>
      <c r="F1906" s="136">
        <v>42880</v>
      </c>
      <c r="G1906" s="25">
        <f t="shared" si="103"/>
        <v>38</v>
      </c>
      <c r="H1906" s="373">
        <v>6482.24</v>
      </c>
      <c r="I1906" s="121">
        <f t="shared" si="104"/>
        <v>246325.12</v>
      </c>
      <c r="J1906" s="16"/>
    </row>
    <row r="1907" spans="1:10">
      <c r="A1907" s="23">
        <f t="shared" si="105"/>
        <v>1863</v>
      </c>
      <c r="B1907" s="226"/>
      <c r="C1907" s="226"/>
      <c r="D1907" s="136">
        <v>42842</v>
      </c>
      <c r="E1907" s="136">
        <v>42880</v>
      </c>
      <c r="F1907" s="136">
        <v>42880</v>
      </c>
      <c r="G1907" s="25">
        <f t="shared" si="103"/>
        <v>38</v>
      </c>
      <c r="H1907" s="373">
        <v>6604.12</v>
      </c>
      <c r="I1907" s="121">
        <f t="shared" si="104"/>
        <v>250956.56</v>
      </c>
      <c r="J1907" s="16"/>
    </row>
    <row r="1908" spans="1:10">
      <c r="A1908" s="23">
        <f t="shared" si="105"/>
        <v>1864</v>
      </c>
      <c r="B1908" s="226"/>
      <c r="C1908" s="226"/>
      <c r="D1908" s="136">
        <v>42842</v>
      </c>
      <c r="E1908" s="136">
        <v>42880</v>
      </c>
      <c r="F1908" s="136">
        <v>42880</v>
      </c>
      <c r="G1908" s="25">
        <f t="shared" si="103"/>
        <v>38</v>
      </c>
      <c r="H1908" s="373">
        <v>6570.59</v>
      </c>
      <c r="I1908" s="121">
        <f t="shared" si="104"/>
        <v>249682.42</v>
      </c>
      <c r="J1908" s="16"/>
    </row>
    <row r="1909" spans="1:10">
      <c r="A1909" s="23">
        <f t="shared" si="105"/>
        <v>1865</v>
      </c>
      <c r="B1909" s="226"/>
      <c r="C1909" s="226"/>
      <c r="D1909" s="136">
        <v>42842</v>
      </c>
      <c r="E1909" s="136">
        <v>42880</v>
      </c>
      <c r="F1909" s="136">
        <v>42880</v>
      </c>
      <c r="G1909" s="25">
        <f t="shared" si="103"/>
        <v>38</v>
      </c>
      <c r="H1909" s="373">
        <v>6894.51</v>
      </c>
      <c r="I1909" s="121">
        <f t="shared" si="104"/>
        <v>261991.38</v>
      </c>
      <c r="J1909" s="16"/>
    </row>
    <row r="1910" spans="1:10">
      <c r="A1910" s="23">
        <f t="shared" si="105"/>
        <v>1866</v>
      </c>
      <c r="B1910" s="226"/>
      <c r="C1910" s="226"/>
      <c r="D1910" s="136">
        <v>42843</v>
      </c>
      <c r="E1910" s="136">
        <v>42880</v>
      </c>
      <c r="F1910" s="136">
        <v>42880</v>
      </c>
      <c r="G1910" s="25">
        <f t="shared" si="103"/>
        <v>37</v>
      </c>
      <c r="H1910" s="373">
        <v>6159.06</v>
      </c>
      <c r="I1910" s="121">
        <f t="shared" si="104"/>
        <v>227885.22</v>
      </c>
      <c r="J1910" s="16"/>
    </row>
    <row r="1911" spans="1:10">
      <c r="A1911" s="23">
        <f t="shared" si="105"/>
        <v>1867</v>
      </c>
      <c r="B1911" s="226"/>
      <c r="C1911" s="226"/>
      <c r="D1911" s="136">
        <v>42843</v>
      </c>
      <c r="E1911" s="136">
        <v>42880</v>
      </c>
      <c r="F1911" s="136">
        <v>42880</v>
      </c>
      <c r="G1911" s="25">
        <f t="shared" si="103"/>
        <v>37</v>
      </c>
      <c r="H1911" s="373">
        <v>6156.28</v>
      </c>
      <c r="I1911" s="121">
        <f t="shared" si="104"/>
        <v>227782.36</v>
      </c>
      <c r="J1911" s="16"/>
    </row>
    <row r="1912" spans="1:10">
      <c r="A1912" s="23">
        <f t="shared" si="105"/>
        <v>1868</v>
      </c>
      <c r="B1912" s="226"/>
      <c r="C1912" s="226"/>
      <c r="D1912" s="136">
        <v>42843</v>
      </c>
      <c r="E1912" s="136">
        <v>42880</v>
      </c>
      <c r="F1912" s="136">
        <v>42880</v>
      </c>
      <c r="G1912" s="25">
        <f t="shared" si="103"/>
        <v>37</v>
      </c>
      <c r="H1912" s="373">
        <v>6155.88</v>
      </c>
      <c r="I1912" s="121">
        <f t="shared" si="104"/>
        <v>227767.56</v>
      </c>
      <c r="J1912" s="16"/>
    </row>
    <row r="1913" spans="1:10">
      <c r="A1913" s="23">
        <f t="shared" si="105"/>
        <v>1869</v>
      </c>
      <c r="B1913" s="226"/>
      <c r="C1913" s="226"/>
      <c r="D1913" s="136">
        <v>42843</v>
      </c>
      <c r="E1913" s="136">
        <v>42880</v>
      </c>
      <c r="F1913" s="136">
        <v>42880</v>
      </c>
      <c r="G1913" s="25">
        <f t="shared" si="103"/>
        <v>37</v>
      </c>
      <c r="H1913" s="373">
        <v>6156.68</v>
      </c>
      <c r="I1913" s="121">
        <f t="shared" si="104"/>
        <v>227797.16</v>
      </c>
      <c r="J1913" s="16"/>
    </row>
    <row r="1914" spans="1:10">
      <c r="A1914" s="23">
        <f t="shared" si="105"/>
        <v>1870</v>
      </c>
      <c r="B1914" s="226"/>
      <c r="C1914" s="226"/>
      <c r="D1914" s="136">
        <v>42843</v>
      </c>
      <c r="E1914" s="136">
        <v>42880</v>
      </c>
      <c r="F1914" s="136">
        <v>42880</v>
      </c>
      <c r="G1914" s="25">
        <f t="shared" si="103"/>
        <v>37</v>
      </c>
      <c r="H1914" s="373">
        <v>7309.08</v>
      </c>
      <c r="I1914" s="121">
        <f t="shared" si="104"/>
        <v>270435.96000000002</v>
      </c>
      <c r="J1914" s="16"/>
    </row>
    <row r="1915" spans="1:10">
      <c r="A1915" s="23">
        <f t="shared" si="105"/>
        <v>1871</v>
      </c>
      <c r="B1915" s="226"/>
      <c r="C1915" s="226"/>
      <c r="D1915" s="136">
        <v>42843</v>
      </c>
      <c r="E1915" s="136">
        <v>42880</v>
      </c>
      <c r="F1915" s="136">
        <v>42880</v>
      </c>
      <c r="G1915" s="25">
        <f t="shared" si="103"/>
        <v>37</v>
      </c>
      <c r="H1915" s="373">
        <v>6806.17</v>
      </c>
      <c r="I1915" s="121">
        <f t="shared" si="104"/>
        <v>251828.29</v>
      </c>
      <c r="J1915" s="16"/>
    </row>
    <row r="1916" spans="1:10">
      <c r="A1916" s="23">
        <f t="shared" si="105"/>
        <v>1872</v>
      </c>
      <c r="B1916" s="226"/>
      <c r="C1916" s="226"/>
      <c r="D1916" s="136">
        <v>42843</v>
      </c>
      <c r="E1916" s="136">
        <v>42880</v>
      </c>
      <c r="F1916" s="136">
        <v>42880</v>
      </c>
      <c r="G1916" s="25">
        <f t="shared" si="103"/>
        <v>37</v>
      </c>
      <c r="H1916" s="373">
        <v>6579.17</v>
      </c>
      <c r="I1916" s="121">
        <f t="shared" si="104"/>
        <v>243429.29</v>
      </c>
      <c r="J1916" s="16"/>
    </row>
    <row r="1917" spans="1:10">
      <c r="A1917" s="23">
        <f t="shared" si="105"/>
        <v>1873</v>
      </c>
      <c r="B1917" s="226"/>
      <c r="C1917" s="226"/>
      <c r="D1917" s="136">
        <v>42843</v>
      </c>
      <c r="E1917" s="136">
        <v>42880</v>
      </c>
      <c r="F1917" s="136">
        <v>42880</v>
      </c>
      <c r="G1917" s="25">
        <f t="shared" si="103"/>
        <v>37</v>
      </c>
      <c r="H1917" s="373">
        <v>6837.66</v>
      </c>
      <c r="I1917" s="121">
        <f t="shared" si="104"/>
        <v>252993.42</v>
      </c>
      <c r="J1917" s="16"/>
    </row>
    <row r="1918" spans="1:10">
      <c r="A1918" s="23">
        <f t="shared" si="105"/>
        <v>1874</v>
      </c>
      <c r="B1918" s="226"/>
      <c r="C1918" s="226"/>
      <c r="D1918" s="136">
        <v>42843</v>
      </c>
      <c r="E1918" s="136">
        <v>42880</v>
      </c>
      <c r="F1918" s="136">
        <v>42880</v>
      </c>
      <c r="G1918" s="25">
        <f t="shared" si="103"/>
        <v>37</v>
      </c>
      <c r="H1918" s="373">
        <v>6553.57</v>
      </c>
      <c r="I1918" s="121">
        <f t="shared" si="104"/>
        <v>242482.09</v>
      </c>
      <c r="J1918" s="16"/>
    </row>
    <row r="1919" spans="1:10">
      <c r="A1919" s="23">
        <f t="shared" si="105"/>
        <v>1875</v>
      </c>
      <c r="B1919" s="226"/>
      <c r="C1919" s="226"/>
      <c r="D1919" s="136">
        <v>42843</v>
      </c>
      <c r="E1919" s="136">
        <v>42880</v>
      </c>
      <c r="F1919" s="136">
        <v>42880</v>
      </c>
      <c r="G1919" s="25">
        <f t="shared" si="103"/>
        <v>37</v>
      </c>
      <c r="H1919" s="373">
        <v>7309.08</v>
      </c>
      <c r="I1919" s="121">
        <f t="shared" si="104"/>
        <v>270435.96000000002</v>
      </c>
      <c r="J1919" s="16"/>
    </row>
    <row r="1920" spans="1:10">
      <c r="A1920" s="23">
        <f t="shared" si="105"/>
        <v>1876</v>
      </c>
      <c r="B1920" s="226"/>
      <c r="C1920" s="226"/>
      <c r="D1920" s="136">
        <v>42843</v>
      </c>
      <c r="E1920" s="136">
        <v>42880</v>
      </c>
      <c r="F1920" s="136">
        <v>42880</v>
      </c>
      <c r="G1920" s="25">
        <f t="shared" si="103"/>
        <v>37</v>
      </c>
      <c r="H1920" s="373">
        <v>6553.57</v>
      </c>
      <c r="I1920" s="121">
        <f t="shared" si="104"/>
        <v>242482.09</v>
      </c>
      <c r="J1920" s="16"/>
    </row>
    <row r="1921" spans="1:10">
      <c r="A1921" s="23">
        <f t="shared" si="105"/>
        <v>1877</v>
      </c>
      <c r="B1921" s="226"/>
      <c r="C1921" s="226"/>
      <c r="D1921" s="136">
        <v>42843</v>
      </c>
      <c r="E1921" s="136">
        <v>42880</v>
      </c>
      <c r="F1921" s="136">
        <v>42880</v>
      </c>
      <c r="G1921" s="25">
        <f t="shared" si="103"/>
        <v>37</v>
      </c>
      <c r="H1921" s="373">
        <v>7309.08</v>
      </c>
      <c r="I1921" s="121">
        <f t="shared" si="104"/>
        <v>270435.96000000002</v>
      </c>
      <c r="J1921" s="16"/>
    </row>
    <row r="1922" spans="1:10">
      <c r="A1922" s="23">
        <f t="shared" si="105"/>
        <v>1878</v>
      </c>
      <c r="B1922" s="226"/>
      <c r="C1922" s="226"/>
      <c r="D1922" s="136">
        <v>42843</v>
      </c>
      <c r="E1922" s="136">
        <v>42880</v>
      </c>
      <c r="F1922" s="136">
        <v>42880</v>
      </c>
      <c r="G1922" s="25">
        <f t="shared" si="103"/>
        <v>37</v>
      </c>
      <c r="H1922" s="373">
        <v>6553.57</v>
      </c>
      <c r="I1922" s="121">
        <f t="shared" si="104"/>
        <v>242482.09</v>
      </c>
      <c r="J1922" s="16"/>
    </row>
    <row r="1923" spans="1:10">
      <c r="A1923" s="23">
        <f t="shared" si="105"/>
        <v>1879</v>
      </c>
      <c r="B1923" s="226"/>
      <c r="C1923" s="226"/>
      <c r="D1923" s="136">
        <v>42843</v>
      </c>
      <c r="E1923" s="136">
        <v>42880</v>
      </c>
      <c r="F1923" s="136">
        <v>42880</v>
      </c>
      <c r="G1923" s="25">
        <f t="shared" si="103"/>
        <v>37</v>
      </c>
      <c r="H1923" s="373">
        <v>7309.08</v>
      </c>
      <c r="I1923" s="121">
        <f t="shared" si="104"/>
        <v>270435.96000000002</v>
      </c>
      <c r="J1923" s="16"/>
    </row>
    <row r="1924" spans="1:10">
      <c r="A1924" s="23">
        <f t="shared" si="105"/>
        <v>1880</v>
      </c>
      <c r="B1924" s="226"/>
      <c r="C1924" s="226"/>
      <c r="D1924" s="136">
        <v>42843</v>
      </c>
      <c r="E1924" s="136">
        <v>42880</v>
      </c>
      <c r="F1924" s="136">
        <v>42880</v>
      </c>
      <c r="G1924" s="25">
        <f t="shared" si="103"/>
        <v>37</v>
      </c>
      <c r="H1924" s="373">
        <v>6856.07</v>
      </c>
      <c r="I1924" s="121">
        <f t="shared" si="104"/>
        <v>253674.59</v>
      </c>
      <c r="J1924" s="16"/>
    </row>
    <row r="1925" spans="1:10">
      <c r="A1925" s="23">
        <f t="shared" si="105"/>
        <v>1881</v>
      </c>
      <c r="B1925" s="226"/>
      <c r="C1925" s="226"/>
      <c r="D1925" s="136">
        <v>42843</v>
      </c>
      <c r="E1925" s="136">
        <v>42880</v>
      </c>
      <c r="F1925" s="136">
        <v>42880</v>
      </c>
      <c r="G1925" s="25">
        <f t="shared" si="103"/>
        <v>37</v>
      </c>
      <c r="H1925" s="373">
        <v>6764.86</v>
      </c>
      <c r="I1925" s="121">
        <f t="shared" si="104"/>
        <v>250299.82</v>
      </c>
      <c r="J1925" s="16"/>
    </row>
    <row r="1926" spans="1:10">
      <c r="A1926" s="23">
        <f t="shared" si="105"/>
        <v>1882</v>
      </c>
      <c r="B1926" s="226"/>
      <c r="C1926" s="226"/>
      <c r="D1926" s="136">
        <v>42843</v>
      </c>
      <c r="E1926" s="136">
        <v>42880</v>
      </c>
      <c r="F1926" s="136">
        <v>42880</v>
      </c>
      <c r="G1926" s="25">
        <f t="shared" si="103"/>
        <v>37</v>
      </c>
      <c r="H1926" s="373">
        <v>6874.47</v>
      </c>
      <c r="I1926" s="121">
        <f t="shared" si="104"/>
        <v>254355.39</v>
      </c>
      <c r="J1926" s="16"/>
    </row>
    <row r="1927" spans="1:10">
      <c r="A1927" s="23">
        <f t="shared" si="105"/>
        <v>1883</v>
      </c>
      <c r="B1927" s="226"/>
      <c r="C1927" s="226"/>
      <c r="D1927" s="136">
        <v>42843</v>
      </c>
      <c r="E1927" s="136">
        <v>42880</v>
      </c>
      <c r="F1927" s="136">
        <v>42880</v>
      </c>
      <c r="G1927" s="25">
        <f t="shared" si="103"/>
        <v>37</v>
      </c>
      <c r="H1927" s="373">
        <v>7309.08</v>
      </c>
      <c r="I1927" s="121">
        <f t="shared" si="104"/>
        <v>270435.96000000002</v>
      </c>
      <c r="J1927" s="16"/>
    </row>
    <row r="1928" spans="1:10">
      <c r="A1928" s="23">
        <f t="shared" si="105"/>
        <v>1884</v>
      </c>
      <c r="B1928" s="226"/>
      <c r="C1928" s="226"/>
      <c r="D1928" s="136">
        <v>42843</v>
      </c>
      <c r="E1928" s="136">
        <v>42880</v>
      </c>
      <c r="F1928" s="136">
        <v>42880</v>
      </c>
      <c r="G1928" s="25">
        <f t="shared" si="103"/>
        <v>37</v>
      </c>
      <c r="H1928" s="373">
        <v>7309.08</v>
      </c>
      <c r="I1928" s="121">
        <f t="shared" si="104"/>
        <v>270435.96000000002</v>
      </c>
      <c r="J1928" s="16"/>
    </row>
    <row r="1929" spans="1:10">
      <c r="A1929" s="23">
        <f t="shared" si="105"/>
        <v>1885</v>
      </c>
      <c r="B1929" s="226"/>
      <c r="C1929" s="226"/>
      <c r="D1929" s="136">
        <v>42843</v>
      </c>
      <c r="E1929" s="136">
        <v>42880</v>
      </c>
      <c r="F1929" s="136">
        <v>42880</v>
      </c>
      <c r="G1929" s="25">
        <f t="shared" si="103"/>
        <v>37</v>
      </c>
      <c r="H1929" s="373">
        <v>6895.33</v>
      </c>
      <c r="I1929" s="121">
        <f t="shared" si="104"/>
        <v>255127.21</v>
      </c>
      <c r="J1929" s="16"/>
    </row>
    <row r="1930" spans="1:10">
      <c r="A1930" s="23">
        <f t="shared" si="105"/>
        <v>1886</v>
      </c>
      <c r="B1930" s="226"/>
      <c r="C1930" s="226"/>
      <c r="D1930" s="136">
        <v>42845</v>
      </c>
      <c r="E1930" s="136">
        <v>42880</v>
      </c>
      <c r="F1930" s="136">
        <v>42880</v>
      </c>
      <c r="G1930" s="25">
        <f t="shared" si="103"/>
        <v>35</v>
      </c>
      <c r="H1930" s="373">
        <v>5601.2</v>
      </c>
      <c r="I1930" s="121">
        <f t="shared" si="104"/>
        <v>196042</v>
      </c>
      <c r="J1930" s="16"/>
    </row>
    <row r="1931" spans="1:10">
      <c r="A1931" s="23">
        <f t="shared" si="105"/>
        <v>1887</v>
      </c>
      <c r="B1931" s="226"/>
      <c r="C1931" s="226"/>
      <c r="D1931" s="136">
        <v>42845</v>
      </c>
      <c r="E1931" s="136">
        <v>42880</v>
      </c>
      <c r="F1931" s="136">
        <v>42880</v>
      </c>
      <c r="G1931" s="25">
        <f t="shared" si="103"/>
        <v>35</v>
      </c>
      <c r="H1931" s="373">
        <v>5537.55</v>
      </c>
      <c r="I1931" s="121">
        <f t="shared" si="104"/>
        <v>193814.25</v>
      </c>
      <c r="J1931" s="16"/>
    </row>
    <row r="1932" spans="1:10">
      <c r="A1932" s="23">
        <f t="shared" si="105"/>
        <v>1888</v>
      </c>
      <c r="B1932" s="226"/>
      <c r="C1932" s="226"/>
      <c r="D1932" s="136">
        <v>42845</v>
      </c>
      <c r="E1932" s="136">
        <v>42880</v>
      </c>
      <c r="F1932" s="136">
        <v>42880</v>
      </c>
      <c r="G1932" s="25">
        <f t="shared" si="103"/>
        <v>35</v>
      </c>
      <c r="H1932" s="373">
        <v>5246.1</v>
      </c>
      <c r="I1932" s="121">
        <f t="shared" si="104"/>
        <v>183613.5</v>
      </c>
      <c r="J1932" s="16"/>
    </row>
    <row r="1933" spans="1:10">
      <c r="A1933" s="23">
        <f t="shared" si="105"/>
        <v>1889</v>
      </c>
      <c r="B1933" s="226"/>
      <c r="C1933" s="226"/>
      <c r="D1933" s="136">
        <v>42845</v>
      </c>
      <c r="E1933" s="136">
        <v>42880</v>
      </c>
      <c r="F1933" s="136">
        <v>42880</v>
      </c>
      <c r="G1933" s="25">
        <f t="shared" si="103"/>
        <v>35</v>
      </c>
      <c r="H1933" s="373">
        <v>5510.75</v>
      </c>
      <c r="I1933" s="121">
        <f t="shared" si="104"/>
        <v>192876.25</v>
      </c>
      <c r="J1933" s="16"/>
    </row>
    <row r="1934" spans="1:10">
      <c r="A1934" s="23">
        <f t="shared" si="105"/>
        <v>1890</v>
      </c>
      <c r="B1934" s="226"/>
      <c r="C1934" s="226"/>
      <c r="D1934" s="136">
        <v>42845</v>
      </c>
      <c r="E1934" s="136">
        <v>42880</v>
      </c>
      <c r="F1934" s="136">
        <v>42880</v>
      </c>
      <c r="G1934" s="25">
        <f t="shared" si="103"/>
        <v>35</v>
      </c>
      <c r="H1934" s="373">
        <v>5319.8</v>
      </c>
      <c r="I1934" s="121">
        <f t="shared" si="104"/>
        <v>186193</v>
      </c>
      <c r="J1934" s="16"/>
    </row>
    <row r="1935" spans="1:10">
      <c r="A1935" s="23">
        <f t="shared" si="105"/>
        <v>1891</v>
      </c>
      <c r="B1935" s="226"/>
      <c r="C1935" s="226"/>
      <c r="D1935" s="136">
        <v>42849</v>
      </c>
      <c r="E1935" s="136">
        <v>42880</v>
      </c>
      <c r="F1935" s="136">
        <v>42880</v>
      </c>
      <c r="G1935" s="25">
        <f t="shared" si="103"/>
        <v>31</v>
      </c>
      <c r="H1935" s="373">
        <v>6678.97</v>
      </c>
      <c r="I1935" s="121">
        <f t="shared" si="104"/>
        <v>207048.07</v>
      </c>
      <c r="J1935" s="16"/>
    </row>
    <row r="1936" spans="1:10">
      <c r="A1936" s="23">
        <f t="shared" si="105"/>
        <v>1892</v>
      </c>
      <c r="B1936" s="226"/>
      <c r="C1936" s="226"/>
      <c r="D1936" s="136">
        <v>42849</v>
      </c>
      <c r="E1936" s="136">
        <v>42880</v>
      </c>
      <c r="F1936" s="136">
        <v>42880</v>
      </c>
      <c r="G1936" s="25">
        <f t="shared" si="103"/>
        <v>31</v>
      </c>
      <c r="H1936" s="373">
        <v>7462</v>
      </c>
      <c r="I1936" s="121">
        <f t="shared" si="104"/>
        <v>231322</v>
      </c>
      <c r="J1936" s="16"/>
    </row>
    <row r="1937" spans="1:10">
      <c r="A1937" s="23">
        <f t="shared" si="105"/>
        <v>1893</v>
      </c>
      <c r="B1937" s="226" t="s">
        <v>285</v>
      </c>
      <c r="C1937" s="226" t="s">
        <v>483</v>
      </c>
      <c r="D1937" s="136">
        <v>42799</v>
      </c>
      <c r="E1937" s="136">
        <v>42880</v>
      </c>
      <c r="F1937" s="136">
        <v>42880</v>
      </c>
      <c r="G1937" s="25">
        <f t="shared" si="103"/>
        <v>81</v>
      </c>
      <c r="H1937" s="373">
        <v>513.03</v>
      </c>
      <c r="I1937" s="121">
        <f t="shared" si="104"/>
        <v>41555.43</v>
      </c>
      <c r="J1937" s="16"/>
    </row>
    <row r="1938" spans="1:10">
      <c r="A1938" s="23">
        <f t="shared" si="105"/>
        <v>1894</v>
      </c>
      <c r="B1938" s="226"/>
      <c r="C1938" s="226"/>
      <c r="D1938" s="136">
        <v>42799</v>
      </c>
      <c r="E1938" s="136">
        <v>42880</v>
      </c>
      <c r="F1938" s="136">
        <v>42880</v>
      </c>
      <c r="G1938" s="25">
        <f t="shared" si="103"/>
        <v>81</v>
      </c>
      <c r="H1938" s="373">
        <v>512.39</v>
      </c>
      <c r="I1938" s="121">
        <f t="shared" si="104"/>
        <v>41503.589999999997</v>
      </c>
      <c r="J1938" s="16"/>
    </row>
    <row r="1939" spans="1:10">
      <c r="A1939" s="23">
        <f t="shared" si="105"/>
        <v>1895</v>
      </c>
      <c r="B1939" s="226"/>
      <c r="C1939" s="226"/>
      <c r="D1939" s="136">
        <v>42803</v>
      </c>
      <c r="E1939" s="136">
        <v>42880</v>
      </c>
      <c r="F1939" s="136">
        <v>42880</v>
      </c>
      <c r="G1939" s="25">
        <f t="shared" si="103"/>
        <v>77</v>
      </c>
      <c r="H1939" s="373">
        <v>8860.49</v>
      </c>
      <c r="I1939" s="121">
        <f t="shared" si="104"/>
        <v>682257.73</v>
      </c>
      <c r="J1939" s="16"/>
    </row>
    <row r="1940" spans="1:10">
      <c r="A1940" s="23">
        <f t="shared" si="105"/>
        <v>1896</v>
      </c>
      <c r="B1940" s="226"/>
      <c r="C1940" s="226"/>
      <c r="D1940" s="136">
        <v>42815</v>
      </c>
      <c r="E1940" s="136">
        <v>42880</v>
      </c>
      <c r="F1940" s="136">
        <v>42880</v>
      </c>
      <c r="G1940" s="25">
        <f t="shared" si="103"/>
        <v>65</v>
      </c>
      <c r="H1940" s="373">
        <v>513.45000000000005</v>
      </c>
      <c r="I1940" s="121">
        <f t="shared" si="104"/>
        <v>33374.25</v>
      </c>
      <c r="J1940" s="16"/>
    </row>
    <row r="1941" spans="1:10">
      <c r="A1941" s="23">
        <f t="shared" si="105"/>
        <v>1897</v>
      </c>
      <c r="B1941" s="226"/>
      <c r="C1941" s="226"/>
      <c r="D1941" s="136">
        <v>42827</v>
      </c>
      <c r="E1941" s="136">
        <v>42880</v>
      </c>
      <c r="F1941" s="136">
        <v>42880</v>
      </c>
      <c r="G1941" s="25">
        <f t="shared" si="103"/>
        <v>53</v>
      </c>
      <c r="H1941" s="373">
        <v>15438.6</v>
      </c>
      <c r="I1941" s="121">
        <f t="shared" si="104"/>
        <v>818245.8</v>
      </c>
      <c r="J1941" s="16"/>
    </row>
    <row r="1942" spans="1:10">
      <c r="A1942" s="23">
        <f t="shared" si="105"/>
        <v>1898</v>
      </c>
      <c r="B1942" s="226"/>
      <c r="C1942" s="226"/>
      <c r="D1942" s="136">
        <v>42828</v>
      </c>
      <c r="E1942" s="136">
        <v>42880</v>
      </c>
      <c r="F1942" s="136">
        <v>42880</v>
      </c>
      <c r="G1942" s="25">
        <f t="shared" si="103"/>
        <v>52</v>
      </c>
      <c r="H1942" s="373">
        <v>15748.8</v>
      </c>
      <c r="I1942" s="121">
        <f t="shared" si="104"/>
        <v>818937.6</v>
      </c>
      <c r="J1942" s="16"/>
    </row>
    <row r="1943" spans="1:10">
      <c r="A1943" s="23">
        <f t="shared" si="105"/>
        <v>1899</v>
      </c>
      <c r="B1943" s="226"/>
      <c r="C1943" s="226"/>
      <c r="D1943" s="136">
        <v>42829</v>
      </c>
      <c r="E1943" s="136">
        <v>42880</v>
      </c>
      <c r="F1943" s="136">
        <v>42880</v>
      </c>
      <c r="G1943" s="25">
        <f t="shared" si="103"/>
        <v>51</v>
      </c>
      <c r="H1943" s="373">
        <v>8113.74</v>
      </c>
      <c r="I1943" s="121">
        <f t="shared" si="104"/>
        <v>413800.74</v>
      </c>
      <c r="J1943" s="16"/>
    </row>
    <row r="1944" spans="1:10">
      <c r="A1944" s="23">
        <f t="shared" si="105"/>
        <v>1900</v>
      </c>
      <c r="B1944" s="226"/>
      <c r="C1944" s="226"/>
      <c r="D1944" s="136">
        <v>42830</v>
      </c>
      <c r="E1944" s="136">
        <v>42880</v>
      </c>
      <c r="F1944" s="136">
        <v>42880</v>
      </c>
      <c r="G1944" s="25">
        <f t="shared" si="103"/>
        <v>50</v>
      </c>
      <c r="H1944" s="373">
        <v>8059.85</v>
      </c>
      <c r="I1944" s="121">
        <f t="shared" si="104"/>
        <v>402992.5</v>
      </c>
      <c r="J1944" s="16"/>
    </row>
    <row r="1945" spans="1:10">
      <c r="A1945" s="23">
        <f t="shared" si="105"/>
        <v>1901</v>
      </c>
      <c r="B1945" s="226"/>
      <c r="C1945" s="226"/>
      <c r="D1945" s="136">
        <v>42832</v>
      </c>
      <c r="E1945" s="136">
        <v>42880</v>
      </c>
      <c r="F1945" s="136">
        <v>42880</v>
      </c>
      <c r="G1945" s="25">
        <f t="shared" si="103"/>
        <v>48</v>
      </c>
      <c r="H1945" s="373">
        <v>8003.96</v>
      </c>
      <c r="I1945" s="121">
        <f t="shared" si="104"/>
        <v>384190.08</v>
      </c>
      <c r="J1945" s="16"/>
    </row>
    <row r="1946" spans="1:10">
      <c r="A1946" s="23">
        <f t="shared" si="105"/>
        <v>1902</v>
      </c>
      <c r="B1946" s="226"/>
      <c r="C1946" s="226"/>
      <c r="D1946" s="136">
        <v>42835</v>
      </c>
      <c r="E1946" s="136">
        <v>42880</v>
      </c>
      <c r="F1946" s="136">
        <v>42880</v>
      </c>
      <c r="G1946" s="25">
        <f t="shared" si="103"/>
        <v>45</v>
      </c>
      <c r="H1946" s="373">
        <v>8944.5</v>
      </c>
      <c r="I1946" s="121">
        <f t="shared" si="104"/>
        <v>402502.5</v>
      </c>
      <c r="J1946" s="16"/>
    </row>
    <row r="1947" spans="1:10">
      <c r="A1947" s="23">
        <f t="shared" si="105"/>
        <v>1903</v>
      </c>
      <c r="B1947" s="226"/>
      <c r="C1947" s="226"/>
      <c r="D1947" s="136">
        <v>42837</v>
      </c>
      <c r="E1947" s="136">
        <v>42880</v>
      </c>
      <c r="F1947" s="136">
        <v>42880</v>
      </c>
      <c r="G1947" s="25">
        <f t="shared" si="103"/>
        <v>43</v>
      </c>
      <c r="H1947" s="373">
        <v>5443.75</v>
      </c>
      <c r="I1947" s="121">
        <f t="shared" si="104"/>
        <v>234081.25</v>
      </c>
      <c r="J1947" s="16"/>
    </row>
    <row r="1948" spans="1:10">
      <c r="A1948" s="23">
        <f t="shared" si="105"/>
        <v>1904</v>
      </c>
      <c r="B1948" s="226"/>
      <c r="C1948" s="226"/>
      <c r="D1948" s="136">
        <v>42837</v>
      </c>
      <c r="E1948" s="136">
        <v>42880</v>
      </c>
      <c r="F1948" s="136">
        <v>42880</v>
      </c>
      <c r="G1948" s="25">
        <f t="shared" si="103"/>
        <v>43</v>
      </c>
      <c r="H1948" s="373">
        <v>7315.08</v>
      </c>
      <c r="I1948" s="121">
        <f t="shared" si="104"/>
        <v>314548.44</v>
      </c>
      <c r="J1948" s="16"/>
    </row>
    <row r="1949" spans="1:10">
      <c r="A1949" s="23">
        <f t="shared" si="105"/>
        <v>1905</v>
      </c>
      <c r="B1949" s="226"/>
      <c r="C1949" s="226"/>
      <c r="D1949" s="136">
        <v>42837</v>
      </c>
      <c r="E1949" s="136">
        <v>42880</v>
      </c>
      <c r="F1949" s="136">
        <v>42880</v>
      </c>
      <c r="G1949" s="25">
        <f t="shared" si="103"/>
        <v>43</v>
      </c>
      <c r="H1949" s="373">
        <v>6748.15</v>
      </c>
      <c r="I1949" s="121">
        <f t="shared" si="104"/>
        <v>290170.45</v>
      </c>
      <c r="J1949" s="16"/>
    </row>
    <row r="1950" spans="1:10">
      <c r="A1950" s="23">
        <f t="shared" si="105"/>
        <v>1906</v>
      </c>
      <c r="B1950" s="226"/>
      <c r="C1950" s="226"/>
      <c r="D1950" s="136">
        <v>42837</v>
      </c>
      <c r="E1950" s="136">
        <v>42880</v>
      </c>
      <c r="F1950" s="136">
        <v>42880</v>
      </c>
      <c r="G1950" s="25">
        <f t="shared" si="103"/>
        <v>43</v>
      </c>
      <c r="H1950" s="373">
        <v>6779.02</v>
      </c>
      <c r="I1950" s="121">
        <f t="shared" si="104"/>
        <v>291497.86</v>
      </c>
      <c r="J1950" s="16"/>
    </row>
    <row r="1951" spans="1:10">
      <c r="A1951" s="23">
        <f t="shared" si="105"/>
        <v>1907</v>
      </c>
      <c r="B1951" s="226"/>
      <c r="C1951" s="226"/>
      <c r="D1951" s="136">
        <v>42838</v>
      </c>
      <c r="E1951" s="136">
        <v>42880</v>
      </c>
      <c r="F1951" s="136">
        <v>42880</v>
      </c>
      <c r="G1951" s="25">
        <f t="shared" si="103"/>
        <v>42</v>
      </c>
      <c r="H1951" s="373">
        <v>7419.98</v>
      </c>
      <c r="I1951" s="121">
        <f t="shared" si="104"/>
        <v>311639.15999999997</v>
      </c>
      <c r="J1951" s="16"/>
    </row>
    <row r="1952" spans="1:10">
      <c r="A1952" s="23">
        <f t="shared" si="105"/>
        <v>1908</v>
      </c>
      <c r="B1952" s="226"/>
      <c r="C1952" s="226"/>
      <c r="D1952" s="136">
        <v>42838</v>
      </c>
      <c r="E1952" s="136">
        <v>42880</v>
      </c>
      <c r="F1952" s="136">
        <v>42880</v>
      </c>
      <c r="G1952" s="25">
        <f t="shared" ref="G1952:G2005" si="106">F1952-D1952</f>
        <v>42</v>
      </c>
      <c r="H1952" s="373">
        <v>6819.78</v>
      </c>
      <c r="I1952" s="121">
        <f t="shared" ref="I1952:I2005" si="107">ROUND(G1952*H1952,2)</f>
        <v>286430.76</v>
      </c>
      <c r="J1952" s="16"/>
    </row>
    <row r="1953" spans="1:10">
      <c r="A1953" s="23">
        <f t="shared" ref="A1953:A2006" si="108">A1952+1</f>
        <v>1909</v>
      </c>
      <c r="B1953" s="226"/>
      <c r="C1953" s="226"/>
      <c r="D1953" s="136">
        <v>42839</v>
      </c>
      <c r="E1953" s="136">
        <v>42880</v>
      </c>
      <c r="F1953" s="136">
        <v>42880</v>
      </c>
      <c r="G1953" s="25">
        <f t="shared" si="106"/>
        <v>41</v>
      </c>
      <c r="H1953" s="373">
        <v>15602.52</v>
      </c>
      <c r="I1953" s="121">
        <f t="shared" si="107"/>
        <v>639703.31999999995</v>
      </c>
      <c r="J1953" s="16"/>
    </row>
    <row r="1954" spans="1:10">
      <c r="A1954" s="23">
        <f t="shared" si="108"/>
        <v>1910</v>
      </c>
      <c r="B1954" s="226"/>
      <c r="C1954" s="226"/>
      <c r="D1954" s="136">
        <v>42839</v>
      </c>
      <c r="E1954" s="136">
        <v>42880</v>
      </c>
      <c r="F1954" s="136">
        <v>42880</v>
      </c>
      <c r="G1954" s="25">
        <f t="shared" si="106"/>
        <v>41</v>
      </c>
      <c r="H1954" s="373">
        <v>15430.22</v>
      </c>
      <c r="I1954" s="121">
        <f t="shared" si="107"/>
        <v>632639.02</v>
      </c>
      <c r="J1954" s="16"/>
    </row>
    <row r="1955" spans="1:10">
      <c r="A1955" s="23">
        <f t="shared" si="108"/>
        <v>1911</v>
      </c>
      <c r="B1955" s="226"/>
      <c r="C1955" s="226"/>
      <c r="D1955" s="136">
        <v>42839</v>
      </c>
      <c r="E1955" s="136">
        <v>42880</v>
      </c>
      <c r="F1955" s="136">
        <v>42880</v>
      </c>
      <c r="G1955" s="25">
        <f t="shared" si="106"/>
        <v>41</v>
      </c>
      <c r="H1955" s="373">
        <v>15759.76</v>
      </c>
      <c r="I1955" s="121">
        <f t="shared" si="107"/>
        <v>646150.16</v>
      </c>
      <c r="J1955" s="16"/>
    </row>
    <row r="1956" spans="1:10">
      <c r="A1956" s="23">
        <f t="shared" si="108"/>
        <v>1912</v>
      </c>
      <c r="B1956" s="226"/>
      <c r="C1956" s="226"/>
      <c r="D1956" s="136">
        <v>42839</v>
      </c>
      <c r="E1956" s="136">
        <v>42880</v>
      </c>
      <c r="F1956" s="136">
        <v>42880</v>
      </c>
      <c r="G1956" s="25">
        <f t="shared" si="106"/>
        <v>41</v>
      </c>
      <c r="H1956" s="373">
        <v>15205.12</v>
      </c>
      <c r="I1956" s="121">
        <f t="shared" si="107"/>
        <v>623409.92000000004</v>
      </c>
      <c r="J1956" s="16"/>
    </row>
    <row r="1957" spans="1:10">
      <c r="A1957" s="23">
        <f t="shared" si="108"/>
        <v>1913</v>
      </c>
      <c r="B1957" s="226"/>
      <c r="C1957" s="226"/>
      <c r="D1957" s="136">
        <v>42839</v>
      </c>
      <c r="E1957" s="136">
        <v>42880</v>
      </c>
      <c r="F1957" s="136">
        <v>42880</v>
      </c>
      <c r="G1957" s="25">
        <f t="shared" si="106"/>
        <v>41</v>
      </c>
      <c r="H1957" s="373">
        <v>8163.64</v>
      </c>
      <c r="I1957" s="121">
        <f t="shared" si="107"/>
        <v>334709.24</v>
      </c>
      <c r="J1957" s="16"/>
    </row>
    <row r="1958" spans="1:10">
      <c r="A1958" s="23">
        <f t="shared" si="108"/>
        <v>1914</v>
      </c>
      <c r="B1958" s="226"/>
      <c r="C1958" s="226"/>
      <c r="D1958" s="136">
        <v>42839</v>
      </c>
      <c r="E1958" s="136">
        <v>42880</v>
      </c>
      <c r="F1958" s="136">
        <v>42880</v>
      </c>
      <c r="G1958" s="25">
        <f t="shared" si="106"/>
        <v>41</v>
      </c>
      <c r="H1958" s="373">
        <v>8033.9</v>
      </c>
      <c r="I1958" s="121">
        <f t="shared" si="107"/>
        <v>329389.90000000002</v>
      </c>
      <c r="J1958" s="16"/>
    </row>
    <row r="1959" spans="1:10">
      <c r="A1959" s="23">
        <f t="shared" si="108"/>
        <v>1915</v>
      </c>
      <c r="B1959" s="226"/>
      <c r="C1959" s="226"/>
      <c r="D1959" s="136">
        <v>42839</v>
      </c>
      <c r="E1959" s="136">
        <v>42880</v>
      </c>
      <c r="F1959" s="136">
        <v>42880</v>
      </c>
      <c r="G1959" s="25">
        <f t="shared" si="106"/>
        <v>41</v>
      </c>
      <c r="H1959" s="373">
        <v>8213.5400000000009</v>
      </c>
      <c r="I1959" s="121">
        <f t="shared" si="107"/>
        <v>336755.14</v>
      </c>
      <c r="J1959" s="16"/>
    </row>
    <row r="1960" spans="1:10">
      <c r="A1960" s="23">
        <f t="shared" si="108"/>
        <v>1916</v>
      </c>
      <c r="B1960" s="226"/>
      <c r="C1960" s="226"/>
      <c r="D1960" s="136">
        <v>42841</v>
      </c>
      <c r="E1960" s="136">
        <v>42880</v>
      </c>
      <c r="F1960" s="136">
        <v>42880</v>
      </c>
      <c r="G1960" s="25">
        <f t="shared" si="106"/>
        <v>39</v>
      </c>
      <c r="H1960" s="373">
        <v>7043.18</v>
      </c>
      <c r="I1960" s="121">
        <f t="shared" si="107"/>
        <v>274684.02</v>
      </c>
      <c r="J1960" s="16"/>
    </row>
    <row r="1961" spans="1:10">
      <c r="A1961" s="23">
        <f t="shared" si="108"/>
        <v>1917</v>
      </c>
      <c r="B1961" s="226"/>
      <c r="C1961" s="226"/>
      <c r="D1961" s="136">
        <v>42841</v>
      </c>
      <c r="E1961" s="136">
        <v>42880</v>
      </c>
      <c r="F1961" s="136">
        <v>42880</v>
      </c>
      <c r="G1961" s="25">
        <f t="shared" si="106"/>
        <v>39</v>
      </c>
      <c r="H1961" s="373">
        <v>6498.8</v>
      </c>
      <c r="I1961" s="121">
        <f t="shared" si="107"/>
        <v>253453.2</v>
      </c>
      <c r="J1961" s="16"/>
    </row>
    <row r="1962" spans="1:10">
      <c r="A1962" s="23">
        <f t="shared" si="108"/>
        <v>1918</v>
      </c>
      <c r="B1962" s="226"/>
      <c r="C1962" s="226"/>
      <c r="D1962" s="136">
        <v>42841</v>
      </c>
      <c r="E1962" s="136">
        <v>42880</v>
      </c>
      <c r="F1962" s="136">
        <v>42880</v>
      </c>
      <c r="G1962" s="25">
        <f t="shared" si="106"/>
        <v>39</v>
      </c>
      <c r="H1962" s="373">
        <v>6490.36</v>
      </c>
      <c r="I1962" s="121">
        <f t="shared" si="107"/>
        <v>253124.04</v>
      </c>
      <c r="J1962" s="16"/>
    </row>
    <row r="1963" spans="1:10">
      <c r="A1963" s="23">
        <f t="shared" si="108"/>
        <v>1919</v>
      </c>
      <c r="B1963" s="226"/>
      <c r="C1963" s="226"/>
      <c r="D1963" s="136">
        <v>42841</v>
      </c>
      <c r="E1963" s="136">
        <v>42880</v>
      </c>
      <c r="F1963" s="136">
        <v>42880</v>
      </c>
      <c r="G1963" s="25">
        <f t="shared" si="106"/>
        <v>39</v>
      </c>
      <c r="H1963" s="373">
        <v>6601.47</v>
      </c>
      <c r="I1963" s="121">
        <f t="shared" si="107"/>
        <v>257457.33</v>
      </c>
      <c r="J1963" s="16"/>
    </row>
    <row r="1964" spans="1:10">
      <c r="A1964" s="23">
        <f t="shared" si="108"/>
        <v>1920</v>
      </c>
      <c r="B1964" s="226"/>
      <c r="C1964" s="226"/>
      <c r="D1964" s="136">
        <v>42841</v>
      </c>
      <c r="E1964" s="136">
        <v>42880</v>
      </c>
      <c r="F1964" s="136">
        <v>42880</v>
      </c>
      <c r="G1964" s="25">
        <f t="shared" si="106"/>
        <v>39</v>
      </c>
      <c r="H1964" s="373">
        <v>6606.75</v>
      </c>
      <c r="I1964" s="121">
        <f t="shared" si="107"/>
        <v>257663.25</v>
      </c>
      <c r="J1964" s="16"/>
    </row>
    <row r="1965" spans="1:10">
      <c r="A1965" s="23">
        <f t="shared" si="108"/>
        <v>1921</v>
      </c>
      <c r="B1965" s="226"/>
      <c r="C1965" s="226"/>
      <c r="D1965" s="136">
        <v>42841</v>
      </c>
      <c r="E1965" s="136">
        <v>42880</v>
      </c>
      <c r="F1965" s="136">
        <v>42880</v>
      </c>
      <c r="G1965" s="25">
        <f t="shared" si="106"/>
        <v>39</v>
      </c>
      <c r="H1965" s="373">
        <v>6414.4</v>
      </c>
      <c r="I1965" s="121">
        <f t="shared" si="107"/>
        <v>250161.6</v>
      </c>
      <c r="J1965" s="16"/>
    </row>
    <row r="1966" spans="1:10">
      <c r="A1966" s="23">
        <f t="shared" si="108"/>
        <v>1922</v>
      </c>
      <c r="B1966" s="226"/>
      <c r="C1966" s="226"/>
      <c r="D1966" s="136">
        <v>42841</v>
      </c>
      <c r="E1966" s="136">
        <v>42880</v>
      </c>
      <c r="F1966" s="136">
        <v>42880</v>
      </c>
      <c r="G1966" s="25">
        <f t="shared" si="106"/>
        <v>39</v>
      </c>
      <c r="H1966" s="373">
        <v>7047.4</v>
      </c>
      <c r="I1966" s="121">
        <f t="shared" si="107"/>
        <v>274848.59999999998</v>
      </c>
      <c r="J1966" s="16"/>
    </row>
    <row r="1967" spans="1:10">
      <c r="A1967" s="23">
        <f t="shared" si="108"/>
        <v>1923</v>
      </c>
      <c r="B1967" s="226"/>
      <c r="C1967" s="226"/>
      <c r="D1967" s="136">
        <v>42841</v>
      </c>
      <c r="E1967" s="136">
        <v>42880</v>
      </c>
      <c r="F1967" s="136">
        <v>42880</v>
      </c>
      <c r="G1967" s="25">
        <f t="shared" si="106"/>
        <v>39</v>
      </c>
      <c r="H1967" s="373">
        <v>6422.84</v>
      </c>
      <c r="I1967" s="121">
        <f t="shared" si="107"/>
        <v>250490.76</v>
      </c>
      <c r="J1967" s="16"/>
    </row>
    <row r="1968" spans="1:10">
      <c r="A1968" s="23">
        <f t="shared" si="108"/>
        <v>1924</v>
      </c>
      <c r="B1968" s="226"/>
      <c r="C1968" s="226"/>
      <c r="D1968" s="136">
        <v>42841</v>
      </c>
      <c r="E1968" s="136">
        <v>42880</v>
      </c>
      <c r="F1968" s="136">
        <v>42880</v>
      </c>
      <c r="G1968" s="25">
        <f t="shared" si="106"/>
        <v>39</v>
      </c>
      <c r="H1968" s="373">
        <v>6597.67</v>
      </c>
      <c r="I1968" s="121">
        <f t="shared" si="107"/>
        <v>257309.13</v>
      </c>
      <c r="J1968" s="16"/>
    </row>
    <row r="1969" spans="1:10">
      <c r="A1969" s="23">
        <f t="shared" si="108"/>
        <v>1925</v>
      </c>
      <c r="B1969" s="226"/>
      <c r="C1969" s="226"/>
      <c r="D1969" s="136">
        <v>42841</v>
      </c>
      <c r="E1969" s="136">
        <v>42880</v>
      </c>
      <c r="F1969" s="136">
        <v>42880</v>
      </c>
      <c r="G1969" s="25">
        <f t="shared" si="106"/>
        <v>39</v>
      </c>
      <c r="H1969" s="373">
        <v>6714.02</v>
      </c>
      <c r="I1969" s="121">
        <f t="shared" si="107"/>
        <v>261846.78</v>
      </c>
      <c r="J1969" s="16"/>
    </row>
    <row r="1970" spans="1:10">
      <c r="A1970" s="23">
        <f t="shared" si="108"/>
        <v>1926</v>
      </c>
      <c r="B1970" s="226"/>
      <c r="C1970" s="226"/>
      <c r="D1970" s="136">
        <v>42841</v>
      </c>
      <c r="E1970" s="136">
        <v>42880</v>
      </c>
      <c r="F1970" s="136">
        <v>42880</v>
      </c>
      <c r="G1970" s="25">
        <f t="shared" si="106"/>
        <v>39</v>
      </c>
      <c r="H1970" s="373">
        <v>3482.18</v>
      </c>
      <c r="I1970" s="121">
        <f t="shared" si="107"/>
        <v>135805.01999999999</v>
      </c>
      <c r="J1970" s="16"/>
    </row>
    <row r="1971" spans="1:10">
      <c r="A1971" s="23">
        <f t="shared" si="108"/>
        <v>1927</v>
      </c>
      <c r="B1971" s="226"/>
      <c r="C1971" s="226"/>
      <c r="D1971" s="136">
        <v>42842</v>
      </c>
      <c r="E1971" s="136">
        <v>42880</v>
      </c>
      <c r="F1971" s="136">
        <v>42880</v>
      </c>
      <c r="G1971" s="25">
        <f t="shared" si="106"/>
        <v>38</v>
      </c>
      <c r="H1971" s="373">
        <v>4726.71</v>
      </c>
      <c r="I1971" s="121">
        <f t="shared" si="107"/>
        <v>179614.98</v>
      </c>
      <c r="J1971" s="16"/>
    </row>
    <row r="1972" spans="1:10">
      <c r="A1972" s="23">
        <f t="shared" si="108"/>
        <v>1928</v>
      </c>
      <c r="B1972" s="226"/>
      <c r="C1972" s="226"/>
      <c r="D1972" s="136">
        <v>42843</v>
      </c>
      <c r="E1972" s="136">
        <v>42880</v>
      </c>
      <c r="F1972" s="136">
        <v>42880</v>
      </c>
      <c r="G1972" s="25">
        <f t="shared" si="106"/>
        <v>37</v>
      </c>
      <c r="H1972" s="373">
        <v>7356.37</v>
      </c>
      <c r="I1972" s="121">
        <f t="shared" si="107"/>
        <v>272185.69</v>
      </c>
      <c r="J1972" s="16"/>
    </row>
    <row r="1973" spans="1:10">
      <c r="A1973" s="23">
        <f t="shared" si="108"/>
        <v>1929</v>
      </c>
      <c r="B1973" s="226"/>
      <c r="C1973" s="226"/>
      <c r="D1973" s="136">
        <v>42844</v>
      </c>
      <c r="E1973" s="136">
        <v>42880</v>
      </c>
      <c r="F1973" s="136">
        <v>42880</v>
      </c>
      <c r="G1973" s="25">
        <f t="shared" si="106"/>
        <v>36</v>
      </c>
      <c r="H1973" s="373">
        <v>6793.49</v>
      </c>
      <c r="I1973" s="121">
        <f t="shared" si="107"/>
        <v>244565.64</v>
      </c>
      <c r="J1973" s="16"/>
    </row>
    <row r="1974" spans="1:10">
      <c r="A1974" s="23">
        <f t="shared" si="108"/>
        <v>1930</v>
      </c>
      <c r="B1974" s="226"/>
      <c r="C1974" s="226"/>
      <c r="D1974" s="136">
        <v>42844</v>
      </c>
      <c r="E1974" s="136">
        <v>42880</v>
      </c>
      <c r="F1974" s="136">
        <v>42880</v>
      </c>
      <c r="G1974" s="25">
        <f t="shared" si="106"/>
        <v>36</v>
      </c>
      <c r="H1974" s="373">
        <v>6483.47</v>
      </c>
      <c r="I1974" s="121">
        <f t="shared" si="107"/>
        <v>233404.92</v>
      </c>
      <c r="J1974" s="16"/>
    </row>
    <row r="1975" spans="1:10">
      <c r="A1975" s="23">
        <f t="shared" si="108"/>
        <v>1931</v>
      </c>
      <c r="B1975" s="226"/>
      <c r="C1975" s="226"/>
      <c r="D1975" s="136">
        <v>42844</v>
      </c>
      <c r="E1975" s="136">
        <v>42880</v>
      </c>
      <c r="F1975" s="136">
        <v>42880</v>
      </c>
      <c r="G1975" s="25">
        <f t="shared" si="106"/>
        <v>36</v>
      </c>
      <c r="H1975" s="373">
        <v>6501.06</v>
      </c>
      <c r="I1975" s="121">
        <f t="shared" si="107"/>
        <v>234038.16</v>
      </c>
      <c r="J1975" s="16"/>
    </row>
    <row r="1976" spans="1:10">
      <c r="A1976" s="23">
        <f t="shared" si="108"/>
        <v>1932</v>
      </c>
      <c r="B1976" s="226"/>
      <c r="C1976" s="226"/>
      <c r="D1976" s="136">
        <v>42844</v>
      </c>
      <c r="E1976" s="136">
        <v>42880</v>
      </c>
      <c r="F1976" s="136">
        <v>42880</v>
      </c>
      <c r="G1976" s="25">
        <f t="shared" si="106"/>
        <v>36</v>
      </c>
      <c r="H1976" s="373">
        <v>6516.19</v>
      </c>
      <c r="I1976" s="121">
        <f t="shared" si="107"/>
        <v>234582.84</v>
      </c>
      <c r="J1976" s="16"/>
    </row>
    <row r="1977" spans="1:10">
      <c r="A1977" s="23">
        <f t="shared" si="108"/>
        <v>1933</v>
      </c>
      <c r="B1977" s="226"/>
      <c r="C1977" s="226"/>
      <c r="D1977" s="136">
        <v>42844</v>
      </c>
      <c r="E1977" s="136">
        <v>42880</v>
      </c>
      <c r="F1977" s="136">
        <v>42880</v>
      </c>
      <c r="G1977" s="25">
        <f t="shared" si="106"/>
        <v>36</v>
      </c>
      <c r="H1977" s="373">
        <v>6838.48</v>
      </c>
      <c r="I1977" s="121">
        <f t="shared" si="107"/>
        <v>246185.28</v>
      </c>
      <c r="J1977" s="16"/>
    </row>
    <row r="1978" spans="1:10">
      <c r="A1978" s="23">
        <f t="shared" si="108"/>
        <v>1934</v>
      </c>
      <c r="B1978" s="226"/>
      <c r="C1978" s="226"/>
      <c r="D1978" s="136">
        <v>42845</v>
      </c>
      <c r="E1978" s="136">
        <v>42880</v>
      </c>
      <c r="F1978" s="136">
        <v>42880</v>
      </c>
      <c r="G1978" s="25">
        <f t="shared" si="106"/>
        <v>35</v>
      </c>
      <c r="H1978" s="373">
        <v>8079.81</v>
      </c>
      <c r="I1978" s="121">
        <f t="shared" si="107"/>
        <v>282793.34999999998</v>
      </c>
      <c r="J1978" s="16"/>
    </row>
    <row r="1979" spans="1:10">
      <c r="A1979" s="23">
        <f t="shared" si="108"/>
        <v>1935</v>
      </c>
      <c r="B1979" s="226"/>
      <c r="C1979" s="226"/>
      <c r="D1979" s="136">
        <v>42845</v>
      </c>
      <c r="E1979" s="136">
        <v>42880</v>
      </c>
      <c r="F1979" s="136">
        <v>42880</v>
      </c>
      <c r="G1979" s="25">
        <f t="shared" si="106"/>
        <v>35</v>
      </c>
      <c r="H1979" s="373">
        <v>8420.130000000001</v>
      </c>
      <c r="I1979" s="121">
        <f t="shared" si="107"/>
        <v>294704.55</v>
      </c>
      <c r="J1979" s="16"/>
    </row>
    <row r="1980" spans="1:10">
      <c r="A1980" s="23">
        <f t="shared" si="108"/>
        <v>1936</v>
      </c>
      <c r="B1980" s="226"/>
      <c r="C1980" s="226"/>
      <c r="D1980" s="136">
        <v>42845</v>
      </c>
      <c r="E1980" s="136">
        <v>42880</v>
      </c>
      <c r="F1980" s="136">
        <v>42880</v>
      </c>
      <c r="G1980" s="25">
        <f t="shared" si="106"/>
        <v>35</v>
      </c>
      <c r="H1980" s="373">
        <v>7884.2</v>
      </c>
      <c r="I1980" s="121">
        <f t="shared" si="107"/>
        <v>275947</v>
      </c>
      <c r="J1980" s="16"/>
    </row>
    <row r="1981" spans="1:10">
      <c r="A1981" s="23">
        <f t="shared" si="108"/>
        <v>1937</v>
      </c>
      <c r="B1981" s="226"/>
      <c r="C1981" s="226"/>
      <c r="D1981" s="136">
        <v>42845</v>
      </c>
      <c r="E1981" s="136">
        <v>42880</v>
      </c>
      <c r="F1981" s="136">
        <v>42880</v>
      </c>
      <c r="G1981" s="25">
        <f t="shared" si="106"/>
        <v>35</v>
      </c>
      <c r="H1981" s="373">
        <v>5497.35</v>
      </c>
      <c r="I1981" s="121">
        <f t="shared" si="107"/>
        <v>192407.25</v>
      </c>
      <c r="J1981" s="16"/>
    </row>
    <row r="1982" spans="1:10">
      <c r="A1982" s="23">
        <f t="shared" si="108"/>
        <v>1938</v>
      </c>
      <c r="B1982" s="226"/>
      <c r="C1982" s="226"/>
      <c r="D1982" s="136">
        <v>42845</v>
      </c>
      <c r="E1982" s="136">
        <v>42880</v>
      </c>
      <c r="F1982" s="136">
        <v>42880</v>
      </c>
      <c r="G1982" s="25">
        <f t="shared" si="106"/>
        <v>35</v>
      </c>
      <c r="H1982" s="373">
        <v>7402.93</v>
      </c>
      <c r="I1982" s="121">
        <f t="shared" si="107"/>
        <v>259102.55</v>
      </c>
      <c r="J1982" s="16"/>
    </row>
    <row r="1983" spans="1:10">
      <c r="A1983" s="23">
        <f t="shared" si="108"/>
        <v>1939</v>
      </c>
      <c r="B1983" s="226"/>
      <c r="C1983" s="226"/>
      <c r="D1983" s="136">
        <v>42845</v>
      </c>
      <c r="E1983" s="136">
        <v>42880</v>
      </c>
      <c r="F1983" s="136">
        <v>42880</v>
      </c>
      <c r="G1983" s="25">
        <f t="shared" si="106"/>
        <v>35</v>
      </c>
      <c r="H1983" s="373">
        <v>7356.28</v>
      </c>
      <c r="I1983" s="121">
        <f t="shared" si="107"/>
        <v>257469.8</v>
      </c>
      <c r="J1983" s="16"/>
    </row>
    <row r="1984" spans="1:10">
      <c r="A1984" s="23">
        <f t="shared" si="108"/>
        <v>1940</v>
      </c>
      <c r="B1984" s="226"/>
      <c r="C1984" s="226"/>
      <c r="D1984" s="136">
        <v>42845</v>
      </c>
      <c r="E1984" s="136">
        <v>42880</v>
      </c>
      <c r="F1984" s="136">
        <v>42880</v>
      </c>
      <c r="G1984" s="25">
        <f t="shared" si="106"/>
        <v>35</v>
      </c>
      <c r="H1984" s="373">
        <v>7388.54</v>
      </c>
      <c r="I1984" s="121">
        <f t="shared" si="107"/>
        <v>258598.9</v>
      </c>
      <c r="J1984" s="16"/>
    </row>
    <row r="1985" spans="1:10">
      <c r="A1985" s="23">
        <f t="shared" si="108"/>
        <v>1941</v>
      </c>
      <c r="B1985" s="226"/>
      <c r="C1985" s="226"/>
      <c r="D1985" s="136">
        <v>42845</v>
      </c>
      <c r="E1985" s="136">
        <v>42880</v>
      </c>
      <c r="F1985" s="136">
        <v>42880</v>
      </c>
      <c r="G1985" s="25">
        <f t="shared" si="106"/>
        <v>35</v>
      </c>
      <c r="H1985" s="373">
        <v>7351.22</v>
      </c>
      <c r="I1985" s="121">
        <f t="shared" si="107"/>
        <v>257292.7</v>
      </c>
      <c r="J1985" s="16"/>
    </row>
    <row r="1986" spans="1:10">
      <c r="A1986" s="23">
        <f t="shared" si="108"/>
        <v>1942</v>
      </c>
      <c r="B1986" s="226"/>
      <c r="C1986" s="226"/>
      <c r="D1986" s="136">
        <v>42845</v>
      </c>
      <c r="E1986" s="136">
        <v>42880</v>
      </c>
      <c r="F1986" s="136">
        <v>42880</v>
      </c>
      <c r="G1986" s="25">
        <f t="shared" si="106"/>
        <v>35</v>
      </c>
      <c r="H1986" s="373">
        <v>8153.66</v>
      </c>
      <c r="I1986" s="121">
        <f t="shared" si="107"/>
        <v>285378.09999999998</v>
      </c>
      <c r="J1986" s="16"/>
    </row>
    <row r="1987" spans="1:10">
      <c r="A1987" s="23">
        <f t="shared" si="108"/>
        <v>1943</v>
      </c>
      <c r="B1987" s="226"/>
      <c r="C1987" s="226"/>
      <c r="D1987" s="136">
        <v>42845</v>
      </c>
      <c r="E1987" s="136">
        <v>42880</v>
      </c>
      <c r="F1987" s="136">
        <v>42880</v>
      </c>
      <c r="G1987" s="25">
        <f t="shared" si="106"/>
        <v>35</v>
      </c>
      <c r="H1987" s="373">
        <v>7934.1</v>
      </c>
      <c r="I1987" s="121">
        <f t="shared" si="107"/>
        <v>277693.5</v>
      </c>
      <c r="J1987" s="16"/>
    </row>
    <row r="1988" spans="1:10">
      <c r="A1988" s="23">
        <f t="shared" si="108"/>
        <v>1944</v>
      </c>
      <c r="B1988" s="226"/>
      <c r="C1988" s="226"/>
      <c r="D1988" s="136">
        <v>42845</v>
      </c>
      <c r="E1988" s="136">
        <v>42880</v>
      </c>
      <c r="F1988" s="136">
        <v>42880</v>
      </c>
      <c r="G1988" s="25">
        <f t="shared" si="106"/>
        <v>35</v>
      </c>
      <c r="H1988" s="373">
        <v>8003.96</v>
      </c>
      <c r="I1988" s="121">
        <f t="shared" si="107"/>
        <v>280138.59999999998</v>
      </c>
      <c r="J1988" s="16"/>
    </row>
    <row r="1989" spans="1:10">
      <c r="A1989" s="23">
        <f t="shared" si="108"/>
        <v>1945</v>
      </c>
      <c r="B1989" s="226"/>
      <c r="C1989" s="226"/>
      <c r="D1989" s="136">
        <v>42845</v>
      </c>
      <c r="E1989" s="136">
        <v>42880</v>
      </c>
      <c r="F1989" s="136">
        <v>42880</v>
      </c>
      <c r="G1989" s="25">
        <f t="shared" si="106"/>
        <v>35</v>
      </c>
      <c r="H1989" s="373">
        <v>8023.92</v>
      </c>
      <c r="I1989" s="121">
        <f t="shared" si="107"/>
        <v>280837.2</v>
      </c>
      <c r="J1989" s="16"/>
    </row>
    <row r="1990" spans="1:10">
      <c r="A1990" s="23">
        <f>A1989+1</f>
        <v>1946</v>
      </c>
      <c r="B1990" s="226"/>
      <c r="C1990" s="226"/>
      <c r="D1990" s="136">
        <v>42845</v>
      </c>
      <c r="E1990" s="136">
        <v>42880</v>
      </c>
      <c r="F1990" s="136">
        <v>42880</v>
      </c>
      <c r="G1990" s="25">
        <f t="shared" si="106"/>
        <v>35</v>
      </c>
      <c r="H1990" s="373">
        <v>8033.9</v>
      </c>
      <c r="I1990" s="121">
        <f t="shared" si="107"/>
        <v>281186.5</v>
      </c>
      <c r="J1990" s="16"/>
    </row>
    <row r="1991" spans="1:10">
      <c r="A1991" s="23">
        <f t="shared" si="108"/>
        <v>1947</v>
      </c>
      <c r="B1991" s="226"/>
      <c r="C1991" s="226"/>
      <c r="D1991" s="136">
        <v>42845</v>
      </c>
      <c r="E1991" s="136">
        <v>42880</v>
      </c>
      <c r="F1991" s="136">
        <v>42880</v>
      </c>
      <c r="G1991" s="25">
        <f t="shared" si="106"/>
        <v>35</v>
      </c>
      <c r="H1991" s="373">
        <v>8073.8200000000015</v>
      </c>
      <c r="I1991" s="121">
        <f t="shared" si="107"/>
        <v>282583.7</v>
      </c>
      <c r="J1991" s="16"/>
    </row>
    <row r="1992" spans="1:10">
      <c r="A1992" s="23">
        <f t="shared" si="108"/>
        <v>1948</v>
      </c>
      <c r="B1992" s="226"/>
      <c r="C1992" s="226"/>
      <c r="D1992" s="136">
        <v>42845</v>
      </c>
      <c r="E1992" s="136">
        <v>42880</v>
      </c>
      <c r="F1992" s="136">
        <v>42880</v>
      </c>
      <c r="G1992" s="25">
        <f t="shared" si="106"/>
        <v>35</v>
      </c>
      <c r="H1992" s="373">
        <v>7844.28</v>
      </c>
      <c r="I1992" s="121">
        <f t="shared" si="107"/>
        <v>274549.8</v>
      </c>
      <c r="J1992" s="16"/>
    </row>
    <row r="1993" spans="1:10">
      <c r="A1993" s="23">
        <f t="shared" si="108"/>
        <v>1949</v>
      </c>
      <c r="B1993" s="226"/>
      <c r="C1993" s="226"/>
      <c r="D1993" s="136">
        <v>42845</v>
      </c>
      <c r="E1993" s="136">
        <v>42880</v>
      </c>
      <c r="F1993" s="136">
        <v>42880</v>
      </c>
      <c r="G1993" s="25">
        <f t="shared" si="106"/>
        <v>35</v>
      </c>
      <c r="H1993" s="373">
        <v>8003.96</v>
      </c>
      <c r="I1993" s="121">
        <f t="shared" si="107"/>
        <v>280138.59999999998</v>
      </c>
      <c r="J1993" s="16"/>
    </row>
    <row r="1994" spans="1:10">
      <c r="A1994" s="23">
        <f t="shared" si="108"/>
        <v>1950</v>
      </c>
      <c r="B1994" s="226"/>
      <c r="C1994" s="226"/>
      <c r="D1994" s="136">
        <v>42845</v>
      </c>
      <c r="E1994" s="136">
        <v>42880</v>
      </c>
      <c r="F1994" s="136">
        <v>42880</v>
      </c>
      <c r="G1994" s="25">
        <f t="shared" si="106"/>
        <v>35</v>
      </c>
      <c r="H1994" s="373">
        <v>8043.88</v>
      </c>
      <c r="I1994" s="121">
        <f t="shared" si="107"/>
        <v>281535.8</v>
      </c>
      <c r="J1994" s="16"/>
    </row>
    <row r="1995" spans="1:10">
      <c r="A1995" s="23">
        <f t="shared" si="108"/>
        <v>1951</v>
      </c>
      <c r="B1995" s="226"/>
      <c r="C1995" s="226"/>
      <c r="D1995" s="136">
        <v>42845</v>
      </c>
      <c r="E1995" s="136">
        <v>42880</v>
      </c>
      <c r="F1995" s="136">
        <v>42880</v>
      </c>
      <c r="G1995" s="25">
        <f t="shared" si="106"/>
        <v>35</v>
      </c>
      <c r="H1995" s="373">
        <v>7974.02</v>
      </c>
      <c r="I1995" s="121">
        <f t="shared" si="107"/>
        <v>279090.7</v>
      </c>
      <c r="J1995" s="16"/>
    </row>
    <row r="1996" spans="1:10">
      <c r="A1996" s="23">
        <f t="shared" si="108"/>
        <v>1952</v>
      </c>
      <c r="B1996" s="226"/>
      <c r="C1996" s="226"/>
      <c r="D1996" s="136">
        <v>42845</v>
      </c>
      <c r="E1996" s="136">
        <v>42880</v>
      </c>
      <c r="F1996" s="136">
        <v>42880</v>
      </c>
      <c r="G1996" s="25">
        <f t="shared" si="106"/>
        <v>35</v>
      </c>
      <c r="H1996" s="373">
        <v>8123.72</v>
      </c>
      <c r="I1996" s="121">
        <f t="shared" si="107"/>
        <v>284330.2</v>
      </c>
      <c r="J1996" s="16"/>
    </row>
    <row r="1997" spans="1:10">
      <c r="A1997" s="23">
        <f t="shared" si="108"/>
        <v>1953</v>
      </c>
      <c r="B1997" s="226"/>
      <c r="C1997" s="226"/>
      <c r="D1997" s="136">
        <v>42846</v>
      </c>
      <c r="E1997" s="136">
        <v>42880</v>
      </c>
      <c r="F1997" s="136">
        <v>42880</v>
      </c>
      <c r="G1997" s="25">
        <f t="shared" si="106"/>
        <v>34</v>
      </c>
      <c r="H1997" s="373">
        <v>6157.87</v>
      </c>
      <c r="I1997" s="121">
        <f t="shared" si="107"/>
        <v>209367.58</v>
      </c>
      <c r="J1997" s="16"/>
    </row>
    <row r="1998" spans="1:10">
      <c r="A1998" s="23">
        <f t="shared" si="108"/>
        <v>1954</v>
      </c>
      <c r="B1998" s="226"/>
      <c r="C1998" s="226"/>
      <c r="D1998" s="136">
        <v>42846</v>
      </c>
      <c r="E1998" s="136">
        <v>42880</v>
      </c>
      <c r="F1998" s="136">
        <v>42880</v>
      </c>
      <c r="G1998" s="25">
        <f t="shared" si="106"/>
        <v>34</v>
      </c>
      <c r="H1998" s="373">
        <v>7335.87</v>
      </c>
      <c r="I1998" s="121">
        <f t="shared" si="107"/>
        <v>249419.58</v>
      </c>
      <c r="J1998" s="16"/>
    </row>
    <row r="1999" spans="1:10">
      <c r="A1999" s="23">
        <f t="shared" si="108"/>
        <v>1955</v>
      </c>
      <c r="B1999" s="226"/>
      <c r="C1999" s="226"/>
      <c r="D1999" s="136">
        <v>42846</v>
      </c>
      <c r="E1999" s="136">
        <v>42880</v>
      </c>
      <c r="F1999" s="136">
        <v>42880</v>
      </c>
      <c r="G1999" s="25">
        <f t="shared" si="106"/>
        <v>34</v>
      </c>
      <c r="H1999" s="373">
        <v>7490</v>
      </c>
      <c r="I1999" s="121">
        <f t="shared" si="107"/>
        <v>254660</v>
      </c>
      <c r="J1999" s="16"/>
    </row>
    <row r="2000" spans="1:10">
      <c r="A2000" s="23">
        <f t="shared" si="108"/>
        <v>1956</v>
      </c>
      <c r="B2000" s="226"/>
      <c r="C2000" s="226"/>
      <c r="D2000" s="136">
        <v>42846</v>
      </c>
      <c r="E2000" s="136">
        <v>42880</v>
      </c>
      <c r="F2000" s="136">
        <v>42880</v>
      </c>
      <c r="G2000" s="25">
        <f t="shared" si="106"/>
        <v>34</v>
      </c>
      <c r="H2000" s="373">
        <v>7984</v>
      </c>
      <c r="I2000" s="121">
        <f t="shared" si="107"/>
        <v>271456</v>
      </c>
      <c r="J2000" s="16"/>
    </row>
    <row r="2001" spans="1:10">
      <c r="A2001" s="23">
        <f t="shared" si="108"/>
        <v>1957</v>
      </c>
      <c r="B2001" s="226"/>
      <c r="C2001" s="226"/>
      <c r="D2001" s="136">
        <v>42846</v>
      </c>
      <c r="E2001" s="136">
        <v>42880</v>
      </c>
      <c r="F2001" s="136">
        <v>42880</v>
      </c>
      <c r="G2001" s="25">
        <f t="shared" si="106"/>
        <v>34</v>
      </c>
      <c r="H2001" s="373">
        <v>8143.68</v>
      </c>
      <c r="I2001" s="121">
        <f t="shared" si="107"/>
        <v>276885.12</v>
      </c>
      <c r="J2001" s="16"/>
    </row>
    <row r="2002" spans="1:10">
      <c r="A2002" s="23">
        <f t="shared" si="108"/>
        <v>1958</v>
      </c>
      <c r="B2002" s="226"/>
      <c r="C2002" s="226"/>
      <c r="D2002" s="136">
        <v>42847</v>
      </c>
      <c r="E2002" s="136">
        <v>42880</v>
      </c>
      <c r="F2002" s="136">
        <v>42880</v>
      </c>
      <c r="G2002" s="25">
        <f t="shared" si="106"/>
        <v>33</v>
      </c>
      <c r="H2002" s="373">
        <v>15590.13</v>
      </c>
      <c r="I2002" s="121">
        <f t="shared" si="107"/>
        <v>514474.29</v>
      </c>
      <c r="J2002" s="16"/>
    </row>
    <row r="2003" spans="1:10">
      <c r="A2003" s="23">
        <f t="shared" si="108"/>
        <v>1959</v>
      </c>
      <c r="B2003" s="226"/>
      <c r="C2003" s="226"/>
      <c r="D2003" s="136">
        <v>42847</v>
      </c>
      <c r="E2003" s="136">
        <v>42880</v>
      </c>
      <c r="F2003" s="136">
        <v>42880</v>
      </c>
      <c r="G2003" s="25">
        <f t="shared" si="106"/>
        <v>33</v>
      </c>
      <c r="H2003" s="373">
        <v>15346.16</v>
      </c>
      <c r="I2003" s="121">
        <f t="shared" si="107"/>
        <v>506423.28</v>
      </c>
      <c r="J2003" s="16"/>
    </row>
    <row r="2004" spans="1:10">
      <c r="A2004" s="23">
        <f t="shared" si="108"/>
        <v>1960</v>
      </c>
      <c r="B2004" s="226"/>
      <c r="C2004" s="226"/>
      <c r="D2004" s="136">
        <v>42847</v>
      </c>
      <c r="E2004" s="136">
        <v>42880</v>
      </c>
      <c r="F2004" s="136">
        <v>42880</v>
      </c>
      <c r="G2004" s="25">
        <f t="shared" si="106"/>
        <v>33</v>
      </c>
      <c r="H2004" s="373">
        <v>15718.78</v>
      </c>
      <c r="I2004" s="121">
        <f t="shared" si="107"/>
        <v>518719.74</v>
      </c>
      <c r="J2004" s="16"/>
    </row>
    <row r="2005" spans="1:10">
      <c r="A2005" s="23">
        <f t="shared" si="108"/>
        <v>1961</v>
      </c>
      <c r="B2005" s="226"/>
      <c r="C2005" s="226"/>
      <c r="D2005" s="136">
        <v>42848</v>
      </c>
      <c r="E2005" s="136">
        <v>42880</v>
      </c>
      <c r="F2005" s="136">
        <v>42880</v>
      </c>
      <c r="G2005" s="25">
        <f t="shared" si="106"/>
        <v>32</v>
      </c>
      <c r="H2005" s="373">
        <v>3743.14</v>
      </c>
      <c r="I2005" s="121">
        <f t="shared" si="107"/>
        <v>119780.48</v>
      </c>
      <c r="J2005" s="16"/>
    </row>
    <row r="2006" spans="1:10">
      <c r="A2006" s="23">
        <f t="shared" si="108"/>
        <v>1962</v>
      </c>
      <c r="B2006" s="226"/>
      <c r="C2006" s="226"/>
      <c r="D2006" s="136">
        <v>42848</v>
      </c>
      <c r="E2006" s="136">
        <v>42880</v>
      </c>
      <c r="F2006" s="136">
        <v>42880</v>
      </c>
      <c r="G2006" s="25">
        <f t="shared" ref="G2006:G2069" si="109">F2006-D2006</f>
        <v>32</v>
      </c>
      <c r="H2006" s="373">
        <v>7144.46</v>
      </c>
      <c r="I2006" s="121">
        <f t="shared" ref="I2006:I2069" si="110">ROUND(G2006*H2006,2)</f>
        <v>228622.72</v>
      </c>
      <c r="J2006" s="16"/>
    </row>
    <row r="2007" spans="1:10">
      <c r="A2007" s="23">
        <f t="shared" ref="A2007:A2070" si="111">A2006+1</f>
        <v>1963</v>
      </c>
      <c r="B2007" s="226"/>
      <c r="C2007" s="226"/>
      <c r="D2007" s="136">
        <v>42848</v>
      </c>
      <c r="E2007" s="136">
        <v>42880</v>
      </c>
      <c r="F2007" s="136">
        <v>42880</v>
      </c>
      <c r="G2007" s="25">
        <f t="shared" si="109"/>
        <v>32</v>
      </c>
      <c r="H2007" s="373">
        <v>7068.5</v>
      </c>
      <c r="I2007" s="121">
        <f t="shared" si="110"/>
        <v>226192</v>
      </c>
      <c r="J2007" s="16"/>
    </row>
    <row r="2008" spans="1:10">
      <c r="A2008" s="23">
        <f t="shared" si="111"/>
        <v>1964</v>
      </c>
      <c r="B2008" s="226"/>
      <c r="C2008" s="226"/>
      <c r="D2008" s="136">
        <v>42848</v>
      </c>
      <c r="E2008" s="136">
        <v>42880</v>
      </c>
      <c r="F2008" s="136">
        <v>42880</v>
      </c>
      <c r="G2008" s="25">
        <f t="shared" si="109"/>
        <v>32</v>
      </c>
      <c r="H2008" s="373">
        <v>7220.42</v>
      </c>
      <c r="I2008" s="121">
        <f t="shared" si="110"/>
        <v>231053.44</v>
      </c>
      <c r="J2008" s="16"/>
    </row>
    <row r="2009" spans="1:10">
      <c r="A2009" s="23">
        <f t="shared" si="111"/>
        <v>1965</v>
      </c>
      <c r="B2009" s="226"/>
      <c r="C2009" s="226"/>
      <c r="D2009" s="136">
        <v>42848</v>
      </c>
      <c r="E2009" s="136">
        <v>42880</v>
      </c>
      <c r="F2009" s="136">
        <v>42880</v>
      </c>
      <c r="G2009" s="25">
        <f t="shared" si="109"/>
        <v>32</v>
      </c>
      <c r="H2009" s="373">
        <v>6996.76</v>
      </c>
      <c r="I2009" s="121">
        <f t="shared" si="110"/>
        <v>223896.32000000001</v>
      </c>
      <c r="J2009" s="16"/>
    </row>
    <row r="2010" spans="1:10">
      <c r="A2010" s="23">
        <f t="shared" si="111"/>
        <v>1966</v>
      </c>
      <c r="B2010" s="226"/>
      <c r="C2010" s="226"/>
      <c r="D2010" s="136">
        <v>42848</v>
      </c>
      <c r="E2010" s="136">
        <v>42880</v>
      </c>
      <c r="F2010" s="136">
        <v>42880</v>
      </c>
      <c r="G2010" s="25">
        <f t="shared" si="109"/>
        <v>32</v>
      </c>
      <c r="H2010" s="373">
        <v>6600.08</v>
      </c>
      <c r="I2010" s="121">
        <f t="shared" si="110"/>
        <v>211202.56</v>
      </c>
      <c r="J2010" s="16"/>
    </row>
    <row r="2011" spans="1:10">
      <c r="A2011" s="23">
        <f t="shared" si="111"/>
        <v>1967</v>
      </c>
      <c r="B2011" s="226"/>
      <c r="C2011" s="226"/>
      <c r="D2011" s="136">
        <v>42848</v>
      </c>
      <c r="E2011" s="136">
        <v>42880</v>
      </c>
      <c r="F2011" s="136">
        <v>42880</v>
      </c>
      <c r="G2011" s="25">
        <f t="shared" si="109"/>
        <v>32</v>
      </c>
      <c r="H2011" s="373">
        <v>7068.5</v>
      </c>
      <c r="I2011" s="121">
        <f t="shared" si="110"/>
        <v>226192</v>
      </c>
      <c r="J2011" s="16"/>
    </row>
    <row r="2012" spans="1:10">
      <c r="A2012" s="23">
        <f t="shared" si="111"/>
        <v>1968</v>
      </c>
      <c r="B2012" s="226"/>
      <c r="C2012" s="226"/>
      <c r="D2012" s="136">
        <v>42848</v>
      </c>
      <c r="E2012" s="136">
        <v>42880</v>
      </c>
      <c r="F2012" s="136">
        <v>42880</v>
      </c>
      <c r="G2012" s="25">
        <f t="shared" si="109"/>
        <v>32</v>
      </c>
      <c r="H2012" s="373">
        <v>6676.04</v>
      </c>
      <c r="I2012" s="121">
        <f t="shared" si="110"/>
        <v>213633.28</v>
      </c>
      <c r="J2012" s="16"/>
    </row>
    <row r="2013" spans="1:10">
      <c r="A2013" s="23">
        <f t="shared" si="111"/>
        <v>1969</v>
      </c>
      <c r="B2013" s="226"/>
      <c r="C2013" s="226"/>
      <c r="D2013" s="136">
        <v>42848</v>
      </c>
      <c r="E2013" s="136">
        <v>42880</v>
      </c>
      <c r="F2013" s="136">
        <v>42880</v>
      </c>
      <c r="G2013" s="25">
        <f t="shared" si="109"/>
        <v>32</v>
      </c>
      <c r="H2013" s="373">
        <v>7072.72</v>
      </c>
      <c r="I2013" s="121">
        <f t="shared" si="110"/>
        <v>226327.04000000001</v>
      </c>
      <c r="J2013" s="16"/>
    </row>
    <row r="2014" spans="1:10">
      <c r="A2014" s="23">
        <f t="shared" si="111"/>
        <v>1970</v>
      </c>
      <c r="B2014" s="226"/>
      <c r="C2014" s="226"/>
      <c r="D2014" s="136">
        <v>42848</v>
      </c>
      <c r="E2014" s="136">
        <v>42880</v>
      </c>
      <c r="F2014" s="136">
        <v>42880</v>
      </c>
      <c r="G2014" s="25">
        <f t="shared" si="109"/>
        <v>32</v>
      </c>
      <c r="H2014" s="373">
        <v>7072.72</v>
      </c>
      <c r="I2014" s="121">
        <f t="shared" si="110"/>
        <v>226327.04000000001</v>
      </c>
      <c r="J2014" s="16"/>
    </row>
    <row r="2015" spans="1:10">
      <c r="A2015" s="23">
        <f t="shared" si="111"/>
        <v>1971</v>
      </c>
      <c r="B2015" s="226"/>
      <c r="C2015" s="226"/>
      <c r="D2015" s="136">
        <v>42849</v>
      </c>
      <c r="E2015" s="136">
        <v>42880</v>
      </c>
      <c r="F2015" s="136">
        <v>42880</v>
      </c>
      <c r="G2015" s="25">
        <f t="shared" si="109"/>
        <v>31</v>
      </c>
      <c r="H2015" s="373">
        <v>5698.35</v>
      </c>
      <c r="I2015" s="121">
        <f t="shared" si="110"/>
        <v>176648.85</v>
      </c>
      <c r="J2015" s="16"/>
    </row>
    <row r="2016" spans="1:10">
      <c r="A2016" s="23">
        <f t="shared" si="111"/>
        <v>1972</v>
      </c>
      <c r="B2016" s="226"/>
      <c r="C2016" s="226"/>
      <c r="D2016" s="136">
        <v>42849</v>
      </c>
      <c r="E2016" s="136">
        <v>42880</v>
      </c>
      <c r="F2016" s="136">
        <v>42880</v>
      </c>
      <c r="G2016" s="25">
        <f t="shared" si="109"/>
        <v>31</v>
      </c>
      <c r="H2016" s="373">
        <v>5611.25</v>
      </c>
      <c r="I2016" s="121">
        <f t="shared" si="110"/>
        <v>173948.75</v>
      </c>
      <c r="J2016" s="16"/>
    </row>
    <row r="2017" spans="1:10">
      <c r="A2017" s="23">
        <f t="shared" si="111"/>
        <v>1973</v>
      </c>
      <c r="B2017" s="226"/>
      <c r="C2017" s="226"/>
      <c r="D2017" s="136">
        <v>42849</v>
      </c>
      <c r="E2017" s="136">
        <v>42880</v>
      </c>
      <c r="F2017" s="136">
        <v>42880</v>
      </c>
      <c r="G2017" s="25">
        <f t="shared" si="109"/>
        <v>31</v>
      </c>
      <c r="H2017" s="373">
        <v>5782.1</v>
      </c>
      <c r="I2017" s="121">
        <f t="shared" si="110"/>
        <v>179245.1</v>
      </c>
      <c r="J2017" s="16"/>
    </row>
    <row r="2018" spans="1:10">
      <c r="A2018" s="23">
        <f t="shared" si="111"/>
        <v>1974</v>
      </c>
      <c r="B2018" s="226"/>
      <c r="C2018" s="226"/>
      <c r="D2018" s="136">
        <v>42849</v>
      </c>
      <c r="E2018" s="136">
        <v>42880</v>
      </c>
      <c r="F2018" s="136">
        <v>42880</v>
      </c>
      <c r="G2018" s="25">
        <f t="shared" si="109"/>
        <v>31</v>
      </c>
      <c r="H2018" s="373">
        <v>5597.85</v>
      </c>
      <c r="I2018" s="121">
        <f t="shared" si="110"/>
        <v>173533.35</v>
      </c>
      <c r="J2018" s="16"/>
    </row>
    <row r="2019" spans="1:10">
      <c r="A2019" s="23">
        <f t="shared" si="111"/>
        <v>1975</v>
      </c>
      <c r="B2019" s="226"/>
      <c r="C2019" s="226"/>
      <c r="D2019" s="136">
        <v>42849</v>
      </c>
      <c r="E2019" s="136">
        <v>42880</v>
      </c>
      <c r="F2019" s="136">
        <v>42880</v>
      </c>
      <c r="G2019" s="25">
        <f t="shared" si="109"/>
        <v>31</v>
      </c>
      <c r="H2019" s="373">
        <v>7312.39</v>
      </c>
      <c r="I2019" s="121">
        <f t="shared" si="110"/>
        <v>226684.09</v>
      </c>
      <c r="J2019" s="16"/>
    </row>
    <row r="2020" spans="1:10">
      <c r="A2020" s="23">
        <f t="shared" si="111"/>
        <v>1976</v>
      </c>
      <c r="B2020" s="226"/>
      <c r="C2020" s="226"/>
      <c r="D2020" s="136">
        <v>42849</v>
      </c>
      <c r="E2020" s="136">
        <v>42880</v>
      </c>
      <c r="F2020" s="136">
        <v>42880</v>
      </c>
      <c r="G2020" s="25">
        <f t="shared" si="109"/>
        <v>31</v>
      </c>
      <c r="H2020" s="373">
        <v>6278.44</v>
      </c>
      <c r="I2020" s="121">
        <f t="shared" si="110"/>
        <v>194631.64</v>
      </c>
      <c r="J2020" s="16"/>
    </row>
    <row r="2021" spans="1:10">
      <c r="A2021" s="23">
        <f t="shared" si="111"/>
        <v>1977</v>
      </c>
      <c r="B2021" s="226"/>
      <c r="C2021" s="226"/>
      <c r="D2021" s="136">
        <v>42850</v>
      </c>
      <c r="E2021" s="136">
        <v>42880</v>
      </c>
      <c r="F2021" s="136">
        <v>42880</v>
      </c>
      <c r="G2021" s="25">
        <f t="shared" si="109"/>
        <v>30</v>
      </c>
      <c r="H2021" s="373">
        <v>6159.85</v>
      </c>
      <c r="I2021" s="121">
        <f t="shared" si="110"/>
        <v>184795.5</v>
      </c>
      <c r="J2021" s="16"/>
    </row>
    <row r="2022" spans="1:10">
      <c r="A2022" s="23">
        <f t="shared" si="111"/>
        <v>1978</v>
      </c>
      <c r="B2022" s="226"/>
      <c r="C2022" s="226"/>
      <c r="D2022" s="136">
        <v>42850</v>
      </c>
      <c r="E2022" s="136">
        <v>42880</v>
      </c>
      <c r="F2022" s="136">
        <v>42880</v>
      </c>
      <c r="G2022" s="25">
        <f t="shared" si="109"/>
        <v>30</v>
      </c>
      <c r="H2022" s="373">
        <v>6162.23</v>
      </c>
      <c r="I2022" s="121">
        <f t="shared" si="110"/>
        <v>184866.9</v>
      </c>
      <c r="J2022" s="16"/>
    </row>
    <row r="2023" spans="1:10">
      <c r="A2023" s="23">
        <f t="shared" si="111"/>
        <v>1979</v>
      </c>
      <c r="B2023" s="226"/>
      <c r="C2023" s="226"/>
      <c r="D2023" s="136">
        <v>42850</v>
      </c>
      <c r="E2023" s="136">
        <v>42880</v>
      </c>
      <c r="F2023" s="136">
        <v>42880</v>
      </c>
      <c r="G2023" s="25">
        <f t="shared" si="109"/>
        <v>30</v>
      </c>
      <c r="H2023" s="373">
        <v>6164.22</v>
      </c>
      <c r="I2023" s="121">
        <f t="shared" si="110"/>
        <v>184926.6</v>
      </c>
      <c r="J2023" s="16"/>
    </row>
    <row r="2024" spans="1:10">
      <c r="A2024" s="23">
        <f t="shared" si="111"/>
        <v>1980</v>
      </c>
      <c r="B2024" s="226"/>
      <c r="C2024" s="226"/>
      <c r="D2024" s="136">
        <v>42850</v>
      </c>
      <c r="E2024" s="136">
        <v>42880</v>
      </c>
      <c r="F2024" s="136">
        <v>42880</v>
      </c>
      <c r="G2024" s="25">
        <f t="shared" si="109"/>
        <v>30</v>
      </c>
      <c r="H2024" s="373">
        <v>6171.37</v>
      </c>
      <c r="I2024" s="121">
        <f t="shared" si="110"/>
        <v>185141.1</v>
      </c>
      <c r="J2024" s="16"/>
    </row>
    <row r="2025" spans="1:10">
      <c r="A2025" s="23">
        <f t="shared" si="111"/>
        <v>1981</v>
      </c>
      <c r="B2025" s="226"/>
      <c r="C2025" s="226"/>
      <c r="D2025" s="136">
        <v>42850</v>
      </c>
      <c r="E2025" s="136">
        <v>42880</v>
      </c>
      <c r="F2025" s="136">
        <v>42880</v>
      </c>
      <c r="G2025" s="25">
        <f t="shared" si="109"/>
        <v>30</v>
      </c>
      <c r="H2025" s="373">
        <v>5504.05</v>
      </c>
      <c r="I2025" s="121">
        <f t="shared" si="110"/>
        <v>165121.5</v>
      </c>
      <c r="J2025" s="16"/>
    </row>
    <row r="2026" spans="1:10">
      <c r="A2026" s="23">
        <f t="shared" si="111"/>
        <v>1982</v>
      </c>
      <c r="B2026" s="226"/>
      <c r="C2026" s="226"/>
      <c r="D2026" s="136">
        <v>42850</v>
      </c>
      <c r="E2026" s="136">
        <v>42880</v>
      </c>
      <c r="F2026" s="136">
        <v>42880</v>
      </c>
      <c r="G2026" s="25">
        <f t="shared" si="109"/>
        <v>30</v>
      </c>
      <c r="H2026" s="373">
        <v>6678.93</v>
      </c>
      <c r="I2026" s="121">
        <f t="shared" si="110"/>
        <v>200367.9</v>
      </c>
      <c r="J2026" s="16"/>
    </row>
    <row r="2027" spans="1:10">
      <c r="A2027" s="23">
        <f t="shared" si="111"/>
        <v>1983</v>
      </c>
      <c r="B2027" s="226"/>
      <c r="C2027" s="226"/>
      <c r="D2027" s="136">
        <v>42850</v>
      </c>
      <c r="E2027" s="136">
        <v>42880</v>
      </c>
      <c r="F2027" s="136">
        <v>42880</v>
      </c>
      <c r="G2027" s="25">
        <f t="shared" si="109"/>
        <v>30</v>
      </c>
      <c r="H2027" s="373">
        <v>6678.93</v>
      </c>
      <c r="I2027" s="121">
        <f t="shared" si="110"/>
        <v>200367.9</v>
      </c>
      <c r="J2027" s="16"/>
    </row>
    <row r="2028" spans="1:10">
      <c r="A2028" s="23">
        <f t="shared" si="111"/>
        <v>1984</v>
      </c>
      <c r="B2028" s="226"/>
      <c r="C2028" s="226"/>
      <c r="D2028" s="136">
        <v>42850</v>
      </c>
      <c r="E2028" s="136">
        <v>42880</v>
      </c>
      <c r="F2028" s="136">
        <v>42880</v>
      </c>
      <c r="G2028" s="25">
        <f t="shared" si="109"/>
        <v>30</v>
      </c>
      <c r="H2028" s="373">
        <v>6939.09</v>
      </c>
      <c r="I2028" s="121">
        <f t="shared" si="110"/>
        <v>208172.7</v>
      </c>
      <c r="J2028" s="16"/>
    </row>
    <row r="2029" spans="1:10">
      <c r="A2029" s="23">
        <f t="shared" si="111"/>
        <v>1985</v>
      </c>
      <c r="B2029" s="226"/>
      <c r="C2029" s="226"/>
      <c r="D2029" s="136">
        <v>42850</v>
      </c>
      <c r="E2029" s="136">
        <v>42880</v>
      </c>
      <c r="F2029" s="136">
        <v>42880</v>
      </c>
      <c r="G2029" s="25">
        <f t="shared" si="109"/>
        <v>30</v>
      </c>
      <c r="H2029" s="373">
        <v>7448.91</v>
      </c>
      <c r="I2029" s="121">
        <f t="shared" si="110"/>
        <v>223467.3</v>
      </c>
      <c r="J2029" s="16"/>
    </row>
    <row r="2030" spans="1:10">
      <c r="A2030" s="23">
        <f t="shared" si="111"/>
        <v>1986</v>
      </c>
      <c r="B2030" s="226"/>
      <c r="C2030" s="226"/>
      <c r="D2030" s="136">
        <v>42850</v>
      </c>
      <c r="E2030" s="136">
        <v>42880</v>
      </c>
      <c r="F2030" s="136">
        <v>42880</v>
      </c>
      <c r="G2030" s="25">
        <f t="shared" si="109"/>
        <v>30</v>
      </c>
      <c r="H2030" s="373">
        <v>6885.52</v>
      </c>
      <c r="I2030" s="121">
        <f t="shared" si="110"/>
        <v>206565.6</v>
      </c>
      <c r="J2030" s="16"/>
    </row>
    <row r="2031" spans="1:10">
      <c r="A2031" s="23">
        <f t="shared" si="111"/>
        <v>1987</v>
      </c>
      <c r="B2031" s="226"/>
      <c r="C2031" s="226"/>
      <c r="D2031" s="136">
        <v>42850</v>
      </c>
      <c r="E2031" s="136">
        <v>42880</v>
      </c>
      <c r="F2031" s="136">
        <v>42880</v>
      </c>
      <c r="G2031" s="25">
        <f t="shared" si="109"/>
        <v>30</v>
      </c>
      <c r="H2031" s="373">
        <v>6532.96</v>
      </c>
      <c r="I2031" s="121">
        <f t="shared" si="110"/>
        <v>195988.8</v>
      </c>
      <c r="J2031" s="16"/>
    </row>
    <row r="2032" spans="1:10">
      <c r="A2032" s="23">
        <f t="shared" si="111"/>
        <v>1988</v>
      </c>
      <c r="B2032" s="226"/>
      <c r="C2032" s="226"/>
      <c r="D2032" s="136">
        <v>42850</v>
      </c>
      <c r="E2032" s="136">
        <v>42880</v>
      </c>
      <c r="F2032" s="136">
        <v>42880</v>
      </c>
      <c r="G2032" s="25">
        <f t="shared" si="109"/>
        <v>30</v>
      </c>
      <c r="H2032" s="373">
        <v>7148.09</v>
      </c>
      <c r="I2032" s="121">
        <f t="shared" si="110"/>
        <v>214442.7</v>
      </c>
      <c r="J2032" s="16"/>
    </row>
    <row r="2033" spans="1:10">
      <c r="A2033" s="23">
        <f t="shared" si="111"/>
        <v>1989</v>
      </c>
      <c r="B2033" s="226"/>
      <c r="C2033" s="226"/>
      <c r="D2033" s="136">
        <v>42850</v>
      </c>
      <c r="E2033" s="136">
        <v>42880</v>
      </c>
      <c r="F2033" s="136">
        <v>42880</v>
      </c>
      <c r="G2033" s="25">
        <f t="shared" si="109"/>
        <v>30</v>
      </c>
      <c r="H2033" s="373">
        <v>6997.17</v>
      </c>
      <c r="I2033" s="121">
        <f t="shared" si="110"/>
        <v>209915.1</v>
      </c>
      <c r="J2033" s="16"/>
    </row>
    <row r="2034" spans="1:10">
      <c r="A2034" s="23">
        <f t="shared" si="111"/>
        <v>1990</v>
      </c>
      <c r="B2034" s="226"/>
      <c r="C2034" s="226"/>
      <c r="D2034" s="136">
        <v>42850</v>
      </c>
      <c r="E2034" s="136">
        <v>42880</v>
      </c>
      <c r="F2034" s="136">
        <v>42880</v>
      </c>
      <c r="G2034" s="25">
        <f t="shared" si="109"/>
        <v>30</v>
      </c>
      <c r="H2034" s="373">
        <v>6467.52</v>
      </c>
      <c r="I2034" s="121">
        <f t="shared" si="110"/>
        <v>194025.60000000001</v>
      </c>
      <c r="J2034" s="16"/>
    </row>
    <row r="2035" spans="1:10">
      <c r="A2035" s="23">
        <f t="shared" si="111"/>
        <v>1991</v>
      </c>
      <c r="B2035" s="226"/>
      <c r="C2035" s="226"/>
      <c r="D2035" s="136">
        <v>42850</v>
      </c>
      <c r="E2035" s="136">
        <v>42880</v>
      </c>
      <c r="F2035" s="136">
        <v>42880</v>
      </c>
      <c r="G2035" s="25">
        <f t="shared" si="109"/>
        <v>30</v>
      </c>
      <c r="H2035" s="373">
        <v>6868.34</v>
      </c>
      <c r="I2035" s="121">
        <f t="shared" si="110"/>
        <v>206050.2</v>
      </c>
      <c r="J2035" s="16"/>
    </row>
    <row r="2036" spans="1:10">
      <c r="A2036" s="23">
        <f t="shared" si="111"/>
        <v>1992</v>
      </c>
      <c r="B2036" s="226"/>
      <c r="C2036" s="226"/>
      <c r="D2036" s="136">
        <v>42850</v>
      </c>
      <c r="E2036" s="136">
        <v>42880</v>
      </c>
      <c r="F2036" s="136">
        <v>42880</v>
      </c>
      <c r="G2036" s="25">
        <f t="shared" si="109"/>
        <v>30</v>
      </c>
      <c r="H2036" s="373">
        <v>6669.56</v>
      </c>
      <c r="I2036" s="121">
        <f t="shared" si="110"/>
        <v>200086.8</v>
      </c>
      <c r="J2036" s="16"/>
    </row>
    <row r="2037" spans="1:10">
      <c r="A2037" s="23">
        <f t="shared" si="111"/>
        <v>1993</v>
      </c>
      <c r="B2037" s="226"/>
      <c r="C2037" s="226"/>
      <c r="D2037" s="136">
        <v>42850</v>
      </c>
      <c r="E2037" s="136">
        <v>42880</v>
      </c>
      <c r="F2037" s="136">
        <v>42880</v>
      </c>
      <c r="G2037" s="25">
        <f t="shared" si="109"/>
        <v>30</v>
      </c>
      <c r="H2037" s="373">
        <v>7448.91</v>
      </c>
      <c r="I2037" s="121">
        <f t="shared" si="110"/>
        <v>223467.3</v>
      </c>
      <c r="J2037" s="16"/>
    </row>
    <row r="2038" spans="1:10">
      <c r="A2038" s="23">
        <f t="shared" si="111"/>
        <v>1994</v>
      </c>
      <c r="B2038" s="226"/>
      <c r="C2038" s="226"/>
      <c r="D2038" s="136">
        <v>42850</v>
      </c>
      <c r="E2038" s="136">
        <v>42880</v>
      </c>
      <c r="F2038" s="136">
        <v>42880</v>
      </c>
      <c r="G2038" s="25">
        <f t="shared" si="109"/>
        <v>30</v>
      </c>
      <c r="H2038" s="373">
        <v>6734.19</v>
      </c>
      <c r="I2038" s="121">
        <f t="shared" si="110"/>
        <v>202025.7</v>
      </c>
      <c r="J2038" s="16"/>
    </row>
    <row r="2039" spans="1:10">
      <c r="A2039" s="23">
        <f t="shared" si="111"/>
        <v>1995</v>
      </c>
      <c r="B2039" s="226"/>
      <c r="C2039" s="226"/>
      <c r="D2039" s="136">
        <v>42850</v>
      </c>
      <c r="E2039" s="136">
        <v>42880</v>
      </c>
      <c r="F2039" s="136">
        <v>42880</v>
      </c>
      <c r="G2039" s="25">
        <f t="shared" si="109"/>
        <v>30</v>
      </c>
      <c r="H2039" s="373">
        <v>6934.6</v>
      </c>
      <c r="I2039" s="121">
        <f t="shared" si="110"/>
        <v>208038</v>
      </c>
      <c r="J2039" s="16"/>
    </row>
    <row r="2040" spans="1:10">
      <c r="A2040" s="23">
        <f t="shared" si="111"/>
        <v>1996</v>
      </c>
      <c r="B2040" s="226"/>
      <c r="C2040" s="226"/>
      <c r="D2040" s="136">
        <v>42850</v>
      </c>
      <c r="E2040" s="136">
        <v>42880</v>
      </c>
      <c r="F2040" s="136">
        <v>42880</v>
      </c>
      <c r="G2040" s="25">
        <f t="shared" si="109"/>
        <v>30</v>
      </c>
      <c r="H2040" s="373">
        <v>7448.91</v>
      </c>
      <c r="I2040" s="121">
        <f t="shared" si="110"/>
        <v>223467.3</v>
      </c>
      <c r="J2040" s="16"/>
    </row>
    <row r="2041" spans="1:10">
      <c r="A2041" s="23">
        <f t="shared" si="111"/>
        <v>1997</v>
      </c>
      <c r="B2041" s="226"/>
      <c r="C2041" s="226"/>
      <c r="D2041" s="136">
        <v>42850</v>
      </c>
      <c r="E2041" s="136">
        <v>42880</v>
      </c>
      <c r="F2041" s="136">
        <v>42880</v>
      </c>
      <c r="G2041" s="25">
        <f t="shared" si="109"/>
        <v>30</v>
      </c>
      <c r="H2041" s="373">
        <v>7006.17</v>
      </c>
      <c r="I2041" s="121">
        <f t="shared" si="110"/>
        <v>210185.1</v>
      </c>
      <c r="J2041" s="16"/>
    </row>
    <row r="2042" spans="1:10">
      <c r="A2042" s="23">
        <f t="shared" si="111"/>
        <v>1998</v>
      </c>
      <c r="B2042" s="226"/>
      <c r="C2042" s="226"/>
      <c r="D2042" s="136">
        <v>42850</v>
      </c>
      <c r="E2042" s="136">
        <v>42880</v>
      </c>
      <c r="F2042" s="136">
        <v>42880</v>
      </c>
      <c r="G2042" s="25">
        <f t="shared" si="109"/>
        <v>30</v>
      </c>
      <c r="H2042" s="373">
        <v>7066.7</v>
      </c>
      <c r="I2042" s="121">
        <f t="shared" si="110"/>
        <v>212001</v>
      </c>
      <c r="J2042" s="16"/>
    </row>
    <row r="2043" spans="1:10">
      <c r="A2043" s="23">
        <f t="shared" si="111"/>
        <v>1999</v>
      </c>
      <c r="B2043" s="226"/>
      <c r="C2043" s="226"/>
      <c r="D2043" s="136">
        <v>42850</v>
      </c>
      <c r="E2043" s="136">
        <v>42880</v>
      </c>
      <c r="F2043" s="136">
        <v>42880</v>
      </c>
      <c r="G2043" s="25">
        <f t="shared" si="109"/>
        <v>30</v>
      </c>
      <c r="H2043" s="373">
        <v>6933.78</v>
      </c>
      <c r="I2043" s="121">
        <f t="shared" si="110"/>
        <v>208013.4</v>
      </c>
      <c r="J2043" s="16"/>
    </row>
    <row r="2044" spans="1:10">
      <c r="A2044" s="23">
        <f t="shared" si="111"/>
        <v>2000</v>
      </c>
      <c r="B2044" s="226"/>
      <c r="C2044" s="226"/>
      <c r="D2044" s="136">
        <v>42850</v>
      </c>
      <c r="E2044" s="136">
        <v>42880</v>
      </c>
      <c r="F2044" s="136">
        <v>42880</v>
      </c>
      <c r="G2044" s="25">
        <f t="shared" si="109"/>
        <v>30</v>
      </c>
      <c r="H2044" s="373">
        <v>6549.73</v>
      </c>
      <c r="I2044" s="121">
        <f t="shared" si="110"/>
        <v>196491.9</v>
      </c>
      <c r="J2044" s="16"/>
    </row>
    <row r="2045" spans="1:10">
      <c r="A2045" s="23">
        <f t="shared" si="111"/>
        <v>2001</v>
      </c>
      <c r="B2045" s="226"/>
      <c r="C2045" s="226"/>
      <c r="D2045" s="136">
        <v>42850</v>
      </c>
      <c r="E2045" s="136">
        <v>42880</v>
      </c>
      <c r="F2045" s="136">
        <v>42880</v>
      </c>
      <c r="G2045" s="25">
        <f t="shared" si="109"/>
        <v>30</v>
      </c>
      <c r="H2045" s="373">
        <v>6678.93</v>
      </c>
      <c r="I2045" s="121">
        <f t="shared" si="110"/>
        <v>200367.9</v>
      </c>
      <c r="J2045" s="16"/>
    </row>
    <row r="2046" spans="1:10">
      <c r="A2046" s="23">
        <f t="shared" si="111"/>
        <v>2002</v>
      </c>
      <c r="B2046" s="226"/>
      <c r="C2046" s="226"/>
      <c r="D2046" s="136">
        <v>42850</v>
      </c>
      <c r="E2046" s="136">
        <v>42880</v>
      </c>
      <c r="F2046" s="136">
        <v>42880</v>
      </c>
      <c r="G2046" s="25">
        <f t="shared" si="109"/>
        <v>30</v>
      </c>
      <c r="H2046" s="373">
        <v>7475.61</v>
      </c>
      <c r="I2046" s="121">
        <f t="shared" si="110"/>
        <v>224268.3</v>
      </c>
      <c r="J2046" s="16"/>
    </row>
    <row r="2047" spans="1:10">
      <c r="A2047" s="23">
        <f t="shared" si="111"/>
        <v>2003</v>
      </c>
      <c r="B2047" s="226"/>
      <c r="C2047" s="226"/>
      <c r="D2047" s="136">
        <v>42850</v>
      </c>
      <c r="E2047" s="136">
        <v>42880</v>
      </c>
      <c r="F2047" s="136">
        <v>42880</v>
      </c>
      <c r="G2047" s="25">
        <f t="shared" si="109"/>
        <v>30</v>
      </c>
      <c r="H2047" s="373">
        <v>7744.48</v>
      </c>
      <c r="I2047" s="121">
        <f t="shared" si="110"/>
        <v>232334.4</v>
      </c>
      <c r="J2047" s="16"/>
    </row>
    <row r="2048" spans="1:10">
      <c r="A2048" s="23">
        <f t="shared" si="111"/>
        <v>2004</v>
      </c>
      <c r="B2048" s="226"/>
      <c r="C2048" s="226"/>
      <c r="D2048" s="136">
        <v>42850</v>
      </c>
      <c r="E2048" s="136">
        <v>42880</v>
      </c>
      <c r="F2048" s="136">
        <v>42880</v>
      </c>
      <c r="G2048" s="25">
        <f t="shared" si="109"/>
        <v>30</v>
      </c>
      <c r="H2048" s="373">
        <v>8183.6</v>
      </c>
      <c r="I2048" s="121">
        <f t="shared" si="110"/>
        <v>245508</v>
      </c>
      <c r="J2048" s="16"/>
    </row>
    <row r="2049" spans="1:10">
      <c r="A2049" s="23">
        <f t="shared" si="111"/>
        <v>2005</v>
      </c>
      <c r="B2049" s="226"/>
      <c r="C2049" s="226"/>
      <c r="D2049" s="136">
        <v>42850</v>
      </c>
      <c r="E2049" s="136">
        <v>42880</v>
      </c>
      <c r="F2049" s="136">
        <v>42880</v>
      </c>
      <c r="G2049" s="25">
        <f t="shared" si="109"/>
        <v>30</v>
      </c>
      <c r="H2049" s="373">
        <v>8023.92</v>
      </c>
      <c r="I2049" s="121">
        <f t="shared" si="110"/>
        <v>240717.6</v>
      </c>
      <c r="J2049" s="16"/>
    </row>
    <row r="2050" spans="1:10">
      <c r="A2050" s="23">
        <f t="shared" si="111"/>
        <v>2006</v>
      </c>
      <c r="B2050" s="226"/>
      <c r="C2050" s="226"/>
      <c r="D2050" s="136">
        <v>42850</v>
      </c>
      <c r="E2050" s="136">
        <v>42880</v>
      </c>
      <c r="F2050" s="136">
        <v>42880</v>
      </c>
      <c r="G2050" s="25">
        <f t="shared" si="109"/>
        <v>30</v>
      </c>
      <c r="H2050" s="373">
        <v>8083.8</v>
      </c>
      <c r="I2050" s="121">
        <f t="shared" si="110"/>
        <v>242514</v>
      </c>
      <c r="J2050" s="16"/>
    </row>
    <row r="2051" spans="1:10">
      <c r="A2051" s="23">
        <f t="shared" si="111"/>
        <v>2007</v>
      </c>
      <c r="B2051" s="226"/>
      <c r="C2051" s="226"/>
      <c r="D2051" s="136">
        <v>42850</v>
      </c>
      <c r="E2051" s="136">
        <v>42880</v>
      </c>
      <c r="F2051" s="136">
        <v>42880</v>
      </c>
      <c r="G2051" s="25">
        <f t="shared" si="109"/>
        <v>30</v>
      </c>
      <c r="H2051" s="373">
        <v>8023.92</v>
      </c>
      <c r="I2051" s="121">
        <f t="shared" si="110"/>
        <v>240717.6</v>
      </c>
      <c r="J2051" s="16"/>
    </row>
    <row r="2052" spans="1:10">
      <c r="A2052" s="23">
        <f t="shared" si="111"/>
        <v>2008</v>
      </c>
      <c r="B2052" s="226"/>
      <c r="C2052" s="226"/>
      <c r="D2052" s="136">
        <v>42850</v>
      </c>
      <c r="E2052" s="136">
        <v>42880</v>
      </c>
      <c r="F2052" s="136">
        <v>42880</v>
      </c>
      <c r="G2052" s="25">
        <f t="shared" si="109"/>
        <v>30</v>
      </c>
      <c r="H2052" s="373">
        <v>7954.06</v>
      </c>
      <c r="I2052" s="121">
        <f t="shared" si="110"/>
        <v>238621.8</v>
      </c>
      <c r="J2052" s="16"/>
    </row>
    <row r="2053" spans="1:10">
      <c r="A2053" s="23">
        <f t="shared" si="111"/>
        <v>2009</v>
      </c>
      <c r="B2053" s="226"/>
      <c r="C2053" s="226"/>
      <c r="D2053" s="136">
        <v>42851</v>
      </c>
      <c r="E2053" s="136">
        <v>42880</v>
      </c>
      <c r="F2053" s="136">
        <v>42880</v>
      </c>
      <c r="G2053" s="25">
        <f t="shared" si="109"/>
        <v>29</v>
      </c>
      <c r="H2053" s="373">
        <v>6157.07</v>
      </c>
      <c r="I2053" s="121">
        <f t="shared" si="110"/>
        <v>178555.03</v>
      </c>
      <c r="J2053" s="16"/>
    </row>
    <row r="2054" spans="1:10">
      <c r="A2054" s="23">
        <f t="shared" si="111"/>
        <v>2010</v>
      </c>
      <c r="B2054" s="226"/>
      <c r="C2054" s="226"/>
      <c r="D2054" s="136">
        <v>42851</v>
      </c>
      <c r="E2054" s="136">
        <v>42880</v>
      </c>
      <c r="F2054" s="136">
        <v>42880</v>
      </c>
      <c r="G2054" s="25">
        <f t="shared" si="109"/>
        <v>29</v>
      </c>
      <c r="H2054" s="373">
        <v>5731.85</v>
      </c>
      <c r="I2054" s="121">
        <f t="shared" si="110"/>
        <v>166223.65</v>
      </c>
      <c r="J2054" s="16"/>
    </row>
    <row r="2055" spans="1:10">
      <c r="A2055" s="23">
        <f t="shared" si="111"/>
        <v>2011</v>
      </c>
      <c r="B2055" s="226"/>
      <c r="C2055" s="226"/>
      <c r="D2055" s="136">
        <v>42852</v>
      </c>
      <c r="E2055" s="136">
        <v>42880</v>
      </c>
      <c r="F2055" s="136">
        <v>42880</v>
      </c>
      <c r="G2055" s="25">
        <f t="shared" si="109"/>
        <v>28</v>
      </c>
      <c r="H2055" s="373">
        <v>15450.04</v>
      </c>
      <c r="I2055" s="121">
        <f t="shared" si="110"/>
        <v>432601.12</v>
      </c>
      <c r="J2055" s="16"/>
    </row>
    <row r="2056" spans="1:10">
      <c r="A2056" s="23">
        <f t="shared" si="111"/>
        <v>2012</v>
      </c>
      <c r="B2056" s="226"/>
      <c r="C2056" s="226"/>
      <c r="D2056" s="136">
        <v>42852</v>
      </c>
      <c r="E2056" s="136">
        <v>42880</v>
      </c>
      <c r="F2056" s="136">
        <v>42880</v>
      </c>
      <c r="G2056" s="25">
        <f t="shared" si="109"/>
        <v>28</v>
      </c>
      <c r="H2056" s="373">
        <v>15806.93</v>
      </c>
      <c r="I2056" s="121">
        <f t="shared" si="110"/>
        <v>442594.04</v>
      </c>
      <c r="J2056" s="16"/>
    </row>
    <row r="2057" spans="1:10">
      <c r="A2057" s="23">
        <f t="shared" si="111"/>
        <v>2013</v>
      </c>
      <c r="B2057" s="226"/>
      <c r="C2057" s="226"/>
      <c r="D2057" s="136">
        <v>42852</v>
      </c>
      <c r="E2057" s="136">
        <v>42880</v>
      </c>
      <c r="F2057" s="136">
        <v>42880</v>
      </c>
      <c r="G2057" s="25">
        <f t="shared" si="109"/>
        <v>28</v>
      </c>
      <c r="H2057" s="373">
        <v>15547.24</v>
      </c>
      <c r="I2057" s="121">
        <f t="shared" si="110"/>
        <v>435322.72</v>
      </c>
      <c r="J2057" s="16"/>
    </row>
    <row r="2058" spans="1:10">
      <c r="A2058" s="23">
        <f t="shared" si="111"/>
        <v>2014</v>
      </c>
      <c r="B2058" s="226"/>
      <c r="C2058" s="226"/>
      <c r="D2058" s="136">
        <v>42852</v>
      </c>
      <c r="E2058" s="136">
        <v>42880</v>
      </c>
      <c r="F2058" s="136">
        <v>42880</v>
      </c>
      <c r="G2058" s="25">
        <f t="shared" si="109"/>
        <v>28</v>
      </c>
      <c r="H2058" s="373">
        <v>5229.3500000000004</v>
      </c>
      <c r="I2058" s="121">
        <f t="shared" si="110"/>
        <v>146421.79999999999</v>
      </c>
      <c r="J2058" s="16"/>
    </row>
    <row r="2059" spans="1:10">
      <c r="A2059" s="23">
        <f t="shared" si="111"/>
        <v>2015</v>
      </c>
      <c r="B2059" s="226"/>
      <c r="C2059" s="226"/>
      <c r="D2059" s="136">
        <v>42852</v>
      </c>
      <c r="E2059" s="136">
        <v>42880</v>
      </c>
      <c r="F2059" s="136">
        <v>42880</v>
      </c>
      <c r="G2059" s="25">
        <f t="shared" si="109"/>
        <v>28</v>
      </c>
      <c r="H2059" s="373">
        <v>5259.5</v>
      </c>
      <c r="I2059" s="121">
        <f t="shared" si="110"/>
        <v>147266</v>
      </c>
      <c r="J2059" s="16"/>
    </row>
    <row r="2060" spans="1:10">
      <c r="A2060" s="23">
        <f t="shared" si="111"/>
        <v>2016</v>
      </c>
      <c r="B2060" s="226"/>
      <c r="C2060" s="226"/>
      <c r="D2060" s="136">
        <v>42852</v>
      </c>
      <c r="E2060" s="136">
        <v>42880</v>
      </c>
      <c r="F2060" s="136">
        <v>42880</v>
      </c>
      <c r="G2060" s="25">
        <f t="shared" si="109"/>
        <v>28</v>
      </c>
      <c r="H2060" s="373">
        <v>5199.2</v>
      </c>
      <c r="I2060" s="121">
        <f t="shared" si="110"/>
        <v>145577.60000000001</v>
      </c>
      <c r="J2060" s="16"/>
    </row>
    <row r="2061" spans="1:10">
      <c r="A2061" s="23">
        <f t="shared" si="111"/>
        <v>2017</v>
      </c>
      <c r="B2061" s="226"/>
      <c r="C2061" s="226"/>
      <c r="D2061" s="136">
        <v>42852</v>
      </c>
      <c r="E2061" s="136">
        <v>42880</v>
      </c>
      <c r="F2061" s="136">
        <v>42880</v>
      </c>
      <c r="G2061" s="25">
        <f t="shared" si="109"/>
        <v>28</v>
      </c>
      <c r="H2061" s="373">
        <v>7924.12</v>
      </c>
      <c r="I2061" s="121">
        <f t="shared" si="110"/>
        <v>221875.36</v>
      </c>
      <c r="J2061" s="16"/>
    </row>
    <row r="2062" spans="1:10">
      <c r="A2062" s="23">
        <f t="shared" si="111"/>
        <v>2018</v>
      </c>
      <c r="B2062" s="226"/>
      <c r="C2062" s="226"/>
      <c r="D2062" s="136">
        <v>42853</v>
      </c>
      <c r="E2062" s="136">
        <v>42880</v>
      </c>
      <c r="F2062" s="136">
        <v>42880</v>
      </c>
      <c r="G2062" s="25">
        <f t="shared" si="109"/>
        <v>27</v>
      </c>
      <c r="H2062" s="373">
        <v>7984</v>
      </c>
      <c r="I2062" s="121">
        <f t="shared" si="110"/>
        <v>215568</v>
      </c>
      <c r="J2062" s="16"/>
    </row>
    <row r="2063" spans="1:10">
      <c r="A2063" s="23">
        <f t="shared" si="111"/>
        <v>2019</v>
      </c>
      <c r="B2063" s="226"/>
      <c r="C2063" s="226"/>
      <c r="D2063" s="136">
        <v>42853</v>
      </c>
      <c r="E2063" s="136">
        <v>42880</v>
      </c>
      <c r="F2063" s="136">
        <v>42880</v>
      </c>
      <c r="G2063" s="25">
        <f t="shared" si="109"/>
        <v>27</v>
      </c>
      <c r="H2063" s="373">
        <v>7894.18</v>
      </c>
      <c r="I2063" s="121">
        <f t="shared" si="110"/>
        <v>213142.86</v>
      </c>
      <c r="J2063" s="16"/>
    </row>
    <row r="2064" spans="1:10">
      <c r="A2064" s="23">
        <f t="shared" si="111"/>
        <v>2020</v>
      </c>
      <c r="B2064" s="226"/>
      <c r="C2064" s="226"/>
      <c r="D2064" s="136">
        <v>42853</v>
      </c>
      <c r="E2064" s="136">
        <v>42880</v>
      </c>
      <c r="F2064" s="136">
        <v>42880</v>
      </c>
      <c r="G2064" s="25">
        <f t="shared" si="109"/>
        <v>27</v>
      </c>
      <c r="H2064" s="373">
        <v>7894.18</v>
      </c>
      <c r="I2064" s="121">
        <f t="shared" si="110"/>
        <v>213142.86</v>
      </c>
      <c r="J2064" s="16"/>
    </row>
    <row r="2065" spans="1:10">
      <c r="A2065" s="23">
        <f t="shared" si="111"/>
        <v>2021</v>
      </c>
      <c r="B2065" s="226"/>
      <c r="C2065" s="226"/>
      <c r="D2065" s="136">
        <v>42854</v>
      </c>
      <c r="E2065" s="136">
        <v>42880</v>
      </c>
      <c r="F2065" s="136">
        <v>42880</v>
      </c>
      <c r="G2065" s="25">
        <f t="shared" si="109"/>
        <v>26</v>
      </c>
      <c r="H2065" s="373">
        <v>15857.92</v>
      </c>
      <c r="I2065" s="121">
        <f t="shared" si="110"/>
        <v>412305.91999999998</v>
      </c>
      <c r="J2065" s="16"/>
    </row>
    <row r="2066" spans="1:10">
      <c r="A2066" s="23">
        <f t="shared" si="111"/>
        <v>2022</v>
      </c>
      <c r="B2066" s="226"/>
      <c r="C2066" s="226"/>
      <c r="D2066" s="136">
        <v>42854</v>
      </c>
      <c r="E2066" s="136">
        <v>42880</v>
      </c>
      <c r="F2066" s="136">
        <v>42880</v>
      </c>
      <c r="G2066" s="25">
        <f t="shared" si="109"/>
        <v>26</v>
      </c>
      <c r="H2066" s="373">
        <v>15680.66</v>
      </c>
      <c r="I2066" s="121">
        <f t="shared" si="110"/>
        <v>407697.16</v>
      </c>
      <c r="J2066" s="16"/>
    </row>
    <row r="2067" spans="1:10">
      <c r="A2067" s="23">
        <f t="shared" si="111"/>
        <v>2023</v>
      </c>
      <c r="B2067" s="226"/>
      <c r="C2067" s="226"/>
      <c r="D2067" s="136">
        <v>42856</v>
      </c>
      <c r="E2067" s="136">
        <v>42880</v>
      </c>
      <c r="F2067" s="136">
        <v>42880</v>
      </c>
      <c r="G2067" s="25">
        <f t="shared" si="109"/>
        <v>24</v>
      </c>
      <c r="H2067" s="373">
        <v>6155.09</v>
      </c>
      <c r="I2067" s="121">
        <f t="shared" si="110"/>
        <v>147722.16</v>
      </c>
      <c r="J2067" s="16"/>
    </row>
    <row r="2068" spans="1:10">
      <c r="A2068" s="23">
        <f t="shared" si="111"/>
        <v>2024</v>
      </c>
      <c r="B2068" s="226"/>
      <c r="C2068" s="226"/>
      <c r="D2068" s="136">
        <v>42856</v>
      </c>
      <c r="E2068" s="136">
        <v>42880</v>
      </c>
      <c r="F2068" s="136">
        <v>42880</v>
      </c>
      <c r="G2068" s="25">
        <f t="shared" si="109"/>
        <v>24</v>
      </c>
      <c r="H2068" s="373">
        <v>14564.7</v>
      </c>
      <c r="I2068" s="121">
        <f t="shared" si="110"/>
        <v>349552.8</v>
      </c>
      <c r="J2068" s="16"/>
    </row>
    <row r="2069" spans="1:10">
      <c r="A2069" s="23">
        <f t="shared" si="111"/>
        <v>2025</v>
      </c>
      <c r="B2069" s="226"/>
      <c r="C2069" s="226"/>
      <c r="D2069" s="136">
        <v>42856</v>
      </c>
      <c r="E2069" s="136">
        <v>42880</v>
      </c>
      <c r="F2069" s="136">
        <v>42880</v>
      </c>
      <c r="G2069" s="25">
        <f t="shared" si="109"/>
        <v>24</v>
      </c>
      <c r="H2069" s="373">
        <v>16107.61</v>
      </c>
      <c r="I2069" s="121">
        <f t="shared" si="110"/>
        <v>386582.64</v>
      </c>
      <c r="J2069" s="16"/>
    </row>
    <row r="2070" spans="1:10">
      <c r="A2070" s="23">
        <f t="shared" si="111"/>
        <v>2026</v>
      </c>
      <c r="B2070" s="226"/>
      <c r="C2070" s="226"/>
      <c r="D2070" s="136">
        <v>42856</v>
      </c>
      <c r="E2070" s="136">
        <v>42880</v>
      </c>
      <c r="F2070" s="136">
        <v>42880</v>
      </c>
      <c r="G2070" s="25">
        <f t="shared" ref="G2070:G2133" si="112">F2070-D2070</f>
        <v>24</v>
      </c>
      <c r="H2070" s="373">
        <v>15530.09</v>
      </c>
      <c r="I2070" s="121">
        <f t="shared" ref="I2070:I2133" si="113">ROUND(G2070*H2070,2)</f>
        <v>372722.16</v>
      </c>
      <c r="J2070" s="16"/>
    </row>
    <row r="2071" spans="1:10">
      <c r="A2071" s="23">
        <f t="shared" ref="A2071:A2134" si="114">A2070+1</f>
        <v>2027</v>
      </c>
      <c r="B2071" s="226"/>
      <c r="C2071" s="226"/>
      <c r="D2071" s="136">
        <v>42856</v>
      </c>
      <c r="E2071" s="136">
        <v>42880</v>
      </c>
      <c r="F2071" s="136">
        <v>42880</v>
      </c>
      <c r="G2071" s="25">
        <f t="shared" si="112"/>
        <v>24</v>
      </c>
      <c r="H2071" s="373">
        <v>15114.58</v>
      </c>
      <c r="I2071" s="121">
        <f t="shared" si="113"/>
        <v>362749.92</v>
      </c>
      <c r="J2071" s="16"/>
    </row>
    <row r="2072" spans="1:10">
      <c r="A2072" s="23">
        <f t="shared" si="114"/>
        <v>2028</v>
      </c>
      <c r="B2072" s="226"/>
      <c r="C2072" s="226"/>
      <c r="D2072" s="136">
        <v>42856</v>
      </c>
      <c r="E2072" s="136">
        <v>42880</v>
      </c>
      <c r="F2072" s="136">
        <v>42880</v>
      </c>
      <c r="G2072" s="25">
        <f t="shared" si="112"/>
        <v>24</v>
      </c>
      <c r="H2072" s="373">
        <v>15095.52</v>
      </c>
      <c r="I2072" s="121">
        <f t="shared" si="113"/>
        <v>362292.47999999998</v>
      </c>
      <c r="J2072" s="16"/>
    </row>
    <row r="2073" spans="1:10">
      <c r="A2073" s="23">
        <f t="shared" si="114"/>
        <v>2029</v>
      </c>
      <c r="B2073" s="226"/>
      <c r="C2073" s="226"/>
      <c r="D2073" s="136">
        <v>42856</v>
      </c>
      <c r="E2073" s="136">
        <v>42880</v>
      </c>
      <c r="F2073" s="136">
        <v>42880</v>
      </c>
      <c r="G2073" s="25">
        <f t="shared" si="112"/>
        <v>24</v>
      </c>
      <c r="H2073" s="373">
        <v>15552.96</v>
      </c>
      <c r="I2073" s="121">
        <f t="shared" si="113"/>
        <v>373271.03999999998</v>
      </c>
      <c r="J2073" s="16"/>
    </row>
    <row r="2074" spans="1:10">
      <c r="A2074" s="23">
        <f t="shared" si="114"/>
        <v>2030</v>
      </c>
      <c r="B2074" s="226"/>
      <c r="C2074" s="226"/>
      <c r="D2074" s="136">
        <v>42857</v>
      </c>
      <c r="E2074" s="136">
        <v>42880</v>
      </c>
      <c r="F2074" s="136">
        <v>42880</v>
      </c>
      <c r="G2074" s="25">
        <f t="shared" si="112"/>
        <v>23</v>
      </c>
      <c r="H2074" s="373">
        <v>15526.28</v>
      </c>
      <c r="I2074" s="121">
        <f t="shared" si="113"/>
        <v>357104.44</v>
      </c>
      <c r="J2074" s="16"/>
    </row>
    <row r="2075" spans="1:10">
      <c r="A2075" s="23">
        <f t="shared" si="114"/>
        <v>2031</v>
      </c>
      <c r="B2075" s="226"/>
      <c r="C2075" s="226"/>
      <c r="D2075" s="136">
        <v>42857</v>
      </c>
      <c r="E2075" s="136">
        <v>42880</v>
      </c>
      <c r="F2075" s="136">
        <v>42880</v>
      </c>
      <c r="G2075" s="25">
        <f t="shared" si="112"/>
        <v>23</v>
      </c>
      <c r="H2075" s="373">
        <v>15158.42</v>
      </c>
      <c r="I2075" s="121">
        <f t="shared" si="113"/>
        <v>348643.66</v>
      </c>
      <c r="J2075" s="16"/>
    </row>
    <row r="2076" spans="1:10">
      <c r="A2076" s="23">
        <f t="shared" si="114"/>
        <v>2032</v>
      </c>
      <c r="B2076" s="226"/>
      <c r="C2076" s="226"/>
      <c r="D2076" s="136">
        <v>42857</v>
      </c>
      <c r="E2076" s="136">
        <v>42880</v>
      </c>
      <c r="F2076" s="136">
        <v>42880</v>
      </c>
      <c r="G2076" s="25">
        <f t="shared" si="112"/>
        <v>23</v>
      </c>
      <c r="H2076" s="373">
        <v>14603.77</v>
      </c>
      <c r="I2076" s="121">
        <f t="shared" si="113"/>
        <v>335886.71</v>
      </c>
      <c r="J2076" s="16"/>
    </row>
    <row r="2077" spans="1:10">
      <c r="A2077" s="23">
        <f t="shared" si="114"/>
        <v>2033</v>
      </c>
      <c r="B2077" s="226"/>
      <c r="C2077" s="226"/>
      <c r="D2077" s="136">
        <v>42857</v>
      </c>
      <c r="E2077" s="136">
        <v>42880</v>
      </c>
      <c r="F2077" s="136">
        <v>42880</v>
      </c>
      <c r="G2077" s="25">
        <f t="shared" si="112"/>
        <v>23</v>
      </c>
      <c r="H2077" s="373">
        <v>15520.56</v>
      </c>
      <c r="I2077" s="121">
        <f t="shared" si="113"/>
        <v>356972.88</v>
      </c>
      <c r="J2077" s="16"/>
    </row>
    <row r="2078" spans="1:10">
      <c r="A2078" s="23">
        <f t="shared" si="114"/>
        <v>2034</v>
      </c>
      <c r="B2078" s="226"/>
      <c r="C2078" s="226"/>
      <c r="D2078" s="136">
        <v>42857</v>
      </c>
      <c r="E2078" s="136">
        <v>42880</v>
      </c>
      <c r="F2078" s="136">
        <v>42880</v>
      </c>
      <c r="G2078" s="25">
        <f t="shared" si="112"/>
        <v>23</v>
      </c>
      <c r="H2078" s="373">
        <v>15364.27</v>
      </c>
      <c r="I2078" s="121">
        <f t="shared" si="113"/>
        <v>353378.21</v>
      </c>
      <c r="J2078" s="16"/>
    </row>
    <row r="2079" spans="1:10">
      <c r="A2079" s="23">
        <f t="shared" si="114"/>
        <v>2035</v>
      </c>
      <c r="B2079" s="226"/>
      <c r="C2079" s="226"/>
      <c r="D2079" s="136">
        <v>42857</v>
      </c>
      <c r="E2079" s="136">
        <v>42880</v>
      </c>
      <c r="F2079" s="136">
        <v>42880</v>
      </c>
      <c r="G2079" s="25">
        <f t="shared" si="112"/>
        <v>23</v>
      </c>
      <c r="H2079" s="373">
        <v>6443.39</v>
      </c>
      <c r="I2079" s="121">
        <f t="shared" si="113"/>
        <v>148197.97</v>
      </c>
      <c r="J2079" s="16"/>
    </row>
    <row r="2080" spans="1:10">
      <c r="A2080" s="23">
        <f t="shared" si="114"/>
        <v>2036</v>
      </c>
      <c r="B2080" s="226"/>
      <c r="C2080" s="226"/>
      <c r="D2080" s="136">
        <v>42857</v>
      </c>
      <c r="E2080" s="136">
        <v>42880</v>
      </c>
      <c r="F2080" s="136">
        <v>42880</v>
      </c>
      <c r="G2080" s="25">
        <f t="shared" si="112"/>
        <v>23</v>
      </c>
      <c r="H2080" s="373">
        <v>6307.19</v>
      </c>
      <c r="I2080" s="121">
        <f t="shared" si="113"/>
        <v>145065.37</v>
      </c>
      <c r="J2080" s="16"/>
    </row>
    <row r="2081" spans="1:10">
      <c r="A2081" s="23">
        <f t="shared" si="114"/>
        <v>2037</v>
      </c>
      <c r="B2081" s="226"/>
      <c r="C2081" s="226"/>
      <c r="D2081" s="136">
        <v>42858</v>
      </c>
      <c r="E2081" s="136">
        <v>42880</v>
      </c>
      <c r="F2081" s="136">
        <v>42880</v>
      </c>
      <c r="G2081" s="25">
        <f t="shared" si="112"/>
        <v>22</v>
      </c>
      <c r="H2081" s="373">
        <v>5577.75</v>
      </c>
      <c r="I2081" s="121">
        <f t="shared" si="113"/>
        <v>122710.5</v>
      </c>
      <c r="J2081" s="16"/>
    </row>
    <row r="2082" spans="1:10">
      <c r="A2082" s="23">
        <f t="shared" si="114"/>
        <v>2038</v>
      </c>
      <c r="B2082" s="226"/>
      <c r="C2082" s="226"/>
      <c r="D2082" s="136">
        <v>42858</v>
      </c>
      <c r="E2082" s="136">
        <v>42880</v>
      </c>
      <c r="F2082" s="136">
        <v>42880</v>
      </c>
      <c r="G2082" s="25">
        <f t="shared" si="112"/>
        <v>22</v>
      </c>
      <c r="H2082" s="373">
        <v>7371.28</v>
      </c>
      <c r="I2082" s="121">
        <f t="shared" si="113"/>
        <v>162168.16</v>
      </c>
      <c r="J2082" s="16"/>
    </row>
    <row r="2083" spans="1:10">
      <c r="A2083" s="23">
        <f t="shared" si="114"/>
        <v>2039</v>
      </c>
      <c r="B2083" s="226"/>
      <c r="C2083" s="226"/>
      <c r="D2083" s="136">
        <v>42858</v>
      </c>
      <c r="E2083" s="136">
        <v>42880</v>
      </c>
      <c r="F2083" s="136">
        <v>42880</v>
      </c>
      <c r="G2083" s="25">
        <f t="shared" si="112"/>
        <v>22</v>
      </c>
      <c r="H2083" s="373">
        <v>7477.13</v>
      </c>
      <c r="I2083" s="121">
        <f t="shared" si="113"/>
        <v>164496.85999999999</v>
      </c>
      <c r="J2083" s="16"/>
    </row>
    <row r="2084" spans="1:10">
      <c r="A2084" s="23">
        <f t="shared" si="114"/>
        <v>2040</v>
      </c>
      <c r="B2084" s="226"/>
      <c r="C2084" s="226"/>
      <c r="D2084" s="136">
        <v>42858</v>
      </c>
      <c r="E2084" s="136">
        <v>42880</v>
      </c>
      <c r="F2084" s="136">
        <v>42880</v>
      </c>
      <c r="G2084" s="25">
        <f t="shared" si="112"/>
        <v>22</v>
      </c>
      <c r="H2084" s="373">
        <v>6838.89</v>
      </c>
      <c r="I2084" s="121">
        <f t="shared" si="113"/>
        <v>150455.57999999999</v>
      </c>
      <c r="J2084" s="16"/>
    </row>
    <row r="2085" spans="1:10">
      <c r="A2085" s="23">
        <f t="shared" si="114"/>
        <v>2041</v>
      </c>
      <c r="B2085" s="226"/>
      <c r="C2085" s="226"/>
      <c r="D2085" s="136">
        <v>42858</v>
      </c>
      <c r="E2085" s="136">
        <v>42880</v>
      </c>
      <c r="F2085" s="136">
        <v>42880</v>
      </c>
      <c r="G2085" s="25">
        <f t="shared" si="112"/>
        <v>22</v>
      </c>
      <c r="H2085" s="373">
        <v>7371.28</v>
      </c>
      <c r="I2085" s="121">
        <f t="shared" si="113"/>
        <v>162168.16</v>
      </c>
      <c r="J2085" s="16"/>
    </row>
    <row r="2086" spans="1:10">
      <c r="A2086" s="23">
        <f t="shared" si="114"/>
        <v>2042</v>
      </c>
      <c r="B2086" s="226"/>
      <c r="C2086" s="226"/>
      <c r="D2086" s="136">
        <v>42858</v>
      </c>
      <c r="E2086" s="136">
        <v>42880</v>
      </c>
      <c r="F2086" s="136">
        <v>42880</v>
      </c>
      <c r="G2086" s="25">
        <f t="shared" si="112"/>
        <v>22</v>
      </c>
      <c r="H2086" s="373">
        <v>7371.28</v>
      </c>
      <c r="I2086" s="121">
        <f t="shared" si="113"/>
        <v>162168.16</v>
      </c>
      <c r="J2086" s="16"/>
    </row>
    <row r="2087" spans="1:10">
      <c r="A2087" s="23">
        <f t="shared" si="114"/>
        <v>2043</v>
      </c>
      <c r="B2087" s="226"/>
      <c r="C2087" s="226"/>
      <c r="D2087" s="136">
        <v>42858</v>
      </c>
      <c r="E2087" s="136">
        <v>42880</v>
      </c>
      <c r="F2087" s="136">
        <v>42880</v>
      </c>
      <c r="G2087" s="25">
        <f t="shared" si="112"/>
        <v>22</v>
      </c>
      <c r="H2087" s="373">
        <v>7441.55</v>
      </c>
      <c r="I2087" s="121">
        <f t="shared" si="113"/>
        <v>163714.1</v>
      </c>
      <c r="J2087" s="16"/>
    </row>
    <row r="2088" spans="1:10">
      <c r="A2088" s="23">
        <f t="shared" si="114"/>
        <v>2044</v>
      </c>
      <c r="B2088" s="226"/>
      <c r="C2088" s="226"/>
      <c r="D2088" s="136">
        <v>42858</v>
      </c>
      <c r="E2088" s="136">
        <v>42880</v>
      </c>
      <c r="F2088" s="136">
        <v>42880</v>
      </c>
      <c r="G2088" s="25">
        <f t="shared" si="112"/>
        <v>22</v>
      </c>
      <c r="H2088" s="373">
        <v>8632.25</v>
      </c>
      <c r="I2088" s="121">
        <f t="shared" si="113"/>
        <v>189909.5</v>
      </c>
      <c r="J2088" s="16"/>
    </row>
    <row r="2089" spans="1:10">
      <c r="A2089" s="23">
        <f t="shared" si="114"/>
        <v>2045</v>
      </c>
      <c r="B2089" s="226"/>
      <c r="C2089" s="226"/>
      <c r="D2089" s="136">
        <v>42858</v>
      </c>
      <c r="E2089" s="136">
        <v>42880</v>
      </c>
      <c r="F2089" s="136">
        <v>42880</v>
      </c>
      <c r="G2089" s="25">
        <f t="shared" si="112"/>
        <v>22</v>
      </c>
      <c r="H2089" s="373">
        <v>8693.74</v>
      </c>
      <c r="I2089" s="121">
        <f t="shared" si="113"/>
        <v>191262.28</v>
      </c>
      <c r="J2089" s="16"/>
    </row>
    <row r="2090" spans="1:10">
      <c r="A2090" s="23">
        <f t="shared" si="114"/>
        <v>2046</v>
      </c>
      <c r="B2090" s="226"/>
      <c r="C2090" s="226"/>
      <c r="D2090" s="136">
        <v>42859</v>
      </c>
      <c r="E2090" s="136">
        <v>42880</v>
      </c>
      <c r="F2090" s="136">
        <v>42880</v>
      </c>
      <c r="G2090" s="25">
        <f t="shared" si="112"/>
        <v>21</v>
      </c>
      <c r="H2090" s="373">
        <v>4490.78</v>
      </c>
      <c r="I2090" s="121">
        <f t="shared" si="113"/>
        <v>94306.38</v>
      </c>
      <c r="J2090" s="16"/>
    </row>
    <row r="2091" spans="1:10">
      <c r="A2091" s="23">
        <f t="shared" si="114"/>
        <v>2047</v>
      </c>
      <c r="B2091" s="226"/>
      <c r="C2091" s="226"/>
      <c r="D2091" s="136">
        <v>42859</v>
      </c>
      <c r="E2091" s="136">
        <v>42880</v>
      </c>
      <c r="F2091" s="136">
        <v>42880</v>
      </c>
      <c r="G2091" s="25">
        <f t="shared" si="112"/>
        <v>21</v>
      </c>
      <c r="H2091" s="373">
        <v>4585.97</v>
      </c>
      <c r="I2091" s="121">
        <f t="shared" si="113"/>
        <v>96305.37</v>
      </c>
      <c r="J2091" s="16"/>
    </row>
    <row r="2092" spans="1:10">
      <c r="A2092" s="23">
        <f t="shared" si="114"/>
        <v>2048</v>
      </c>
      <c r="B2092" s="226"/>
      <c r="C2092" s="226"/>
      <c r="D2092" s="136">
        <v>42859</v>
      </c>
      <c r="E2092" s="136">
        <v>42880</v>
      </c>
      <c r="F2092" s="136">
        <v>42880</v>
      </c>
      <c r="G2092" s="25">
        <f t="shared" si="112"/>
        <v>21</v>
      </c>
      <c r="H2092" s="373">
        <v>8561.2999999999993</v>
      </c>
      <c r="I2092" s="121">
        <f t="shared" si="113"/>
        <v>179787.3</v>
      </c>
      <c r="J2092" s="16"/>
    </row>
    <row r="2093" spans="1:10">
      <c r="A2093" s="23">
        <f t="shared" si="114"/>
        <v>2049</v>
      </c>
      <c r="B2093" s="226"/>
      <c r="C2093" s="226"/>
      <c r="D2093" s="136">
        <v>42859</v>
      </c>
      <c r="E2093" s="136">
        <v>42880</v>
      </c>
      <c r="F2093" s="136">
        <v>42880</v>
      </c>
      <c r="G2093" s="25">
        <f t="shared" si="112"/>
        <v>21</v>
      </c>
      <c r="H2093" s="373">
        <v>8641.7100000000009</v>
      </c>
      <c r="I2093" s="121">
        <f t="shared" si="113"/>
        <v>181475.91</v>
      </c>
      <c r="J2093" s="16"/>
    </row>
    <row r="2094" spans="1:10">
      <c r="A2094" s="23">
        <f t="shared" si="114"/>
        <v>2050</v>
      </c>
      <c r="B2094" s="226"/>
      <c r="C2094" s="226"/>
      <c r="D2094" s="136">
        <v>42860</v>
      </c>
      <c r="E2094" s="136">
        <v>42880</v>
      </c>
      <c r="F2094" s="136">
        <v>42880</v>
      </c>
      <c r="G2094" s="25">
        <f t="shared" si="112"/>
        <v>20</v>
      </c>
      <c r="H2094" s="373">
        <v>5226</v>
      </c>
      <c r="I2094" s="121">
        <f t="shared" si="113"/>
        <v>104520</v>
      </c>
      <c r="J2094" s="16"/>
    </row>
    <row r="2095" spans="1:10">
      <c r="A2095" s="23">
        <f t="shared" si="114"/>
        <v>2051</v>
      </c>
      <c r="B2095" s="226"/>
      <c r="C2095" s="226"/>
      <c r="D2095" s="136">
        <v>42860</v>
      </c>
      <c r="E2095" s="136">
        <v>42880</v>
      </c>
      <c r="F2095" s="136">
        <v>42880</v>
      </c>
      <c r="G2095" s="25">
        <f t="shared" si="112"/>
        <v>20</v>
      </c>
      <c r="H2095" s="373">
        <v>5668.2</v>
      </c>
      <c r="I2095" s="121">
        <f t="shared" si="113"/>
        <v>113364</v>
      </c>
      <c r="J2095" s="16"/>
    </row>
    <row r="2096" spans="1:10">
      <c r="A2096" s="23">
        <f t="shared" si="114"/>
        <v>2052</v>
      </c>
      <c r="B2096" s="226"/>
      <c r="C2096" s="226"/>
      <c r="D2096" s="136">
        <v>42860</v>
      </c>
      <c r="E2096" s="136">
        <v>42880</v>
      </c>
      <c r="F2096" s="136">
        <v>42880</v>
      </c>
      <c r="G2096" s="25">
        <f t="shared" si="112"/>
        <v>20</v>
      </c>
      <c r="H2096" s="373">
        <v>5741.9</v>
      </c>
      <c r="I2096" s="121">
        <f t="shared" si="113"/>
        <v>114838</v>
      </c>
      <c r="J2096" s="16"/>
    </row>
    <row r="2097" spans="1:10">
      <c r="A2097" s="23">
        <f t="shared" si="114"/>
        <v>2053</v>
      </c>
      <c r="B2097" s="226"/>
      <c r="C2097" s="226"/>
      <c r="D2097" s="136">
        <v>42860</v>
      </c>
      <c r="E2097" s="136">
        <v>42880</v>
      </c>
      <c r="F2097" s="136">
        <v>42880</v>
      </c>
      <c r="G2097" s="25">
        <f t="shared" si="112"/>
        <v>20</v>
      </c>
      <c r="H2097" s="373">
        <v>8093.78</v>
      </c>
      <c r="I2097" s="121">
        <f t="shared" si="113"/>
        <v>161875.6</v>
      </c>
      <c r="J2097" s="16"/>
    </row>
    <row r="2098" spans="1:10">
      <c r="A2098" s="23">
        <f t="shared" si="114"/>
        <v>2054</v>
      </c>
      <c r="B2098" s="226"/>
      <c r="C2098" s="226"/>
      <c r="D2098" s="136">
        <v>42860</v>
      </c>
      <c r="E2098" s="136">
        <v>42880</v>
      </c>
      <c r="F2098" s="136">
        <v>42880</v>
      </c>
      <c r="G2098" s="25">
        <f t="shared" si="112"/>
        <v>20</v>
      </c>
      <c r="H2098" s="373">
        <v>7993.98</v>
      </c>
      <c r="I2098" s="121">
        <f t="shared" si="113"/>
        <v>159879.6</v>
      </c>
      <c r="J2098" s="16"/>
    </row>
    <row r="2099" spans="1:10">
      <c r="A2099" s="23">
        <f t="shared" si="114"/>
        <v>2055</v>
      </c>
      <c r="B2099" s="226"/>
      <c r="C2099" s="226"/>
      <c r="D2099" s="136">
        <v>42860</v>
      </c>
      <c r="E2099" s="136">
        <v>42880</v>
      </c>
      <c r="F2099" s="136">
        <v>42880</v>
      </c>
      <c r="G2099" s="25">
        <f t="shared" si="112"/>
        <v>20</v>
      </c>
      <c r="H2099" s="373">
        <v>7984</v>
      </c>
      <c r="I2099" s="121">
        <f t="shared" si="113"/>
        <v>159680</v>
      </c>
      <c r="J2099" s="16"/>
    </row>
    <row r="2100" spans="1:10">
      <c r="A2100" s="23">
        <f t="shared" si="114"/>
        <v>2056</v>
      </c>
      <c r="B2100" s="226" t="s">
        <v>285</v>
      </c>
      <c r="C2100" s="226" t="s">
        <v>484</v>
      </c>
      <c r="D2100" s="136">
        <v>42835</v>
      </c>
      <c r="E2100" s="136">
        <v>42912</v>
      </c>
      <c r="F2100" s="136">
        <v>42912</v>
      </c>
      <c r="G2100" s="25">
        <f t="shared" si="112"/>
        <v>77</v>
      </c>
      <c r="H2100" s="373">
        <v>8944.5</v>
      </c>
      <c r="I2100" s="121">
        <f t="shared" si="113"/>
        <v>688726.5</v>
      </c>
      <c r="J2100" s="16"/>
    </row>
    <row r="2101" spans="1:10">
      <c r="A2101" s="23">
        <f t="shared" si="114"/>
        <v>2057</v>
      </c>
      <c r="B2101" s="226"/>
      <c r="C2101" s="226"/>
      <c r="D2101" s="136">
        <v>42838</v>
      </c>
      <c r="E2101" s="136">
        <v>42912</v>
      </c>
      <c r="F2101" s="136">
        <v>42912</v>
      </c>
      <c r="G2101" s="25">
        <f t="shared" si="112"/>
        <v>74</v>
      </c>
      <c r="H2101" s="373">
        <v>9310.130000000001</v>
      </c>
      <c r="I2101" s="121">
        <f t="shared" si="113"/>
        <v>688949.62</v>
      </c>
      <c r="J2101" s="16"/>
    </row>
    <row r="2102" spans="1:10">
      <c r="A2102" s="23">
        <f t="shared" si="114"/>
        <v>2058</v>
      </c>
      <c r="B2102" s="226"/>
      <c r="C2102" s="226"/>
      <c r="D2102" s="136">
        <v>42838</v>
      </c>
      <c r="E2102" s="136">
        <v>42912</v>
      </c>
      <c r="F2102" s="136">
        <v>42912</v>
      </c>
      <c r="G2102" s="25">
        <f t="shared" si="112"/>
        <v>74</v>
      </c>
      <c r="H2102" s="373">
        <v>5393.5</v>
      </c>
      <c r="I2102" s="121">
        <f t="shared" si="113"/>
        <v>399119</v>
      </c>
      <c r="J2102" s="16"/>
    </row>
    <row r="2103" spans="1:10">
      <c r="A2103" s="23">
        <f t="shared" si="114"/>
        <v>2059</v>
      </c>
      <c r="B2103" s="226"/>
      <c r="C2103" s="226"/>
      <c r="D2103" s="136">
        <v>42838</v>
      </c>
      <c r="E2103" s="136">
        <v>42912</v>
      </c>
      <c r="F2103" s="136">
        <v>42912</v>
      </c>
      <c r="G2103" s="25">
        <f t="shared" si="112"/>
        <v>74</v>
      </c>
      <c r="H2103" s="373">
        <v>5494</v>
      </c>
      <c r="I2103" s="121">
        <f t="shared" si="113"/>
        <v>406556</v>
      </c>
      <c r="J2103" s="16"/>
    </row>
    <row r="2104" spans="1:10">
      <c r="A2104" s="23">
        <f t="shared" si="114"/>
        <v>2060</v>
      </c>
      <c r="B2104" s="226"/>
      <c r="C2104" s="226"/>
      <c r="D2104" s="136">
        <v>42848</v>
      </c>
      <c r="E2104" s="136">
        <v>42912</v>
      </c>
      <c r="F2104" s="136">
        <v>42912</v>
      </c>
      <c r="G2104" s="25">
        <f t="shared" si="112"/>
        <v>64</v>
      </c>
      <c r="H2104" s="373">
        <v>3115.42</v>
      </c>
      <c r="I2104" s="121">
        <f t="shared" si="113"/>
        <v>199386.88</v>
      </c>
      <c r="J2104" s="16"/>
    </row>
    <row r="2105" spans="1:10">
      <c r="A2105" s="23">
        <f t="shared" si="114"/>
        <v>2061</v>
      </c>
      <c r="B2105" s="226"/>
      <c r="C2105" s="226"/>
      <c r="D2105" s="136">
        <v>42850</v>
      </c>
      <c r="E2105" s="136">
        <v>42912</v>
      </c>
      <c r="F2105" s="136">
        <v>42912</v>
      </c>
      <c r="G2105" s="25">
        <f t="shared" si="112"/>
        <v>62</v>
      </c>
      <c r="H2105" s="373">
        <v>7448.91</v>
      </c>
      <c r="I2105" s="121">
        <f t="shared" si="113"/>
        <v>461832.42</v>
      </c>
      <c r="J2105" s="16"/>
    </row>
    <row r="2106" spans="1:10">
      <c r="A2106" s="23">
        <f t="shared" si="114"/>
        <v>2062</v>
      </c>
      <c r="B2106" s="226"/>
      <c r="C2106" s="226"/>
      <c r="D2106" s="136">
        <v>42850</v>
      </c>
      <c r="E2106" s="136">
        <v>42912</v>
      </c>
      <c r="F2106" s="136">
        <v>42912</v>
      </c>
      <c r="G2106" s="25">
        <f t="shared" si="112"/>
        <v>62</v>
      </c>
      <c r="H2106" s="373">
        <v>6678.93</v>
      </c>
      <c r="I2106" s="121">
        <f t="shared" si="113"/>
        <v>414093.66</v>
      </c>
      <c r="J2106" s="16"/>
    </row>
    <row r="2107" spans="1:10">
      <c r="A2107" s="23">
        <f t="shared" si="114"/>
        <v>2063</v>
      </c>
      <c r="B2107" s="226"/>
      <c r="C2107" s="226"/>
      <c r="D2107" s="136">
        <v>42850</v>
      </c>
      <c r="E2107" s="136">
        <v>42912</v>
      </c>
      <c r="F2107" s="136">
        <v>42912</v>
      </c>
      <c r="G2107" s="25">
        <f t="shared" si="112"/>
        <v>62</v>
      </c>
      <c r="H2107" s="373">
        <v>6778.77</v>
      </c>
      <c r="I2107" s="121">
        <f t="shared" si="113"/>
        <v>420283.74</v>
      </c>
      <c r="J2107" s="16"/>
    </row>
    <row r="2108" spans="1:10">
      <c r="A2108" s="23">
        <f t="shared" si="114"/>
        <v>2064</v>
      </c>
      <c r="B2108" s="226"/>
      <c r="C2108" s="226"/>
      <c r="D2108" s="136">
        <v>42850</v>
      </c>
      <c r="E2108" s="136">
        <v>42912</v>
      </c>
      <c r="F2108" s="136">
        <v>42912</v>
      </c>
      <c r="G2108" s="25">
        <f t="shared" si="112"/>
        <v>62</v>
      </c>
      <c r="H2108" s="373">
        <v>6896.95</v>
      </c>
      <c r="I2108" s="121">
        <f t="shared" si="113"/>
        <v>427610.9</v>
      </c>
      <c r="J2108" s="16"/>
    </row>
    <row r="2109" spans="1:10">
      <c r="A2109" s="23">
        <f t="shared" si="114"/>
        <v>2065</v>
      </c>
      <c r="B2109" s="226"/>
      <c r="C2109" s="226"/>
      <c r="D2109" s="136">
        <v>42851</v>
      </c>
      <c r="E2109" s="136">
        <v>42912</v>
      </c>
      <c r="F2109" s="136">
        <v>42912</v>
      </c>
      <c r="G2109" s="25">
        <f t="shared" si="112"/>
        <v>61</v>
      </c>
      <c r="H2109" s="373">
        <v>6841.71</v>
      </c>
      <c r="I2109" s="121">
        <f t="shared" si="113"/>
        <v>417344.31</v>
      </c>
      <c r="J2109" s="16"/>
    </row>
    <row r="2110" spans="1:10">
      <c r="A2110" s="23">
        <f t="shared" si="114"/>
        <v>2066</v>
      </c>
      <c r="B2110" s="226"/>
      <c r="C2110" s="226"/>
      <c r="D2110" s="136">
        <v>42851</v>
      </c>
      <c r="E2110" s="136">
        <v>42912</v>
      </c>
      <c r="F2110" s="136">
        <v>42912</v>
      </c>
      <c r="G2110" s="25">
        <f t="shared" si="112"/>
        <v>61</v>
      </c>
      <c r="H2110" s="373">
        <v>7406.42</v>
      </c>
      <c r="I2110" s="121">
        <f t="shared" si="113"/>
        <v>451791.62</v>
      </c>
      <c r="J2110" s="16"/>
    </row>
    <row r="2111" spans="1:10">
      <c r="A2111" s="23">
        <f t="shared" si="114"/>
        <v>2067</v>
      </c>
      <c r="B2111" s="226"/>
      <c r="C2111" s="226"/>
      <c r="D2111" s="136">
        <v>42852</v>
      </c>
      <c r="E2111" s="136">
        <v>42912</v>
      </c>
      <c r="F2111" s="136">
        <v>42912</v>
      </c>
      <c r="G2111" s="25">
        <f t="shared" si="112"/>
        <v>60</v>
      </c>
      <c r="H2111" s="373">
        <v>7313.38</v>
      </c>
      <c r="I2111" s="121">
        <f t="shared" si="113"/>
        <v>438802.8</v>
      </c>
      <c r="J2111" s="16"/>
    </row>
    <row r="2112" spans="1:10">
      <c r="A2112" s="23">
        <f t="shared" si="114"/>
        <v>2068</v>
      </c>
      <c r="B2112" s="226"/>
      <c r="C2112" s="226"/>
      <c r="D2112" s="136">
        <v>42852</v>
      </c>
      <c r="E2112" s="136">
        <v>42912</v>
      </c>
      <c r="F2112" s="136">
        <v>42912</v>
      </c>
      <c r="G2112" s="25">
        <f t="shared" si="112"/>
        <v>60</v>
      </c>
      <c r="H2112" s="373">
        <v>7974.02</v>
      </c>
      <c r="I2112" s="121">
        <f t="shared" si="113"/>
        <v>478441.2</v>
      </c>
      <c r="J2112" s="16"/>
    </row>
    <row r="2113" spans="1:10">
      <c r="A2113" s="23">
        <f t="shared" si="114"/>
        <v>2069</v>
      </c>
      <c r="B2113" s="226"/>
      <c r="C2113" s="226"/>
      <c r="D2113" s="136">
        <v>42852</v>
      </c>
      <c r="E2113" s="136">
        <v>42912</v>
      </c>
      <c r="F2113" s="136">
        <v>42912</v>
      </c>
      <c r="G2113" s="25">
        <f t="shared" si="112"/>
        <v>60</v>
      </c>
      <c r="H2113" s="373">
        <v>7934.1</v>
      </c>
      <c r="I2113" s="121">
        <f t="shared" si="113"/>
        <v>476046</v>
      </c>
      <c r="J2113" s="16"/>
    </row>
    <row r="2114" spans="1:10">
      <c r="A2114" s="23">
        <f t="shared" si="114"/>
        <v>2070</v>
      </c>
      <c r="B2114" s="226"/>
      <c r="C2114" s="226"/>
      <c r="D2114" s="136">
        <v>42852</v>
      </c>
      <c r="E2114" s="136">
        <v>42912</v>
      </c>
      <c r="F2114" s="136">
        <v>42912</v>
      </c>
      <c r="G2114" s="25">
        <f t="shared" si="112"/>
        <v>60</v>
      </c>
      <c r="H2114" s="373">
        <v>7904.16</v>
      </c>
      <c r="I2114" s="121">
        <f t="shared" si="113"/>
        <v>474249.6</v>
      </c>
      <c r="J2114" s="16"/>
    </row>
    <row r="2115" spans="1:10">
      <c r="A2115" s="23">
        <f t="shared" si="114"/>
        <v>2071</v>
      </c>
      <c r="B2115" s="226"/>
      <c r="C2115" s="226"/>
      <c r="D2115" s="136">
        <v>42852</v>
      </c>
      <c r="E2115" s="136">
        <v>42912</v>
      </c>
      <c r="F2115" s="136">
        <v>42912</v>
      </c>
      <c r="G2115" s="25">
        <f t="shared" si="112"/>
        <v>60</v>
      </c>
      <c r="H2115" s="373">
        <v>8063.84</v>
      </c>
      <c r="I2115" s="121">
        <f t="shared" si="113"/>
        <v>483830.4</v>
      </c>
      <c r="J2115" s="16"/>
    </row>
    <row r="2116" spans="1:10">
      <c r="A2116" s="23">
        <f t="shared" si="114"/>
        <v>2072</v>
      </c>
      <c r="B2116" s="226"/>
      <c r="C2116" s="226"/>
      <c r="D2116" s="136">
        <v>42853</v>
      </c>
      <c r="E2116" s="136">
        <v>42912</v>
      </c>
      <c r="F2116" s="136">
        <v>42912</v>
      </c>
      <c r="G2116" s="25">
        <f t="shared" si="112"/>
        <v>59</v>
      </c>
      <c r="H2116" s="373">
        <v>8697.07</v>
      </c>
      <c r="I2116" s="121">
        <f t="shared" si="113"/>
        <v>513127.13</v>
      </c>
      <c r="J2116" s="16"/>
    </row>
    <row r="2117" spans="1:10">
      <c r="A2117" s="23">
        <f t="shared" si="114"/>
        <v>2073</v>
      </c>
      <c r="B2117" s="226"/>
      <c r="C2117" s="226"/>
      <c r="D2117" s="136">
        <v>42853</v>
      </c>
      <c r="E2117" s="136">
        <v>42912</v>
      </c>
      <c r="F2117" s="136">
        <v>42912</v>
      </c>
      <c r="G2117" s="25">
        <f t="shared" si="112"/>
        <v>59</v>
      </c>
      <c r="H2117" s="373">
        <v>8276.41</v>
      </c>
      <c r="I2117" s="121">
        <f t="shared" si="113"/>
        <v>488308.19</v>
      </c>
      <c r="J2117" s="16"/>
    </row>
    <row r="2118" spans="1:10">
      <c r="A2118" s="23">
        <f t="shared" si="114"/>
        <v>2074</v>
      </c>
      <c r="B2118" s="226"/>
      <c r="C2118" s="226"/>
      <c r="D2118" s="136">
        <v>42853</v>
      </c>
      <c r="E2118" s="136">
        <v>42912</v>
      </c>
      <c r="F2118" s="136">
        <v>42912</v>
      </c>
      <c r="G2118" s="25">
        <f t="shared" si="112"/>
        <v>59</v>
      </c>
      <c r="H2118" s="373">
        <v>7832.8</v>
      </c>
      <c r="I2118" s="121">
        <f t="shared" si="113"/>
        <v>462135.2</v>
      </c>
      <c r="J2118" s="16"/>
    </row>
    <row r="2119" spans="1:10">
      <c r="A2119" s="23">
        <f t="shared" si="114"/>
        <v>2075</v>
      </c>
      <c r="B2119" s="226"/>
      <c r="C2119" s="226"/>
      <c r="D2119" s="136">
        <v>42853</v>
      </c>
      <c r="E2119" s="136">
        <v>42912</v>
      </c>
      <c r="F2119" s="136">
        <v>42912</v>
      </c>
      <c r="G2119" s="25">
        <f t="shared" si="112"/>
        <v>59</v>
      </c>
      <c r="H2119" s="373">
        <v>7964.04</v>
      </c>
      <c r="I2119" s="121">
        <f t="shared" si="113"/>
        <v>469878.36</v>
      </c>
      <c r="J2119" s="16"/>
    </row>
    <row r="2120" spans="1:10">
      <c r="A2120" s="23">
        <f t="shared" si="114"/>
        <v>2076</v>
      </c>
      <c r="B2120" s="226"/>
      <c r="C2120" s="226"/>
      <c r="D2120" s="136">
        <v>42853</v>
      </c>
      <c r="E2120" s="136">
        <v>42912</v>
      </c>
      <c r="F2120" s="136">
        <v>42912</v>
      </c>
      <c r="G2120" s="25">
        <f t="shared" si="112"/>
        <v>59</v>
      </c>
      <c r="H2120" s="373">
        <v>7804.36</v>
      </c>
      <c r="I2120" s="121">
        <f t="shared" si="113"/>
        <v>460457.24</v>
      </c>
      <c r="J2120" s="16"/>
    </row>
    <row r="2121" spans="1:10">
      <c r="A2121" s="23">
        <f t="shared" si="114"/>
        <v>2077</v>
      </c>
      <c r="B2121" s="226"/>
      <c r="C2121" s="226"/>
      <c r="D2121" s="136">
        <v>42853</v>
      </c>
      <c r="E2121" s="136">
        <v>42912</v>
      </c>
      <c r="F2121" s="136">
        <v>42912</v>
      </c>
      <c r="G2121" s="25">
        <f t="shared" si="112"/>
        <v>59</v>
      </c>
      <c r="H2121" s="373">
        <v>7904.16</v>
      </c>
      <c r="I2121" s="121">
        <f t="shared" si="113"/>
        <v>466345.44</v>
      </c>
      <c r="J2121" s="16"/>
    </row>
    <row r="2122" spans="1:10">
      <c r="A2122" s="23">
        <f t="shared" si="114"/>
        <v>2078</v>
      </c>
      <c r="B2122" s="226"/>
      <c r="C2122" s="226"/>
      <c r="D2122" s="136">
        <v>42856</v>
      </c>
      <c r="E2122" s="136">
        <v>42912</v>
      </c>
      <c r="F2122" s="136">
        <v>42912</v>
      </c>
      <c r="G2122" s="25">
        <f t="shared" si="112"/>
        <v>56</v>
      </c>
      <c r="H2122" s="373">
        <v>6166.6</v>
      </c>
      <c r="I2122" s="121">
        <f t="shared" si="113"/>
        <v>345329.6</v>
      </c>
      <c r="J2122" s="16"/>
    </row>
    <row r="2123" spans="1:10">
      <c r="A2123" s="23">
        <f t="shared" si="114"/>
        <v>2079</v>
      </c>
      <c r="B2123" s="226"/>
      <c r="C2123" s="226"/>
      <c r="D2123" s="136">
        <v>42856</v>
      </c>
      <c r="E2123" s="136">
        <v>42912</v>
      </c>
      <c r="F2123" s="136">
        <v>42912</v>
      </c>
      <c r="G2123" s="25">
        <f t="shared" si="112"/>
        <v>56</v>
      </c>
      <c r="H2123" s="373">
        <v>6160.25</v>
      </c>
      <c r="I2123" s="121">
        <f t="shared" si="113"/>
        <v>344974</v>
      </c>
      <c r="J2123" s="16"/>
    </row>
    <row r="2124" spans="1:10">
      <c r="A2124" s="23">
        <f t="shared" si="114"/>
        <v>2080</v>
      </c>
      <c r="B2124" s="226"/>
      <c r="C2124" s="226"/>
      <c r="D2124" s="136">
        <v>42856</v>
      </c>
      <c r="E2124" s="136">
        <v>42912</v>
      </c>
      <c r="F2124" s="136">
        <v>42912</v>
      </c>
      <c r="G2124" s="25">
        <f t="shared" si="112"/>
        <v>56</v>
      </c>
      <c r="H2124" s="373">
        <v>6161.84</v>
      </c>
      <c r="I2124" s="121">
        <f t="shared" si="113"/>
        <v>345063.04</v>
      </c>
      <c r="J2124" s="16"/>
    </row>
    <row r="2125" spans="1:10">
      <c r="A2125" s="23">
        <f t="shared" si="114"/>
        <v>2081</v>
      </c>
      <c r="B2125" s="226"/>
      <c r="C2125" s="226"/>
      <c r="D2125" s="136">
        <v>42856</v>
      </c>
      <c r="E2125" s="136">
        <v>42912</v>
      </c>
      <c r="F2125" s="136">
        <v>42912</v>
      </c>
      <c r="G2125" s="25">
        <f t="shared" si="112"/>
        <v>56</v>
      </c>
      <c r="H2125" s="373">
        <v>6431.93</v>
      </c>
      <c r="I2125" s="121">
        <f t="shared" si="113"/>
        <v>360188.08</v>
      </c>
      <c r="J2125" s="16"/>
    </row>
    <row r="2126" spans="1:10">
      <c r="A2126" s="23">
        <f t="shared" si="114"/>
        <v>2082</v>
      </c>
      <c r="B2126" s="226"/>
      <c r="C2126" s="226"/>
      <c r="D2126" s="136">
        <v>42856</v>
      </c>
      <c r="E2126" s="136">
        <v>42912</v>
      </c>
      <c r="F2126" s="136">
        <v>42912</v>
      </c>
      <c r="G2126" s="25">
        <f t="shared" si="112"/>
        <v>56</v>
      </c>
      <c r="H2126" s="373">
        <v>6860.98</v>
      </c>
      <c r="I2126" s="121">
        <f t="shared" si="113"/>
        <v>384214.88</v>
      </c>
      <c r="J2126" s="16"/>
    </row>
    <row r="2127" spans="1:10">
      <c r="A2127" s="23">
        <f t="shared" si="114"/>
        <v>2083</v>
      </c>
      <c r="B2127" s="226"/>
      <c r="C2127" s="226"/>
      <c r="D2127" s="136">
        <v>42856</v>
      </c>
      <c r="E2127" s="136">
        <v>42912</v>
      </c>
      <c r="F2127" s="136">
        <v>42912</v>
      </c>
      <c r="G2127" s="25">
        <f t="shared" si="112"/>
        <v>56</v>
      </c>
      <c r="H2127" s="373">
        <v>6537.46</v>
      </c>
      <c r="I2127" s="121">
        <f t="shared" si="113"/>
        <v>366097.76</v>
      </c>
      <c r="J2127" s="16"/>
    </row>
    <row r="2128" spans="1:10">
      <c r="A2128" s="23">
        <f t="shared" si="114"/>
        <v>2084</v>
      </c>
      <c r="B2128" s="226"/>
      <c r="C2128" s="226"/>
      <c r="D2128" s="136">
        <v>42856</v>
      </c>
      <c r="E2128" s="136">
        <v>42912</v>
      </c>
      <c r="F2128" s="136">
        <v>42912</v>
      </c>
      <c r="G2128" s="25">
        <f t="shared" si="112"/>
        <v>56</v>
      </c>
      <c r="H2128" s="373">
        <v>6534.18</v>
      </c>
      <c r="I2128" s="121">
        <f t="shared" si="113"/>
        <v>365914.08</v>
      </c>
      <c r="J2128" s="16"/>
    </row>
    <row r="2129" spans="1:10">
      <c r="A2129" s="23">
        <f t="shared" si="114"/>
        <v>2085</v>
      </c>
      <c r="B2129" s="226"/>
      <c r="C2129" s="226"/>
      <c r="D2129" s="136">
        <v>42856</v>
      </c>
      <c r="E2129" s="136">
        <v>42912</v>
      </c>
      <c r="F2129" s="136">
        <v>42912</v>
      </c>
      <c r="G2129" s="25">
        <f t="shared" si="112"/>
        <v>56</v>
      </c>
      <c r="H2129" s="373">
        <v>6843.39</v>
      </c>
      <c r="I2129" s="121">
        <f t="shared" si="113"/>
        <v>383229.84</v>
      </c>
      <c r="J2129" s="16"/>
    </row>
    <row r="2130" spans="1:10">
      <c r="A2130" s="23">
        <f t="shared" si="114"/>
        <v>2086</v>
      </c>
      <c r="B2130" s="226"/>
      <c r="C2130" s="226"/>
      <c r="D2130" s="136">
        <v>42856</v>
      </c>
      <c r="E2130" s="136">
        <v>42912</v>
      </c>
      <c r="F2130" s="136">
        <v>42912</v>
      </c>
      <c r="G2130" s="25">
        <f t="shared" si="112"/>
        <v>56</v>
      </c>
      <c r="H2130" s="373">
        <v>6933.37</v>
      </c>
      <c r="I2130" s="121">
        <f t="shared" si="113"/>
        <v>388268.72</v>
      </c>
      <c r="J2130" s="16"/>
    </row>
    <row r="2131" spans="1:10">
      <c r="A2131" s="23">
        <f t="shared" si="114"/>
        <v>2087</v>
      </c>
      <c r="B2131" s="226"/>
      <c r="C2131" s="226"/>
      <c r="D2131" s="136">
        <v>42857</v>
      </c>
      <c r="E2131" s="136">
        <v>42912</v>
      </c>
      <c r="F2131" s="136">
        <v>42912</v>
      </c>
      <c r="G2131" s="25">
        <f t="shared" si="112"/>
        <v>55</v>
      </c>
      <c r="H2131" s="373">
        <v>6861.79</v>
      </c>
      <c r="I2131" s="121">
        <f t="shared" si="113"/>
        <v>377398.45</v>
      </c>
      <c r="J2131" s="16"/>
    </row>
    <row r="2132" spans="1:10">
      <c r="A2132" s="23">
        <f t="shared" si="114"/>
        <v>2088</v>
      </c>
      <c r="B2132" s="226"/>
      <c r="C2132" s="226"/>
      <c r="D2132" s="136">
        <v>42857</v>
      </c>
      <c r="E2132" s="136">
        <v>42912</v>
      </c>
      <c r="F2132" s="136">
        <v>42912</v>
      </c>
      <c r="G2132" s="25">
        <f t="shared" si="112"/>
        <v>55</v>
      </c>
      <c r="H2132" s="373">
        <v>6806.17</v>
      </c>
      <c r="I2132" s="121">
        <f t="shared" si="113"/>
        <v>374339.35</v>
      </c>
      <c r="J2132" s="16"/>
    </row>
    <row r="2133" spans="1:10">
      <c r="A2133" s="23">
        <f t="shared" si="114"/>
        <v>2089</v>
      </c>
      <c r="B2133" s="226"/>
      <c r="C2133" s="226"/>
      <c r="D2133" s="136">
        <v>42857</v>
      </c>
      <c r="E2133" s="136">
        <v>42912</v>
      </c>
      <c r="F2133" s="136">
        <v>42912</v>
      </c>
      <c r="G2133" s="25">
        <f t="shared" si="112"/>
        <v>55</v>
      </c>
      <c r="H2133" s="373">
        <v>6815.58</v>
      </c>
      <c r="I2133" s="121">
        <f t="shared" si="113"/>
        <v>374856.9</v>
      </c>
      <c r="J2133" s="16"/>
    </row>
    <row r="2134" spans="1:10">
      <c r="A2134" s="23">
        <f t="shared" si="114"/>
        <v>2090</v>
      </c>
      <c r="B2134" s="226"/>
      <c r="C2134" s="226"/>
      <c r="D2134" s="136">
        <v>42857</v>
      </c>
      <c r="E2134" s="136">
        <v>42912</v>
      </c>
      <c r="F2134" s="136">
        <v>42912</v>
      </c>
      <c r="G2134" s="25">
        <f t="shared" ref="G2134:G2188" si="115">F2134-D2134</f>
        <v>55</v>
      </c>
      <c r="H2134" s="373">
        <v>6708.83</v>
      </c>
      <c r="I2134" s="121">
        <f t="shared" ref="I2134:I2188" si="116">ROUND(G2134*H2134,2)</f>
        <v>368985.65</v>
      </c>
      <c r="J2134" s="16"/>
    </row>
    <row r="2135" spans="1:10">
      <c r="A2135" s="23">
        <f t="shared" ref="A2135:A2189" si="117">A2134+1</f>
        <v>2091</v>
      </c>
      <c r="B2135" s="226"/>
      <c r="C2135" s="226"/>
      <c r="D2135" s="136">
        <v>42857</v>
      </c>
      <c r="E2135" s="136">
        <v>42912</v>
      </c>
      <c r="F2135" s="136">
        <v>42912</v>
      </c>
      <c r="G2135" s="25">
        <f t="shared" si="115"/>
        <v>55</v>
      </c>
      <c r="H2135" s="373">
        <v>6742.77</v>
      </c>
      <c r="I2135" s="121">
        <f t="shared" si="116"/>
        <v>370852.35</v>
      </c>
      <c r="J2135" s="16"/>
    </row>
    <row r="2136" spans="1:10">
      <c r="A2136" s="23">
        <f t="shared" si="117"/>
        <v>2092</v>
      </c>
      <c r="B2136" s="226"/>
      <c r="C2136" s="226"/>
      <c r="D2136" s="136">
        <v>42858</v>
      </c>
      <c r="E2136" s="136">
        <v>42912</v>
      </c>
      <c r="F2136" s="136">
        <v>42912</v>
      </c>
      <c r="G2136" s="25">
        <f t="shared" si="115"/>
        <v>54</v>
      </c>
      <c r="H2136" s="373">
        <v>6609.32</v>
      </c>
      <c r="I2136" s="121">
        <f t="shared" si="116"/>
        <v>356903.28</v>
      </c>
      <c r="J2136" s="16"/>
    </row>
    <row r="2137" spans="1:10">
      <c r="A2137" s="23">
        <f t="shared" si="117"/>
        <v>2093</v>
      </c>
      <c r="B2137" s="226"/>
      <c r="C2137" s="226"/>
      <c r="D2137" s="136">
        <v>42858</v>
      </c>
      <c r="E2137" s="136">
        <v>42912</v>
      </c>
      <c r="F2137" s="136">
        <v>42912</v>
      </c>
      <c r="G2137" s="25">
        <f t="shared" si="115"/>
        <v>54</v>
      </c>
      <c r="H2137" s="373">
        <v>7371.28</v>
      </c>
      <c r="I2137" s="121">
        <f t="shared" si="116"/>
        <v>398049.12</v>
      </c>
      <c r="J2137" s="16"/>
    </row>
    <row r="2138" spans="1:10">
      <c r="A2138" s="23">
        <f t="shared" si="117"/>
        <v>2094</v>
      </c>
      <c r="B2138" s="226"/>
      <c r="C2138" s="226"/>
      <c r="D2138" s="136">
        <v>42859</v>
      </c>
      <c r="E2138" s="136">
        <v>42912</v>
      </c>
      <c r="F2138" s="136">
        <v>42912</v>
      </c>
      <c r="G2138" s="25">
        <f t="shared" si="115"/>
        <v>53</v>
      </c>
      <c r="H2138" s="373">
        <v>-4585.97</v>
      </c>
      <c r="I2138" s="121">
        <f t="shared" si="116"/>
        <v>-243056.41</v>
      </c>
      <c r="J2138" s="16"/>
    </row>
    <row r="2139" spans="1:10">
      <c r="A2139" s="23">
        <f t="shared" si="117"/>
        <v>2095</v>
      </c>
      <c r="B2139" s="226"/>
      <c r="C2139" s="226"/>
      <c r="D2139" s="136">
        <v>42859</v>
      </c>
      <c r="E2139" s="136">
        <v>42912</v>
      </c>
      <c r="F2139" s="136">
        <v>42912</v>
      </c>
      <c r="G2139" s="25">
        <f t="shared" si="115"/>
        <v>53</v>
      </c>
      <c r="H2139" s="373">
        <v>4585.97</v>
      </c>
      <c r="I2139" s="121">
        <f t="shared" si="116"/>
        <v>243056.41</v>
      </c>
      <c r="J2139" s="16"/>
    </row>
    <row r="2140" spans="1:10">
      <c r="A2140" s="23">
        <f t="shared" si="117"/>
        <v>2096</v>
      </c>
      <c r="B2140" s="226"/>
      <c r="C2140" s="226"/>
      <c r="D2140" s="136">
        <v>42859</v>
      </c>
      <c r="E2140" s="136">
        <v>42912</v>
      </c>
      <c r="F2140" s="136">
        <v>42912</v>
      </c>
      <c r="G2140" s="25">
        <f t="shared" si="115"/>
        <v>53</v>
      </c>
      <c r="H2140" s="373">
        <v>8103.76</v>
      </c>
      <c r="I2140" s="121">
        <f t="shared" si="116"/>
        <v>429499.28</v>
      </c>
      <c r="J2140" s="16"/>
    </row>
    <row r="2141" spans="1:10">
      <c r="A2141" s="23">
        <f t="shared" si="117"/>
        <v>2097</v>
      </c>
      <c r="B2141" s="226"/>
      <c r="C2141" s="226"/>
      <c r="D2141" s="136">
        <v>42859</v>
      </c>
      <c r="E2141" s="136">
        <v>42912</v>
      </c>
      <c r="F2141" s="136">
        <v>42912</v>
      </c>
      <c r="G2141" s="25">
        <f t="shared" si="115"/>
        <v>53</v>
      </c>
      <c r="H2141" s="373">
        <v>7984</v>
      </c>
      <c r="I2141" s="121">
        <f t="shared" si="116"/>
        <v>423152</v>
      </c>
      <c r="J2141" s="16"/>
    </row>
    <row r="2142" spans="1:10">
      <c r="A2142" s="23">
        <f t="shared" si="117"/>
        <v>2098</v>
      </c>
      <c r="B2142" s="226"/>
      <c r="C2142" s="226"/>
      <c r="D2142" s="136">
        <v>42859</v>
      </c>
      <c r="E2142" s="136">
        <v>42912</v>
      </c>
      <c r="F2142" s="136">
        <v>42912</v>
      </c>
      <c r="G2142" s="25">
        <f t="shared" si="115"/>
        <v>53</v>
      </c>
      <c r="H2142" s="373">
        <v>7993.98</v>
      </c>
      <c r="I2142" s="121">
        <f t="shared" si="116"/>
        <v>423680.94</v>
      </c>
      <c r="J2142" s="16"/>
    </row>
    <row r="2143" spans="1:10">
      <c r="A2143" s="23">
        <f t="shared" si="117"/>
        <v>2099</v>
      </c>
      <c r="B2143" s="226"/>
      <c r="C2143" s="226"/>
      <c r="D2143" s="136">
        <v>42860</v>
      </c>
      <c r="E2143" s="136">
        <v>42912</v>
      </c>
      <c r="F2143" s="136">
        <v>42912</v>
      </c>
      <c r="G2143" s="25">
        <f t="shared" si="115"/>
        <v>52</v>
      </c>
      <c r="H2143" s="373">
        <v>8023.92</v>
      </c>
      <c r="I2143" s="121">
        <f t="shared" si="116"/>
        <v>417243.84</v>
      </c>
      <c r="J2143" s="16"/>
    </row>
    <row r="2144" spans="1:10">
      <c r="A2144" s="23">
        <f t="shared" si="117"/>
        <v>2100</v>
      </c>
      <c r="B2144" s="226"/>
      <c r="C2144" s="226"/>
      <c r="D2144" s="136">
        <v>42860</v>
      </c>
      <c r="E2144" s="136">
        <v>42912</v>
      </c>
      <c r="F2144" s="136">
        <v>42912</v>
      </c>
      <c r="G2144" s="25">
        <f t="shared" si="115"/>
        <v>52</v>
      </c>
      <c r="H2144" s="373">
        <v>7884.2</v>
      </c>
      <c r="I2144" s="121">
        <f t="shared" si="116"/>
        <v>409978.4</v>
      </c>
      <c r="J2144" s="16"/>
    </row>
    <row r="2145" spans="1:10">
      <c r="A2145" s="23">
        <f>A2144+1</f>
        <v>2101</v>
      </c>
      <c r="B2145" s="226"/>
      <c r="C2145" s="226"/>
      <c r="D2145" s="136">
        <v>42860</v>
      </c>
      <c r="E2145" s="136">
        <v>42912</v>
      </c>
      <c r="F2145" s="136">
        <v>42912</v>
      </c>
      <c r="G2145" s="25">
        <f t="shared" si="115"/>
        <v>52</v>
      </c>
      <c r="H2145" s="373">
        <v>8103.76</v>
      </c>
      <c r="I2145" s="121">
        <f t="shared" si="116"/>
        <v>421395.52</v>
      </c>
      <c r="J2145" s="16"/>
    </row>
    <row r="2146" spans="1:10">
      <c r="A2146" s="23">
        <f t="shared" si="117"/>
        <v>2102</v>
      </c>
      <c r="B2146" s="226"/>
      <c r="C2146" s="226"/>
      <c r="D2146" s="136">
        <v>42860</v>
      </c>
      <c r="E2146" s="136">
        <v>42912</v>
      </c>
      <c r="F2146" s="136">
        <v>42912</v>
      </c>
      <c r="G2146" s="25">
        <f t="shared" si="115"/>
        <v>52</v>
      </c>
      <c r="H2146" s="373">
        <v>8003.96</v>
      </c>
      <c r="I2146" s="121">
        <f t="shared" si="116"/>
        <v>416205.92</v>
      </c>
      <c r="J2146" s="16"/>
    </row>
    <row r="2147" spans="1:10">
      <c r="A2147" s="23">
        <f t="shared" si="117"/>
        <v>2103</v>
      </c>
      <c r="B2147" s="226"/>
      <c r="C2147" s="226"/>
      <c r="D2147" s="136">
        <v>42860</v>
      </c>
      <c r="E2147" s="136">
        <v>42912</v>
      </c>
      <c r="F2147" s="136">
        <v>42912</v>
      </c>
      <c r="G2147" s="25">
        <f t="shared" si="115"/>
        <v>52</v>
      </c>
      <c r="H2147" s="373">
        <v>8003.96</v>
      </c>
      <c r="I2147" s="121">
        <f t="shared" si="116"/>
        <v>416205.92</v>
      </c>
      <c r="J2147" s="16"/>
    </row>
    <row r="2148" spans="1:10">
      <c r="A2148" s="23">
        <f t="shared" si="117"/>
        <v>2104</v>
      </c>
      <c r="B2148" s="226"/>
      <c r="C2148" s="226"/>
      <c r="D2148" s="136">
        <v>42860</v>
      </c>
      <c r="E2148" s="136">
        <v>42912</v>
      </c>
      <c r="F2148" s="136">
        <v>42912</v>
      </c>
      <c r="G2148" s="25">
        <f t="shared" si="115"/>
        <v>52</v>
      </c>
      <c r="H2148" s="373">
        <v>7974.02</v>
      </c>
      <c r="I2148" s="121">
        <f t="shared" si="116"/>
        <v>414649.04</v>
      </c>
      <c r="J2148" s="16"/>
    </row>
    <row r="2149" spans="1:10">
      <c r="A2149" s="23">
        <f t="shared" si="117"/>
        <v>2105</v>
      </c>
      <c r="B2149" s="226"/>
      <c r="C2149" s="226"/>
      <c r="D2149" s="136">
        <v>42862</v>
      </c>
      <c r="E2149" s="136">
        <v>42912</v>
      </c>
      <c r="F2149" s="136">
        <v>42912</v>
      </c>
      <c r="G2149" s="25">
        <f t="shared" si="115"/>
        <v>50</v>
      </c>
      <c r="H2149" s="373">
        <v>7076.94</v>
      </c>
      <c r="I2149" s="121">
        <f t="shared" si="116"/>
        <v>353847</v>
      </c>
      <c r="J2149" s="16"/>
    </row>
    <row r="2150" spans="1:10">
      <c r="A2150" s="23">
        <f t="shared" si="117"/>
        <v>2106</v>
      </c>
      <c r="B2150" s="226"/>
      <c r="C2150" s="226"/>
      <c r="D2150" s="136">
        <v>42862</v>
      </c>
      <c r="E2150" s="136">
        <v>42912</v>
      </c>
      <c r="F2150" s="136">
        <v>42912</v>
      </c>
      <c r="G2150" s="25">
        <f t="shared" si="115"/>
        <v>50</v>
      </c>
      <c r="H2150" s="373">
        <v>6929.24</v>
      </c>
      <c r="I2150" s="121">
        <f t="shared" si="116"/>
        <v>346462</v>
      </c>
      <c r="J2150" s="16"/>
    </row>
    <row r="2151" spans="1:10">
      <c r="A2151" s="23">
        <f t="shared" si="117"/>
        <v>2107</v>
      </c>
      <c r="B2151" s="226"/>
      <c r="C2151" s="226"/>
      <c r="D2151" s="136">
        <v>42862</v>
      </c>
      <c r="E2151" s="136">
        <v>42912</v>
      </c>
      <c r="F2151" s="136">
        <v>42912</v>
      </c>
      <c r="G2151" s="25">
        <f t="shared" si="115"/>
        <v>50</v>
      </c>
      <c r="H2151" s="373">
        <v>6532.56</v>
      </c>
      <c r="I2151" s="121">
        <f t="shared" si="116"/>
        <v>326628</v>
      </c>
      <c r="J2151" s="16"/>
    </row>
    <row r="2152" spans="1:10">
      <c r="A2152" s="23">
        <f t="shared" si="117"/>
        <v>2108</v>
      </c>
      <c r="B2152" s="226"/>
      <c r="C2152" s="226"/>
      <c r="D2152" s="136">
        <v>42862</v>
      </c>
      <c r="E2152" s="136">
        <v>42912</v>
      </c>
      <c r="F2152" s="136">
        <v>42912</v>
      </c>
      <c r="G2152" s="25">
        <f t="shared" si="115"/>
        <v>50</v>
      </c>
      <c r="H2152" s="373">
        <v>6680.26</v>
      </c>
      <c r="I2152" s="121">
        <f t="shared" si="116"/>
        <v>334013</v>
      </c>
      <c r="J2152" s="16"/>
    </row>
    <row r="2153" spans="1:10">
      <c r="A2153" s="23">
        <f t="shared" si="117"/>
        <v>2109</v>
      </c>
      <c r="B2153" s="226"/>
      <c r="C2153" s="226"/>
      <c r="D2153" s="136">
        <v>42862</v>
      </c>
      <c r="E2153" s="136">
        <v>42912</v>
      </c>
      <c r="F2153" s="136">
        <v>42912</v>
      </c>
      <c r="G2153" s="25">
        <f t="shared" si="115"/>
        <v>50</v>
      </c>
      <c r="H2153" s="373">
        <v>7000.98</v>
      </c>
      <c r="I2153" s="121">
        <f t="shared" si="116"/>
        <v>350049</v>
      </c>
      <c r="J2153" s="16"/>
    </row>
    <row r="2154" spans="1:10">
      <c r="A2154" s="23">
        <f t="shared" si="117"/>
        <v>2110</v>
      </c>
      <c r="B2154" s="226"/>
      <c r="C2154" s="226"/>
      <c r="D2154" s="136">
        <v>42862</v>
      </c>
      <c r="E2154" s="136">
        <v>42912</v>
      </c>
      <c r="F2154" s="136">
        <v>42912</v>
      </c>
      <c r="G2154" s="25">
        <f t="shared" si="115"/>
        <v>50</v>
      </c>
      <c r="H2154" s="373">
        <v>7000.98</v>
      </c>
      <c r="I2154" s="121">
        <f t="shared" si="116"/>
        <v>350049</v>
      </c>
      <c r="J2154" s="16"/>
    </row>
    <row r="2155" spans="1:10">
      <c r="A2155" s="23">
        <f t="shared" si="117"/>
        <v>2111</v>
      </c>
      <c r="B2155" s="226"/>
      <c r="C2155" s="226"/>
      <c r="D2155" s="136">
        <v>42862</v>
      </c>
      <c r="E2155" s="136">
        <v>42912</v>
      </c>
      <c r="F2155" s="136">
        <v>42912</v>
      </c>
      <c r="G2155" s="25">
        <f t="shared" si="115"/>
        <v>50</v>
      </c>
      <c r="H2155" s="373">
        <v>6536.78</v>
      </c>
      <c r="I2155" s="121">
        <f t="shared" si="116"/>
        <v>326839</v>
      </c>
      <c r="J2155" s="16"/>
    </row>
    <row r="2156" spans="1:10">
      <c r="A2156" s="23">
        <f t="shared" si="117"/>
        <v>2112</v>
      </c>
      <c r="B2156" s="226"/>
      <c r="C2156" s="226"/>
      <c r="D2156" s="136">
        <v>42862</v>
      </c>
      <c r="E2156" s="136">
        <v>42912</v>
      </c>
      <c r="F2156" s="136">
        <v>42912</v>
      </c>
      <c r="G2156" s="25">
        <f t="shared" si="115"/>
        <v>50</v>
      </c>
      <c r="H2156" s="373">
        <v>7076.94</v>
      </c>
      <c r="I2156" s="121">
        <f t="shared" si="116"/>
        <v>353847</v>
      </c>
      <c r="J2156" s="16"/>
    </row>
    <row r="2157" spans="1:10">
      <c r="A2157" s="23">
        <f t="shared" si="117"/>
        <v>2113</v>
      </c>
      <c r="B2157" s="226"/>
      <c r="C2157" s="226"/>
      <c r="D2157" s="136">
        <v>42862</v>
      </c>
      <c r="E2157" s="136">
        <v>42912</v>
      </c>
      <c r="F2157" s="136">
        <v>42912</v>
      </c>
      <c r="G2157" s="25">
        <f t="shared" si="115"/>
        <v>50</v>
      </c>
      <c r="H2157" s="373">
        <v>4177.8</v>
      </c>
      <c r="I2157" s="121">
        <f t="shared" si="116"/>
        <v>208890</v>
      </c>
      <c r="J2157" s="16"/>
    </row>
    <row r="2158" spans="1:10">
      <c r="A2158" s="23">
        <f t="shared" si="117"/>
        <v>2114</v>
      </c>
      <c r="B2158" s="226"/>
      <c r="C2158" s="226"/>
      <c r="D2158" s="136">
        <v>42862</v>
      </c>
      <c r="E2158" s="136">
        <v>42912</v>
      </c>
      <c r="F2158" s="136">
        <v>42912</v>
      </c>
      <c r="G2158" s="25">
        <f t="shared" si="115"/>
        <v>50</v>
      </c>
      <c r="H2158" s="373">
        <v>7085.38</v>
      </c>
      <c r="I2158" s="121">
        <f t="shared" si="116"/>
        <v>354269</v>
      </c>
      <c r="J2158" s="16"/>
    </row>
    <row r="2159" spans="1:10">
      <c r="A2159" s="23">
        <f t="shared" si="117"/>
        <v>2115</v>
      </c>
      <c r="B2159" s="226"/>
      <c r="C2159" s="226"/>
      <c r="D2159" s="136">
        <v>42862</v>
      </c>
      <c r="E2159" s="136">
        <v>42912</v>
      </c>
      <c r="F2159" s="136">
        <v>42912</v>
      </c>
      <c r="G2159" s="25">
        <f t="shared" si="115"/>
        <v>50</v>
      </c>
      <c r="H2159" s="373">
        <v>3168.59</v>
      </c>
      <c r="I2159" s="121">
        <f t="shared" si="116"/>
        <v>158429.5</v>
      </c>
      <c r="J2159" s="16"/>
    </row>
    <row r="2160" spans="1:10">
      <c r="A2160" s="23">
        <f t="shared" si="117"/>
        <v>2116</v>
      </c>
      <c r="B2160" s="226"/>
      <c r="C2160" s="226"/>
      <c r="D2160" s="136">
        <v>42863</v>
      </c>
      <c r="E2160" s="136">
        <v>42912</v>
      </c>
      <c r="F2160" s="136">
        <v>42912</v>
      </c>
      <c r="G2160" s="25">
        <f t="shared" si="115"/>
        <v>49</v>
      </c>
      <c r="H2160" s="373">
        <v>16410.66</v>
      </c>
      <c r="I2160" s="121">
        <f t="shared" si="116"/>
        <v>804122.34</v>
      </c>
      <c r="J2160" s="16"/>
    </row>
    <row r="2161" spans="1:10">
      <c r="A2161" s="23">
        <f t="shared" si="117"/>
        <v>2117</v>
      </c>
      <c r="B2161" s="226"/>
      <c r="C2161" s="226"/>
      <c r="D2161" s="136">
        <v>42863</v>
      </c>
      <c r="E2161" s="136">
        <v>42912</v>
      </c>
      <c r="F2161" s="136">
        <v>42912</v>
      </c>
      <c r="G2161" s="25">
        <f t="shared" si="115"/>
        <v>49</v>
      </c>
      <c r="H2161" s="373">
        <v>15491.02</v>
      </c>
      <c r="I2161" s="121">
        <f t="shared" si="116"/>
        <v>759059.98</v>
      </c>
      <c r="J2161" s="16"/>
    </row>
    <row r="2162" spans="1:10">
      <c r="A2162" s="23">
        <f t="shared" si="117"/>
        <v>2118</v>
      </c>
      <c r="B2162" s="226"/>
      <c r="C2162" s="226"/>
      <c r="D2162" s="136">
        <v>42863</v>
      </c>
      <c r="E2162" s="136">
        <v>42912</v>
      </c>
      <c r="F2162" s="136">
        <v>42912</v>
      </c>
      <c r="G2162" s="25">
        <f t="shared" si="115"/>
        <v>49</v>
      </c>
      <c r="H2162" s="373">
        <v>14952.57</v>
      </c>
      <c r="I2162" s="121">
        <f t="shared" si="116"/>
        <v>732675.93</v>
      </c>
      <c r="J2162" s="16"/>
    </row>
    <row r="2163" spans="1:10">
      <c r="A2163" s="23">
        <f t="shared" si="117"/>
        <v>2119</v>
      </c>
      <c r="B2163" s="226"/>
      <c r="C2163" s="226"/>
      <c r="D2163" s="136">
        <v>42864</v>
      </c>
      <c r="E2163" s="136">
        <v>42912</v>
      </c>
      <c r="F2163" s="136">
        <v>42912</v>
      </c>
      <c r="G2163" s="25">
        <f t="shared" si="115"/>
        <v>48</v>
      </c>
      <c r="H2163" s="373">
        <v>6180.5</v>
      </c>
      <c r="I2163" s="121">
        <f t="shared" si="116"/>
        <v>296664</v>
      </c>
      <c r="J2163" s="16"/>
    </row>
    <row r="2164" spans="1:10">
      <c r="A2164" s="23">
        <f t="shared" si="117"/>
        <v>2120</v>
      </c>
      <c r="B2164" s="226"/>
      <c r="C2164" s="226"/>
      <c r="D2164" s="136">
        <v>42864</v>
      </c>
      <c r="E2164" s="136">
        <v>42912</v>
      </c>
      <c r="F2164" s="136">
        <v>42912</v>
      </c>
      <c r="G2164" s="25">
        <f t="shared" si="115"/>
        <v>48</v>
      </c>
      <c r="H2164" s="373">
        <v>6173.75</v>
      </c>
      <c r="I2164" s="121">
        <f t="shared" si="116"/>
        <v>296340</v>
      </c>
      <c r="J2164" s="16"/>
    </row>
    <row r="2165" spans="1:10">
      <c r="A2165" s="23">
        <f t="shared" si="117"/>
        <v>2121</v>
      </c>
      <c r="B2165" s="226"/>
      <c r="C2165" s="226"/>
      <c r="D2165" s="136">
        <v>42864</v>
      </c>
      <c r="E2165" s="136">
        <v>42912</v>
      </c>
      <c r="F2165" s="136">
        <v>42912</v>
      </c>
      <c r="G2165" s="25">
        <f t="shared" si="115"/>
        <v>48</v>
      </c>
      <c r="H2165" s="373">
        <v>6177.72</v>
      </c>
      <c r="I2165" s="121">
        <f t="shared" si="116"/>
        <v>296530.56</v>
      </c>
      <c r="J2165" s="16"/>
    </row>
    <row r="2166" spans="1:10">
      <c r="A2166" s="23">
        <f t="shared" si="117"/>
        <v>2122</v>
      </c>
      <c r="B2166" s="226"/>
      <c r="C2166" s="226"/>
      <c r="D2166" s="136">
        <v>42864</v>
      </c>
      <c r="E2166" s="136">
        <v>42912</v>
      </c>
      <c r="F2166" s="136">
        <v>42912</v>
      </c>
      <c r="G2166" s="25">
        <f t="shared" si="115"/>
        <v>48</v>
      </c>
      <c r="H2166" s="373">
        <v>6178.51</v>
      </c>
      <c r="I2166" s="121">
        <f t="shared" si="116"/>
        <v>296568.48</v>
      </c>
      <c r="J2166" s="16"/>
    </row>
    <row r="2167" spans="1:10">
      <c r="A2167" s="23">
        <f t="shared" si="117"/>
        <v>2123</v>
      </c>
      <c r="B2167" s="226"/>
      <c r="C2167" s="226"/>
      <c r="D2167" s="136">
        <v>42864</v>
      </c>
      <c r="E2167" s="136">
        <v>42912</v>
      </c>
      <c r="F2167" s="136">
        <v>42912</v>
      </c>
      <c r="G2167" s="25">
        <f t="shared" si="115"/>
        <v>48</v>
      </c>
      <c r="H2167" s="373">
        <v>15814.08</v>
      </c>
      <c r="I2167" s="121">
        <f t="shared" si="116"/>
        <v>759075.83999999997</v>
      </c>
      <c r="J2167" s="16"/>
    </row>
    <row r="2168" spans="1:10">
      <c r="A2168" s="23">
        <f t="shared" si="117"/>
        <v>2124</v>
      </c>
      <c r="B2168" s="226"/>
      <c r="C2168" s="226"/>
      <c r="D2168" s="136">
        <v>42864</v>
      </c>
      <c r="E2168" s="136">
        <v>42912</v>
      </c>
      <c r="F2168" s="136">
        <v>42912</v>
      </c>
      <c r="G2168" s="25">
        <f t="shared" si="115"/>
        <v>48</v>
      </c>
      <c r="H2168" s="373">
        <v>15145.08</v>
      </c>
      <c r="I2168" s="121">
        <f t="shared" si="116"/>
        <v>726963.84</v>
      </c>
      <c r="J2168" s="16"/>
    </row>
    <row r="2169" spans="1:10">
      <c r="A2169" s="23">
        <f t="shared" si="117"/>
        <v>2125</v>
      </c>
      <c r="B2169" s="226"/>
      <c r="C2169" s="226"/>
      <c r="D2169" s="136">
        <v>42864</v>
      </c>
      <c r="E2169" s="136">
        <v>42912</v>
      </c>
      <c r="F2169" s="136">
        <v>42912</v>
      </c>
      <c r="G2169" s="25">
        <f t="shared" si="115"/>
        <v>48</v>
      </c>
      <c r="H2169" s="373">
        <v>15769.29</v>
      </c>
      <c r="I2169" s="121">
        <f t="shared" si="116"/>
        <v>756925.92</v>
      </c>
      <c r="J2169" s="16"/>
    </row>
    <row r="2170" spans="1:10">
      <c r="A2170" s="23">
        <f t="shared" si="117"/>
        <v>2126</v>
      </c>
      <c r="B2170" s="226"/>
      <c r="C2170" s="226"/>
      <c r="D2170" s="136">
        <v>42864</v>
      </c>
      <c r="E2170" s="136">
        <v>42912</v>
      </c>
      <c r="F2170" s="136">
        <v>42912</v>
      </c>
      <c r="G2170" s="25">
        <f t="shared" si="115"/>
        <v>48</v>
      </c>
      <c r="H2170" s="373">
        <v>15434.31</v>
      </c>
      <c r="I2170" s="121">
        <f t="shared" si="116"/>
        <v>740846.88</v>
      </c>
      <c r="J2170" s="16"/>
    </row>
    <row r="2171" spans="1:10">
      <c r="A2171" s="23">
        <f t="shared" si="117"/>
        <v>2127</v>
      </c>
      <c r="B2171" s="226"/>
      <c r="C2171" s="226"/>
      <c r="D2171" s="136">
        <v>42864</v>
      </c>
      <c r="E2171" s="136">
        <v>42912</v>
      </c>
      <c r="F2171" s="136">
        <v>42912</v>
      </c>
      <c r="G2171" s="25">
        <f t="shared" si="115"/>
        <v>48</v>
      </c>
      <c r="H2171" s="373">
        <v>15119.35</v>
      </c>
      <c r="I2171" s="121">
        <f t="shared" si="116"/>
        <v>725728.8</v>
      </c>
      <c r="J2171" s="16"/>
    </row>
    <row r="2172" spans="1:10">
      <c r="A2172" s="23">
        <f t="shared" si="117"/>
        <v>2128</v>
      </c>
      <c r="B2172" s="226"/>
      <c r="C2172" s="226"/>
      <c r="D2172" s="136">
        <v>42864</v>
      </c>
      <c r="E2172" s="136">
        <v>42912</v>
      </c>
      <c r="F2172" s="136">
        <v>42912</v>
      </c>
      <c r="G2172" s="25">
        <f t="shared" si="115"/>
        <v>48</v>
      </c>
      <c r="H2172" s="373">
        <v>15137.45</v>
      </c>
      <c r="I2172" s="121">
        <f t="shared" si="116"/>
        <v>726597.6</v>
      </c>
      <c r="J2172" s="16"/>
    </row>
    <row r="2173" spans="1:10">
      <c r="A2173" s="23">
        <f t="shared" si="117"/>
        <v>2129</v>
      </c>
      <c r="B2173" s="226"/>
      <c r="C2173" s="226"/>
      <c r="D2173" s="136">
        <v>42864</v>
      </c>
      <c r="E2173" s="136">
        <v>42912</v>
      </c>
      <c r="F2173" s="136">
        <v>42912</v>
      </c>
      <c r="G2173" s="25">
        <f t="shared" si="115"/>
        <v>48</v>
      </c>
      <c r="H2173" s="373">
        <v>5199.2</v>
      </c>
      <c r="I2173" s="121">
        <f t="shared" si="116"/>
        <v>249561.60000000001</v>
      </c>
      <c r="J2173" s="16"/>
    </row>
    <row r="2174" spans="1:10">
      <c r="A2174" s="23">
        <f t="shared" si="117"/>
        <v>2130</v>
      </c>
      <c r="B2174" s="226"/>
      <c r="C2174" s="226"/>
      <c r="D2174" s="136">
        <v>42864</v>
      </c>
      <c r="E2174" s="136">
        <v>42912</v>
      </c>
      <c r="F2174" s="136">
        <v>42912</v>
      </c>
      <c r="G2174" s="25">
        <f t="shared" si="115"/>
        <v>48</v>
      </c>
      <c r="H2174" s="373">
        <v>5192.5</v>
      </c>
      <c r="I2174" s="121">
        <f t="shared" si="116"/>
        <v>249240</v>
      </c>
      <c r="J2174" s="16"/>
    </row>
    <row r="2175" spans="1:10">
      <c r="A2175" s="23">
        <f t="shared" si="117"/>
        <v>2131</v>
      </c>
      <c r="B2175" s="226"/>
      <c r="C2175" s="226"/>
      <c r="D2175" s="136">
        <v>42864</v>
      </c>
      <c r="E2175" s="136">
        <v>42912</v>
      </c>
      <c r="F2175" s="136">
        <v>42912</v>
      </c>
      <c r="G2175" s="25">
        <f t="shared" si="115"/>
        <v>48</v>
      </c>
      <c r="H2175" s="373">
        <v>5195.8500000000004</v>
      </c>
      <c r="I2175" s="121">
        <f t="shared" si="116"/>
        <v>249400.8</v>
      </c>
      <c r="J2175" s="16"/>
    </row>
    <row r="2176" spans="1:10">
      <c r="A2176" s="23">
        <f t="shared" si="117"/>
        <v>2132</v>
      </c>
      <c r="B2176" s="226"/>
      <c r="C2176" s="226"/>
      <c r="D2176" s="136">
        <v>42864</v>
      </c>
      <c r="E2176" s="136">
        <v>42912</v>
      </c>
      <c r="F2176" s="136">
        <v>42912</v>
      </c>
      <c r="G2176" s="25">
        <f t="shared" si="115"/>
        <v>48</v>
      </c>
      <c r="H2176" s="373">
        <v>5205.9000000000005</v>
      </c>
      <c r="I2176" s="121">
        <f t="shared" si="116"/>
        <v>249883.2</v>
      </c>
      <c r="J2176" s="16"/>
    </row>
    <row r="2177" spans="1:10">
      <c r="A2177" s="23">
        <f t="shared" si="117"/>
        <v>2133</v>
      </c>
      <c r="B2177" s="226"/>
      <c r="C2177" s="226"/>
      <c r="D2177" s="136">
        <v>42864</v>
      </c>
      <c r="E2177" s="136">
        <v>42912</v>
      </c>
      <c r="F2177" s="136">
        <v>42912</v>
      </c>
      <c r="G2177" s="25">
        <f t="shared" si="115"/>
        <v>48</v>
      </c>
      <c r="H2177" s="373">
        <v>6620.89</v>
      </c>
      <c r="I2177" s="121">
        <f t="shared" si="116"/>
        <v>317802.71999999997</v>
      </c>
      <c r="J2177" s="16"/>
    </row>
    <row r="2178" spans="1:10">
      <c r="A2178" s="23">
        <f t="shared" si="117"/>
        <v>2134</v>
      </c>
      <c r="B2178" s="226"/>
      <c r="C2178" s="226"/>
      <c r="D2178" s="136">
        <v>42864</v>
      </c>
      <c r="E2178" s="136">
        <v>42912</v>
      </c>
      <c r="F2178" s="136">
        <v>42912</v>
      </c>
      <c r="G2178" s="25">
        <f t="shared" si="115"/>
        <v>48</v>
      </c>
      <c r="H2178" s="373">
        <v>6876.52</v>
      </c>
      <c r="I2178" s="121">
        <f t="shared" si="116"/>
        <v>330072.96000000002</v>
      </c>
      <c r="J2178" s="16"/>
    </row>
    <row r="2179" spans="1:10">
      <c r="A2179" s="23">
        <f t="shared" si="117"/>
        <v>2135</v>
      </c>
      <c r="B2179" s="226"/>
      <c r="C2179" s="226"/>
      <c r="D2179" s="136">
        <v>42864</v>
      </c>
      <c r="E2179" s="136">
        <v>42912</v>
      </c>
      <c r="F2179" s="136">
        <v>42912</v>
      </c>
      <c r="G2179" s="25">
        <f t="shared" si="115"/>
        <v>48</v>
      </c>
      <c r="H2179" s="373">
        <v>6387.35</v>
      </c>
      <c r="I2179" s="121">
        <f t="shared" si="116"/>
        <v>306592.8</v>
      </c>
      <c r="J2179" s="16"/>
    </row>
    <row r="2180" spans="1:10">
      <c r="A2180" s="23">
        <f t="shared" si="117"/>
        <v>2136</v>
      </c>
      <c r="B2180" s="226"/>
      <c r="C2180" s="226"/>
      <c r="D2180" s="136">
        <v>42864</v>
      </c>
      <c r="E2180" s="136">
        <v>42912</v>
      </c>
      <c r="F2180" s="136">
        <v>42912</v>
      </c>
      <c r="G2180" s="25">
        <f t="shared" si="115"/>
        <v>48</v>
      </c>
      <c r="H2180" s="373">
        <v>6404.53</v>
      </c>
      <c r="I2180" s="121">
        <f t="shared" si="116"/>
        <v>307417.44</v>
      </c>
      <c r="J2180" s="16"/>
    </row>
    <row r="2181" spans="1:10">
      <c r="A2181" s="23">
        <f t="shared" si="117"/>
        <v>2137</v>
      </c>
      <c r="B2181" s="226"/>
      <c r="C2181" s="226"/>
      <c r="D2181" s="136">
        <v>42864</v>
      </c>
      <c r="E2181" s="136">
        <v>42912</v>
      </c>
      <c r="F2181" s="136">
        <v>42912</v>
      </c>
      <c r="G2181" s="25">
        <f t="shared" si="115"/>
        <v>48</v>
      </c>
      <c r="H2181" s="373">
        <v>7007.81</v>
      </c>
      <c r="I2181" s="121">
        <f t="shared" si="116"/>
        <v>336374.88</v>
      </c>
      <c r="J2181" s="16"/>
    </row>
    <row r="2182" spans="1:10">
      <c r="A2182" s="23">
        <f t="shared" si="117"/>
        <v>2138</v>
      </c>
      <c r="B2182" s="226"/>
      <c r="C2182" s="226"/>
      <c r="D2182" s="136">
        <v>42864</v>
      </c>
      <c r="E2182" s="136">
        <v>42912</v>
      </c>
      <c r="F2182" s="136">
        <v>42912</v>
      </c>
      <c r="G2182" s="25">
        <f t="shared" si="115"/>
        <v>48</v>
      </c>
      <c r="H2182" s="373">
        <v>6456.47</v>
      </c>
      <c r="I2182" s="121">
        <f t="shared" si="116"/>
        <v>309910.56</v>
      </c>
      <c r="J2182" s="16"/>
    </row>
    <row r="2183" spans="1:10">
      <c r="A2183" s="23">
        <f t="shared" si="117"/>
        <v>2139</v>
      </c>
      <c r="B2183" s="226"/>
      <c r="C2183" s="226"/>
      <c r="D2183" s="136">
        <v>42864</v>
      </c>
      <c r="E2183" s="136">
        <v>42912</v>
      </c>
      <c r="F2183" s="136">
        <v>42912</v>
      </c>
      <c r="G2183" s="25">
        <f t="shared" si="115"/>
        <v>48</v>
      </c>
      <c r="H2183" s="373">
        <v>6497.37</v>
      </c>
      <c r="I2183" s="121">
        <f t="shared" si="116"/>
        <v>311873.76</v>
      </c>
      <c r="J2183" s="16"/>
    </row>
    <row r="2184" spans="1:10">
      <c r="A2184" s="23">
        <f t="shared" si="117"/>
        <v>2140</v>
      </c>
      <c r="B2184" s="226"/>
      <c r="C2184" s="226"/>
      <c r="D2184" s="136">
        <v>42864</v>
      </c>
      <c r="E2184" s="136">
        <v>42912</v>
      </c>
      <c r="F2184" s="136">
        <v>42912</v>
      </c>
      <c r="G2184" s="25">
        <f t="shared" si="115"/>
        <v>48</v>
      </c>
      <c r="H2184" s="373">
        <v>6929.28</v>
      </c>
      <c r="I2184" s="121">
        <f t="shared" si="116"/>
        <v>332605.44</v>
      </c>
      <c r="J2184" s="16"/>
    </row>
    <row r="2185" spans="1:10">
      <c r="A2185" s="23">
        <f t="shared" si="117"/>
        <v>2141</v>
      </c>
      <c r="B2185" s="226"/>
      <c r="C2185" s="226"/>
      <c r="D2185" s="136">
        <v>42864</v>
      </c>
      <c r="E2185" s="136">
        <v>42912</v>
      </c>
      <c r="F2185" s="136">
        <v>42912</v>
      </c>
      <c r="G2185" s="25">
        <f t="shared" si="115"/>
        <v>48</v>
      </c>
      <c r="H2185" s="373">
        <v>6699.83</v>
      </c>
      <c r="I2185" s="121">
        <f t="shared" si="116"/>
        <v>321591.84000000003</v>
      </c>
      <c r="J2185" s="16"/>
    </row>
    <row r="2186" spans="1:10">
      <c r="A2186" s="23">
        <f t="shared" si="117"/>
        <v>2142</v>
      </c>
      <c r="B2186" s="226"/>
      <c r="C2186" s="226"/>
      <c r="D2186" s="136">
        <v>42864</v>
      </c>
      <c r="E2186" s="136">
        <v>42912</v>
      </c>
      <c r="F2186" s="136">
        <v>42912</v>
      </c>
      <c r="G2186" s="25">
        <f t="shared" si="115"/>
        <v>48</v>
      </c>
      <c r="H2186" s="373">
        <v>6648.7</v>
      </c>
      <c r="I2186" s="121">
        <f t="shared" si="116"/>
        <v>319137.59999999998</v>
      </c>
      <c r="J2186" s="16"/>
    </row>
    <row r="2187" spans="1:10">
      <c r="A2187" s="23">
        <f t="shared" si="117"/>
        <v>2143</v>
      </c>
      <c r="B2187" s="226"/>
      <c r="C2187" s="226"/>
      <c r="D2187" s="136">
        <v>42864</v>
      </c>
      <c r="E2187" s="136">
        <v>42912</v>
      </c>
      <c r="F2187" s="136">
        <v>42912</v>
      </c>
      <c r="G2187" s="25">
        <f t="shared" si="115"/>
        <v>48</v>
      </c>
      <c r="H2187" s="373">
        <v>6468.74</v>
      </c>
      <c r="I2187" s="121">
        <f t="shared" si="116"/>
        <v>310499.52</v>
      </c>
      <c r="J2187" s="16"/>
    </row>
    <row r="2188" spans="1:10">
      <c r="A2188" s="23">
        <f t="shared" si="117"/>
        <v>2144</v>
      </c>
      <c r="B2188" s="226"/>
      <c r="C2188" s="226"/>
      <c r="D2188" s="136">
        <v>42864</v>
      </c>
      <c r="E2188" s="136">
        <v>42912</v>
      </c>
      <c r="F2188" s="136">
        <v>42912</v>
      </c>
      <c r="G2188" s="25">
        <f t="shared" si="115"/>
        <v>48</v>
      </c>
      <c r="H2188" s="373">
        <v>8528.19</v>
      </c>
      <c r="I2188" s="121">
        <f t="shared" si="116"/>
        <v>409353.12</v>
      </c>
      <c r="J2188" s="16"/>
    </row>
    <row r="2189" spans="1:10">
      <c r="A2189" s="23">
        <f t="shared" si="117"/>
        <v>2145</v>
      </c>
      <c r="B2189" s="226"/>
      <c r="C2189" s="226"/>
      <c r="D2189" s="136">
        <v>42864</v>
      </c>
      <c r="E2189" s="136">
        <v>42912</v>
      </c>
      <c r="F2189" s="136">
        <v>42912</v>
      </c>
      <c r="G2189" s="25">
        <f t="shared" ref="G2189:G2252" si="118">F2189-D2189</f>
        <v>48</v>
      </c>
      <c r="H2189" s="373">
        <v>8537.65</v>
      </c>
      <c r="I2189" s="121">
        <f t="shared" ref="I2189:I2252" si="119">ROUND(G2189*H2189,2)</f>
        <v>409807.2</v>
      </c>
      <c r="J2189" s="16"/>
    </row>
    <row r="2190" spans="1:10">
      <c r="A2190" s="23">
        <f t="shared" ref="A2190:A2253" si="120">A2189+1</f>
        <v>2146</v>
      </c>
      <c r="B2190" s="226"/>
      <c r="C2190" s="226"/>
      <c r="D2190" s="136">
        <v>42864</v>
      </c>
      <c r="E2190" s="136">
        <v>42912</v>
      </c>
      <c r="F2190" s="136">
        <v>42912</v>
      </c>
      <c r="G2190" s="25">
        <f t="shared" si="118"/>
        <v>48</v>
      </c>
      <c r="H2190" s="373">
        <v>7549.08</v>
      </c>
      <c r="I2190" s="121">
        <f t="shared" si="119"/>
        <v>362355.84</v>
      </c>
      <c r="J2190" s="16"/>
    </row>
    <row r="2191" spans="1:10">
      <c r="A2191" s="23">
        <f t="shared" si="120"/>
        <v>2147</v>
      </c>
      <c r="B2191" s="226"/>
      <c r="C2191" s="226"/>
      <c r="D2191" s="136">
        <v>42864</v>
      </c>
      <c r="E2191" s="136">
        <v>42912</v>
      </c>
      <c r="F2191" s="136">
        <v>42912</v>
      </c>
      <c r="G2191" s="25">
        <f t="shared" si="118"/>
        <v>48</v>
      </c>
      <c r="H2191" s="373">
        <v>7934.1</v>
      </c>
      <c r="I2191" s="121">
        <f t="shared" si="119"/>
        <v>380836.8</v>
      </c>
      <c r="J2191" s="16"/>
    </row>
    <row r="2192" spans="1:10">
      <c r="A2192" s="23">
        <f t="shared" si="120"/>
        <v>2148</v>
      </c>
      <c r="B2192" s="226"/>
      <c r="C2192" s="226"/>
      <c r="D2192" s="136">
        <v>42865</v>
      </c>
      <c r="E2192" s="136">
        <v>42912</v>
      </c>
      <c r="F2192" s="136">
        <v>42912</v>
      </c>
      <c r="G2192" s="25">
        <f t="shared" si="118"/>
        <v>47</v>
      </c>
      <c r="H2192" s="373">
        <v>15718.78</v>
      </c>
      <c r="I2192" s="121">
        <f t="shared" si="119"/>
        <v>738782.66</v>
      </c>
      <c r="J2192" s="16"/>
    </row>
    <row r="2193" spans="1:10">
      <c r="A2193" s="23">
        <f t="shared" si="120"/>
        <v>2149</v>
      </c>
      <c r="B2193" s="226"/>
      <c r="C2193" s="226"/>
      <c r="D2193" s="136">
        <v>42865</v>
      </c>
      <c r="E2193" s="136">
        <v>42912</v>
      </c>
      <c r="F2193" s="136">
        <v>42912</v>
      </c>
      <c r="G2193" s="25">
        <f t="shared" si="118"/>
        <v>47</v>
      </c>
      <c r="H2193" s="373">
        <v>15737.37</v>
      </c>
      <c r="I2193" s="121">
        <f t="shared" si="119"/>
        <v>739656.39</v>
      </c>
      <c r="J2193" s="16"/>
    </row>
    <row r="2194" spans="1:10">
      <c r="A2194" s="23">
        <f t="shared" si="120"/>
        <v>2150</v>
      </c>
      <c r="B2194" s="226"/>
      <c r="C2194" s="226"/>
      <c r="D2194" s="136">
        <v>42865</v>
      </c>
      <c r="E2194" s="136">
        <v>42912</v>
      </c>
      <c r="F2194" s="136">
        <v>42912</v>
      </c>
      <c r="G2194" s="25">
        <f t="shared" si="118"/>
        <v>47</v>
      </c>
      <c r="H2194" s="373">
        <v>15803.79</v>
      </c>
      <c r="I2194" s="121">
        <f t="shared" si="119"/>
        <v>742778.13</v>
      </c>
      <c r="J2194" s="16"/>
    </row>
    <row r="2195" spans="1:10">
      <c r="A2195" s="23">
        <f t="shared" si="120"/>
        <v>2151</v>
      </c>
      <c r="B2195" s="226"/>
      <c r="C2195" s="226"/>
      <c r="D2195" s="136">
        <v>42865</v>
      </c>
      <c r="E2195" s="136">
        <v>42912</v>
      </c>
      <c r="F2195" s="136">
        <v>42912</v>
      </c>
      <c r="G2195" s="25">
        <f t="shared" si="118"/>
        <v>47</v>
      </c>
      <c r="H2195" s="373">
        <v>8655.9</v>
      </c>
      <c r="I2195" s="121">
        <f t="shared" si="119"/>
        <v>406827.3</v>
      </c>
      <c r="J2195" s="16"/>
    </row>
    <row r="2196" spans="1:10">
      <c r="A2196" s="23">
        <f t="shared" si="120"/>
        <v>2152</v>
      </c>
      <c r="B2196" s="226"/>
      <c r="C2196" s="226"/>
      <c r="D2196" s="136">
        <v>42865</v>
      </c>
      <c r="E2196" s="136">
        <v>42912</v>
      </c>
      <c r="F2196" s="136">
        <v>42912</v>
      </c>
      <c r="G2196" s="25">
        <f t="shared" si="118"/>
        <v>47</v>
      </c>
      <c r="H2196" s="373">
        <v>7818.69</v>
      </c>
      <c r="I2196" s="121">
        <f t="shared" si="119"/>
        <v>367478.43</v>
      </c>
      <c r="J2196" s="16"/>
    </row>
    <row r="2197" spans="1:10">
      <c r="A2197" s="23">
        <f t="shared" si="120"/>
        <v>2153</v>
      </c>
      <c r="B2197" s="226"/>
      <c r="C2197" s="226"/>
      <c r="D2197" s="136">
        <v>42866</v>
      </c>
      <c r="E2197" s="136">
        <v>42912</v>
      </c>
      <c r="F2197" s="136">
        <v>42912</v>
      </c>
      <c r="G2197" s="25">
        <f t="shared" si="118"/>
        <v>46</v>
      </c>
      <c r="H2197" s="373">
        <v>6694.31</v>
      </c>
      <c r="I2197" s="121">
        <f t="shared" si="119"/>
        <v>307938.26</v>
      </c>
      <c r="J2197" s="16"/>
    </row>
    <row r="2198" spans="1:10">
      <c r="A2198" s="23">
        <f t="shared" si="120"/>
        <v>2154</v>
      </c>
      <c r="B2198" s="226"/>
      <c r="C2198" s="226"/>
      <c r="D2198" s="136">
        <v>42866</v>
      </c>
      <c r="E2198" s="136">
        <v>42912</v>
      </c>
      <c r="F2198" s="136">
        <v>42912</v>
      </c>
      <c r="G2198" s="25">
        <f t="shared" si="118"/>
        <v>46</v>
      </c>
      <c r="H2198" s="373">
        <v>7482.21</v>
      </c>
      <c r="I2198" s="121">
        <f t="shared" si="119"/>
        <v>344181.66</v>
      </c>
      <c r="J2198" s="16"/>
    </row>
    <row r="2199" spans="1:10">
      <c r="A2199" s="23">
        <f t="shared" si="120"/>
        <v>2155</v>
      </c>
      <c r="B2199" s="226"/>
      <c r="C2199" s="226"/>
      <c r="D2199" s="136">
        <v>42866</v>
      </c>
      <c r="E2199" s="136">
        <v>42912</v>
      </c>
      <c r="F2199" s="136">
        <v>42912</v>
      </c>
      <c r="G2199" s="25">
        <f t="shared" si="118"/>
        <v>46</v>
      </c>
      <c r="H2199" s="373">
        <v>6708.79</v>
      </c>
      <c r="I2199" s="121">
        <f t="shared" si="119"/>
        <v>308604.34000000003</v>
      </c>
      <c r="J2199" s="16"/>
    </row>
    <row r="2200" spans="1:10">
      <c r="A2200" s="23">
        <f t="shared" si="120"/>
        <v>2156</v>
      </c>
      <c r="B2200" s="226"/>
      <c r="C2200" s="226"/>
      <c r="D2200" s="136">
        <v>42866</v>
      </c>
      <c r="E2200" s="136">
        <v>42912</v>
      </c>
      <c r="F2200" s="136">
        <v>42912</v>
      </c>
      <c r="G2200" s="25">
        <f t="shared" si="118"/>
        <v>46</v>
      </c>
      <c r="H2200" s="373">
        <v>6875.9</v>
      </c>
      <c r="I2200" s="121">
        <f t="shared" si="119"/>
        <v>316291.40000000002</v>
      </c>
      <c r="J2200" s="16"/>
    </row>
    <row r="2201" spans="1:10">
      <c r="A2201" s="23">
        <f t="shared" si="120"/>
        <v>2157</v>
      </c>
      <c r="B2201" s="226"/>
      <c r="C2201" s="226"/>
      <c r="D2201" s="136">
        <v>42866</v>
      </c>
      <c r="E2201" s="136">
        <v>42912</v>
      </c>
      <c r="F2201" s="136">
        <v>42912</v>
      </c>
      <c r="G2201" s="25">
        <f t="shared" si="118"/>
        <v>46</v>
      </c>
      <c r="H2201" s="373">
        <v>6708.79</v>
      </c>
      <c r="I2201" s="121">
        <f t="shared" si="119"/>
        <v>308604.34000000003</v>
      </c>
      <c r="J2201" s="16"/>
    </row>
    <row r="2202" spans="1:10">
      <c r="A2202" s="23">
        <f t="shared" si="120"/>
        <v>2158</v>
      </c>
      <c r="B2202" s="226"/>
      <c r="C2202" s="226"/>
      <c r="D2202" s="136">
        <v>42866</v>
      </c>
      <c r="E2202" s="136">
        <v>42912</v>
      </c>
      <c r="F2202" s="136">
        <v>42912</v>
      </c>
      <c r="G2202" s="25">
        <f t="shared" si="118"/>
        <v>46</v>
      </c>
      <c r="H2202" s="373">
        <v>7482.21</v>
      </c>
      <c r="I2202" s="121">
        <f t="shared" si="119"/>
        <v>344181.66</v>
      </c>
      <c r="J2202" s="16"/>
    </row>
    <row r="2203" spans="1:10">
      <c r="A2203" s="23">
        <f t="shared" si="120"/>
        <v>2159</v>
      </c>
      <c r="B2203" s="226"/>
      <c r="C2203" s="226"/>
      <c r="D2203" s="136">
        <v>42866</v>
      </c>
      <c r="E2203" s="136">
        <v>42912</v>
      </c>
      <c r="F2203" s="136">
        <v>42912</v>
      </c>
      <c r="G2203" s="25">
        <f t="shared" si="118"/>
        <v>46</v>
      </c>
      <c r="H2203" s="373">
        <v>7482.21</v>
      </c>
      <c r="I2203" s="121">
        <f t="shared" si="119"/>
        <v>344181.66</v>
      </c>
      <c r="J2203" s="16"/>
    </row>
    <row r="2204" spans="1:10">
      <c r="A2204" s="23">
        <f t="shared" si="120"/>
        <v>2160</v>
      </c>
      <c r="B2204" s="226"/>
      <c r="C2204" s="226"/>
      <c r="D2204" s="136">
        <v>42866</v>
      </c>
      <c r="E2204" s="136">
        <v>42912</v>
      </c>
      <c r="F2204" s="136">
        <v>42912</v>
      </c>
      <c r="G2204" s="25">
        <f t="shared" si="118"/>
        <v>46</v>
      </c>
      <c r="H2204" s="373">
        <v>7786.13</v>
      </c>
      <c r="I2204" s="121">
        <f t="shared" si="119"/>
        <v>358161.98</v>
      </c>
      <c r="J2204" s="16"/>
    </row>
    <row r="2205" spans="1:10">
      <c r="A2205" s="23">
        <f t="shared" si="120"/>
        <v>2161</v>
      </c>
      <c r="B2205" s="226"/>
      <c r="C2205" s="226"/>
      <c r="D2205" s="136">
        <v>42866</v>
      </c>
      <c r="E2205" s="136">
        <v>42912</v>
      </c>
      <c r="F2205" s="136">
        <v>42912</v>
      </c>
      <c r="G2205" s="25">
        <f t="shared" si="118"/>
        <v>46</v>
      </c>
      <c r="H2205" s="373">
        <v>8063.84</v>
      </c>
      <c r="I2205" s="121">
        <f t="shared" si="119"/>
        <v>370936.64</v>
      </c>
      <c r="J2205" s="16"/>
    </row>
    <row r="2206" spans="1:10">
      <c r="A2206" s="23">
        <f t="shared" si="120"/>
        <v>2162</v>
      </c>
      <c r="B2206" s="226"/>
      <c r="C2206" s="226"/>
      <c r="D2206" s="136">
        <v>42866</v>
      </c>
      <c r="E2206" s="136">
        <v>42912</v>
      </c>
      <c r="F2206" s="136">
        <v>42912</v>
      </c>
      <c r="G2206" s="25">
        <f t="shared" si="118"/>
        <v>46</v>
      </c>
      <c r="H2206" s="373">
        <v>7834.3</v>
      </c>
      <c r="I2206" s="121">
        <f t="shared" si="119"/>
        <v>360377.8</v>
      </c>
      <c r="J2206" s="16"/>
    </row>
    <row r="2207" spans="1:10">
      <c r="A2207" s="23">
        <f t="shared" si="120"/>
        <v>2163</v>
      </c>
      <c r="B2207" s="226"/>
      <c r="C2207" s="226"/>
      <c r="D2207" s="136">
        <v>42866</v>
      </c>
      <c r="E2207" s="136">
        <v>42912</v>
      </c>
      <c r="F2207" s="136">
        <v>42912</v>
      </c>
      <c r="G2207" s="25">
        <f t="shared" si="118"/>
        <v>46</v>
      </c>
      <c r="H2207" s="373">
        <v>7964.04</v>
      </c>
      <c r="I2207" s="121">
        <f t="shared" si="119"/>
        <v>366345.84</v>
      </c>
      <c r="J2207" s="16"/>
    </row>
    <row r="2208" spans="1:10">
      <c r="A2208" s="23">
        <f t="shared" si="120"/>
        <v>2164</v>
      </c>
      <c r="B2208" s="226"/>
      <c r="C2208" s="226"/>
      <c r="D2208" s="136">
        <v>42867</v>
      </c>
      <c r="E2208" s="136">
        <v>42912</v>
      </c>
      <c r="F2208" s="136">
        <v>42912</v>
      </c>
      <c r="G2208" s="25">
        <f t="shared" si="118"/>
        <v>45</v>
      </c>
      <c r="H2208" s="373">
        <v>15234.66</v>
      </c>
      <c r="I2208" s="121">
        <f t="shared" si="119"/>
        <v>685559.7</v>
      </c>
      <c r="J2208" s="16"/>
    </row>
    <row r="2209" spans="1:10">
      <c r="A2209" s="23">
        <f t="shared" si="120"/>
        <v>2165</v>
      </c>
      <c r="B2209" s="226"/>
      <c r="C2209" s="226"/>
      <c r="D2209" s="136">
        <v>42867</v>
      </c>
      <c r="E2209" s="136">
        <v>42912</v>
      </c>
      <c r="F2209" s="136">
        <v>42912</v>
      </c>
      <c r="G2209" s="25">
        <f t="shared" si="118"/>
        <v>45</v>
      </c>
      <c r="H2209" s="373">
        <v>6912.92</v>
      </c>
      <c r="I2209" s="121">
        <f t="shared" si="119"/>
        <v>311081.40000000002</v>
      </c>
      <c r="J2209" s="16"/>
    </row>
    <row r="2210" spans="1:10">
      <c r="A2210" s="23">
        <f t="shared" si="120"/>
        <v>2166</v>
      </c>
      <c r="B2210" s="226"/>
      <c r="C2210" s="226"/>
      <c r="D2210" s="136">
        <v>42867</v>
      </c>
      <c r="E2210" s="136">
        <v>42912</v>
      </c>
      <c r="F2210" s="136">
        <v>42912</v>
      </c>
      <c r="G2210" s="25">
        <f t="shared" si="118"/>
        <v>45</v>
      </c>
      <c r="H2210" s="373">
        <v>6870.38</v>
      </c>
      <c r="I2210" s="121">
        <f t="shared" si="119"/>
        <v>309167.09999999998</v>
      </c>
      <c r="J2210" s="16"/>
    </row>
    <row r="2211" spans="1:10">
      <c r="A2211" s="23">
        <f t="shared" si="120"/>
        <v>2167</v>
      </c>
      <c r="B2211" s="226"/>
      <c r="C2211" s="226"/>
      <c r="D2211" s="136">
        <v>42867</v>
      </c>
      <c r="E2211" s="136">
        <v>42912</v>
      </c>
      <c r="F2211" s="136">
        <v>42912</v>
      </c>
      <c r="G2211" s="25">
        <f t="shared" si="118"/>
        <v>45</v>
      </c>
      <c r="H2211" s="373">
        <v>8043.88</v>
      </c>
      <c r="I2211" s="121">
        <f t="shared" si="119"/>
        <v>361974.6</v>
      </c>
      <c r="J2211" s="16"/>
    </row>
    <row r="2212" spans="1:10">
      <c r="A2212" s="23">
        <f t="shared" si="120"/>
        <v>2168</v>
      </c>
      <c r="B2212" s="226"/>
      <c r="C2212" s="226"/>
      <c r="D2212" s="136">
        <v>42867</v>
      </c>
      <c r="E2212" s="136">
        <v>42912</v>
      </c>
      <c r="F2212" s="136">
        <v>42912</v>
      </c>
      <c r="G2212" s="25">
        <f t="shared" si="118"/>
        <v>45</v>
      </c>
      <c r="H2212" s="373">
        <v>8083.8</v>
      </c>
      <c r="I2212" s="121">
        <f t="shared" si="119"/>
        <v>363771</v>
      </c>
      <c r="J2212" s="16"/>
    </row>
    <row r="2213" spans="1:10">
      <c r="A2213" s="23">
        <f t="shared" si="120"/>
        <v>2169</v>
      </c>
      <c r="B2213" s="226"/>
      <c r="C2213" s="226"/>
      <c r="D2213" s="136">
        <v>42867</v>
      </c>
      <c r="E2213" s="136">
        <v>42912</v>
      </c>
      <c r="F2213" s="136">
        <v>42912</v>
      </c>
      <c r="G2213" s="25">
        <f t="shared" si="118"/>
        <v>45</v>
      </c>
      <c r="H2213" s="373">
        <v>8063.84</v>
      </c>
      <c r="I2213" s="121">
        <f t="shared" si="119"/>
        <v>362872.8</v>
      </c>
      <c r="J2213" s="16"/>
    </row>
    <row r="2214" spans="1:10">
      <c r="A2214" s="23">
        <f t="shared" si="120"/>
        <v>2170</v>
      </c>
      <c r="B2214" s="226"/>
      <c r="C2214" s="226"/>
      <c r="D2214" s="136">
        <v>42867</v>
      </c>
      <c r="E2214" s="136">
        <v>42912</v>
      </c>
      <c r="F2214" s="136">
        <v>42912</v>
      </c>
      <c r="G2214" s="25">
        <f t="shared" si="118"/>
        <v>45</v>
      </c>
      <c r="H2214" s="373">
        <v>7964.04</v>
      </c>
      <c r="I2214" s="121">
        <f t="shared" si="119"/>
        <v>358381.8</v>
      </c>
      <c r="J2214" s="16"/>
    </row>
    <row r="2215" spans="1:10">
      <c r="A2215" s="23">
        <f t="shared" si="120"/>
        <v>2171</v>
      </c>
      <c r="B2215" s="226"/>
      <c r="C2215" s="226"/>
      <c r="D2215" s="136">
        <v>42867</v>
      </c>
      <c r="E2215" s="136">
        <v>42912</v>
      </c>
      <c r="F2215" s="136">
        <v>42912</v>
      </c>
      <c r="G2215" s="25">
        <f t="shared" si="118"/>
        <v>45</v>
      </c>
      <c r="H2215" s="373">
        <v>7964.04</v>
      </c>
      <c r="I2215" s="121">
        <f t="shared" si="119"/>
        <v>358381.8</v>
      </c>
      <c r="J2215" s="16"/>
    </row>
    <row r="2216" spans="1:10">
      <c r="A2216" s="23">
        <f t="shared" si="120"/>
        <v>2172</v>
      </c>
      <c r="B2216" s="226"/>
      <c r="C2216" s="226"/>
      <c r="D2216" s="136">
        <v>42867</v>
      </c>
      <c r="E2216" s="136">
        <v>42912</v>
      </c>
      <c r="F2216" s="136">
        <v>42912</v>
      </c>
      <c r="G2216" s="25">
        <f t="shared" si="118"/>
        <v>45</v>
      </c>
      <c r="H2216" s="373">
        <v>7854.26</v>
      </c>
      <c r="I2216" s="121">
        <f t="shared" si="119"/>
        <v>353441.7</v>
      </c>
      <c r="J2216" s="16"/>
    </row>
    <row r="2217" spans="1:10">
      <c r="A2217" s="23">
        <f t="shared" si="120"/>
        <v>2173</v>
      </c>
      <c r="B2217" s="226"/>
      <c r="C2217" s="226"/>
      <c r="D2217" s="136">
        <v>42869</v>
      </c>
      <c r="E2217" s="136">
        <v>42912</v>
      </c>
      <c r="F2217" s="136">
        <v>42912</v>
      </c>
      <c r="G2217" s="25">
        <f t="shared" si="118"/>
        <v>43</v>
      </c>
      <c r="H2217" s="373">
        <v>7136.02</v>
      </c>
      <c r="I2217" s="121">
        <f t="shared" si="119"/>
        <v>306848.86</v>
      </c>
      <c r="J2217" s="16"/>
    </row>
    <row r="2218" spans="1:10">
      <c r="A2218" s="23">
        <f t="shared" si="120"/>
        <v>2174</v>
      </c>
      <c r="B2218" s="226"/>
      <c r="C2218" s="226"/>
      <c r="D2218" s="136">
        <v>42869</v>
      </c>
      <c r="E2218" s="136">
        <v>42912</v>
      </c>
      <c r="F2218" s="136">
        <v>42912</v>
      </c>
      <c r="G2218" s="25">
        <f t="shared" si="118"/>
        <v>43</v>
      </c>
      <c r="H2218" s="373">
        <v>6988.32</v>
      </c>
      <c r="I2218" s="121">
        <f t="shared" si="119"/>
        <v>300497.76</v>
      </c>
      <c r="J2218" s="16"/>
    </row>
    <row r="2219" spans="1:10">
      <c r="A2219" s="23">
        <f t="shared" si="120"/>
        <v>2175</v>
      </c>
      <c r="B2219" s="226"/>
      <c r="C2219" s="226"/>
      <c r="D2219" s="136">
        <v>42869</v>
      </c>
      <c r="E2219" s="136">
        <v>42912</v>
      </c>
      <c r="F2219" s="136">
        <v>42912</v>
      </c>
      <c r="G2219" s="25">
        <f t="shared" si="118"/>
        <v>43</v>
      </c>
      <c r="H2219" s="373">
        <v>7127.58</v>
      </c>
      <c r="I2219" s="121">
        <f t="shared" si="119"/>
        <v>306485.94</v>
      </c>
      <c r="J2219" s="16"/>
    </row>
    <row r="2220" spans="1:10">
      <c r="A2220" s="23">
        <f t="shared" si="120"/>
        <v>2176</v>
      </c>
      <c r="B2220" s="226"/>
      <c r="C2220" s="226"/>
      <c r="D2220" s="136">
        <v>42869</v>
      </c>
      <c r="E2220" s="136">
        <v>42912</v>
      </c>
      <c r="F2220" s="136">
        <v>42912</v>
      </c>
      <c r="G2220" s="25">
        <f t="shared" si="118"/>
        <v>43</v>
      </c>
      <c r="H2220" s="373">
        <v>7127.58</v>
      </c>
      <c r="I2220" s="121">
        <f t="shared" si="119"/>
        <v>306485.94</v>
      </c>
      <c r="J2220" s="16"/>
    </row>
    <row r="2221" spans="1:10">
      <c r="A2221" s="23">
        <f t="shared" si="120"/>
        <v>2177</v>
      </c>
      <c r="B2221" s="226"/>
      <c r="C2221" s="226"/>
      <c r="D2221" s="136">
        <v>42869</v>
      </c>
      <c r="E2221" s="136">
        <v>42912</v>
      </c>
      <c r="F2221" s="136">
        <v>42912</v>
      </c>
      <c r="G2221" s="25">
        <f t="shared" si="118"/>
        <v>43</v>
      </c>
      <c r="H2221" s="373">
        <v>7064.28</v>
      </c>
      <c r="I2221" s="121">
        <f t="shared" si="119"/>
        <v>303764.03999999998</v>
      </c>
      <c r="J2221" s="16"/>
    </row>
    <row r="2222" spans="1:10">
      <c r="A2222" s="23">
        <f t="shared" si="120"/>
        <v>2178</v>
      </c>
      <c r="B2222" s="226"/>
      <c r="C2222" s="226"/>
      <c r="D2222" s="136">
        <v>42869</v>
      </c>
      <c r="E2222" s="136">
        <v>42912</v>
      </c>
      <c r="F2222" s="136">
        <v>42912</v>
      </c>
      <c r="G2222" s="25">
        <f t="shared" si="118"/>
        <v>43</v>
      </c>
      <c r="H2222" s="373">
        <v>3211.42</v>
      </c>
      <c r="I2222" s="121">
        <f t="shared" si="119"/>
        <v>138091.06</v>
      </c>
      <c r="J2222" s="16"/>
    </row>
    <row r="2223" spans="1:10">
      <c r="A2223" s="23">
        <f t="shared" si="120"/>
        <v>2179</v>
      </c>
      <c r="B2223" s="226"/>
      <c r="C2223" s="226"/>
      <c r="D2223" s="136">
        <v>42869</v>
      </c>
      <c r="E2223" s="136">
        <v>42912</v>
      </c>
      <c r="F2223" s="136">
        <v>42912</v>
      </c>
      <c r="G2223" s="25">
        <f t="shared" si="118"/>
        <v>43</v>
      </c>
      <c r="H2223" s="373">
        <v>7136.02</v>
      </c>
      <c r="I2223" s="121">
        <f t="shared" si="119"/>
        <v>306848.86</v>
      </c>
      <c r="J2223" s="16"/>
    </row>
    <row r="2224" spans="1:10">
      <c r="A2224" s="23">
        <f t="shared" si="120"/>
        <v>2180</v>
      </c>
      <c r="B2224" s="226"/>
      <c r="C2224" s="226"/>
      <c r="D2224" s="136">
        <v>42869</v>
      </c>
      <c r="E2224" s="136">
        <v>42912</v>
      </c>
      <c r="F2224" s="136">
        <v>42912</v>
      </c>
      <c r="G2224" s="25">
        <f t="shared" si="118"/>
        <v>43</v>
      </c>
      <c r="H2224" s="373">
        <v>6578.98</v>
      </c>
      <c r="I2224" s="121">
        <f t="shared" si="119"/>
        <v>282896.14</v>
      </c>
      <c r="J2224" s="16"/>
    </row>
    <row r="2225" spans="1:10">
      <c r="A2225" s="23">
        <f t="shared" si="120"/>
        <v>2181</v>
      </c>
      <c r="B2225" s="226"/>
      <c r="C2225" s="226"/>
      <c r="D2225" s="136">
        <v>42869</v>
      </c>
      <c r="E2225" s="136">
        <v>42912</v>
      </c>
      <c r="F2225" s="136">
        <v>42912</v>
      </c>
      <c r="G2225" s="25">
        <f t="shared" si="118"/>
        <v>43</v>
      </c>
      <c r="H2225" s="373">
        <v>6654.94</v>
      </c>
      <c r="I2225" s="121">
        <f t="shared" si="119"/>
        <v>286162.42</v>
      </c>
      <c r="J2225" s="16"/>
    </row>
    <row r="2226" spans="1:10">
      <c r="A2226" s="23">
        <f t="shared" si="120"/>
        <v>2182</v>
      </c>
      <c r="B2226" s="226"/>
      <c r="C2226" s="226"/>
      <c r="D2226" s="136">
        <v>42869</v>
      </c>
      <c r="E2226" s="136">
        <v>42912</v>
      </c>
      <c r="F2226" s="136">
        <v>42912</v>
      </c>
      <c r="G2226" s="25">
        <f t="shared" si="118"/>
        <v>43</v>
      </c>
      <c r="H2226" s="373">
        <v>6519.9</v>
      </c>
      <c r="I2226" s="121">
        <f t="shared" si="119"/>
        <v>280355.7</v>
      </c>
      <c r="J2226" s="16"/>
    </row>
    <row r="2227" spans="1:10">
      <c r="A2227" s="23">
        <f t="shared" si="120"/>
        <v>2183</v>
      </c>
      <c r="B2227" s="226"/>
      <c r="C2227" s="226"/>
      <c r="D2227" s="136">
        <v>42870</v>
      </c>
      <c r="E2227" s="136">
        <v>42912</v>
      </c>
      <c r="F2227" s="136">
        <v>42912</v>
      </c>
      <c r="G2227" s="25">
        <f t="shared" si="118"/>
        <v>42</v>
      </c>
      <c r="H2227" s="373">
        <v>6214.24</v>
      </c>
      <c r="I2227" s="121">
        <f t="shared" si="119"/>
        <v>260998.08</v>
      </c>
      <c r="J2227" s="16"/>
    </row>
    <row r="2228" spans="1:10">
      <c r="A2228" s="23">
        <f t="shared" si="120"/>
        <v>2184</v>
      </c>
      <c r="B2228" s="226"/>
      <c r="C2228" s="226"/>
      <c r="D2228" s="136">
        <v>42870</v>
      </c>
      <c r="E2228" s="136">
        <v>42912</v>
      </c>
      <c r="F2228" s="136">
        <v>42912</v>
      </c>
      <c r="G2228" s="25">
        <f t="shared" si="118"/>
        <v>42</v>
      </c>
      <c r="H2228" s="373">
        <v>6221.78</v>
      </c>
      <c r="I2228" s="121">
        <f t="shared" si="119"/>
        <v>261314.76</v>
      </c>
      <c r="J2228" s="16"/>
    </row>
    <row r="2229" spans="1:10">
      <c r="A2229" s="23">
        <f t="shared" si="120"/>
        <v>2185</v>
      </c>
      <c r="B2229" s="226"/>
      <c r="C2229" s="226"/>
      <c r="D2229" s="136">
        <v>42870</v>
      </c>
      <c r="E2229" s="136">
        <v>42912</v>
      </c>
      <c r="F2229" s="136">
        <v>42912</v>
      </c>
      <c r="G2229" s="25">
        <f t="shared" si="118"/>
        <v>42</v>
      </c>
      <c r="H2229" s="373">
        <v>6218.61</v>
      </c>
      <c r="I2229" s="121">
        <f t="shared" si="119"/>
        <v>261181.62</v>
      </c>
      <c r="J2229" s="16"/>
    </row>
    <row r="2230" spans="1:10">
      <c r="A2230" s="23">
        <f t="shared" si="120"/>
        <v>2186</v>
      </c>
      <c r="B2230" s="226"/>
      <c r="C2230" s="226"/>
      <c r="D2230" s="136">
        <v>42870</v>
      </c>
      <c r="E2230" s="136">
        <v>42912</v>
      </c>
      <c r="F2230" s="136">
        <v>42912</v>
      </c>
      <c r="G2230" s="25">
        <f t="shared" si="118"/>
        <v>42</v>
      </c>
      <c r="H2230" s="373">
        <v>6214.64</v>
      </c>
      <c r="I2230" s="121">
        <f t="shared" si="119"/>
        <v>261014.88</v>
      </c>
      <c r="J2230" s="16"/>
    </row>
    <row r="2231" spans="1:10">
      <c r="A2231" s="23">
        <f t="shared" si="120"/>
        <v>2187</v>
      </c>
      <c r="B2231" s="226"/>
      <c r="C2231" s="226"/>
      <c r="D2231" s="136">
        <v>42870</v>
      </c>
      <c r="E2231" s="136">
        <v>42912</v>
      </c>
      <c r="F2231" s="136">
        <v>42912</v>
      </c>
      <c r="G2231" s="25">
        <f t="shared" si="118"/>
        <v>42</v>
      </c>
      <c r="H2231" s="373">
        <v>5463.85</v>
      </c>
      <c r="I2231" s="121">
        <f t="shared" si="119"/>
        <v>229481.7</v>
      </c>
      <c r="J2231" s="16"/>
    </row>
    <row r="2232" spans="1:10">
      <c r="A2232" s="23">
        <f t="shared" si="120"/>
        <v>2188</v>
      </c>
      <c r="B2232" s="226"/>
      <c r="C2232" s="226"/>
      <c r="D2232" s="136">
        <v>42870</v>
      </c>
      <c r="E2232" s="136">
        <v>42912</v>
      </c>
      <c r="F2232" s="136">
        <v>42912</v>
      </c>
      <c r="G2232" s="25">
        <f t="shared" si="118"/>
        <v>42</v>
      </c>
      <c r="H2232" s="373">
        <v>5195.8500000000004</v>
      </c>
      <c r="I2232" s="121">
        <f t="shared" si="119"/>
        <v>218225.7</v>
      </c>
      <c r="J2232" s="16"/>
    </row>
    <row r="2233" spans="1:10">
      <c r="A2233" s="23">
        <f t="shared" si="120"/>
        <v>2189</v>
      </c>
      <c r="B2233" s="226"/>
      <c r="C2233" s="226"/>
      <c r="D2233" s="136">
        <v>42870</v>
      </c>
      <c r="E2233" s="136">
        <v>42912</v>
      </c>
      <c r="F2233" s="136">
        <v>42912</v>
      </c>
      <c r="G2233" s="25">
        <f t="shared" si="118"/>
        <v>42</v>
      </c>
      <c r="H2233" s="373">
        <v>5678.25</v>
      </c>
      <c r="I2233" s="121">
        <f t="shared" si="119"/>
        <v>238486.5</v>
      </c>
      <c r="J2233" s="16"/>
    </row>
    <row r="2234" spans="1:10">
      <c r="A2234" s="23">
        <f t="shared" si="120"/>
        <v>2190</v>
      </c>
      <c r="B2234" s="226"/>
      <c r="C2234" s="226"/>
      <c r="D2234" s="136">
        <v>42871</v>
      </c>
      <c r="E2234" s="136">
        <v>42912</v>
      </c>
      <c r="F2234" s="136">
        <v>42912</v>
      </c>
      <c r="G2234" s="25">
        <f t="shared" si="118"/>
        <v>41</v>
      </c>
      <c r="H2234" s="373">
        <v>8556.57</v>
      </c>
      <c r="I2234" s="121">
        <f t="shared" si="119"/>
        <v>350819.37</v>
      </c>
      <c r="J2234" s="16"/>
    </row>
    <row r="2235" spans="1:10">
      <c r="A2235" s="23">
        <f t="shared" si="120"/>
        <v>2191</v>
      </c>
      <c r="B2235" s="226"/>
      <c r="C2235" s="226"/>
      <c r="D2235" s="136">
        <v>42871</v>
      </c>
      <c r="E2235" s="136">
        <v>42912</v>
      </c>
      <c r="F2235" s="136">
        <v>42912</v>
      </c>
      <c r="G2235" s="25">
        <f t="shared" si="118"/>
        <v>41</v>
      </c>
      <c r="H2235" s="373">
        <v>8528.19</v>
      </c>
      <c r="I2235" s="121">
        <f t="shared" si="119"/>
        <v>349655.79</v>
      </c>
      <c r="J2235" s="16"/>
    </row>
    <row r="2236" spans="1:10">
      <c r="A2236" s="23">
        <f t="shared" si="120"/>
        <v>2192</v>
      </c>
      <c r="B2236" s="226"/>
      <c r="C2236" s="226"/>
      <c r="D2236" s="136">
        <v>42871</v>
      </c>
      <c r="E2236" s="136">
        <v>42912</v>
      </c>
      <c r="F2236" s="136">
        <v>42912</v>
      </c>
      <c r="G2236" s="25">
        <f t="shared" si="118"/>
        <v>41</v>
      </c>
      <c r="H2236" s="373">
        <v>8570.76</v>
      </c>
      <c r="I2236" s="121">
        <f t="shared" si="119"/>
        <v>351401.16</v>
      </c>
      <c r="J2236" s="16"/>
    </row>
    <row r="2237" spans="1:10">
      <c r="A2237" s="23">
        <f t="shared" si="120"/>
        <v>2193</v>
      </c>
      <c r="B2237" s="226"/>
      <c r="C2237" s="226"/>
      <c r="D2237" s="136">
        <v>42871</v>
      </c>
      <c r="E2237" s="136">
        <v>42912</v>
      </c>
      <c r="F2237" s="136">
        <v>42912</v>
      </c>
      <c r="G2237" s="25">
        <f t="shared" si="118"/>
        <v>41</v>
      </c>
      <c r="H2237" s="373">
        <v>8532.92</v>
      </c>
      <c r="I2237" s="121">
        <f t="shared" si="119"/>
        <v>349849.72</v>
      </c>
      <c r="J2237" s="16"/>
    </row>
    <row r="2238" spans="1:10">
      <c r="A2238" s="23">
        <f t="shared" si="120"/>
        <v>2194</v>
      </c>
      <c r="B2238" s="226"/>
      <c r="C2238" s="226"/>
      <c r="D2238" s="136">
        <v>42872</v>
      </c>
      <c r="E2238" s="136">
        <v>42912</v>
      </c>
      <c r="F2238" s="136">
        <v>42912</v>
      </c>
      <c r="G2238" s="25">
        <f t="shared" si="118"/>
        <v>40</v>
      </c>
      <c r="H2238" s="373">
        <v>6921.92</v>
      </c>
      <c r="I2238" s="121">
        <f t="shared" si="119"/>
        <v>276876.79999999999</v>
      </c>
      <c r="J2238" s="16"/>
    </row>
    <row r="2239" spans="1:10">
      <c r="A2239" s="23">
        <f t="shared" si="120"/>
        <v>2195</v>
      </c>
      <c r="B2239" s="226"/>
      <c r="C2239" s="226"/>
      <c r="D2239" s="136">
        <v>42872</v>
      </c>
      <c r="E2239" s="136">
        <v>42912</v>
      </c>
      <c r="F2239" s="136">
        <v>42912</v>
      </c>
      <c r="G2239" s="25">
        <f t="shared" si="118"/>
        <v>40</v>
      </c>
      <c r="H2239" s="373">
        <v>6852.39</v>
      </c>
      <c r="I2239" s="121">
        <f t="shared" si="119"/>
        <v>274095.59999999998</v>
      </c>
      <c r="J2239" s="16"/>
    </row>
    <row r="2240" spans="1:10">
      <c r="A2240" s="23">
        <f t="shared" si="120"/>
        <v>2196</v>
      </c>
      <c r="B2240" s="226"/>
      <c r="C2240" s="226"/>
      <c r="D2240" s="136">
        <v>42872</v>
      </c>
      <c r="E2240" s="136">
        <v>42912</v>
      </c>
      <c r="F2240" s="136">
        <v>42912</v>
      </c>
      <c r="G2240" s="25">
        <f t="shared" si="118"/>
        <v>40</v>
      </c>
      <c r="H2240" s="373">
        <v>6816.39</v>
      </c>
      <c r="I2240" s="121">
        <f t="shared" si="119"/>
        <v>272655.59999999998</v>
      </c>
      <c r="J2240" s="16"/>
    </row>
    <row r="2241" spans="1:10">
      <c r="A2241" s="23">
        <f t="shared" si="120"/>
        <v>2197</v>
      </c>
      <c r="B2241" s="226"/>
      <c r="C2241" s="226"/>
      <c r="D2241" s="136">
        <v>42872</v>
      </c>
      <c r="E2241" s="136">
        <v>42912</v>
      </c>
      <c r="F2241" s="136">
        <v>42912</v>
      </c>
      <c r="G2241" s="25">
        <f t="shared" si="118"/>
        <v>40</v>
      </c>
      <c r="H2241" s="373">
        <v>6561.18</v>
      </c>
      <c r="I2241" s="121">
        <f t="shared" si="119"/>
        <v>262447.2</v>
      </c>
      <c r="J2241" s="16"/>
    </row>
    <row r="2242" spans="1:10">
      <c r="A2242" s="23">
        <f t="shared" si="120"/>
        <v>2198</v>
      </c>
      <c r="B2242" s="226"/>
      <c r="C2242" s="226"/>
      <c r="D2242" s="136">
        <v>42872</v>
      </c>
      <c r="E2242" s="136">
        <v>42912</v>
      </c>
      <c r="F2242" s="136">
        <v>42912</v>
      </c>
      <c r="G2242" s="25">
        <f t="shared" si="118"/>
        <v>40</v>
      </c>
      <c r="H2242" s="373">
        <v>6779.58</v>
      </c>
      <c r="I2242" s="121">
        <f t="shared" si="119"/>
        <v>271183.2</v>
      </c>
      <c r="J2242" s="16"/>
    </row>
    <row r="2243" spans="1:10">
      <c r="A2243" s="23">
        <f t="shared" si="120"/>
        <v>2199</v>
      </c>
      <c r="B2243" s="226"/>
      <c r="C2243" s="226"/>
      <c r="D2243" s="136">
        <v>42872</v>
      </c>
      <c r="E2243" s="136">
        <v>42912</v>
      </c>
      <c r="F2243" s="136">
        <v>42912</v>
      </c>
      <c r="G2243" s="25">
        <f t="shared" si="118"/>
        <v>40</v>
      </c>
      <c r="H2243" s="373">
        <v>6636.43</v>
      </c>
      <c r="I2243" s="121">
        <f t="shared" si="119"/>
        <v>265457.2</v>
      </c>
      <c r="J2243" s="16"/>
    </row>
    <row r="2244" spans="1:10">
      <c r="A2244" s="23">
        <f t="shared" si="120"/>
        <v>2200</v>
      </c>
      <c r="B2244" s="226"/>
      <c r="C2244" s="226"/>
      <c r="D2244" s="136">
        <v>42872</v>
      </c>
      <c r="E2244" s="136">
        <v>42912</v>
      </c>
      <c r="F2244" s="136">
        <v>42912</v>
      </c>
      <c r="G2244" s="25">
        <f t="shared" si="118"/>
        <v>40</v>
      </c>
      <c r="H2244" s="373">
        <v>6800.44</v>
      </c>
      <c r="I2244" s="121">
        <f t="shared" si="119"/>
        <v>272017.59999999998</v>
      </c>
      <c r="J2244" s="16"/>
    </row>
    <row r="2245" spans="1:10">
      <c r="A2245" s="23">
        <f t="shared" si="120"/>
        <v>2201</v>
      </c>
      <c r="B2245" s="226"/>
      <c r="C2245" s="226"/>
      <c r="D2245" s="136">
        <v>42872</v>
      </c>
      <c r="E2245" s="136">
        <v>42912</v>
      </c>
      <c r="F2245" s="136">
        <v>42912</v>
      </c>
      <c r="G2245" s="25">
        <f t="shared" si="118"/>
        <v>40</v>
      </c>
      <c r="H2245" s="373">
        <v>6787.76</v>
      </c>
      <c r="I2245" s="121">
        <f t="shared" si="119"/>
        <v>271510.40000000002</v>
      </c>
      <c r="J2245" s="16"/>
    </row>
    <row r="2246" spans="1:10">
      <c r="A2246" s="23">
        <f t="shared" si="120"/>
        <v>2202</v>
      </c>
      <c r="B2246" s="226"/>
      <c r="C2246" s="226"/>
      <c r="D2246" s="136">
        <v>42872</v>
      </c>
      <c r="E2246" s="136">
        <v>42912</v>
      </c>
      <c r="F2246" s="136">
        <v>42912</v>
      </c>
      <c r="G2246" s="25">
        <f t="shared" si="118"/>
        <v>40</v>
      </c>
      <c r="H2246" s="373">
        <v>6804.53</v>
      </c>
      <c r="I2246" s="121">
        <f t="shared" si="119"/>
        <v>272181.2</v>
      </c>
      <c r="J2246" s="16"/>
    </row>
    <row r="2247" spans="1:10">
      <c r="A2247" s="23">
        <f t="shared" si="120"/>
        <v>2203</v>
      </c>
      <c r="B2247" s="226"/>
      <c r="C2247" s="226"/>
      <c r="D2247" s="136">
        <v>42872</v>
      </c>
      <c r="E2247" s="136">
        <v>42912</v>
      </c>
      <c r="F2247" s="136">
        <v>42912</v>
      </c>
      <c r="G2247" s="25">
        <f t="shared" si="118"/>
        <v>40</v>
      </c>
      <c r="H2247" s="373">
        <v>6776.31</v>
      </c>
      <c r="I2247" s="121">
        <f t="shared" si="119"/>
        <v>271052.40000000002</v>
      </c>
      <c r="J2247" s="16"/>
    </row>
    <row r="2248" spans="1:10">
      <c r="A2248" s="23">
        <f t="shared" si="120"/>
        <v>2204</v>
      </c>
      <c r="B2248" s="226"/>
      <c r="C2248" s="226"/>
      <c r="D2248" s="136">
        <v>42872</v>
      </c>
      <c r="E2248" s="136">
        <v>42912</v>
      </c>
      <c r="F2248" s="136">
        <v>42912</v>
      </c>
      <c r="G2248" s="25">
        <f t="shared" si="118"/>
        <v>40</v>
      </c>
      <c r="H2248" s="373">
        <v>6728.05</v>
      </c>
      <c r="I2248" s="121">
        <f t="shared" si="119"/>
        <v>269122</v>
      </c>
      <c r="J2248" s="16"/>
    </row>
    <row r="2249" spans="1:10">
      <c r="A2249" s="23">
        <f t="shared" si="120"/>
        <v>2205</v>
      </c>
      <c r="B2249" s="226"/>
      <c r="C2249" s="226"/>
      <c r="D2249" s="136">
        <v>42872</v>
      </c>
      <c r="E2249" s="136">
        <v>42912</v>
      </c>
      <c r="F2249" s="136">
        <v>42912</v>
      </c>
      <c r="G2249" s="25">
        <f t="shared" si="118"/>
        <v>40</v>
      </c>
      <c r="H2249" s="373">
        <v>6824.57</v>
      </c>
      <c r="I2249" s="121">
        <f t="shared" si="119"/>
        <v>272982.8</v>
      </c>
      <c r="J2249" s="16"/>
    </row>
    <row r="2250" spans="1:10">
      <c r="A2250" s="23">
        <f t="shared" si="120"/>
        <v>2206</v>
      </c>
      <c r="B2250" s="226"/>
      <c r="C2250" s="226"/>
      <c r="D2250" s="136">
        <v>42872</v>
      </c>
      <c r="E2250" s="136">
        <v>42912</v>
      </c>
      <c r="F2250" s="136">
        <v>42912</v>
      </c>
      <c r="G2250" s="25">
        <f t="shared" si="118"/>
        <v>40</v>
      </c>
      <c r="H2250" s="373">
        <v>6502.69</v>
      </c>
      <c r="I2250" s="121">
        <f t="shared" si="119"/>
        <v>260107.6</v>
      </c>
      <c r="J2250" s="16"/>
    </row>
    <row r="2251" spans="1:10">
      <c r="A2251" s="23">
        <f t="shared" si="120"/>
        <v>2207</v>
      </c>
      <c r="B2251" s="226"/>
      <c r="C2251" s="226"/>
      <c r="D2251" s="136">
        <v>42872</v>
      </c>
      <c r="E2251" s="136">
        <v>42912</v>
      </c>
      <c r="F2251" s="136">
        <v>42912</v>
      </c>
      <c r="G2251" s="25">
        <f t="shared" si="118"/>
        <v>40</v>
      </c>
      <c r="H2251" s="373">
        <v>8083.8</v>
      </c>
      <c r="I2251" s="121">
        <f t="shared" si="119"/>
        <v>323352</v>
      </c>
      <c r="J2251" s="16"/>
    </row>
    <row r="2252" spans="1:10">
      <c r="A2252" s="23">
        <f t="shared" si="120"/>
        <v>2208</v>
      </c>
      <c r="B2252" s="226"/>
      <c r="C2252" s="226"/>
      <c r="D2252" s="136">
        <v>42872</v>
      </c>
      <c r="E2252" s="136">
        <v>42912</v>
      </c>
      <c r="F2252" s="136">
        <v>42912</v>
      </c>
      <c r="G2252" s="25">
        <f t="shared" si="118"/>
        <v>40</v>
      </c>
      <c r="H2252" s="373">
        <v>7984</v>
      </c>
      <c r="I2252" s="121">
        <f t="shared" si="119"/>
        <v>319360</v>
      </c>
      <c r="J2252" s="16"/>
    </row>
    <row r="2253" spans="1:10">
      <c r="A2253" s="23">
        <f t="shared" si="120"/>
        <v>2209</v>
      </c>
      <c r="B2253" s="226"/>
      <c r="C2253" s="226"/>
      <c r="D2253" s="136">
        <v>42873</v>
      </c>
      <c r="E2253" s="136">
        <v>42912</v>
      </c>
      <c r="F2253" s="136">
        <v>42912</v>
      </c>
      <c r="G2253" s="25">
        <f t="shared" ref="G2253:G2316" si="121">F2253-D2253</f>
        <v>39</v>
      </c>
      <c r="H2253" s="373">
        <v>6771.4</v>
      </c>
      <c r="I2253" s="121">
        <f t="shared" ref="I2253:I2316" si="122">ROUND(G2253*H2253,2)</f>
        <v>264084.59999999998</v>
      </c>
      <c r="J2253" s="16"/>
    </row>
    <row r="2254" spans="1:10">
      <c r="A2254" s="23">
        <f t="shared" ref="A2254:A2316" si="123">A2253+1</f>
        <v>2210</v>
      </c>
      <c r="B2254" s="226"/>
      <c r="C2254" s="226"/>
      <c r="D2254" s="136">
        <v>42873</v>
      </c>
      <c r="E2254" s="136">
        <v>42912</v>
      </c>
      <c r="F2254" s="136">
        <v>42912</v>
      </c>
      <c r="G2254" s="25">
        <f t="shared" si="121"/>
        <v>39</v>
      </c>
      <c r="H2254" s="373">
        <v>6771.4</v>
      </c>
      <c r="I2254" s="121">
        <f t="shared" si="122"/>
        <v>264084.59999999998</v>
      </c>
      <c r="J2254" s="16"/>
    </row>
    <row r="2255" spans="1:10">
      <c r="A2255" s="23">
        <f t="shared" si="123"/>
        <v>2211</v>
      </c>
      <c r="B2255" s="226"/>
      <c r="C2255" s="226"/>
      <c r="D2255" s="136">
        <v>42873</v>
      </c>
      <c r="E2255" s="136">
        <v>42912</v>
      </c>
      <c r="F2255" s="136">
        <v>42912</v>
      </c>
      <c r="G2255" s="25">
        <f t="shared" si="121"/>
        <v>39</v>
      </c>
      <c r="H2255" s="373">
        <v>7552.06</v>
      </c>
      <c r="I2255" s="121">
        <f t="shared" si="122"/>
        <v>294530.34000000003</v>
      </c>
      <c r="J2255" s="16"/>
    </row>
    <row r="2256" spans="1:10">
      <c r="A2256" s="23">
        <f t="shared" si="123"/>
        <v>2212</v>
      </c>
      <c r="B2256" s="226"/>
      <c r="C2256" s="226"/>
      <c r="D2256" s="136">
        <v>42873</v>
      </c>
      <c r="E2256" s="136">
        <v>42912</v>
      </c>
      <c r="F2256" s="136">
        <v>42912</v>
      </c>
      <c r="G2256" s="25">
        <f t="shared" si="121"/>
        <v>39</v>
      </c>
      <c r="H2256" s="373">
        <v>7552.06</v>
      </c>
      <c r="I2256" s="121">
        <f t="shared" si="122"/>
        <v>294530.34000000003</v>
      </c>
      <c r="J2256" s="16"/>
    </row>
    <row r="2257" spans="1:10">
      <c r="A2257" s="23">
        <f t="shared" si="123"/>
        <v>2213</v>
      </c>
      <c r="B2257" s="226"/>
      <c r="C2257" s="226"/>
      <c r="D2257" s="136">
        <v>42873</v>
      </c>
      <c r="E2257" s="136">
        <v>42912</v>
      </c>
      <c r="F2257" s="136">
        <v>42912</v>
      </c>
      <c r="G2257" s="25">
        <f t="shared" si="121"/>
        <v>39</v>
      </c>
      <c r="H2257" s="373">
        <v>7552.06</v>
      </c>
      <c r="I2257" s="121">
        <f t="shared" si="122"/>
        <v>294530.34000000003</v>
      </c>
      <c r="J2257" s="16"/>
    </row>
    <row r="2258" spans="1:10">
      <c r="A2258" s="23">
        <f t="shared" si="123"/>
        <v>2214</v>
      </c>
      <c r="B2258" s="226"/>
      <c r="C2258" s="226"/>
      <c r="D2258" s="136">
        <v>42873</v>
      </c>
      <c r="E2258" s="136">
        <v>42912</v>
      </c>
      <c r="F2258" s="136">
        <v>42912</v>
      </c>
      <c r="G2258" s="25">
        <f t="shared" si="121"/>
        <v>39</v>
      </c>
      <c r="H2258" s="373">
        <v>8133.7</v>
      </c>
      <c r="I2258" s="121">
        <f t="shared" si="122"/>
        <v>317214.3</v>
      </c>
      <c r="J2258" s="16"/>
    </row>
    <row r="2259" spans="1:10">
      <c r="A2259" s="23">
        <f t="shared" si="123"/>
        <v>2215</v>
      </c>
      <c r="B2259" s="226"/>
      <c r="C2259" s="226"/>
      <c r="D2259" s="136">
        <v>42873</v>
      </c>
      <c r="E2259" s="136">
        <v>42912</v>
      </c>
      <c r="F2259" s="136">
        <v>42912</v>
      </c>
      <c r="G2259" s="25">
        <f t="shared" si="121"/>
        <v>39</v>
      </c>
      <c r="H2259" s="373">
        <v>7894.18</v>
      </c>
      <c r="I2259" s="121">
        <f t="shared" si="122"/>
        <v>307873.02</v>
      </c>
      <c r="J2259" s="16"/>
    </row>
    <row r="2260" spans="1:10">
      <c r="A2260" s="23">
        <f t="shared" si="123"/>
        <v>2216</v>
      </c>
      <c r="B2260" s="226"/>
      <c r="C2260" s="226"/>
      <c r="D2260" s="136">
        <v>42873</v>
      </c>
      <c r="E2260" s="136">
        <v>42912</v>
      </c>
      <c r="F2260" s="136">
        <v>42912</v>
      </c>
      <c r="G2260" s="25">
        <f t="shared" si="121"/>
        <v>39</v>
      </c>
      <c r="H2260" s="373">
        <v>8053.86</v>
      </c>
      <c r="I2260" s="121">
        <f t="shared" si="122"/>
        <v>314100.53999999998</v>
      </c>
      <c r="J2260" s="16"/>
    </row>
    <row r="2261" spans="1:10">
      <c r="A2261" s="23">
        <f t="shared" si="123"/>
        <v>2217</v>
      </c>
      <c r="B2261" s="226"/>
      <c r="C2261" s="226"/>
      <c r="D2261" s="136">
        <v>42873</v>
      </c>
      <c r="E2261" s="136">
        <v>42912</v>
      </c>
      <c r="F2261" s="136">
        <v>42912</v>
      </c>
      <c r="G2261" s="25">
        <f t="shared" si="121"/>
        <v>39</v>
      </c>
      <c r="H2261" s="373">
        <v>8153.66</v>
      </c>
      <c r="I2261" s="121">
        <f t="shared" si="122"/>
        <v>317992.74</v>
      </c>
      <c r="J2261" s="16"/>
    </row>
    <row r="2262" spans="1:10">
      <c r="A2262" s="23">
        <f t="shared" si="123"/>
        <v>2218</v>
      </c>
      <c r="B2262" s="226"/>
      <c r="C2262" s="226"/>
      <c r="D2262" s="136">
        <v>42873</v>
      </c>
      <c r="E2262" s="136">
        <v>42912</v>
      </c>
      <c r="F2262" s="136">
        <v>42912</v>
      </c>
      <c r="G2262" s="25">
        <f t="shared" si="121"/>
        <v>39</v>
      </c>
      <c r="H2262" s="373">
        <v>8013.94</v>
      </c>
      <c r="I2262" s="121">
        <f t="shared" si="122"/>
        <v>312543.65999999997</v>
      </c>
      <c r="J2262" s="16"/>
    </row>
    <row r="2263" spans="1:10">
      <c r="A2263" s="23">
        <f t="shared" si="123"/>
        <v>2219</v>
      </c>
      <c r="B2263" s="226"/>
      <c r="C2263" s="226"/>
      <c r="D2263" s="136">
        <v>42874</v>
      </c>
      <c r="E2263" s="136">
        <v>42912</v>
      </c>
      <c r="F2263" s="136">
        <v>42912</v>
      </c>
      <c r="G2263" s="25">
        <f t="shared" si="121"/>
        <v>38</v>
      </c>
      <c r="H2263" s="373">
        <v>7232.06</v>
      </c>
      <c r="I2263" s="121">
        <f t="shared" si="122"/>
        <v>274818.28000000003</v>
      </c>
      <c r="J2263" s="16"/>
    </row>
    <row r="2264" spans="1:10">
      <c r="A2264" s="23">
        <f t="shared" si="123"/>
        <v>2220</v>
      </c>
      <c r="B2264" s="226"/>
      <c r="C2264" s="226"/>
      <c r="D2264" s="136">
        <v>42874</v>
      </c>
      <c r="E2264" s="136">
        <v>42912</v>
      </c>
      <c r="F2264" s="136">
        <v>42912</v>
      </c>
      <c r="G2264" s="25">
        <f t="shared" si="121"/>
        <v>38</v>
      </c>
      <c r="H2264" s="373">
        <v>7054.43</v>
      </c>
      <c r="I2264" s="121">
        <f t="shared" si="122"/>
        <v>268068.34000000003</v>
      </c>
      <c r="J2264" s="16"/>
    </row>
    <row r="2265" spans="1:10">
      <c r="A2265" s="23">
        <f t="shared" si="123"/>
        <v>2221</v>
      </c>
      <c r="B2265" s="226"/>
      <c r="C2265" s="226"/>
      <c r="D2265" s="136">
        <v>42874</v>
      </c>
      <c r="E2265" s="136">
        <v>42912</v>
      </c>
      <c r="F2265" s="136">
        <v>42912</v>
      </c>
      <c r="G2265" s="25">
        <f t="shared" si="121"/>
        <v>38</v>
      </c>
      <c r="H2265" s="373">
        <v>6747.8</v>
      </c>
      <c r="I2265" s="121">
        <f t="shared" si="122"/>
        <v>256416.4</v>
      </c>
      <c r="J2265" s="16"/>
    </row>
    <row r="2266" spans="1:10">
      <c r="A2266" s="23">
        <f t="shared" si="123"/>
        <v>2222</v>
      </c>
      <c r="B2266" s="226"/>
      <c r="C2266" s="226"/>
      <c r="D2266" s="136">
        <v>42874</v>
      </c>
      <c r="E2266" s="136">
        <v>42912</v>
      </c>
      <c r="F2266" s="136">
        <v>42912</v>
      </c>
      <c r="G2266" s="25">
        <f t="shared" si="121"/>
        <v>38</v>
      </c>
      <c r="H2266" s="373">
        <v>7814.34</v>
      </c>
      <c r="I2266" s="121">
        <f t="shared" si="122"/>
        <v>296944.92</v>
      </c>
      <c r="J2266" s="16"/>
    </row>
    <row r="2267" spans="1:10">
      <c r="A2267" s="23">
        <f t="shared" si="123"/>
        <v>2223</v>
      </c>
      <c r="B2267" s="226"/>
      <c r="C2267" s="226"/>
      <c r="D2267" s="136">
        <v>42878</v>
      </c>
      <c r="E2267" s="136">
        <v>42912</v>
      </c>
      <c r="F2267" s="136">
        <v>42912</v>
      </c>
      <c r="G2267" s="25">
        <f t="shared" si="121"/>
        <v>34</v>
      </c>
      <c r="H2267" s="373">
        <v>6528.46</v>
      </c>
      <c r="I2267" s="121">
        <f t="shared" si="122"/>
        <v>221967.64</v>
      </c>
      <c r="J2267" s="16"/>
    </row>
    <row r="2268" spans="1:10">
      <c r="A2268" s="23">
        <f t="shared" si="123"/>
        <v>2224</v>
      </c>
      <c r="B2268" s="226"/>
      <c r="C2268" s="226"/>
      <c r="D2268" s="136">
        <v>42878</v>
      </c>
      <c r="E2268" s="136">
        <v>42912</v>
      </c>
      <c r="F2268" s="136">
        <v>42912</v>
      </c>
      <c r="G2268" s="25">
        <f t="shared" si="121"/>
        <v>34</v>
      </c>
      <c r="H2268" s="373">
        <v>6541.96</v>
      </c>
      <c r="I2268" s="121">
        <f t="shared" si="122"/>
        <v>222426.64</v>
      </c>
      <c r="J2268" s="16"/>
    </row>
    <row r="2269" spans="1:10">
      <c r="A2269" s="23">
        <f t="shared" si="123"/>
        <v>2225</v>
      </c>
      <c r="B2269" s="226"/>
      <c r="C2269" s="226"/>
      <c r="D2269" s="136">
        <v>42878</v>
      </c>
      <c r="E2269" s="136">
        <v>42912</v>
      </c>
      <c r="F2269" s="136">
        <v>42912</v>
      </c>
      <c r="G2269" s="25">
        <f t="shared" si="121"/>
        <v>34</v>
      </c>
      <c r="H2269" s="373">
        <v>6495.33</v>
      </c>
      <c r="I2269" s="121">
        <f t="shared" si="122"/>
        <v>220841.22</v>
      </c>
      <c r="J2269" s="16"/>
    </row>
    <row r="2270" spans="1:10">
      <c r="A2270" s="23">
        <f t="shared" si="123"/>
        <v>2226</v>
      </c>
      <c r="B2270" s="226"/>
      <c r="C2270" s="226"/>
      <c r="D2270" s="136">
        <v>42878</v>
      </c>
      <c r="E2270" s="136">
        <v>42912</v>
      </c>
      <c r="F2270" s="136">
        <v>42912</v>
      </c>
      <c r="G2270" s="25">
        <f t="shared" si="121"/>
        <v>34</v>
      </c>
      <c r="H2270" s="373">
        <v>6560.77</v>
      </c>
      <c r="I2270" s="121">
        <f t="shared" si="122"/>
        <v>223066.18</v>
      </c>
      <c r="J2270" s="16"/>
    </row>
    <row r="2271" spans="1:10">
      <c r="A2271" s="23">
        <f t="shared" si="123"/>
        <v>2227</v>
      </c>
      <c r="B2271" s="226"/>
      <c r="C2271" s="226"/>
      <c r="D2271" s="136">
        <v>42878</v>
      </c>
      <c r="E2271" s="136">
        <v>42912</v>
      </c>
      <c r="F2271" s="136">
        <v>42912</v>
      </c>
      <c r="G2271" s="25">
        <f t="shared" si="121"/>
        <v>34</v>
      </c>
      <c r="H2271" s="373">
        <v>6499.01</v>
      </c>
      <c r="I2271" s="121">
        <f t="shared" si="122"/>
        <v>220966.34</v>
      </c>
      <c r="J2271" s="16"/>
    </row>
    <row r="2272" spans="1:10">
      <c r="A2272" s="23">
        <f t="shared" si="123"/>
        <v>2228</v>
      </c>
      <c r="B2272" s="226"/>
      <c r="C2272" s="226"/>
      <c r="D2272" s="136">
        <v>42878</v>
      </c>
      <c r="E2272" s="136">
        <v>42912</v>
      </c>
      <c r="F2272" s="136">
        <v>42912</v>
      </c>
      <c r="G2272" s="25">
        <f t="shared" si="121"/>
        <v>34</v>
      </c>
      <c r="H2272" s="373">
        <v>6870.79</v>
      </c>
      <c r="I2272" s="121">
        <f t="shared" si="122"/>
        <v>233606.86</v>
      </c>
      <c r="J2272" s="16"/>
    </row>
    <row r="2273" spans="1:10">
      <c r="A2273" s="23">
        <f t="shared" si="123"/>
        <v>2229</v>
      </c>
      <c r="B2273" s="226" t="s">
        <v>285</v>
      </c>
      <c r="C2273" s="226" t="s">
        <v>485</v>
      </c>
      <c r="D2273" s="136">
        <v>42869</v>
      </c>
      <c r="E2273" s="136">
        <v>42912</v>
      </c>
      <c r="F2273" s="136">
        <v>42912</v>
      </c>
      <c r="G2273" s="25">
        <f t="shared" si="121"/>
        <v>43</v>
      </c>
      <c r="H2273" s="373">
        <v>4815.8599999999997</v>
      </c>
      <c r="I2273" s="121">
        <f t="shared" si="122"/>
        <v>207081.98</v>
      </c>
      <c r="J2273" s="16"/>
    </row>
    <row r="2274" spans="1:10">
      <c r="A2274" s="23">
        <f t="shared" si="123"/>
        <v>2230</v>
      </c>
      <c r="B2274" s="226"/>
      <c r="C2274" s="226"/>
      <c r="D2274" s="136">
        <v>42871</v>
      </c>
      <c r="E2274" s="136">
        <v>42912</v>
      </c>
      <c r="F2274" s="136">
        <v>42912</v>
      </c>
      <c r="G2274" s="25">
        <f t="shared" si="121"/>
        <v>41</v>
      </c>
      <c r="H2274" s="373">
        <v>8003.96</v>
      </c>
      <c r="I2274" s="121">
        <f t="shared" si="122"/>
        <v>328162.36</v>
      </c>
      <c r="J2274" s="16"/>
    </row>
    <row r="2275" spans="1:10">
      <c r="A2275" s="23">
        <f t="shared" si="123"/>
        <v>2231</v>
      </c>
      <c r="B2275" s="226"/>
      <c r="C2275" s="226"/>
      <c r="D2275" s="136">
        <v>42871</v>
      </c>
      <c r="E2275" s="136">
        <v>42912</v>
      </c>
      <c r="F2275" s="136">
        <v>42912</v>
      </c>
      <c r="G2275" s="25">
        <f t="shared" si="121"/>
        <v>41</v>
      </c>
      <c r="H2275" s="373">
        <v>7884.2</v>
      </c>
      <c r="I2275" s="121">
        <f t="shared" si="122"/>
        <v>323252.2</v>
      </c>
      <c r="J2275" s="16"/>
    </row>
    <row r="2276" spans="1:10">
      <c r="A2276" s="23">
        <f t="shared" si="123"/>
        <v>2232</v>
      </c>
      <c r="B2276" s="226"/>
      <c r="C2276" s="226"/>
      <c r="D2276" s="136">
        <v>42871</v>
      </c>
      <c r="E2276" s="136">
        <v>42912</v>
      </c>
      <c r="F2276" s="136">
        <v>42912</v>
      </c>
      <c r="G2276" s="25">
        <f t="shared" si="121"/>
        <v>41</v>
      </c>
      <c r="H2276" s="373">
        <v>7764.44</v>
      </c>
      <c r="I2276" s="121">
        <f t="shared" si="122"/>
        <v>318342.03999999998</v>
      </c>
      <c r="J2276" s="16"/>
    </row>
    <row r="2277" spans="1:10">
      <c r="A2277" s="23">
        <f t="shared" si="123"/>
        <v>2233</v>
      </c>
      <c r="B2277" s="226"/>
      <c r="C2277" s="226"/>
      <c r="D2277" s="136">
        <v>42871</v>
      </c>
      <c r="E2277" s="136">
        <v>42912</v>
      </c>
      <c r="F2277" s="136">
        <v>42912</v>
      </c>
      <c r="G2277" s="25">
        <f t="shared" si="121"/>
        <v>41</v>
      </c>
      <c r="H2277" s="373">
        <v>7974.02</v>
      </c>
      <c r="I2277" s="121">
        <f t="shared" si="122"/>
        <v>326934.82</v>
      </c>
      <c r="J2277" s="16"/>
    </row>
    <row r="2278" spans="1:10">
      <c r="A2278" s="23">
        <f t="shared" si="123"/>
        <v>2234</v>
      </c>
      <c r="B2278" s="226"/>
      <c r="C2278" s="226"/>
      <c r="D2278" s="136">
        <v>42873</v>
      </c>
      <c r="E2278" s="136">
        <v>42912</v>
      </c>
      <c r="F2278" s="136">
        <v>42912</v>
      </c>
      <c r="G2278" s="25">
        <f t="shared" si="121"/>
        <v>39</v>
      </c>
      <c r="H2278" s="373">
        <v>6768.59</v>
      </c>
      <c r="I2278" s="121">
        <f t="shared" si="122"/>
        <v>263975.01</v>
      </c>
      <c r="J2278" s="16"/>
    </row>
    <row r="2279" spans="1:10">
      <c r="A2279" s="23">
        <f t="shared" si="123"/>
        <v>2235</v>
      </c>
      <c r="B2279" s="226"/>
      <c r="C2279" s="226"/>
      <c r="D2279" s="136">
        <v>42873</v>
      </c>
      <c r="E2279" s="136">
        <v>42912</v>
      </c>
      <c r="F2279" s="136">
        <v>42912</v>
      </c>
      <c r="G2279" s="25">
        <f t="shared" si="121"/>
        <v>39</v>
      </c>
      <c r="H2279" s="373">
        <v>7401.58</v>
      </c>
      <c r="I2279" s="121">
        <f t="shared" si="122"/>
        <v>288661.62</v>
      </c>
      <c r="J2279" s="16"/>
    </row>
    <row r="2280" spans="1:10">
      <c r="A2280" s="23">
        <f t="shared" si="123"/>
        <v>2236</v>
      </c>
      <c r="B2280" s="226"/>
      <c r="C2280" s="226"/>
      <c r="D2280" s="136">
        <v>42873</v>
      </c>
      <c r="E2280" s="136">
        <v>42912</v>
      </c>
      <c r="F2280" s="136">
        <v>42912</v>
      </c>
      <c r="G2280" s="25">
        <f t="shared" si="121"/>
        <v>39</v>
      </c>
      <c r="H2280" s="373">
        <v>6825.45</v>
      </c>
      <c r="I2280" s="121">
        <f t="shared" si="122"/>
        <v>266192.55</v>
      </c>
      <c r="J2280" s="16"/>
    </row>
    <row r="2281" spans="1:10">
      <c r="A2281" s="23">
        <f t="shared" si="123"/>
        <v>2237</v>
      </c>
      <c r="B2281" s="226"/>
      <c r="C2281" s="226"/>
      <c r="D2281" s="136">
        <v>42873</v>
      </c>
      <c r="E2281" s="136">
        <v>42912</v>
      </c>
      <c r="F2281" s="136">
        <v>42912</v>
      </c>
      <c r="G2281" s="25">
        <f t="shared" si="121"/>
        <v>39</v>
      </c>
      <c r="H2281" s="373">
        <v>7894.18</v>
      </c>
      <c r="I2281" s="121">
        <f t="shared" si="122"/>
        <v>307873.02</v>
      </c>
      <c r="J2281" s="16"/>
    </row>
    <row r="2282" spans="1:10">
      <c r="A2282" s="23">
        <f t="shared" si="123"/>
        <v>2238</v>
      </c>
      <c r="B2282" s="226"/>
      <c r="C2282" s="226"/>
      <c r="D2282" s="136">
        <v>42874</v>
      </c>
      <c r="E2282" s="136">
        <v>42912</v>
      </c>
      <c r="F2282" s="136">
        <v>42912</v>
      </c>
      <c r="G2282" s="25">
        <f t="shared" si="121"/>
        <v>38</v>
      </c>
      <c r="H2282" s="373">
        <v>6826.98</v>
      </c>
      <c r="I2282" s="121">
        <f t="shared" si="122"/>
        <v>259425.24</v>
      </c>
      <c r="J2282" s="16"/>
    </row>
    <row r="2283" spans="1:10">
      <c r="A2283" s="23">
        <f t="shared" si="123"/>
        <v>2239</v>
      </c>
      <c r="B2283" s="226"/>
      <c r="C2283" s="226"/>
      <c r="D2283" s="136">
        <v>42874</v>
      </c>
      <c r="E2283" s="136">
        <v>42912</v>
      </c>
      <c r="F2283" s="136">
        <v>42912</v>
      </c>
      <c r="G2283" s="25">
        <f t="shared" si="121"/>
        <v>38</v>
      </c>
      <c r="H2283" s="373">
        <v>6838.27</v>
      </c>
      <c r="I2283" s="121">
        <f t="shared" si="122"/>
        <v>259854.26</v>
      </c>
      <c r="J2283" s="16"/>
    </row>
    <row r="2284" spans="1:10">
      <c r="A2284" s="23">
        <f t="shared" si="123"/>
        <v>2240</v>
      </c>
      <c r="B2284" s="226"/>
      <c r="C2284" s="226"/>
      <c r="D2284" s="136">
        <v>42874</v>
      </c>
      <c r="E2284" s="136">
        <v>42912</v>
      </c>
      <c r="F2284" s="136">
        <v>42912</v>
      </c>
      <c r="G2284" s="25">
        <f t="shared" si="121"/>
        <v>38</v>
      </c>
      <c r="H2284" s="373">
        <v>7934.1</v>
      </c>
      <c r="I2284" s="121">
        <f t="shared" si="122"/>
        <v>301495.8</v>
      </c>
      <c r="J2284" s="16"/>
    </row>
    <row r="2285" spans="1:10">
      <c r="A2285" s="23">
        <f t="shared" si="123"/>
        <v>2241</v>
      </c>
      <c r="B2285" s="226"/>
      <c r="C2285" s="226"/>
      <c r="D2285" s="136">
        <v>42874</v>
      </c>
      <c r="E2285" s="136">
        <v>42912</v>
      </c>
      <c r="F2285" s="136">
        <v>42912</v>
      </c>
      <c r="G2285" s="25">
        <f t="shared" si="121"/>
        <v>38</v>
      </c>
      <c r="H2285" s="373">
        <v>7764.44</v>
      </c>
      <c r="I2285" s="121">
        <f t="shared" si="122"/>
        <v>295048.71999999997</v>
      </c>
      <c r="J2285" s="16"/>
    </row>
    <row r="2286" spans="1:10">
      <c r="A2286" s="23">
        <f t="shared" si="123"/>
        <v>2242</v>
      </c>
      <c r="B2286" s="226"/>
      <c r="C2286" s="226"/>
      <c r="D2286" s="136">
        <v>42875</v>
      </c>
      <c r="E2286" s="136">
        <v>42912</v>
      </c>
      <c r="F2286" s="136">
        <v>42912</v>
      </c>
      <c r="G2286" s="25">
        <f t="shared" si="121"/>
        <v>37</v>
      </c>
      <c r="H2286" s="373">
        <v>6803.65</v>
      </c>
      <c r="I2286" s="121">
        <f t="shared" si="122"/>
        <v>251735.05</v>
      </c>
      <c r="J2286" s="16"/>
    </row>
    <row r="2287" spans="1:10">
      <c r="A2287" s="23">
        <f t="shared" si="123"/>
        <v>2243</v>
      </c>
      <c r="B2287" s="226"/>
      <c r="C2287" s="226"/>
      <c r="D2287" s="136">
        <v>42875</v>
      </c>
      <c r="E2287" s="136">
        <v>42912</v>
      </c>
      <c r="F2287" s="136">
        <v>42912</v>
      </c>
      <c r="G2287" s="25">
        <f t="shared" si="121"/>
        <v>37</v>
      </c>
      <c r="H2287" s="373">
        <v>6833.34</v>
      </c>
      <c r="I2287" s="121">
        <f t="shared" si="122"/>
        <v>252833.58</v>
      </c>
      <c r="J2287" s="16"/>
    </row>
    <row r="2288" spans="1:10">
      <c r="A2288" s="23">
        <f t="shared" si="123"/>
        <v>2244</v>
      </c>
      <c r="B2288" s="226"/>
      <c r="C2288" s="226"/>
      <c r="D2288" s="136">
        <v>42877</v>
      </c>
      <c r="E2288" s="136">
        <v>42912</v>
      </c>
      <c r="F2288" s="136">
        <v>42912</v>
      </c>
      <c r="G2288" s="25">
        <f t="shared" si="121"/>
        <v>35</v>
      </c>
      <c r="H2288" s="373">
        <v>6272.6</v>
      </c>
      <c r="I2288" s="121">
        <f t="shared" si="122"/>
        <v>219541</v>
      </c>
      <c r="J2288" s="16"/>
    </row>
    <row r="2289" spans="1:10">
      <c r="A2289" s="23">
        <f t="shared" si="123"/>
        <v>2245</v>
      </c>
      <c r="B2289" s="226"/>
      <c r="C2289" s="226"/>
      <c r="D2289" s="136">
        <v>42877</v>
      </c>
      <c r="E2289" s="136">
        <v>42912</v>
      </c>
      <c r="F2289" s="136">
        <v>42912</v>
      </c>
      <c r="G2289" s="25">
        <f t="shared" si="121"/>
        <v>35</v>
      </c>
      <c r="H2289" s="373">
        <v>6170.57</v>
      </c>
      <c r="I2289" s="121">
        <f t="shared" si="122"/>
        <v>215969.95</v>
      </c>
      <c r="J2289" s="16"/>
    </row>
    <row r="2290" spans="1:10">
      <c r="A2290" s="23">
        <f t="shared" si="123"/>
        <v>2246</v>
      </c>
      <c r="B2290" s="226"/>
      <c r="C2290" s="226"/>
      <c r="D2290" s="136">
        <v>42877</v>
      </c>
      <c r="E2290" s="136">
        <v>42912</v>
      </c>
      <c r="F2290" s="136">
        <v>42912</v>
      </c>
      <c r="G2290" s="25">
        <f t="shared" si="121"/>
        <v>35</v>
      </c>
      <c r="H2290" s="373">
        <v>6281.33</v>
      </c>
      <c r="I2290" s="121">
        <f t="shared" si="122"/>
        <v>219846.55</v>
      </c>
      <c r="J2290" s="16"/>
    </row>
    <row r="2291" spans="1:10">
      <c r="A2291" s="23">
        <f t="shared" si="123"/>
        <v>2247</v>
      </c>
      <c r="B2291" s="226"/>
      <c r="C2291" s="226"/>
      <c r="D2291" s="136">
        <v>42877</v>
      </c>
      <c r="E2291" s="136">
        <v>42912</v>
      </c>
      <c r="F2291" s="136">
        <v>42912</v>
      </c>
      <c r="G2291" s="25">
        <f t="shared" si="121"/>
        <v>35</v>
      </c>
      <c r="H2291" s="373">
        <v>6276.57</v>
      </c>
      <c r="I2291" s="121">
        <f t="shared" si="122"/>
        <v>219679.95</v>
      </c>
      <c r="J2291" s="16"/>
    </row>
    <row r="2292" spans="1:10">
      <c r="A2292" s="23">
        <f t="shared" si="123"/>
        <v>2248</v>
      </c>
      <c r="B2292" s="226"/>
      <c r="C2292" s="226"/>
      <c r="D2292" s="136">
        <v>42877</v>
      </c>
      <c r="E2292" s="136">
        <v>42912</v>
      </c>
      <c r="F2292" s="136">
        <v>42912</v>
      </c>
      <c r="G2292" s="25">
        <f t="shared" si="121"/>
        <v>35</v>
      </c>
      <c r="H2292" s="373">
        <v>6685.51</v>
      </c>
      <c r="I2292" s="121">
        <f t="shared" si="122"/>
        <v>233992.85</v>
      </c>
      <c r="J2292" s="16"/>
    </row>
    <row r="2293" spans="1:10">
      <c r="A2293" s="23">
        <f t="shared" si="123"/>
        <v>2249</v>
      </c>
      <c r="B2293" s="226"/>
      <c r="C2293" s="226"/>
      <c r="D2293" s="136">
        <v>42877</v>
      </c>
      <c r="E2293" s="136">
        <v>42912</v>
      </c>
      <c r="F2293" s="136">
        <v>42912</v>
      </c>
      <c r="G2293" s="25">
        <f t="shared" si="121"/>
        <v>35</v>
      </c>
      <c r="H2293" s="373">
        <v>6876.52</v>
      </c>
      <c r="I2293" s="121">
        <f t="shared" si="122"/>
        <v>240678.2</v>
      </c>
      <c r="J2293" s="16"/>
    </row>
    <row r="2294" spans="1:10">
      <c r="A2294" s="23">
        <f t="shared" si="123"/>
        <v>2250</v>
      </c>
      <c r="B2294" s="226"/>
      <c r="C2294" s="226"/>
      <c r="D2294" s="136">
        <v>42877</v>
      </c>
      <c r="E2294" s="136">
        <v>42912</v>
      </c>
      <c r="F2294" s="136">
        <v>42912</v>
      </c>
      <c r="G2294" s="25">
        <f t="shared" si="121"/>
        <v>35</v>
      </c>
      <c r="H2294" s="373">
        <v>6901.88</v>
      </c>
      <c r="I2294" s="121">
        <f t="shared" si="122"/>
        <v>241565.8</v>
      </c>
      <c r="J2294" s="16"/>
    </row>
    <row r="2295" spans="1:10">
      <c r="A2295" s="23">
        <f t="shared" si="123"/>
        <v>2251</v>
      </c>
      <c r="B2295" s="226"/>
      <c r="C2295" s="226"/>
      <c r="D2295" s="136">
        <v>42877</v>
      </c>
      <c r="E2295" s="136">
        <v>42912</v>
      </c>
      <c r="F2295" s="136">
        <v>42912</v>
      </c>
      <c r="G2295" s="25">
        <f t="shared" si="121"/>
        <v>35</v>
      </c>
      <c r="H2295" s="373">
        <v>6800.44</v>
      </c>
      <c r="I2295" s="121">
        <f t="shared" si="122"/>
        <v>238015.4</v>
      </c>
      <c r="J2295" s="16"/>
    </row>
    <row r="2296" spans="1:10">
      <c r="A2296" s="23">
        <f t="shared" si="123"/>
        <v>2252</v>
      </c>
      <c r="B2296" s="226"/>
      <c r="C2296" s="226"/>
      <c r="D2296" s="136">
        <v>42877</v>
      </c>
      <c r="E2296" s="136">
        <v>42912</v>
      </c>
      <c r="F2296" s="136">
        <v>42912</v>
      </c>
      <c r="G2296" s="25">
        <f t="shared" si="121"/>
        <v>35</v>
      </c>
      <c r="H2296" s="373">
        <v>6548.09</v>
      </c>
      <c r="I2296" s="121">
        <f t="shared" si="122"/>
        <v>229183.15</v>
      </c>
      <c r="J2296" s="16"/>
    </row>
    <row r="2297" spans="1:10">
      <c r="A2297" s="23">
        <f t="shared" si="123"/>
        <v>2253</v>
      </c>
      <c r="B2297" s="226"/>
      <c r="C2297" s="226"/>
      <c r="D2297" s="136">
        <v>42877</v>
      </c>
      <c r="E2297" s="136">
        <v>42912</v>
      </c>
      <c r="F2297" s="136">
        <v>42912</v>
      </c>
      <c r="G2297" s="25">
        <f t="shared" si="121"/>
        <v>35</v>
      </c>
      <c r="H2297" s="373">
        <v>6978.77</v>
      </c>
      <c r="I2297" s="121">
        <f t="shared" si="122"/>
        <v>244256.95</v>
      </c>
      <c r="J2297" s="16"/>
    </row>
    <row r="2298" spans="1:10">
      <c r="A2298" s="23">
        <f t="shared" si="123"/>
        <v>2254</v>
      </c>
      <c r="B2298" s="226"/>
      <c r="C2298" s="226"/>
      <c r="D2298" s="136">
        <v>42877</v>
      </c>
      <c r="E2298" s="136">
        <v>42912</v>
      </c>
      <c r="F2298" s="136">
        <v>42912</v>
      </c>
      <c r="G2298" s="25">
        <f t="shared" si="121"/>
        <v>35</v>
      </c>
      <c r="H2298" s="373">
        <v>6913.74</v>
      </c>
      <c r="I2298" s="121">
        <f t="shared" si="122"/>
        <v>241980.9</v>
      </c>
      <c r="J2298" s="16"/>
    </row>
    <row r="2299" spans="1:10">
      <c r="A2299" s="23">
        <f t="shared" si="123"/>
        <v>2255</v>
      </c>
      <c r="B2299" s="226"/>
      <c r="C2299" s="226"/>
      <c r="D2299" s="136">
        <v>42877</v>
      </c>
      <c r="E2299" s="136">
        <v>42912</v>
      </c>
      <c r="F2299" s="136">
        <v>42912</v>
      </c>
      <c r="G2299" s="25">
        <f t="shared" si="121"/>
        <v>35</v>
      </c>
      <c r="H2299" s="373">
        <v>6615.98</v>
      </c>
      <c r="I2299" s="121">
        <f t="shared" si="122"/>
        <v>231559.3</v>
      </c>
      <c r="J2299" s="16"/>
    </row>
    <row r="2300" spans="1:10">
      <c r="A2300" s="23">
        <f t="shared" si="123"/>
        <v>2256</v>
      </c>
      <c r="B2300" s="226"/>
      <c r="C2300" s="226"/>
      <c r="D2300" s="136">
        <v>42877</v>
      </c>
      <c r="E2300" s="136">
        <v>42912</v>
      </c>
      <c r="F2300" s="136">
        <v>42912</v>
      </c>
      <c r="G2300" s="25">
        <f t="shared" si="121"/>
        <v>35</v>
      </c>
      <c r="H2300" s="373">
        <v>6959.95</v>
      </c>
      <c r="I2300" s="121">
        <f t="shared" si="122"/>
        <v>243598.25</v>
      </c>
      <c r="J2300" s="16"/>
    </row>
    <row r="2301" spans="1:10">
      <c r="A2301" s="23">
        <f t="shared" si="123"/>
        <v>2257</v>
      </c>
      <c r="B2301" s="226"/>
      <c r="C2301" s="226"/>
      <c r="D2301" s="136">
        <v>42877</v>
      </c>
      <c r="E2301" s="136">
        <v>42912</v>
      </c>
      <c r="F2301" s="136">
        <v>42912</v>
      </c>
      <c r="G2301" s="25">
        <f t="shared" si="121"/>
        <v>35</v>
      </c>
      <c r="H2301" s="373">
        <v>6917.83</v>
      </c>
      <c r="I2301" s="121">
        <f t="shared" si="122"/>
        <v>242124.05</v>
      </c>
      <c r="J2301" s="16"/>
    </row>
    <row r="2302" spans="1:10">
      <c r="A2302" s="23">
        <f t="shared" si="123"/>
        <v>2258</v>
      </c>
      <c r="B2302" s="226"/>
      <c r="C2302" s="226"/>
      <c r="D2302" s="136">
        <v>42877</v>
      </c>
      <c r="E2302" s="136">
        <v>42912</v>
      </c>
      <c r="F2302" s="136">
        <v>42912</v>
      </c>
      <c r="G2302" s="25">
        <f t="shared" si="121"/>
        <v>35</v>
      </c>
      <c r="H2302" s="373">
        <v>6875.11</v>
      </c>
      <c r="I2302" s="121">
        <f t="shared" si="122"/>
        <v>240628.85</v>
      </c>
      <c r="J2302" s="16"/>
    </row>
    <row r="2303" spans="1:10">
      <c r="A2303" s="23">
        <f t="shared" si="123"/>
        <v>2259</v>
      </c>
      <c r="B2303" s="226"/>
      <c r="C2303" s="226"/>
      <c r="D2303" s="136">
        <v>42878</v>
      </c>
      <c r="E2303" s="136">
        <v>42912</v>
      </c>
      <c r="F2303" s="136">
        <v>42912</v>
      </c>
      <c r="G2303" s="25">
        <f t="shared" si="121"/>
        <v>34</v>
      </c>
      <c r="H2303" s="373">
        <v>7214.11</v>
      </c>
      <c r="I2303" s="121">
        <f t="shared" si="122"/>
        <v>245279.74</v>
      </c>
      <c r="J2303" s="16"/>
    </row>
    <row r="2304" spans="1:10">
      <c r="A2304" s="23">
        <f t="shared" si="123"/>
        <v>2260</v>
      </c>
      <c r="B2304" s="226"/>
      <c r="C2304" s="226"/>
      <c r="D2304" s="136">
        <v>42878</v>
      </c>
      <c r="E2304" s="136">
        <v>42912</v>
      </c>
      <c r="F2304" s="136">
        <v>42912</v>
      </c>
      <c r="G2304" s="25">
        <f t="shared" si="121"/>
        <v>34</v>
      </c>
      <c r="H2304" s="373">
        <v>6468.38</v>
      </c>
      <c r="I2304" s="121">
        <f t="shared" si="122"/>
        <v>219924.92</v>
      </c>
      <c r="J2304" s="16"/>
    </row>
    <row r="2305" spans="1:10">
      <c r="A2305" s="23">
        <f t="shared" si="123"/>
        <v>2261</v>
      </c>
      <c r="B2305" s="226"/>
      <c r="C2305" s="226"/>
      <c r="D2305" s="136">
        <v>42878</v>
      </c>
      <c r="E2305" s="136">
        <v>42912</v>
      </c>
      <c r="F2305" s="136">
        <v>42912</v>
      </c>
      <c r="G2305" s="25">
        <f t="shared" si="121"/>
        <v>34</v>
      </c>
      <c r="H2305" s="373">
        <v>6468.38</v>
      </c>
      <c r="I2305" s="121">
        <f t="shared" si="122"/>
        <v>219924.92</v>
      </c>
      <c r="J2305" s="16"/>
    </row>
    <row r="2306" spans="1:10">
      <c r="A2306" s="23">
        <f t="shared" si="123"/>
        <v>2262</v>
      </c>
      <c r="B2306" s="226"/>
      <c r="C2306" s="226"/>
      <c r="D2306" s="136">
        <v>42878</v>
      </c>
      <c r="E2306" s="136">
        <v>42912</v>
      </c>
      <c r="F2306" s="136">
        <v>42912</v>
      </c>
      <c r="G2306" s="25">
        <f t="shared" si="121"/>
        <v>34</v>
      </c>
      <c r="H2306" s="373">
        <v>6895.74</v>
      </c>
      <c r="I2306" s="121">
        <f t="shared" si="122"/>
        <v>234455.16</v>
      </c>
      <c r="J2306" s="16"/>
    </row>
    <row r="2307" spans="1:10">
      <c r="A2307" s="23">
        <f t="shared" si="123"/>
        <v>2263</v>
      </c>
      <c r="B2307" s="226"/>
      <c r="C2307" s="226"/>
      <c r="D2307" s="136">
        <v>42878</v>
      </c>
      <c r="E2307" s="136">
        <v>42912</v>
      </c>
      <c r="F2307" s="136">
        <v>42912</v>
      </c>
      <c r="G2307" s="25">
        <f t="shared" si="121"/>
        <v>34</v>
      </c>
      <c r="H2307" s="373">
        <v>7214.11</v>
      </c>
      <c r="I2307" s="121">
        <f t="shared" si="122"/>
        <v>245279.74</v>
      </c>
      <c r="J2307" s="16"/>
    </row>
    <row r="2308" spans="1:10">
      <c r="A2308" s="23">
        <f t="shared" si="123"/>
        <v>2264</v>
      </c>
      <c r="B2308" s="226"/>
      <c r="C2308" s="226"/>
      <c r="D2308" s="136">
        <v>42878</v>
      </c>
      <c r="E2308" s="136">
        <v>42912</v>
      </c>
      <c r="F2308" s="136">
        <v>42912</v>
      </c>
      <c r="G2308" s="25">
        <f t="shared" si="121"/>
        <v>34</v>
      </c>
      <c r="H2308" s="373">
        <v>7214.11</v>
      </c>
      <c r="I2308" s="121">
        <f t="shared" si="122"/>
        <v>245279.74</v>
      </c>
      <c r="J2308" s="16"/>
    </row>
    <row r="2309" spans="1:10">
      <c r="A2309" s="23">
        <f t="shared" si="123"/>
        <v>2265</v>
      </c>
      <c r="B2309" s="226"/>
      <c r="C2309" s="226"/>
      <c r="D2309" s="136">
        <v>42878</v>
      </c>
      <c r="E2309" s="136">
        <v>42912</v>
      </c>
      <c r="F2309" s="136">
        <v>42912</v>
      </c>
      <c r="G2309" s="25">
        <f t="shared" si="121"/>
        <v>34</v>
      </c>
      <c r="H2309" s="373">
        <v>7296.68</v>
      </c>
      <c r="I2309" s="121">
        <f t="shared" si="122"/>
        <v>248087.12</v>
      </c>
      <c r="J2309" s="16"/>
    </row>
    <row r="2310" spans="1:10">
      <c r="A2310" s="23">
        <f t="shared" si="123"/>
        <v>2266</v>
      </c>
      <c r="B2310" s="226"/>
      <c r="C2310" s="226"/>
      <c r="D2310" s="136">
        <v>42879</v>
      </c>
      <c r="E2310" s="136">
        <v>42912</v>
      </c>
      <c r="F2310" s="136">
        <v>42912</v>
      </c>
      <c r="G2310" s="25">
        <f t="shared" si="121"/>
        <v>33</v>
      </c>
      <c r="H2310" s="373">
        <v>6584.08</v>
      </c>
      <c r="I2310" s="121">
        <f t="shared" si="122"/>
        <v>217274.64</v>
      </c>
      <c r="J2310" s="16"/>
    </row>
    <row r="2311" spans="1:10">
      <c r="A2311" s="23">
        <f t="shared" si="123"/>
        <v>2267</v>
      </c>
      <c r="B2311" s="226"/>
      <c r="C2311" s="226"/>
      <c r="D2311" s="136">
        <v>42879</v>
      </c>
      <c r="E2311" s="136">
        <v>42912</v>
      </c>
      <c r="F2311" s="136">
        <v>42912</v>
      </c>
      <c r="G2311" s="25">
        <f t="shared" si="121"/>
        <v>33</v>
      </c>
      <c r="H2311" s="373">
        <v>6730.1</v>
      </c>
      <c r="I2311" s="121">
        <f t="shared" si="122"/>
        <v>222093.3</v>
      </c>
      <c r="J2311" s="16"/>
    </row>
    <row r="2312" spans="1:10">
      <c r="A2312" s="23">
        <f t="shared" si="123"/>
        <v>2268</v>
      </c>
      <c r="B2312" s="226"/>
      <c r="C2312" s="226"/>
      <c r="D2312" s="136">
        <v>42879</v>
      </c>
      <c r="E2312" s="136">
        <v>42912</v>
      </c>
      <c r="F2312" s="136">
        <v>42912</v>
      </c>
      <c r="G2312" s="25">
        <f t="shared" si="121"/>
        <v>33</v>
      </c>
      <c r="H2312" s="373">
        <v>6551.77</v>
      </c>
      <c r="I2312" s="121">
        <f t="shared" si="122"/>
        <v>216208.41</v>
      </c>
      <c r="J2312" s="16"/>
    </row>
    <row r="2313" spans="1:10">
      <c r="A2313" s="23">
        <f t="shared" si="123"/>
        <v>2269</v>
      </c>
      <c r="B2313" s="226"/>
      <c r="C2313" s="226"/>
      <c r="D2313" s="136">
        <v>42879</v>
      </c>
      <c r="E2313" s="136">
        <v>42912</v>
      </c>
      <c r="F2313" s="136">
        <v>42912</v>
      </c>
      <c r="G2313" s="25">
        <f t="shared" si="121"/>
        <v>33</v>
      </c>
      <c r="H2313" s="373">
        <v>6818.44</v>
      </c>
      <c r="I2313" s="121">
        <f t="shared" si="122"/>
        <v>225008.52</v>
      </c>
      <c r="J2313" s="16"/>
    </row>
    <row r="2314" spans="1:10">
      <c r="A2314" s="23">
        <f t="shared" si="123"/>
        <v>2270</v>
      </c>
      <c r="B2314" s="226"/>
      <c r="C2314" s="226"/>
      <c r="D2314" s="136">
        <v>42879</v>
      </c>
      <c r="E2314" s="136">
        <v>42912</v>
      </c>
      <c r="F2314" s="136">
        <v>42912</v>
      </c>
      <c r="G2314" s="25">
        <f t="shared" si="121"/>
        <v>33</v>
      </c>
      <c r="H2314" s="373">
        <v>6756.82</v>
      </c>
      <c r="I2314" s="121">
        <f t="shared" si="122"/>
        <v>222975.06</v>
      </c>
      <c r="J2314" s="16"/>
    </row>
    <row r="2315" spans="1:10">
      <c r="A2315" s="23">
        <f t="shared" si="123"/>
        <v>2271</v>
      </c>
      <c r="B2315" s="226"/>
      <c r="C2315" s="226"/>
      <c r="D2315" s="136">
        <v>42879</v>
      </c>
      <c r="E2315" s="136">
        <v>42912</v>
      </c>
      <c r="F2315" s="136">
        <v>42912</v>
      </c>
      <c r="G2315" s="25">
        <f t="shared" si="121"/>
        <v>33</v>
      </c>
      <c r="H2315" s="373">
        <v>7033.86</v>
      </c>
      <c r="I2315" s="121">
        <f t="shared" si="122"/>
        <v>232117.38</v>
      </c>
      <c r="J2315" s="16"/>
    </row>
    <row r="2316" spans="1:10">
      <c r="A2316" s="23">
        <f t="shared" si="123"/>
        <v>2272</v>
      </c>
      <c r="B2316" s="226"/>
      <c r="C2316" s="226"/>
      <c r="D2316" s="136">
        <v>42880</v>
      </c>
      <c r="E2316" s="136">
        <v>42912</v>
      </c>
      <c r="F2316" s="136">
        <v>42912</v>
      </c>
      <c r="G2316" s="25">
        <f t="shared" si="121"/>
        <v>32</v>
      </c>
      <c r="H2316" s="373">
        <v>5698.35</v>
      </c>
      <c r="I2316" s="121">
        <f t="shared" si="122"/>
        <v>182347.2</v>
      </c>
      <c r="J2316" s="16"/>
    </row>
    <row r="2317" spans="1:10">
      <c r="A2317" s="23">
        <f>A2316+1</f>
        <v>2273</v>
      </c>
      <c r="B2317" s="226"/>
      <c r="C2317" s="226"/>
      <c r="D2317" s="136">
        <v>42880</v>
      </c>
      <c r="E2317" s="136">
        <v>42912</v>
      </c>
      <c r="F2317" s="136">
        <v>42912</v>
      </c>
      <c r="G2317" s="25">
        <f t="shared" ref="G2317:G2375" si="124">F2317-D2317</f>
        <v>32</v>
      </c>
      <c r="H2317" s="373">
        <v>6594.72</v>
      </c>
      <c r="I2317" s="121">
        <f t="shared" ref="I2317:I2375" si="125">ROUND(G2317*H2317,2)</f>
        <v>211031.04000000001</v>
      </c>
      <c r="J2317" s="16"/>
    </row>
    <row r="2318" spans="1:10">
      <c r="A2318" s="23">
        <f t="shared" ref="A2318:A2376" si="126">A2317+1</f>
        <v>2274</v>
      </c>
      <c r="B2318" s="226"/>
      <c r="C2318" s="226"/>
      <c r="D2318" s="136">
        <v>42880</v>
      </c>
      <c r="E2318" s="136">
        <v>42912</v>
      </c>
      <c r="F2318" s="136">
        <v>42912</v>
      </c>
      <c r="G2318" s="25">
        <f t="shared" si="124"/>
        <v>32</v>
      </c>
      <c r="H2318" s="373">
        <v>6719.46</v>
      </c>
      <c r="I2318" s="121">
        <f t="shared" si="125"/>
        <v>215022.72</v>
      </c>
      <c r="J2318" s="16"/>
    </row>
    <row r="2319" spans="1:10">
      <c r="A2319" s="23">
        <f t="shared" si="126"/>
        <v>2275</v>
      </c>
      <c r="B2319" s="226"/>
      <c r="C2319" s="226"/>
      <c r="D2319" s="136">
        <v>42880</v>
      </c>
      <c r="E2319" s="136">
        <v>42912</v>
      </c>
      <c r="F2319" s="136">
        <v>42912</v>
      </c>
      <c r="G2319" s="25">
        <f t="shared" si="124"/>
        <v>32</v>
      </c>
      <c r="H2319" s="373">
        <v>7242.16</v>
      </c>
      <c r="I2319" s="121">
        <f t="shared" si="125"/>
        <v>231749.12</v>
      </c>
      <c r="J2319" s="16"/>
    </row>
    <row r="2320" spans="1:10">
      <c r="A2320" s="23">
        <f t="shared" si="126"/>
        <v>2276</v>
      </c>
      <c r="B2320" s="226"/>
      <c r="C2320" s="226"/>
      <c r="D2320" s="136">
        <v>42880</v>
      </c>
      <c r="E2320" s="136">
        <v>42912</v>
      </c>
      <c r="F2320" s="136">
        <v>42912</v>
      </c>
      <c r="G2320" s="25">
        <f t="shared" si="124"/>
        <v>32</v>
      </c>
      <c r="H2320" s="373">
        <v>8547.11</v>
      </c>
      <c r="I2320" s="121">
        <f t="shared" si="125"/>
        <v>273507.52</v>
      </c>
      <c r="J2320" s="16"/>
    </row>
    <row r="2321" spans="1:10">
      <c r="A2321" s="23">
        <f t="shared" si="126"/>
        <v>2277</v>
      </c>
      <c r="B2321" s="226"/>
      <c r="C2321" s="226"/>
      <c r="D2321" s="136">
        <v>42880</v>
      </c>
      <c r="E2321" s="136">
        <v>42912</v>
      </c>
      <c r="F2321" s="136">
        <v>42912</v>
      </c>
      <c r="G2321" s="25">
        <f t="shared" si="124"/>
        <v>32</v>
      </c>
      <c r="H2321" s="373">
        <v>8599.14</v>
      </c>
      <c r="I2321" s="121">
        <f t="shared" si="125"/>
        <v>275172.47999999998</v>
      </c>
      <c r="J2321" s="16"/>
    </row>
    <row r="2322" spans="1:10">
      <c r="A2322" s="23">
        <f t="shared" si="126"/>
        <v>2278</v>
      </c>
      <c r="B2322" s="226"/>
      <c r="C2322" s="226"/>
      <c r="D2322" s="136">
        <v>42880</v>
      </c>
      <c r="E2322" s="136">
        <v>42912</v>
      </c>
      <c r="F2322" s="136">
        <v>42912</v>
      </c>
      <c r="G2322" s="25">
        <f t="shared" si="124"/>
        <v>32</v>
      </c>
      <c r="H2322" s="373">
        <v>8580.2199999999993</v>
      </c>
      <c r="I2322" s="121">
        <f t="shared" si="125"/>
        <v>274567.03999999998</v>
      </c>
      <c r="J2322" s="16"/>
    </row>
    <row r="2323" spans="1:10">
      <c r="A2323" s="23">
        <f t="shared" si="126"/>
        <v>2279</v>
      </c>
      <c r="B2323" s="226"/>
      <c r="C2323" s="226"/>
      <c r="D2323" s="136">
        <v>42880</v>
      </c>
      <c r="E2323" s="136">
        <v>42912</v>
      </c>
      <c r="F2323" s="136">
        <v>42912</v>
      </c>
      <c r="G2323" s="25">
        <f t="shared" si="124"/>
        <v>32</v>
      </c>
      <c r="H2323" s="373">
        <v>8622.7900000000009</v>
      </c>
      <c r="I2323" s="121">
        <f t="shared" si="125"/>
        <v>275929.28000000003</v>
      </c>
      <c r="J2323" s="16"/>
    </row>
    <row r="2324" spans="1:10">
      <c r="A2324" s="23">
        <f t="shared" si="126"/>
        <v>2280</v>
      </c>
      <c r="B2324" s="226"/>
      <c r="C2324" s="226"/>
      <c r="D2324" s="136">
        <v>42880</v>
      </c>
      <c r="E2324" s="136">
        <v>42912</v>
      </c>
      <c r="F2324" s="136">
        <v>42912</v>
      </c>
      <c r="G2324" s="25">
        <f t="shared" si="124"/>
        <v>32</v>
      </c>
      <c r="H2324" s="373">
        <v>6744.57</v>
      </c>
      <c r="I2324" s="121">
        <f t="shared" si="125"/>
        <v>215826.24</v>
      </c>
      <c r="J2324" s="16"/>
    </row>
    <row r="2325" spans="1:10">
      <c r="A2325" s="23">
        <f t="shared" si="126"/>
        <v>2281</v>
      </c>
      <c r="B2325" s="226"/>
      <c r="C2325" s="226"/>
      <c r="D2325" s="136">
        <v>42880</v>
      </c>
      <c r="E2325" s="136">
        <v>42912</v>
      </c>
      <c r="F2325" s="136">
        <v>42912</v>
      </c>
      <c r="G2325" s="25">
        <f t="shared" si="124"/>
        <v>32</v>
      </c>
      <c r="H2325" s="373">
        <v>6746.66</v>
      </c>
      <c r="I2325" s="121">
        <f t="shared" si="125"/>
        <v>215893.12</v>
      </c>
      <c r="J2325" s="16"/>
    </row>
    <row r="2326" spans="1:10">
      <c r="A2326" s="23">
        <f t="shared" si="126"/>
        <v>2282</v>
      </c>
      <c r="B2326" s="226"/>
      <c r="C2326" s="226"/>
      <c r="D2326" s="136">
        <v>42880</v>
      </c>
      <c r="E2326" s="136">
        <v>42912</v>
      </c>
      <c r="F2326" s="136">
        <v>42912</v>
      </c>
      <c r="G2326" s="25">
        <f t="shared" si="124"/>
        <v>32</v>
      </c>
      <c r="H2326" s="373">
        <v>7464.36</v>
      </c>
      <c r="I2326" s="121">
        <f t="shared" si="125"/>
        <v>238859.51999999999</v>
      </c>
      <c r="J2326" s="16"/>
    </row>
    <row r="2327" spans="1:10">
      <c r="A2327" s="23">
        <f t="shared" si="126"/>
        <v>2283</v>
      </c>
      <c r="B2327" s="226"/>
      <c r="C2327" s="226"/>
      <c r="D2327" s="136">
        <v>42880</v>
      </c>
      <c r="E2327" s="136">
        <v>42912</v>
      </c>
      <c r="F2327" s="136">
        <v>42912</v>
      </c>
      <c r="G2327" s="25">
        <f t="shared" si="124"/>
        <v>32</v>
      </c>
      <c r="H2327" s="373">
        <v>7127.58</v>
      </c>
      <c r="I2327" s="121">
        <f t="shared" si="125"/>
        <v>228082.56</v>
      </c>
      <c r="J2327" s="16"/>
    </row>
    <row r="2328" spans="1:10">
      <c r="A2328" s="23">
        <f t="shared" si="126"/>
        <v>2284</v>
      </c>
      <c r="B2328" s="226"/>
      <c r="C2328" s="226"/>
      <c r="D2328" s="136">
        <v>42880</v>
      </c>
      <c r="E2328" s="136">
        <v>42912</v>
      </c>
      <c r="F2328" s="136">
        <v>42912</v>
      </c>
      <c r="G2328" s="25">
        <f t="shared" si="124"/>
        <v>32</v>
      </c>
      <c r="H2328" s="373">
        <v>7127.58</v>
      </c>
      <c r="I2328" s="121">
        <f t="shared" si="125"/>
        <v>228082.56</v>
      </c>
      <c r="J2328" s="16"/>
    </row>
    <row r="2329" spans="1:10">
      <c r="A2329" s="23">
        <f t="shared" si="126"/>
        <v>2285</v>
      </c>
      <c r="B2329" s="226"/>
      <c r="C2329" s="226"/>
      <c r="D2329" s="136">
        <v>42880</v>
      </c>
      <c r="E2329" s="136">
        <v>42912</v>
      </c>
      <c r="F2329" s="136">
        <v>42912</v>
      </c>
      <c r="G2329" s="25">
        <f t="shared" si="124"/>
        <v>32</v>
      </c>
      <c r="H2329" s="373">
        <v>7127.58</v>
      </c>
      <c r="I2329" s="121">
        <f t="shared" si="125"/>
        <v>228082.56</v>
      </c>
      <c r="J2329" s="16"/>
    </row>
    <row r="2330" spans="1:10">
      <c r="A2330" s="23">
        <f t="shared" si="126"/>
        <v>2286</v>
      </c>
      <c r="B2330" s="226"/>
      <c r="C2330" s="226"/>
      <c r="D2330" s="136">
        <v>42880</v>
      </c>
      <c r="E2330" s="136">
        <v>42912</v>
      </c>
      <c r="F2330" s="136">
        <v>42912</v>
      </c>
      <c r="G2330" s="25">
        <f t="shared" si="124"/>
        <v>32</v>
      </c>
      <c r="H2330" s="373">
        <v>7275.28</v>
      </c>
      <c r="I2330" s="121">
        <f t="shared" si="125"/>
        <v>232808.95999999999</v>
      </c>
      <c r="J2330" s="16"/>
    </row>
    <row r="2331" spans="1:10">
      <c r="A2331" s="23">
        <f t="shared" si="126"/>
        <v>2287</v>
      </c>
      <c r="B2331" s="226"/>
      <c r="C2331" s="226"/>
      <c r="D2331" s="136">
        <v>42880</v>
      </c>
      <c r="E2331" s="136">
        <v>42912</v>
      </c>
      <c r="F2331" s="136">
        <v>42912</v>
      </c>
      <c r="G2331" s="25">
        <f t="shared" si="124"/>
        <v>32</v>
      </c>
      <c r="H2331" s="373">
        <v>7127.58</v>
      </c>
      <c r="I2331" s="121">
        <f t="shared" si="125"/>
        <v>228082.56</v>
      </c>
      <c r="J2331" s="16"/>
    </row>
    <row r="2332" spans="1:10">
      <c r="A2332" s="23">
        <f t="shared" si="126"/>
        <v>2288</v>
      </c>
      <c r="B2332" s="226"/>
      <c r="C2332" s="226"/>
      <c r="D2332" s="136">
        <v>42880</v>
      </c>
      <c r="E2332" s="136">
        <v>42912</v>
      </c>
      <c r="F2332" s="136">
        <v>42912</v>
      </c>
      <c r="G2332" s="25">
        <f t="shared" si="124"/>
        <v>32</v>
      </c>
      <c r="H2332" s="373">
        <v>6975.66</v>
      </c>
      <c r="I2332" s="121">
        <f t="shared" si="125"/>
        <v>223221.12</v>
      </c>
      <c r="J2332" s="16"/>
    </row>
    <row r="2333" spans="1:10">
      <c r="A2333" s="23">
        <f t="shared" si="126"/>
        <v>2289</v>
      </c>
      <c r="B2333" s="226"/>
      <c r="C2333" s="226"/>
      <c r="D2333" s="136">
        <v>42880</v>
      </c>
      <c r="E2333" s="136">
        <v>42912</v>
      </c>
      <c r="F2333" s="136">
        <v>42912</v>
      </c>
      <c r="G2333" s="25">
        <f t="shared" si="124"/>
        <v>32</v>
      </c>
      <c r="H2333" s="373">
        <v>6794.2</v>
      </c>
      <c r="I2333" s="121">
        <f t="shared" si="125"/>
        <v>217414.39999999999</v>
      </c>
      <c r="J2333" s="16"/>
    </row>
    <row r="2334" spans="1:10">
      <c r="A2334" s="23">
        <f t="shared" si="126"/>
        <v>2290</v>
      </c>
      <c r="B2334" s="226"/>
      <c r="C2334" s="226"/>
      <c r="D2334" s="136">
        <v>42880</v>
      </c>
      <c r="E2334" s="136">
        <v>42912</v>
      </c>
      <c r="F2334" s="136">
        <v>42912</v>
      </c>
      <c r="G2334" s="25">
        <f t="shared" si="124"/>
        <v>32</v>
      </c>
      <c r="H2334" s="373">
        <v>6903.92</v>
      </c>
      <c r="I2334" s="121">
        <f t="shared" si="125"/>
        <v>220925.44</v>
      </c>
      <c r="J2334" s="16"/>
    </row>
    <row r="2335" spans="1:10">
      <c r="A2335" s="23">
        <f t="shared" si="126"/>
        <v>2291</v>
      </c>
      <c r="B2335" s="226"/>
      <c r="C2335" s="226"/>
      <c r="D2335" s="136">
        <v>42880</v>
      </c>
      <c r="E2335" s="136">
        <v>42912</v>
      </c>
      <c r="F2335" s="136">
        <v>42912</v>
      </c>
      <c r="G2335" s="25">
        <f t="shared" si="124"/>
        <v>32</v>
      </c>
      <c r="H2335" s="373">
        <v>6578.98</v>
      </c>
      <c r="I2335" s="121">
        <f t="shared" si="125"/>
        <v>210527.35999999999</v>
      </c>
      <c r="J2335" s="16"/>
    </row>
    <row r="2336" spans="1:10">
      <c r="A2336" s="23">
        <f t="shared" si="126"/>
        <v>2292</v>
      </c>
      <c r="B2336" s="226"/>
      <c r="C2336" s="226"/>
      <c r="D2336" s="136">
        <v>42880</v>
      </c>
      <c r="E2336" s="136">
        <v>42912</v>
      </c>
      <c r="F2336" s="136">
        <v>42912</v>
      </c>
      <c r="G2336" s="25">
        <f t="shared" si="124"/>
        <v>32</v>
      </c>
      <c r="H2336" s="373">
        <v>1688</v>
      </c>
      <c r="I2336" s="121">
        <f t="shared" si="125"/>
        <v>54016</v>
      </c>
      <c r="J2336" s="16"/>
    </row>
    <row r="2337" spans="1:10">
      <c r="A2337" s="23">
        <f t="shared" si="126"/>
        <v>2293</v>
      </c>
      <c r="B2337" s="226"/>
      <c r="C2337" s="226"/>
      <c r="D2337" s="136">
        <v>42880</v>
      </c>
      <c r="E2337" s="136">
        <v>42912</v>
      </c>
      <c r="F2337" s="136">
        <v>42912</v>
      </c>
      <c r="G2337" s="25">
        <f t="shared" si="124"/>
        <v>32</v>
      </c>
      <c r="H2337" s="373">
        <v>6503.02</v>
      </c>
      <c r="I2337" s="121">
        <f t="shared" si="125"/>
        <v>208096.64000000001</v>
      </c>
      <c r="J2337" s="16"/>
    </row>
    <row r="2338" spans="1:10">
      <c r="A2338" s="23">
        <f t="shared" si="126"/>
        <v>2294</v>
      </c>
      <c r="B2338" s="226"/>
      <c r="C2338" s="226"/>
      <c r="D2338" s="136">
        <v>42881</v>
      </c>
      <c r="E2338" s="136">
        <v>42912</v>
      </c>
      <c r="F2338" s="136">
        <v>42912</v>
      </c>
      <c r="G2338" s="25">
        <f t="shared" si="124"/>
        <v>31</v>
      </c>
      <c r="H2338" s="373">
        <v>5852.45</v>
      </c>
      <c r="I2338" s="121">
        <f t="shared" si="125"/>
        <v>181425.95</v>
      </c>
      <c r="J2338" s="16"/>
    </row>
    <row r="2339" spans="1:10">
      <c r="A2339" s="23">
        <f t="shared" si="126"/>
        <v>2295</v>
      </c>
      <c r="B2339" s="226"/>
      <c r="C2339" s="226"/>
      <c r="D2339" s="136">
        <v>42881</v>
      </c>
      <c r="E2339" s="136">
        <v>42912</v>
      </c>
      <c r="F2339" s="136">
        <v>42912</v>
      </c>
      <c r="G2339" s="25">
        <f t="shared" si="124"/>
        <v>31</v>
      </c>
      <c r="H2339" s="373">
        <v>5366.7</v>
      </c>
      <c r="I2339" s="121">
        <f t="shared" si="125"/>
        <v>166367.70000000001</v>
      </c>
      <c r="J2339" s="16"/>
    </row>
    <row r="2340" spans="1:10">
      <c r="A2340" s="23">
        <f t="shared" si="126"/>
        <v>2296</v>
      </c>
      <c r="B2340" s="226"/>
      <c r="C2340" s="226"/>
      <c r="D2340" s="136">
        <v>42881</v>
      </c>
      <c r="E2340" s="136">
        <v>42912</v>
      </c>
      <c r="F2340" s="136">
        <v>42912</v>
      </c>
      <c r="G2340" s="25">
        <f t="shared" si="124"/>
        <v>31</v>
      </c>
      <c r="H2340" s="373">
        <v>7924.12</v>
      </c>
      <c r="I2340" s="121">
        <f t="shared" si="125"/>
        <v>245647.72</v>
      </c>
      <c r="J2340" s="16"/>
    </row>
    <row r="2341" spans="1:10">
      <c r="A2341" s="23">
        <f t="shared" si="126"/>
        <v>2297</v>
      </c>
      <c r="B2341" s="226"/>
      <c r="C2341" s="226"/>
      <c r="D2341" s="136">
        <v>42881</v>
      </c>
      <c r="E2341" s="136">
        <v>42912</v>
      </c>
      <c r="F2341" s="136">
        <v>42912</v>
      </c>
      <c r="G2341" s="25">
        <f t="shared" si="124"/>
        <v>31</v>
      </c>
      <c r="H2341" s="373">
        <v>7984</v>
      </c>
      <c r="I2341" s="121">
        <f t="shared" si="125"/>
        <v>247504</v>
      </c>
      <c r="J2341" s="16"/>
    </row>
    <row r="2342" spans="1:10">
      <c r="A2342" s="23">
        <f t="shared" si="126"/>
        <v>2298</v>
      </c>
      <c r="B2342" s="226"/>
      <c r="C2342" s="226"/>
      <c r="D2342" s="136">
        <v>42881</v>
      </c>
      <c r="E2342" s="136">
        <v>42912</v>
      </c>
      <c r="F2342" s="136">
        <v>42912</v>
      </c>
      <c r="G2342" s="25">
        <f t="shared" si="124"/>
        <v>31</v>
      </c>
      <c r="H2342" s="373">
        <v>8163.64</v>
      </c>
      <c r="I2342" s="121">
        <f t="shared" si="125"/>
        <v>253072.84</v>
      </c>
      <c r="J2342" s="16"/>
    </row>
    <row r="2343" spans="1:10">
      <c r="A2343" s="23">
        <f t="shared" si="126"/>
        <v>2299</v>
      </c>
      <c r="B2343" s="226"/>
      <c r="C2343" s="226"/>
      <c r="D2343" s="136">
        <v>42882</v>
      </c>
      <c r="E2343" s="136">
        <v>42912</v>
      </c>
      <c r="F2343" s="136">
        <v>42912</v>
      </c>
      <c r="G2343" s="25">
        <f t="shared" si="124"/>
        <v>30</v>
      </c>
      <c r="H2343" s="373">
        <v>6771.43</v>
      </c>
      <c r="I2343" s="121">
        <f t="shared" si="125"/>
        <v>203142.9</v>
      </c>
      <c r="J2343" s="16"/>
    </row>
    <row r="2344" spans="1:10">
      <c r="A2344" s="23">
        <f t="shared" si="126"/>
        <v>2300</v>
      </c>
      <c r="B2344" s="226"/>
      <c r="C2344" s="226"/>
      <c r="D2344" s="136">
        <v>42882</v>
      </c>
      <c r="E2344" s="136">
        <v>42912</v>
      </c>
      <c r="F2344" s="136">
        <v>42912</v>
      </c>
      <c r="G2344" s="25">
        <f t="shared" si="124"/>
        <v>30</v>
      </c>
      <c r="H2344" s="373">
        <v>7529.11</v>
      </c>
      <c r="I2344" s="121">
        <f t="shared" si="125"/>
        <v>225873.3</v>
      </c>
      <c r="J2344" s="16"/>
    </row>
    <row r="2345" spans="1:10">
      <c r="A2345" s="23">
        <f t="shared" si="126"/>
        <v>2301</v>
      </c>
      <c r="B2345" s="226"/>
      <c r="C2345" s="226"/>
      <c r="D2345" s="136">
        <v>42882</v>
      </c>
      <c r="E2345" s="136">
        <v>42912</v>
      </c>
      <c r="F2345" s="136">
        <v>42912</v>
      </c>
      <c r="G2345" s="25">
        <f t="shared" si="124"/>
        <v>30</v>
      </c>
      <c r="H2345" s="373">
        <v>7393.69</v>
      </c>
      <c r="I2345" s="121">
        <f t="shared" si="125"/>
        <v>221810.7</v>
      </c>
      <c r="J2345" s="16"/>
    </row>
    <row r="2346" spans="1:10">
      <c r="A2346" s="23">
        <f t="shared" si="126"/>
        <v>2302</v>
      </c>
      <c r="B2346" s="226"/>
      <c r="C2346" s="226"/>
      <c r="D2346" s="136">
        <v>42885</v>
      </c>
      <c r="E2346" s="136">
        <v>42912</v>
      </c>
      <c r="F2346" s="136">
        <v>42912</v>
      </c>
      <c r="G2346" s="25">
        <f t="shared" si="124"/>
        <v>27</v>
      </c>
      <c r="H2346" s="373">
        <v>6220.99</v>
      </c>
      <c r="I2346" s="121">
        <f t="shared" si="125"/>
        <v>167966.73</v>
      </c>
      <c r="J2346" s="16"/>
    </row>
    <row r="2347" spans="1:10">
      <c r="A2347" s="23">
        <f t="shared" si="126"/>
        <v>2303</v>
      </c>
      <c r="B2347" s="226"/>
      <c r="C2347" s="226"/>
      <c r="D2347" s="136">
        <v>42885</v>
      </c>
      <c r="E2347" s="136">
        <v>42912</v>
      </c>
      <c r="F2347" s="136">
        <v>42912</v>
      </c>
      <c r="G2347" s="25">
        <f t="shared" si="124"/>
        <v>27</v>
      </c>
      <c r="H2347" s="373">
        <v>6222.18</v>
      </c>
      <c r="I2347" s="121">
        <f t="shared" si="125"/>
        <v>167998.86</v>
      </c>
      <c r="J2347" s="16"/>
    </row>
    <row r="2348" spans="1:10">
      <c r="A2348" s="23">
        <f t="shared" si="126"/>
        <v>2304</v>
      </c>
      <c r="B2348" s="226"/>
      <c r="C2348" s="226"/>
      <c r="D2348" s="136">
        <v>42885</v>
      </c>
      <c r="E2348" s="136">
        <v>42912</v>
      </c>
      <c r="F2348" s="136">
        <v>42912</v>
      </c>
      <c r="G2348" s="25">
        <f t="shared" si="124"/>
        <v>27</v>
      </c>
      <c r="H2348" s="373">
        <v>6223.77</v>
      </c>
      <c r="I2348" s="121">
        <f t="shared" si="125"/>
        <v>168041.79</v>
      </c>
      <c r="J2348" s="16"/>
    </row>
    <row r="2349" spans="1:10">
      <c r="A2349" s="23">
        <f t="shared" si="126"/>
        <v>2305</v>
      </c>
      <c r="B2349" s="226"/>
      <c r="C2349" s="226"/>
      <c r="D2349" s="136">
        <v>42885</v>
      </c>
      <c r="E2349" s="136">
        <v>42912</v>
      </c>
      <c r="F2349" s="136">
        <v>42912</v>
      </c>
      <c r="G2349" s="25">
        <f t="shared" si="124"/>
        <v>27</v>
      </c>
      <c r="H2349" s="373">
        <v>6221.39</v>
      </c>
      <c r="I2349" s="121">
        <f t="shared" si="125"/>
        <v>167977.53</v>
      </c>
      <c r="J2349" s="16"/>
    </row>
    <row r="2350" spans="1:10">
      <c r="A2350" s="23">
        <f t="shared" si="126"/>
        <v>2306</v>
      </c>
      <c r="B2350" s="226"/>
      <c r="C2350" s="226"/>
      <c r="D2350" s="136">
        <v>42885</v>
      </c>
      <c r="E2350" s="136">
        <v>42912</v>
      </c>
      <c r="F2350" s="136">
        <v>42912</v>
      </c>
      <c r="G2350" s="25">
        <f t="shared" si="124"/>
        <v>27</v>
      </c>
      <c r="H2350" s="373">
        <v>6585.72</v>
      </c>
      <c r="I2350" s="121">
        <f t="shared" si="125"/>
        <v>177814.44</v>
      </c>
      <c r="J2350" s="16"/>
    </row>
    <row r="2351" spans="1:10">
      <c r="A2351" s="23">
        <f t="shared" si="126"/>
        <v>2307</v>
      </c>
      <c r="B2351" s="226"/>
      <c r="C2351" s="226"/>
      <c r="D2351" s="136">
        <v>42885</v>
      </c>
      <c r="E2351" s="136">
        <v>42912</v>
      </c>
      <c r="F2351" s="136">
        <v>42912</v>
      </c>
      <c r="G2351" s="25">
        <f t="shared" si="124"/>
        <v>27</v>
      </c>
      <c r="H2351" s="373">
        <v>6727.23</v>
      </c>
      <c r="I2351" s="121">
        <f t="shared" si="125"/>
        <v>181635.21</v>
      </c>
      <c r="J2351" s="16"/>
    </row>
    <row r="2352" spans="1:10">
      <c r="A2352" s="23">
        <f t="shared" si="126"/>
        <v>2308</v>
      </c>
      <c r="B2352" s="226"/>
      <c r="C2352" s="226"/>
      <c r="D2352" s="136">
        <v>42885</v>
      </c>
      <c r="E2352" s="136">
        <v>42912</v>
      </c>
      <c r="F2352" s="136">
        <v>42912</v>
      </c>
      <c r="G2352" s="25">
        <f t="shared" si="124"/>
        <v>27</v>
      </c>
      <c r="H2352" s="373">
        <v>6838.89</v>
      </c>
      <c r="I2352" s="121">
        <f t="shared" si="125"/>
        <v>184650.03</v>
      </c>
      <c r="J2352" s="16"/>
    </row>
    <row r="2353" spans="1:10">
      <c r="A2353" s="23">
        <f t="shared" si="126"/>
        <v>2309</v>
      </c>
      <c r="B2353" s="226"/>
      <c r="C2353" s="226"/>
      <c r="D2353" s="136">
        <v>42885</v>
      </c>
      <c r="E2353" s="136">
        <v>42912</v>
      </c>
      <c r="F2353" s="136">
        <v>42912</v>
      </c>
      <c r="G2353" s="25">
        <f t="shared" si="124"/>
        <v>27</v>
      </c>
      <c r="H2353" s="373">
        <v>6378.36</v>
      </c>
      <c r="I2353" s="121">
        <f t="shared" si="125"/>
        <v>172215.72</v>
      </c>
      <c r="J2353" s="16"/>
    </row>
    <row r="2354" spans="1:10">
      <c r="A2354" s="23">
        <f t="shared" si="126"/>
        <v>2310</v>
      </c>
      <c r="B2354" s="226"/>
      <c r="C2354" s="226"/>
      <c r="D2354" s="136">
        <v>42885</v>
      </c>
      <c r="E2354" s="136">
        <v>42912</v>
      </c>
      <c r="F2354" s="136">
        <v>42912</v>
      </c>
      <c r="G2354" s="25">
        <f t="shared" si="124"/>
        <v>27</v>
      </c>
      <c r="H2354" s="373">
        <v>6772.13</v>
      </c>
      <c r="I2354" s="121">
        <f t="shared" si="125"/>
        <v>182847.51</v>
      </c>
      <c r="J2354" s="16"/>
    </row>
    <row r="2355" spans="1:10">
      <c r="A2355" s="23">
        <f t="shared" si="126"/>
        <v>2311</v>
      </c>
      <c r="B2355" s="226"/>
      <c r="C2355" s="226"/>
      <c r="D2355" s="136">
        <v>42885</v>
      </c>
      <c r="E2355" s="136">
        <v>42912</v>
      </c>
      <c r="F2355" s="136">
        <v>42912</v>
      </c>
      <c r="G2355" s="25">
        <f t="shared" si="124"/>
        <v>27</v>
      </c>
      <c r="H2355" s="373">
        <v>7323.36</v>
      </c>
      <c r="I2355" s="121">
        <f t="shared" si="125"/>
        <v>197730.72</v>
      </c>
      <c r="J2355" s="16"/>
    </row>
    <row r="2356" spans="1:10">
      <c r="A2356" s="23">
        <f t="shared" si="126"/>
        <v>2312</v>
      </c>
      <c r="B2356" s="226"/>
      <c r="C2356" s="226"/>
      <c r="D2356" s="136">
        <v>42885</v>
      </c>
      <c r="E2356" s="136">
        <v>42912</v>
      </c>
      <c r="F2356" s="136">
        <v>42912</v>
      </c>
      <c r="G2356" s="25">
        <f t="shared" si="124"/>
        <v>27</v>
      </c>
      <c r="H2356" s="373">
        <v>6901.92</v>
      </c>
      <c r="I2356" s="121">
        <f t="shared" si="125"/>
        <v>186351.84</v>
      </c>
      <c r="J2356" s="16"/>
    </row>
    <row r="2357" spans="1:10">
      <c r="A2357" s="23">
        <f t="shared" si="126"/>
        <v>2313</v>
      </c>
      <c r="B2357" s="226"/>
      <c r="C2357" s="226"/>
      <c r="D2357" s="136">
        <v>42885</v>
      </c>
      <c r="E2357" s="136">
        <v>42912</v>
      </c>
      <c r="F2357" s="136">
        <v>42912</v>
      </c>
      <c r="G2357" s="25">
        <f t="shared" si="124"/>
        <v>27</v>
      </c>
      <c r="H2357" s="373">
        <v>7744.48</v>
      </c>
      <c r="I2357" s="121">
        <f t="shared" si="125"/>
        <v>209100.96</v>
      </c>
      <c r="J2357" s="16"/>
    </row>
    <row r="2358" spans="1:10">
      <c r="A2358" s="23">
        <f t="shared" si="126"/>
        <v>2314</v>
      </c>
      <c r="B2358" s="226"/>
      <c r="C2358" s="226"/>
      <c r="D2358" s="136">
        <v>42886</v>
      </c>
      <c r="E2358" s="136">
        <v>42912</v>
      </c>
      <c r="F2358" s="136">
        <v>42912</v>
      </c>
      <c r="G2358" s="25">
        <f t="shared" si="124"/>
        <v>26</v>
      </c>
      <c r="H2358" s="373">
        <v>5142.25</v>
      </c>
      <c r="I2358" s="121">
        <f t="shared" si="125"/>
        <v>133698.5</v>
      </c>
      <c r="J2358" s="16"/>
    </row>
    <row r="2359" spans="1:10">
      <c r="A2359" s="23">
        <f t="shared" si="126"/>
        <v>2315</v>
      </c>
      <c r="B2359" s="226"/>
      <c r="C2359" s="226"/>
      <c r="D2359" s="136">
        <v>42886</v>
      </c>
      <c r="E2359" s="136">
        <v>42912</v>
      </c>
      <c r="F2359" s="136">
        <v>42912</v>
      </c>
      <c r="G2359" s="25">
        <f t="shared" si="124"/>
        <v>26</v>
      </c>
      <c r="H2359" s="373">
        <v>7309.2</v>
      </c>
      <c r="I2359" s="121">
        <f t="shared" si="125"/>
        <v>190039.2</v>
      </c>
      <c r="J2359" s="16"/>
    </row>
    <row r="2360" spans="1:10">
      <c r="A2360" s="23">
        <f t="shared" si="126"/>
        <v>2316</v>
      </c>
      <c r="B2360" s="226"/>
      <c r="C2360" s="226"/>
      <c r="D2360" s="136">
        <v>42886</v>
      </c>
      <c r="E2360" s="136">
        <v>42912</v>
      </c>
      <c r="F2360" s="136">
        <v>42912</v>
      </c>
      <c r="G2360" s="25">
        <f t="shared" si="124"/>
        <v>26</v>
      </c>
      <c r="H2360" s="373">
        <v>7309.2</v>
      </c>
      <c r="I2360" s="121">
        <f t="shared" si="125"/>
        <v>190039.2</v>
      </c>
      <c r="J2360" s="16"/>
    </row>
    <row r="2361" spans="1:10">
      <c r="A2361" s="23">
        <f t="shared" si="126"/>
        <v>2317</v>
      </c>
      <c r="B2361" s="226"/>
      <c r="C2361" s="226"/>
      <c r="D2361" s="136">
        <v>42886</v>
      </c>
      <c r="E2361" s="136">
        <v>42912</v>
      </c>
      <c r="F2361" s="136">
        <v>42912</v>
      </c>
      <c r="G2361" s="25">
        <f t="shared" si="124"/>
        <v>26</v>
      </c>
      <c r="H2361" s="373">
        <v>7309.2</v>
      </c>
      <c r="I2361" s="121">
        <f t="shared" si="125"/>
        <v>190039.2</v>
      </c>
      <c r="J2361" s="16"/>
    </row>
    <row r="2362" spans="1:10">
      <c r="A2362" s="23">
        <f t="shared" si="126"/>
        <v>2318</v>
      </c>
      <c r="B2362" s="226"/>
      <c r="C2362" s="226"/>
      <c r="D2362" s="136">
        <v>42886</v>
      </c>
      <c r="E2362" s="136">
        <v>42912</v>
      </c>
      <c r="F2362" s="136">
        <v>42912</v>
      </c>
      <c r="G2362" s="25">
        <f t="shared" si="124"/>
        <v>26</v>
      </c>
      <c r="H2362" s="373">
        <v>7309.2</v>
      </c>
      <c r="I2362" s="121">
        <f t="shared" si="125"/>
        <v>190039.2</v>
      </c>
      <c r="J2362" s="16"/>
    </row>
    <row r="2363" spans="1:10">
      <c r="A2363" s="23">
        <f t="shared" si="126"/>
        <v>2319</v>
      </c>
      <c r="B2363" s="226"/>
      <c r="C2363" s="226"/>
      <c r="D2363" s="136">
        <v>42886</v>
      </c>
      <c r="E2363" s="136">
        <v>42912</v>
      </c>
      <c r="F2363" s="136">
        <v>42912</v>
      </c>
      <c r="G2363" s="25">
        <f t="shared" si="124"/>
        <v>26</v>
      </c>
      <c r="H2363" s="373">
        <v>6553.65</v>
      </c>
      <c r="I2363" s="121">
        <f t="shared" si="125"/>
        <v>170394.9</v>
      </c>
      <c r="J2363" s="16"/>
    </row>
    <row r="2364" spans="1:10">
      <c r="A2364" s="23">
        <f t="shared" si="126"/>
        <v>2320</v>
      </c>
      <c r="B2364" s="226"/>
      <c r="C2364" s="226"/>
      <c r="D2364" s="136">
        <v>42886</v>
      </c>
      <c r="E2364" s="136">
        <v>42912</v>
      </c>
      <c r="F2364" s="136">
        <v>42912</v>
      </c>
      <c r="G2364" s="25">
        <f t="shared" si="124"/>
        <v>26</v>
      </c>
      <c r="H2364" s="373">
        <v>7348.56</v>
      </c>
      <c r="I2364" s="121">
        <f t="shared" si="125"/>
        <v>191062.56</v>
      </c>
      <c r="J2364" s="16"/>
    </row>
    <row r="2365" spans="1:10">
      <c r="A2365" s="23">
        <f t="shared" si="126"/>
        <v>2321</v>
      </c>
      <c r="B2365" s="226"/>
      <c r="C2365" s="226"/>
      <c r="D2365" s="136">
        <v>42886</v>
      </c>
      <c r="E2365" s="136">
        <v>42912</v>
      </c>
      <c r="F2365" s="136">
        <v>42912</v>
      </c>
      <c r="G2365" s="25">
        <f t="shared" si="124"/>
        <v>26</v>
      </c>
      <c r="H2365" s="373">
        <v>7333.39</v>
      </c>
      <c r="I2365" s="121">
        <f t="shared" si="125"/>
        <v>190668.14</v>
      </c>
      <c r="J2365" s="16"/>
    </row>
    <row r="2366" spans="1:10">
      <c r="A2366" s="23">
        <f t="shared" si="126"/>
        <v>2322</v>
      </c>
      <c r="B2366" s="226"/>
      <c r="C2366" s="226"/>
      <c r="D2366" s="136">
        <v>42886</v>
      </c>
      <c r="E2366" s="136">
        <v>42912</v>
      </c>
      <c r="F2366" s="136">
        <v>42912</v>
      </c>
      <c r="G2366" s="25">
        <f t="shared" si="124"/>
        <v>26</v>
      </c>
      <c r="H2366" s="373">
        <v>8073.8200000000015</v>
      </c>
      <c r="I2366" s="121">
        <f t="shared" si="125"/>
        <v>209919.32</v>
      </c>
      <c r="J2366" s="16"/>
    </row>
    <row r="2367" spans="1:10">
      <c r="A2367" s="23">
        <f t="shared" si="126"/>
        <v>2323</v>
      </c>
      <c r="B2367" s="226"/>
      <c r="C2367" s="226"/>
      <c r="D2367" s="136">
        <v>42886</v>
      </c>
      <c r="E2367" s="136">
        <v>42912</v>
      </c>
      <c r="F2367" s="136">
        <v>42912</v>
      </c>
      <c r="G2367" s="25">
        <f t="shared" si="124"/>
        <v>26</v>
      </c>
      <c r="H2367" s="373">
        <v>7954.06</v>
      </c>
      <c r="I2367" s="121">
        <f t="shared" si="125"/>
        <v>206805.56</v>
      </c>
      <c r="J2367" s="16"/>
    </row>
    <row r="2368" spans="1:10">
      <c r="A2368" s="23">
        <f t="shared" si="126"/>
        <v>2324</v>
      </c>
      <c r="B2368" s="226"/>
      <c r="C2368" s="226"/>
      <c r="D2368" s="136">
        <v>42886</v>
      </c>
      <c r="E2368" s="136">
        <v>42912</v>
      </c>
      <c r="F2368" s="136">
        <v>42912</v>
      </c>
      <c r="G2368" s="25">
        <f t="shared" si="124"/>
        <v>26</v>
      </c>
      <c r="H2368" s="373">
        <v>7934.1</v>
      </c>
      <c r="I2368" s="121">
        <f t="shared" si="125"/>
        <v>206286.6</v>
      </c>
      <c r="J2368" s="16"/>
    </row>
    <row r="2369" spans="1:10">
      <c r="A2369" s="23">
        <f t="shared" si="126"/>
        <v>2325</v>
      </c>
      <c r="B2369" s="226"/>
      <c r="C2369" s="226"/>
      <c r="D2369" s="136">
        <v>42886</v>
      </c>
      <c r="E2369" s="136">
        <v>42912</v>
      </c>
      <c r="F2369" s="136">
        <v>42912</v>
      </c>
      <c r="G2369" s="25">
        <f t="shared" si="124"/>
        <v>26</v>
      </c>
      <c r="H2369" s="373">
        <v>7924.12</v>
      </c>
      <c r="I2369" s="121">
        <f t="shared" si="125"/>
        <v>206027.12</v>
      </c>
      <c r="J2369" s="16"/>
    </row>
    <row r="2370" spans="1:10">
      <c r="A2370" s="23">
        <f t="shared" si="126"/>
        <v>2326</v>
      </c>
      <c r="B2370" s="226"/>
      <c r="C2370" s="226"/>
      <c r="D2370" s="136">
        <v>42886</v>
      </c>
      <c r="E2370" s="136">
        <v>42912</v>
      </c>
      <c r="F2370" s="136">
        <v>42912</v>
      </c>
      <c r="G2370" s="25">
        <f t="shared" si="124"/>
        <v>26</v>
      </c>
      <c r="H2370" s="373">
        <v>7864.24</v>
      </c>
      <c r="I2370" s="121">
        <f t="shared" si="125"/>
        <v>204470.24</v>
      </c>
      <c r="J2370" s="16"/>
    </row>
    <row r="2371" spans="1:10">
      <c r="A2371" s="23">
        <f t="shared" si="126"/>
        <v>2327</v>
      </c>
      <c r="B2371" s="226"/>
      <c r="C2371" s="226"/>
      <c r="D2371" s="136">
        <v>42886</v>
      </c>
      <c r="E2371" s="136">
        <v>42912</v>
      </c>
      <c r="F2371" s="136">
        <v>42912</v>
      </c>
      <c r="G2371" s="25">
        <f t="shared" si="124"/>
        <v>26</v>
      </c>
      <c r="H2371" s="373">
        <v>8013.94</v>
      </c>
      <c r="I2371" s="121">
        <f t="shared" si="125"/>
        <v>208362.44</v>
      </c>
      <c r="J2371" s="16"/>
    </row>
    <row r="2372" spans="1:10">
      <c r="A2372" s="23">
        <f t="shared" si="126"/>
        <v>2328</v>
      </c>
      <c r="B2372" s="226"/>
      <c r="C2372" s="226"/>
      <c r="D2372" s="136">
        <v>42886</v>
      </c>
      <c r="E2372" s="136">
        <v>42912</v>
      </c>
      <c r="F2372" s="136">
        <v>42912</v>
      </c>
      <c r="G2372" s="25">
        <f t="shared" si="124"/>
        <v>26</v>
      </c>
      <c r="H2372" s="373">
        <v>7944.08</v>
      </c>
      <c r="I2372" s="121">
        <f t="shared" si="125"/>
        <v>206546.08</v>
      </c>
      <c r="J2372" s="16"/>
    </row>
    <row r="2373" spans="1:10">
      <c r="A2373" s="23">
        <f t="shared" si="126"/>
        <v>2329</v>
      </c>
      <c r="B2373" s="226"/>
      <c r="C2373" s="226"/>
      <c r="D2373" s="136">
        <v>42886</v>
      </c>
      <c r="E2373" s="136">
        <v>42912</v>
      </c>
      <c r="F2373" s="136">
        <v>42912</v>
      </c>
      <c r="G2373" s="25">
        <f t="shared" si="124"/>
        <v>26</v>
      </c>
      <c r="H2373" s="373">
        <v>7864.24</v>
      </c>
      <c r="I2373" s="121">
        <f t="shared" si="125"/>
        <v>204470.24</v>
      </c>
      <c r="J2373" s="16"/>
    </row>
    <row r="2374" spans="1:10">
      <c r="A2374" s="23">
        <f t="shared" si="126"/>
        <v>2330</v>
      </c>
      <c r="B2374" s="226"/>
      <c r="C2374" s="226"/>
      <c r="D2374" s="136">
        <v>42887</v>
      </c>
      <c r="E2374" s="136">
        <v>42912</v>
      </c>
      <c r="F2374" s="136">
        <v>42912</v>
      </c>
      <c r="G2374" s="25">
        <f t="shared" si="124"/>
        <v>25</v>
      </c>
      <c r="H2374" s="373">
        <v>6927.6</v>
      </c>
      <c r="I2374" s="121">
        <f t="shared" si="125"/>
        <v>173190</v>
      </c>
      <c r="J2374" s="16"/>
    </row>
    <row r="2375" spans="1:10">
      <c r="A2375" s="23">
        <f t="shared" si="126"/>
        <v>2331</v>
      </c>
      <c r="B2375" s="226"/>
      <c r="C2375" s="226"/>
      <c r="D2375" s="136">
        <v>42888</v>
      </c>
      <c r="E2375" s="136">
        <v>42912</v>
      </c>
      <c r="F2375" s="136">
        <v>42912</v>
      </c>
      <c r="G2375" s="25">
        <f t="shared" si="124"/>
        <v>24</v>
      </c>
      <c r="H2375" s="373">
        <v>6946.05</v>
      </c>
      <c r="I2375" s="121">
        <f t="shared" si="125"/>
        <v>166705.20000000001</v>
      </c>
      <c r="J2375" s="16"/>
    </row>
    <row r="2376" spans="1:10">
      <c r="A2376" s="23">
        <f t="shared" si="126"/>
        <v>2332</v>
      </c>
      <c r="B2376" s="226"/>
      <c r="C2376" s="226"/>
      <c r="D2376" s="136">
        <v>42888</v>
      </c>
      <c r="E2376" s="136">
        <v>42912</v>
      </c>
      <c r="F2376" s="136">
        <v>42912</v>
      </c>
      <c r="G2376" s="25">
        <f t="shared" ref="G2376:G2439" si="127">F2376-D2376</f>
        <v>24</v>
      </c>
      <c r="H2376" s="373">
        <v>6532.96</v>
      </c>
      <c r="I2376" s="121">
        <f t="shared" ref="I2376:I2439" si="128">ROUND(G2376*H2376,2)</f>
        <v>156791.04000000001</v>
      </c>
      <c r="J2376" s="16"/>
    </row>
    <row r="2377" spans="1:10">
      <c r="A2377" s="23">
        <f t="shared" ref="A2377:A2440" si="129">A2376+1</f>
        <v>2333</v>
      </c>
      <c r="B2377" s="226"/>
      <c r="C2377" s="226"/>
      <c r="D2377" s="136">
        <v>42888</v>
      </c>
      <c r="E2377" s="136">
        <v>42912</v>
      </c>
      <c r="F2377" s="136">
        <v>42912</v>
      </c>
      <c r="G2377" s="25">
        <f t="shared" si="127"/>
        <v>24</v>
      </c>
      <c r="H2377" s="373">
        <v>6830.71</v>
      </c>
      <c r="I2377" s="121">
        <f t="shared" si="128"/>
        <v>163937.04</v>
      </c>
      <c r="J2377" s="16"/>
    </row>
    <row r="2378" spans="1:10">
      <c r="A2378" s="23">
        <f t="shared" si="129"/>
        <v>2334</v>
      </c>
      <c r="B2378" s="226"/>
      <c r="C2378" s="226"/>
      <c r="D2378" s="136">
        <v>42888</v>
      </c>
      <c r="E2378" s="136">
        <v>42912</v>
      </c>
      <c r="F2378" s="136">
        <v>42912</v>
      </c>
      <c r="G2378" s="25">
        <f t="shared" si="127"/>
        <v>24</v>
      </c>
      <c r="H2378" s="373">
        <v>6870.79</v>
      </c>
      <c r="I2378" s="121">
        <f t="shared" si="128"/>
        <v>164898.96</v>
      </c>
      <c r="J2378" s="16"/>
    </row>
    <row r="2379" spans="1:10">
      <c r="A2379" s="23">
        <f t="shared" si="129"/>
        <v>2335</v>
      </c>
      <c r="B2379" s="226"/>
      <c r="C2379" s="226"/>
      <c r="D2379" s="136">
        <v>42888</v>
      </c>
      <c r="E2379" s="136">
        <v>42912</v>
      </c>
      <c r="F2379" s="136">
        <v>42912</v>
      </c>
      <c r="G2379" s="25">
        <f t="shared" si="127"/>
        <v>24</v>
      </c>
      <c r="H2379" s="373">
        <v>6411.48</v>
      </c>
      <c r="I2379" s="121">
        <f t="shared" si="128"/>
        <v>153875.51999999999</v>
      </c>
      <c r="J2379" s="16"/>
    </row>
    <row r="2380" spans="1:10">
      <c r="A2380" s="23">
        <f t="shared" si="129"/>
        <v>2336</v>
      </c>
      <c r="B2380" s="226"/>
      <c r="C2380" s="226"/>
      <c r="D2380" s="136">
        <v>42888</v>
      </c>
      <c r="E2380" s="136">
        <v>42912</v>
      </c>
      <c r="F2380" s="136">
        <v>42912</v>
      </c>
      <c r="G2380" s="25">
        <f t="shared" si="127"/>
        <v>24</v>
      </c>
      <c r="H2380" s="373">
        <v>6979.99</v>
      </c>
      <c r="I2380" s="121">
        <f t="shared" si="128"/>
        <v>167519.76</v>
      </c>
      <c r="J2380" s="16"/>
    </row>
    <row r="2381" spans="1:10">
      <c r="A2381" s="23">
        <f t="shared" si="129"/>
        <v>2337</v>
      </c>
      <c r="B2381" s="226"/>
      <c r="C2381" s="226"/>
      <c r="D2381" s="136">
        <v>42888</v>
      </c>
      <c r="E2381" s="136">
        <v>42912</v>
      </c>
      <c r="F2381" s="136">
        <v>42912</v>
      </c>
      <c r="G2381" s="25">
        <f t="shared" si="127"/>
        <v>24</v>
      </c>
      <c r="H2381" s="373">
        <v>6846.25</v>
      </c>
      <c r="I2381" s="121">
        <f t="shared" si="128"/>
        <v>164310</v>
      </c>
      <c r="J2381" s="16"/>
    </row>
    <row r="2382" spans="1:10">
      <c r="A2382" s="23">
        <f t="shared" si="129"/>
        <v>2338</v>
      </c>
      <c r="B2382" s="226"/>
      <c r="C2382" s="226"/>
      <c r="D2382" s="136">
        <v>42888</v>
      </c>
      <c r="E2382" s="136">
        <v>42912</v>
      </c>
      <c r="F2382" s="136">
        <v>42912</v>
      </c>
      <c r="G2382" s="25">
        <f t="shared" si="127"/>
        <v>24</v>
      </c>
      <c r="H2382" s="373">
        <v>6986.13</v>
      </c>
      <c r="I2382" s="121">
        <f t="shared" si="128"/>
        <v>167667.12</v>
      </c>
      <c r="J2382" s="16"/>
    </row>
    <row r="2383" spans="1:10">
      <c r="A2383" s="23">
        <f t="shared" si="129"/>
        <v>2339</v>
      </c>
      <c r="B2383" s="226"/>
      <c r="C2383" s="226"/>
      <c r="D2383" s="136">
        <v>42888</v>
      </c>
      <c r="E2383" s="136">
        <v>42912</v>
      </c>
      <c r="F2383" s="136">
        <v>42912</v>
      </c>
      <c r="G2383" s="25">
        <f t="shared" si="127"/>
        <v>24</v>
      </c>
      <c r="H2383" s="373">
        <v>6499.42</v>
      </c>
      <c r="I2383" s="121">
        <f t="shared" si="128"/>
        <v>155986.07999999999</v>
      </c>
      <c r="J2383" s="16"/>
    </row>
    <row r="2384" spans="1:10">
      <c r="A2384" s="23">
        <f t="shared" si="129"/>
        <v>2340</v>
      </c>
      <c r="B2384" s="226"/>
      <c r="C2384" s="226"/>
      <c r="D2384" s="136">
        <v>42888</v>
      </c>
      <c r="E2384" s="136">
        <v>42912</v>
      </c>
      <c r="F2384" s="136">
        <v>42912</v>
      </c>
      <c r="G2384" s="25">
        <f t="shared" si="127"/>
        <v>24</v>
      </c>
      <c r="H2384" s="373">
        <v>6910.06</v>
      </c>
      <c r="I2384" s="121">
        <f t="shared" si="128"/>
        <v>165841.44</v>
      </c>
      <c r="J2384" s="16"/>
    </row>
    <row r="2385" spans="1:10">
      <c r="A2385" s="23">
        <f t="shared" si="129"/>
        <v>2341</v>
      </c>
      <c r="B2385" s="226"/>
      <c r="C2385" s="226"/>
      <c r="D2385" s="136">
        <v>42888</v>
      </c>
      <c r="E2385" s="136">
        <v>42912</v>
      </c>
      <c r="F2385" s="136">
        <v>42912</v>
      </c>
      <c r="G2385" s="25">
        <f t="shared" si="127"/>
        <v>24</v>
      </c>
      <c r="H2385" s="373">
        <v>8674.82</v>
      </c>
      <c r="I2385" s="121">
        <f t="shared" si="128"/>
        <v>208195.68</v>
      </c>
      <c r="J2385" s="16"/>
    </row>
    <row r="2386" spans="1:10">
      <c r="A2386" s="23">
        <f t="shared" si="129"/>
        <v>2342</v>
      </c>
      <c r="B2386" s="226"/>
      <c r="C2386" s="226"/>
      <c r="D2386" s="136">
        <v>42888</v>
      </c>
      <c r="E2386" s="136">
        <v>42912</v>
      </c>
      <c r="F2386" s="136">
        <v>42912</v>
      </c>
      <c r="G2386" s="25">
        <f t="shared" si="127"/>
        <v>24</v>
      </c>
      <c r="H2386" s="373">
        <v>8514</v>
      </c>
      <c r="I2386" s="121">
        <f t="shared" si="128"/>
        <v>204336</v>
      </c>
      <c r="J2386" s="16"/>
    </row>
    <row r="2387" spans="1:10">
      <c r="A2387" s="23">
        <f t="shared" si="129"/>
        <v>2343</v>
      </c>
      <c r="B2387" s="226"/>
      <c r="C2387" s="226"/>
      <c r="D2387" s="136">
        <v>42888</v>
      </c>
      <c r="E2387" s="136">
        <v>42912</v>
      </c>
      <c r="F2387" s="136">
        <v>42912</v>
      </c>
      <c r="G2387" s="25">
        <f t="shared" si="127"/>
        <v>24</v>
      </c>
      <c r="H2387" s="373">
        <v>7127.58</v>
      </c>
      <c r="I2387" s="121">
        <f t="shared" si="128"/>
        <v>171061.92</v>
      </c>
      <c r="J2387" s="16"/>
    </row>
    <row r="2388" spans="1:10">
      <c r="A2388" s="23">
        <f t="shared" si="129"/>
        <v>2344</v>
      </c>
      <c r="B2388" s="226"/>
      <c r="C2388" s="226"/>
      <c r="D2388" s="136">
        <v>42888</v>
      </c>
      <c r="E2388" s="136">
        <v>42912</v>
      </c>
      <c r="F2388" s="136">
        <v>42912</v>
      </c>
      <c r="G2388" s="25">
        <f t="shared" si="127"/>
        <v>24</v>
      </c>
      <c r="H2388" s="373">
        <v>7275.28</v>
      </c>
      <c r="I2388" s="121">
        <f t="shared" si="128"/>
        <v>174606.72</v>
      </c>
      <c r="J2388" s="16"/>
    </row>
    <row r="2389" spans="1:10">
      <c r="A2389" s="23">
        <f t="shared" si="129"/>
        <v>2345</v>
      </c>
      <c r="B2389" s="226"/>
      <c r="C2389" s="226"/>
      <c r="D2389" s="136">
        <v>42888</v>
      </c>
      <c r="E2389" s="136">
        <v>42912</v>
      </c>
      <c r="F2389" s="136">
        <v>42912</v>
      </c>
      <c r="G2389" s="25">
        <f t="shared" si="127"/>
        <v>24</v>
      </c>
      <c r="H2389" s="373">
        <v>7127.58</v>
      </c>
      <c r="I2389" s="121">
        <f t="shared" si="128"/>
        <v>171061.92</v>
      </c>
      <c r="J2389" s="16"/>
    </row>
    <row r="2390" spans="1:10">
      <c r="A2390" s="23">
        <f t="shared" si="129"/>
        <v>2346</v>
      </c>
      <c r="B2390" s="226"/>
      <c r="C2390" s="226"/>
      <c r="D2390" s="136">
        <v>42888</v>
      </c>
      <c r="E2390" s="136">
        <v>42912</v>
      </c>
      <c r="F2390" s="136">
        <v>42912</v>
      </c>
      <c r="G2390" s="25">
        <f t="shared" si="127"/>
        <v>24</v>
      </c>
      <c r="H2390" s="373">
        <v>7127.58</v>
      </c>
      <c r="I2390" s="121">
        <f t="shared" si="128"/>
        <v>171061.92</v>
      </c>
      <c r="J2390" s="16"/>
    </row>
    <row r="2391" spans="1:10">
      <c r="A2391" s="23">
        <f t="shared" si="129"/>
        <v>2347</v>
      </c>
      <c r="B2391" s="226"/>
      <c r="C2391" s="226"/>
      <c r="D2391" s="136">
        <v>42891</v>
      </c>
      <c r="E2391" s="136">
        <v>42912</v>
      </c>
      <c r="F2391" s="136">
        <v>42912</v>
      </c>
      <c r="G2391" s="25">
        <f t="shared" si="127"/>
        <v>21</v>
      </c>
      <c r="H2391" s="373">
        <v>6232.5</v>
      </c>
      <c r="I2391" s="121">
        <f t="shared" si="128"/>
        <v>130882.5</v>
      </c>
      <c r="J2391" s="16"/>
    </row>
    <row r="2392" spans="1:10">
      <c r="A2392" s="23">
        <f t="shared" si="129"/>
        <v>2348</v>
      </c>
      <c r="B2392" s="226"/>
      <c r="C2392" s="226"/>
      <c r="D2392" s="136">
        <v>42891</v>
      </c>
      <c r="E2392" s="136">
        <v>42912</v>
      </c>
      <c r="F2392" s="136">
        <v>42912</v>
      </c>
      <c r="G2392" s="25">
        <f t="shared" si="127"/>
        <v>21</v>
      </c>
      <c r="H2392" s="373">
        <v>6229.33</v>
      </c>
      <c r="I2392" s="121">
        <f t="shared" si="128"/>
        <v>130815.93</v>
      </c>
      <c r="J2392" s="16"/>
    </row>
    <row r="2393" spans="1:10">
      <c r="A2393" s="23">
        <f t="shared" si="129"/>
        <v>2349</v>
      </c>
      <c r="B2393" s="226"/>
      <c r="C2393" s="226"/>
      <c r="D2393" s="136">
        <v>42891</v>
      </c>
      <c r="E2393" s="136">
        <v>42912</v>
      </c>
      <c r="F2393" s="136">
        <v>42912</v>
      </c>
      <c r="G2393" s="25">
        <f t="shared" si="127"/>
        <v>21</v>
      </c>
      <c r="H2393" s="373">
        <v>7213.61</v>
      </c>
      <c r="I2393" s="121">
        <f t="shared" si="128"/>
        <v>151485.81</v>
      </c>
      <c r="J2393" s="16"/>
    </row>
    <row r="2394" spans="1:10">
      <c r="A2394" s="23">
        <f t="shared" si="129"/>
        <v>2350</v>
      </c>
      <c r="B2394" s="226"/>
      <c r="C2394" s="226"/>
      <c r="D2394" s="136">
        <v>42891</v>
      </c>
      <c r="E2394" s="136">
        <v>42912</v>
      </c>
      <c r="F2394" s="136">
        <v>42912</v>
      </c>
      <c r="G2394" s="25">
        <f t="shared" si="127"/>
        <v>21</v>
      </c>
      <c r="H2394" s="373">
        <v>6500.52</v>
      </c>
      <c r="I2394" s="121">
        <f t="shared" si="128"/>
        <v>136510.92000000001</v>
      </c>
      <c r="J2394" s="16"/>
    </row>
    <row r="2395" spans="1:10">
      <c r="A2395" s="23">
        <f t="shared" si="129"/>
        <v>2351</v>
      </c>
      <c r="B2395" s="226"/>
      <c r="C2395" s="226"/>
      <c r="D2395" s="136">
        <v>42891</v>
      </c>
      <c r="E2395" s="136">
        <v>42912</v>
      </c>
      <c r="F2395" s="136">
        <v>42912</v>
      </c>
      <c r="G2395" s="25">
        <f t="shared" si="127"/>
        <v>21</v>
      </c>
      <c r="H2395" s="373">
        <v>8163.64</v>
      </c>
      <c r="I2395" s="121">
        <f t="shared" si="128"/>
        <v>171436.44</v>
      </c>
      <c r="J2395" s="16"/>
    </row>
    <row r="2396" spans="1:10">
      <c r="A2396" s="23">
        <f t="shared" si="129"/>
        <v>2352</v>
      </c>
      <c r="B2396" s="226"/>
      <c r="C2396" s="226"/>
      <c r="D2396" s="136">
        <v>42891</v>
      </c>
      <c r="E2396" s="136">
        <v>42912</v>
      </c>
      <c r="F2396" s="136">
        <v>42912</v>
      </c>
      <c r="G2396" s="25">
        <f t="shared" si="127"/>
        <v>21</v>
      </c>
      <c r="H2396" s="373">
        <v>7984</v>
      </c>
      <c r="I2396" s="121">
        <f t="shared" si="128"/>
        <v>167664</v>
      </c>
      <c r="J2396" s="16"/>
    </row>
    <row r="2397" spans="1:10">
      <c r="A2397" s="23">
        <f t="shared" si="129"/>
        <v>2353</v>
      </c>
      <c r="B2397" s="226"/>
      <c r="C2397" s="226"/>
      <c r="D2397" s="136">
        <v>42891</v>
      </c>
      <c r="E2397" s="136">
        <v>42912</v>
      </c>
      <c r="F2397" s="136">
        <v>42912</v>
      </c>
      <c r="G2397" s="25">
        <f t="shared" si="127"/>
        <v>21</v>
      </c>
      <c r="H2397" s="373">
        <v>8003.96</v>
      </c>
      <c r="I2397" s="121">
        <f t="shared" si="128"/>
        <v>168083.16</v>
      </c>
      <c r="J2397" s="16"/>
    </row>
    <row r="2398" spans="1:10">
      <c r="A2398" s="23">
        <f t="shared" si="129"/>
        <v>2354</v>
      </c>
      <c r="B2398" s="226"/>
      <c r="C2398" s="226"/>
      <c r="D2398" s="136">
        <v>42891</v>
      </c>
      <c r="E2398" s="136">
        <v>42912</v>
      </c>
      <c r="F2398" s="136">
        <v>42912</v>
      </c>
      <c r="G2398" s="25">
        <f t="shared" si="127"/>
        <v>21</v>
      </c>
      <c r="H2398" s="373">
        <v>8233.5</v>
      </c>
      <c r="I2398" s="121">
        <f t="shared" si="128"/>
        <v>172903.5</v>
      </c>
      <c r="J2398" s="16"/>
    </row>
    <row r="2399" spans="1:10">
      <c r="A2399" s="23">
        <f t="shared" si="129"/>
        <v>2355</v>
      </c>
      <c r="B2399" s="226"/>
      <c r="C2399" s="226"/>
      <c r="D2399" s="136">
        <v>42891</v>
      </c>
      <c r="E2399" s="136">
        <v>42912</v>
      </c>
      <c r="F2399" s="136">
        <v>42912</v>
      </c>
      <c r="G2399" s="25">
        <f t="shared" si="127"/>
        <v>21</v>
      </c>
      <c r="H2399" s="373">
        <v>8093.78</v>
      </c>
      <c r="I2399" s="121">
        <f t="shared" si="128"/>
        <v>169969.38</v>
      </c>
      <c r="J2399" s="16"/>
    </row>
    <row r="2400" spans="1:10">
      <c r="A2400" s="23">
        <f t="shared" si="129"/>
        <v>2356</v>
      </c>
      <c r="B2400" s="226"/>
      <c r="C2400" s="226"/>
      <c r="D2400" s="136">
        <v>42891</v>
      </c>
      <c r="E2400" s="136">
        <v>42912</v>
      </c>
      <c r="F2400" s="136">
        <v>42912</v>
      </c>
      <c r="G2400" s="25">
        <f t="shared" si="127"/>
        <v>21</v>
      </c>
      <c r="H2400" s="373">
        <v>7904.16</v>
      </c>
      <c r="I2400" s="121">
        <f t="shared" si="128"/>
        <v>165987.35999999999</v>
      </c>
      <c r="J2400" s="16"/>
    </row>
    <row r="2401" spans="1:10">
      <c r="A2401" s="23">
        <f t="shared" si="129"/>
        <v>2357</v>
      </c>
      <c r="B2401" s="226"/>
      <c r="C2401" s="226"/>
      <c r="D2401" s="136">
        <v>42892</v>
      </c>
      <c r="E2401" s="136">
        <v>42912</v>
      </c>
      <c r="F2401" s="136">
        <v>42912</v>
      </c>
      <c r="G2401" s="25">
        <f t="shared" si="127"/>
        <v>20</v>
      </c>
      <c r="H2401" s="373">
        <v>5705.05</v>
      </c>
      <c r="I2401" s="121">
        <f t="shared" si="128"/>
        <v>114101</v>
      </c>
      <c r="J2401" s="16"/>
    </row>
    <row r="2402" spans="1:10">
      <c r="A2402" s="23">
        <f t="shared" si="129"/>
        <v>2358</v>
      </c>
      <c r="B2402" s="226"/>
      <c r="C2402" s="226"/>
      <c r="D2402" s="136">
        <v>42892</v>
      </c>
      <c r="E2402" s="136">
        <v>42912</v>
      </c>
      <c r="F2402" s="136">
        <v>42912</v>
      </c>
      <c r="G2402" s="25">
        <f t="shared" si="127"/>
        <v>20</v>
      </c>
      <c r="H2402" s="373">
        <v>5209.25</v>
      </c>
      <c r="I2402" s="121">
        <f t="shared" si="128"/>
        <v>104185</v>
      </c>
      <c r="J2402" s="16"/>
    </row>
    <row r="2403" spans="1:10">
      <c r="A2403" s="23">
        <f t="shared" si="129"/>
        <v>2359</v>
      </c>
      <c r="B2403" s="226"/>
      <c r="C2403" s="226"/>
      <c r="D2403" s="136">
        <v>42892</v>
      </c>
      <c r="E2403" s="136">
        <v>42912</v>
      </c>
      <c r="F2403" s="136">
        <v>42912</v>
      </c>
      <c r="G2403" s="25">
        <f t="shared" si="127"/>
        <v>20</v>
      </c>
      <c r="H2403" s="373">
        <v>5195.8500000000004</v>
      </c>
      <c r="I2403" s="121">
        <f t="shared" si="128"/>
        <v>103917</v>
      </c>
      <c r="J2403" s="16"/>
    </row>
    <row r="2404" spans="1:10">
      <c r="A2404" s="23">
        <f t="shared" si="129"/>
        <v>2360</v>
      </c>
      <c r="B2404" s="226"/>
      <c r="C2404" s="226"/>
      <c r="D2404" s="136">
        <v>42892</v>
      </c>
      <c r="E2404" s="136">
        <v>42912</v>
      </c>
      <c r="F2404" s="136">
        <v>42912</v>
      </c>
      <c r="G2404" s="25">
        <f t="shared" si="127"/>
        <v>20</v>
      </c>
      <c r="H2404" s="373">
        <v>5192.5</v>
      </c>
      <c r="I2404" s="121">
        <f t="shared" si="128"/>
        <v>103850</v>
      </c>
      <c r="J2404" s="16"/>
    </row>
    <row r="2405" spans="1:10">
      <c r="A2405" s="23">
        <f t="shared" si="129"/>
        <v>2361</v>
      </c>
      <c r="B2405" s="226"/>
      <c r="C2405" s="226"/>
      <c r="D2405" s="136">
        <v>42892</v>
      </c>
      <c r="E2405" s="136">
        <v>42912</v>
      </c>
      <c r="F2405" s="136">
        <v>42912</v>
      </c>
      <c r="G2405" s="25">
        <f t="shared" si="127"/>
        <v>20</v>
      </c>
      <c r="H2405" s="373">
        <v>7398.32</v>
      </c>
      <c r="I2405" s="121">
        <f t="shared" si="128"/>
        <v>147966.39999999999</v>
      </c>
      <c r="J2405" s="16"/>
    </row>
    <row r="2406" spans="1:10">
      <c r="A2406" s="23">
        <f t="shared" si="129"/>
        <v>2362</v>
      </c>
      <c r="B2406" s="226"/>
      <c r="C2406" s="226"/>
      <c r="D2406" s="136">
        <v>42892</v>
      </c>
      <c r="E2406" s="136">
        <v>42912</v>
      </c>
      <c r="F2406" s="136">
        <v>42912</v>
      </c>
      <c r="G2406" s="25">
        <f t="shared" si="127"/>
        <v>20</v>
      </c>
      <c r="H2406" s="373">
        <v>6633.57</v>
      </c>
      <c r="I2406" s="121">
        <f t="shared" si="128"/>
        <v>132671.4</v>
      </c>
      <c r="J2406" s="16"/>
    </row>
    <row r="2407" spans="1:10">
      <c r="A2407" s="23">
        <f t="shared" si="129"/>
        <v>2363</v>
      </c>
      <c r="B2407" s="226"/>
      <c r="C2407" s="226"/>
      <c r="D2407" s="136">
        <v>42892</v>
      </c>
      <c r="E2407" s="136">
        <v>42912</v>
      </c>
      <c r="F2407" s="136">
        <v>42912</v>
      </c>
      <c r="G2407" s="25">
        <f t="shared" si="127"/>
        <v>20</v>
      </c>
      <c r="H2407" s="373">
        <v>6633.57</v>
      </c>
      <c r="I2407" s="121">
        <f t="shared" si="128"/>
        <v>132671.4</v>
      </c>
      <c r="J2407" s="16"/>
    </row>
    <row r="2408" spans="1:10">
      <c r="A2408" s="23">
        <f t="shared" si="129"/>
        <v>2364</v>
      </c>
      <c r="B2408" s="226"/>
      <c r="C2408" s="226"/>
      <c r="D2408" s="136">
        <v>42892</v>
      </c>
      <c r="E2408" s="136">
        <v>42912</v>
      </c>
      <c r="F2408" s="136">
        <v>42912</v>
      </c>
      <c r="G2408" s="25">
        <f t="shared" si="127"/>
        <v>20</v>
      </c>
      <c r="H2408" s="373">
        <v>7398.32</v>
      </c>
      <c r="I2408" s="121">
        <f t="shared" si="128"/>
        <v>147966.39999999999</v>
      </c>
      <c r="J2408" s="16"/>
    </row>
    <row r="2409" spans="1:10">
      <c r="A2409" s="23">
        <f t="shared" si="129"/>
        <v>2365</v>
      </c>
      <c r="B2409" s="226"/>
      <c r="C2409" s="226"/>
      <c r="D2409" s="136">
        <v>42892</v>
      </c>
      <c r="E2409" s="136">
        <v>42912</v>
      </c>
      <c r="F2409" s="136">
        <v>42912</v>
      </c>
      <c r="G2409" s="25">
        <f t="shared" si="127"/>
        <v>20</v>
      </c>
      <c r="H2409" s="373">
        <v>6849.52</v>
      </c>
      <c r="I2409" s="121">
        <f t="shared" si="128"/>
        <v>136990.39999999999</v>
      </c>
      <c r="J2409" s="16"/>
    </row>
    <row r="2410" spans="1:10">
      <c r="A2410" s="23">
        <f t="shared" si="129"/>
        <v>2366</v>
      </c>
      <c r="B2410" s="226"/>
      <c r="C2410" s="226"/>
      <c r="D2410" s="136">
        <v>42893</v>
      </c>
      <c r="E2410" s="136">
        <v>42912</v>
      </c>
      <c r="F2410" s="136">
        <v>42912</v>
      </c>
      <c r="G2410" s="25">
        <f t="shared" si="127"/>
        <v>19</v>
      </c>
      <c r="H2410" s="373">
        <v>6837.25</v>
      </c>
      <c r="I2410" s="121">
        <f t="shared" si="128"/>
        <v>129907.75</v>
      </c>
      <c r="J2410" s="16"/>
    </row>
    <row r="2411" spans="1:10">
      <c r="A2411" s="23">
        <f t="shared" si="129"/>
        <v>2367</v>
      </c>
      <c r="B2411" s="226"/>
      <c r="C2411" s="226"/>
      <c r="D2411" s="136">
        <v>42893</v>
      </c>
      <c r="E2411" s="136">
        <v>42912</v>
      </c>
      <c r="F2411" s="136">
        <v>42912</v>
      </c>
      <c r="G2411" s="25">
        <f t="shared" si="127"/>
        <v>19</v>
      </c>
      <c r="H2411" s="373">
        <v>6841.34</v>
      </c>
      <c r="I2411" s="121">
        <f t="shared" si="128"/>
        <v>129985.46</v>
      </c>
      <c r="J2411" s="16"/>
    </row>
    <row r="2412" spans="1:10">
      <c r="A2412" s="23">
        <f t="shared" si="129"/>
        <v>2368</v>
      </c>
      <c r="B2412" s="226"/>
      <c r="C2412" s="226"/>
      <c r="D2412" s="136">
        <v>42893</v>
      </c>
      <c r="E2412" s="136">
        <v>42912</v>
      </c>
      <c r="F2412" s="136">
        <v>42912</v>
      </c>
      <c r="G2412" s="25">
        <f t="shared" si="127"/>
        <v>19</v>
      </c>
      <c r="H2412" s="373">
        <v>6656.88</v>
      </c>
      <c r="I2412" s="121">
        <f t="shared" si="128"/>
        <v>126480.72</v>
      </c>
      <c r="J2412" s="16"/>
    </row>
    <row r="2413" spans="1:10">
      <c r="A2413" s="23">
        <f t="shared" si="129"/>
        <v>2369</v>
      </c>
      <c r="B2413" s="226"/>
      <c r="C2413" s="226"/>
      <c r="D2413" s="136">
        <v>42893</v>
      </c>
      <c r="E2413" s="136">
        <v>42912</v>
      </c>
      <c r="F2413" s="136">
        <v>42912</v>
      </c>
      <c r="G2413" s="25">
        <f t="shared" si="127"/>
        <v>19</v>
      </c>
      <c r="H2413" s="373">
        <v>6526</v>
      </c>
      <c r="I2413" s="121">
        <f t="shared" si="128"/>
        <v>123994</v>
      </c>
      <c r="J2413" s="16"/>
    </row>
    <row r="2414" spans="1:10">
      <c r="A2414" s="23">
        <f t="shared" si="129"/>
        <v>2370</v>
      </c>
      <c r="B2414" s="226"/>
      <c r="C2414" s="226"/>
      <c r="D2414" s="136">
        <v>42893</v>
      </c>
      <c r="E2414" s="136">
        <v>42912</v>
      </c>
      <c r="F2414" s="136">
        <v>42912</v>
      </c>
      <c r="G2414" s="25">
        <f t="shared" si="127"/>
        <v>19</v>
      </c>
      <c r="H2414" s="373">
        <v>6505.55</v>
      </c>
      <c r="I2414" s="121">
        <f t="shared" si="128"/>
        <v>123605.45</v>
      </c>
      <c r="J2414" s="16"/>
    </row>
    <row r="2415" spans="1:10">
      <c r="A2415" s="23">
        <f t="shared" si="129"/>
        <v>2371</v>
      </c>
      <c r="B2415" s="226"/>
      <c r="C2415" s="226"/>
      <c r="D2415" s="136">
        <v>42893</v>
      </c>
      <c r="E2415" s="136">
        <v>42912</v>
      </c>
      <c r="F2415" s="136">
        <v>42912</v>
      </c>
      <c r="G2415" s="25">
        <f t="shared" si="127"/>
        <v>19</v>
      </c>
      <c r="H2415" s="373">
        <v>6967.72</v>
      </c>
      <c r="I2415" s="121">
        <f t="shared" si="128"/>
        <v>132386.68</v>
      </c>
      <c r="J2415" s="16"/>
    </row>
    <row r="2416" spans="1:10">
      <c r="A2416" s="23">
        <f t="shared" si="129"/>
        <v>2372</v>
      </c>
      <c r="B2416" s="226"/>
      <c r="C2416" s="226"/>
      <c r="D2416" s="136">
        <v>42893</v>
      </c>
      <c r="E2416" s="136">
        <v>42912</v>
      </c>
      <c r="F2416" s="136">
        <v>42912</v>
      </c>
      <c r="G2416" s="25">
        <f t="shared" si="127"/>
        <v>19</v>
      </c>
      <c r="H2416" s="373">
        <v>6500.24</v>
      </c>
      <c r="I2416" s="121">
        <f t="shared" si="128"/>
        <v>123504.56</v>
      </c>
      <c r="J2416" s="16"/>
    </row>
    <row r="2417" spans="1:10">
      <c r="A2417" s="23">
        <f t="shared" si="129"/>
        <v>2373</v>
      </c>
      <c r="B2417" s="226"/>
      <c r="C2417" s="226"/>
      <c r="D2417" s="136">
        <v>42893</v>
      </c>
      <c r="E2417" s="136">
        <v>42912</v>
      </c>
      <c r="F2417" s="136">
        <v>42912</v>
      </c>
      <c r="G2417" s="25">
        <f t="shared" si="127"/>
        <v>19</v>
      </c>
      <c r="H2417" s="373">
        <v>6898.19</v>
      </c>
      <c r="I2417" s="121">
        <f t="shared" si="128"/>
        <v>131065.61</v>
      </c>
      <c r="J2417" s="16"/>
    </row>
    <row r="2418" spans="1:10">
      <c r="A2418" s="23">
        <f t="shared" si="129"/>
        <v>2374</v>
      </c>
      <c r="B2418" s="226"/>
      <c r="C2418" s="226"/>
      <c r="D2418" s="136">
        <v>42893</v>
      </c>
      <c r="E2418" s="136">
        <v>42912</v>
      </c>
      <c r="F2418" s="136">
        <v>42912</v>
      </c>
      <c r="G2418" s="25">
        <f t="shared" si="127"/>
        <v>19</v>
      </c>
      <c r="H2418" s="373">
        <v>6895.74</v>
      </c>
      <c r="I2418" s="121">
        <f t="shared" si="128"/>
        <v>131019.06</v>
      </c>
      <c r="J2418" s="16"/>
    </row>
    <row r="2419" spans="1:10">
      <c r="A2419" s="23">
        <f t="shared" si="129"/>
        <v>2375</v>
      </c>
      <c r="B2419" s="226"/>
      <c r="C2419" s="226"/>
      <c r="D2419" s="136">
        <v>42893</v>
      </c>
      <c r="E2419" s="136">
        <v>42912</v>
      </c>
      <c r="F2419" s="136">
        <v>42912</v>
      </c>
      <c r="G2419" s="25">
        <f t="shared" si="127"/>
        <v>19</v>
      </c>
      <c r="H2419" s="373">
        <v>6391.85</v>
      </c>
      <c r="I2419" s="121">
        <f t="shared" si="128"/>
        <v>121445.15</v>
      </c>
      <c r="J2419" s="16"/>
    </row>
    <row r="2420" spans="1:10">
      <c r="A2420" s="23">
        <f t="shared" si="129"/>
        <v>2376</v>
      </c>
      <c r="B2420" s="226"/>
      <c r="C2420" s="226"/>
      <c r="D2420" s="136">
        <v>42893</v>
      </c>
      <c r="E2420" s="136">
        <v>42912</v>
      </c>
      <c r="F2420" s="136">
        <v>42912</v>
      </c>
      <c r="G2420" s="25">
        <f t="shared" si="127"/>
        <v>19</v>
      </c>
      <c r="H2420" s="373">
        <v>6447.48</v>
      </c>
      <c r="I2420" s="121">
        <f t="shared" si="128"/>
        <v>122502.12</v>
      </c>
      <c r="J2420" s="16"/>
    </row>
    <row r="2421" spans="1:10">
      <c r="A2421" s="23">
        <f t="shared" si="129"/>
        <v>2377</v>
      </c>
      <c r="B2421" s="226"/>
      <c r="C2421" s="226"/>
      <c r="D2421" s="136">
        <v>42893</v>
      </c>
      <c r="E2421" s="136">
        <v>42912</v>
      </c>
      <c r="F2421" s="136">
        <v>42912</v>
      </c>
      <c r="G2421" s="25">
        <f t="shared" si="127"/>
        <v>19</v>
      </c>
      <c r="H2421" s="373">
        <v>6465.06</v>
      </c>
      <c r="I2421" s="121">
        <f t="shared" si="128"/>
        <v>122836.14</v>
      </c>
      <c r="J2421" s="16"/>
    </row>
    <row r="2422" spans="1:10">
      <c r="A2422" s="23">
        <f t="shared" si="129"/>
        <v>2378</v>
      </c>
      <c r="B2422" s="226"/>
      <c r="C2422" s="226"/>
      <c r="D2422" s="136">
        <v>42893</v>
      </c>
      <c r="E2422" s="136">
        <v>42912</v>
      </c>
      <c r="F2422" s="136">
        <v>42912</v>
      </c>
      <c r="G2422" s="25">
        <f t="shared" si="127"/>
        <v>19</v>
      </c>
      <c r="H2422" s="373">
        <v>7058.93</v>
      </c>
      <c r="I2422" s="121">
        <f t="shared" si="128"/>
        <v>134119.67000000001</v>
      </c>
      <c r="J2422" s="16"/>
    </row>
    <row r="2423" spans="1:10">
      <c r="A2423" s="23">
        <f t="shared" si="129"/>
        <v>2379</v>
      </c>
      <c r="B2423" s="226"/>
      <c r="C2423" s="226"/>
      <c r="D2423" s="136">
        <v>42893</v>
      </c>
      <c r="E2423" s="136">
        <v>42912</v>
      </c>
      <c r="F2423" s="136">
        <v>42912</v>
      </c>
      <c r="G2423" s="25">
        <f t="shared" si="127"/>
        <v>19</v>
      </c>
      <c r="H2423" s="373">
        <v>7013.94</v>
      </c>
      <c r="I2423" s="121">
        <f t="shared" si="128"/>
        <v>133264.85999999999</v>
      </c>
      <c r="J2423" s="16"/>
    </row>
    <row r="2424" spans="1:10">
      <c r="A2424" s="23">
        <f t="shared" si="129"/>
        <v>2380</v>
      </c>
      <c r="B2424" s="226"/>
      <c r="C2424" s="226"/>
      <c r="D2424" s="136">
        <v>42893</v>
      </c>
      <c r="E2424" s="136">
        <v>42912</v>
      </c>
      <c r="F2424" s="136">
        <v>42912</v>
      </c>
      <c r="G2424" s="25">
        <f t="shared" si="127"/>
        <v>19</v>
      </c>
      <c r="H2424" s="373">
        <v>7119.87</v>
      </c>
      <c r="I2424" s="121">
        <f t="shared" si="128"/>
        <v>135277.53</v>
      </c>
      <c r="J2424" s="16"/>
    </row>
    <row r="2425" spans="1:10">
      <c r="A2425" s="23">
        <f t="shared" si="129"/>
        <v>2381</v>
      </c>
      <c r="B2425" s="226"/>
      <c r="C2425" s="226"/>
      <c r="D2425" s="136">
        <v>42894</v>
      </c>
      <c r="E2425" s="136">
        <v>42912</v>
      </c>
      <c r="F2425" s="136">
        <v>42912</v>
      </c>
      <c r="G2425" s="25">
        <f t="shared" si="127"/>
        <v>18</v>
      </c>
      <c r="H2425" s="373">
        <v>7509.05</v>
      </c>
      <c r="I2425" s="121">
        <f t="shared" si="128"/>
        <v>135162.9</v>
      </c>
      <c r="J2425" s="16"/>
    </row>
    <row r="2426" spans="1:10">
      <c r="A2426" s="23">
        <f t="shared" si="129"/>
        <v>2382</v>
      </c>
      <c r="B2426" s="226" t="s">
        <v>285</v>
      </c>
      <c r="C2426" s="226" t="s">
        <v>486</v>
      </c>
      <c r="D2426" s="136">
        <v>42846</v>
      </c>
      <c r="E2426" s="136">
        <v>42941</v>
      </c>
      <c r="F2426" s="136">
        <v>42941</v>
      </c>
      <c r="G2426" s="25">
        <f t="shared" si="127"/>
        <v>95</v>
      </c>
      <c r="H2426" s="373">
        <v>9088.83</v>
      </c>
      <c r="I2426" s="121">
        <f t="shared" si="128"/>
        <v>863438.85</v>
      </c>
      <c r="J2426" s="16"/>
    </row>
    <row r="2427" spans="1:10">
      <c r="A2427" s="23">
        <f t="shared" si="129"/>
        <v>2383</v>
      </c>
      <c r="B2427" s="226"/>
      <c r="C2427" s="226"/>
      <c r="D2427" s="136">
        <v>42853</v>
      </c>
      <c r="E2427" s="136">
        <v>42941</v>
      </c>
      <c r="F2427" s="136">
        <v>42941</v>
      </c>
      <c r="G2427" s="25">
        <f t="shared" si="127"/>
        <v>88</v>
      </c>
      <c r="H2427" s="373">
        <v>9377.49</v>
      </c>
      <c r="I2427" s="121">
        <f t="shared" si="128"/>
        <v>825219.12</v>
      </c>
      <c r="J2427" s="16"/>
    </row>
    <row r="2428" spans="1:10">
      <c r="A2428" s="23">
        <f t="shared" si="129"/>
        <v>2384</v>
      </c>
      <c r="B2428" s="226"/>
      <c r="C2428" s="226"/>
      <c r="D2428" s="136">
        <v>42879</v>
      </c>
      <c r="E2428" s="136">
        <v>42941</v>
      </c>
      <c r="F2428" s="136">
        <v>42941</v>
      </c>
      <c r="G2428" s="25">
        <f t="shared" si="127"/>
        <v>62</v>
      </c>
      <c r="H2428" s="373">
        <v>6760.36</v>
      </c>
      <c r="I2428" s="121">
        <f t="shared" si="128"/>
        <v>419142.32</v>
      </c>
      <c r="J2428" s="16"/>
    </row>
    <row r="2429" spans="1:10">
      <c r="A2429" s="23">
        <f t="shared" si="129"/>
        <v>2385</v>
      </c>
      <c r="B2429" s="226"/>
      <c r="C2429" s="226"/>
      <c r="D2429" s="136">
        <v>42879</v>
      </c>
      <c r="E2429" s="136">
        <v>42941</v>
      </c>
      <c r="F2429" s="136">
        <v>42941</v>
      </c>
      <c r="G2429" s="25">
        <f t="shared" si="127"/>
        <v>62</v>
      </c>
      <c r="H2429" s="373">
        <v>6904.33</v>
      </c>
      <c r="I2429" s="121">
        <f t="shared" si="128"/>
        <v>428068.46</v>
      </c>
      <c r="J2429" s="16"/>
    </row>
    <row r="2430" spans="1:10">
      <c r="A2430" s="23">
        <f t="shared" si="129"/>
        <v>2386</v>
      </c>
      <c r="B2430" s="226"/>
      <c r="C2430" s="226"/>
      <c r="D2430" s="136">
        <v>42880</v>
      </c>
      <c r="E2430" s="136">
        <v>42941</v>
      </c>
      <c r="F2430" s="136">
        <v>42941</v>
      </c>
      <c r="G2430" s="25">
        <f t="shared" si="127"/>
        <v>61</v>
      </c>
      <c r="H2430" s="373">
        <v>8835.64</v>
      </c>
      <c r="I2430" s="121">
        <f t="shared" si="128"/>
        <v>538974.04</v>
      </c>
      <c r="J2430" s="16"/>
    </row>
    <row r="2431" spans="1:10">
      <c r="A2431" s="23">
        <f t="shared" si="129"/>
        <v>2387</v>
      </c>
      <c r="B2431" s="226"/>
      <c r="C2431" s="226"/>
      <c r="D2431" s="136">
        <v>42880</v>
      </c>
      <c r="E2431" s="136">
        <v>42941</v>
      </c>
      <c r="F2431" s="136">
        <v>42941</v>
      </c>
      <c r="G2431" s="25">
        <f t="shared" si="127"/>
        <v>61</v>
      </c>
      <c r="H2431" s="373">
        <v>2810.73</v>
      </c>
      <c r="I2431" s="121">
        <f t="shared" si="128"/>
        <v>171454.53</v>
      </c>
      <c r="J2431" s="16"/>
    </row>
    <row r="2432" spans="1:10">
      <c r="A2432" s="23">
        <f t="shared" si="129"/>
        <v>2388</v>
      </c>
      <c r="B2432" s="226"/>
      <c r="C2432" s="226"/>
      <c r="D2432" s="136">
        <v>42886</v>
      </c>
      <c r="E2432" s="136">
        <v>42941</v>
      </c>
      <c r="F2432" s="136">
        <v>42941</v>
      </c>
      <c r="G2432" s="25">
        <f t="shared" si="127"/>
        <v>55</v>
      </c>
      <c r="H2432" s="373">
        <v>5423.65</v>
      </c>
      <c r="I2432" s="121">
        <f t="shared" si="128"/>
        <v>298300.75</v>
      </c>
      <c r="J2432" s="16"/>
    </row>
    <row r="2433" spans="1:10">
      <c r="A2433" s="23">
        <f t="shared" si="129"/>
        <v>2389</v>
      </c>
      <c r="B2433" s="226"/>
      <c r="C2433" s="226"/>
      <c r="D2433" s="136">
        <v>42886</v>
      </c>
      <c r="E2433" s="136">
        <v>42941</v>
      </c>
      <c r="F2433" s="136">
        <v>42941</v>
      </c>
      <c r="G2433" s="25">
        <f t="shared" si="127"/>
        <v>55</v>
      </c>
      <c r="H2433" s="373">
        <v>5249.45</v>
      </c>
      <c r="I2433" s="121">
        <f t="shared" si="128"/>
        <v>288719.75</v>
      </c>
      <c r="J2433" s="16"/>
    </row>
    <row r="2434" spans="1:10">
      <c r="A2434" s="23">
        <f t="shared" si="129"/>
        <v>2390</v>
      </c>
      <c r="B2434" s="226"/>
      <c r="C2434" s="226"/>
      <c r="D2434" s="136">
        <v>42887</v>
      </c>
      <c r="E2434" s="136">
        <v>42941</v>
      </c>
      <c r="F2434" s="136">
        <v>42941</v>
      </c>
      <c r="G2434" s="25">
        <f t="shared" si="127"/>
        <v>54</v>
      </c>
      <c r="H2434" s="373">
        <v>7424.43</v>
      </c>
      <c r="I2434" s="121">
        <f t="shared" si="128"/>
        <v>400919.22</v>
      </c>
      <c r="J2434" s="16"/>
    </row>
    <row r="2435" spans="1:10">
      <c r="A2435" s="23">
        <f t="shared" si="129"/>
        <v>2391</v>
      </c>
      <c r="B2435" s="226"/>
      <c r="C2435" s="226"/>
      <c r="D2435" s="136">
        <v>42888</v>
      </c>
      <c r="E2435" s="136">
        <v>42941</v>
      </c>
      <c r="F2435" s="136">
        <v>42941</v>
      </c>
      <c r="G2435" s="25">
        <f t="shared" si="127"/>
        <v>53</v>
      </c>
      <c r="H2435" s="373">
        <v>6904.33</v>
      </c>
      <c r="I2435" s="121">
        <f t="shared" si="128"/>
        <v>365929.49</v>
      </c>
      <c r="J2435" s="16"/>
    </row>
    <row r="2436" spans="1:10">
      <c r="A2436" s="23">
        <f t="shared" si="129"/>
        <v>2392</v>
      </c>
      <c r="B2436" s="226"/>
      <c r="C2436" s="226"/>
      <c r="D2436" s="136">
        <v>42888</v>
      </c>
      <c r="E2436" s="136">
        <v>42941</v>
      </c>
      <c r="F2436" s="136">
        <v>42941</v>
      </c>
      <c r="G2436" s="25">
        <f t="shared" si="127"/>
        <v>53</v>
      </c>
      <c r="H2436" s="373">
        <v>8561.2999999999993</v>
      </c>
      <c r="I2436" s="121">
        <f t="shared" si="128"/>
        <v>453748.9</v>
      </c>
      <c r="J2436" s="16"/>
    </row>
    <row r="2437" spans="1:10">
      <c r="A2437" s="23">
        <f t="shared" si="129"/>
        <v>2393</v>
      </c>
      <c r="B2437" s="226"/>
      <c r="C2437" s="226"/>
      <c r="D2437" s="136">
        <v>42888</v>
      </c>
      <c r="E2437" s="136">
        <v>42941</v>
      </c>
      <c r="F2437" s="136">
        <v>42941</v>
      </c>
      <c r="G2437" s="25">
        <f t="shared" si="127"/>
        <v>53</v>
      </c>
      <c r="H2437" s="373">
        <v>8660.630000000001</v>
      </c>
      <c r="I2437" s="121">
        <f t="shared" si="128"/>
        <v>459013.39</v>
      </c>
      <c r="J2437" s="16"/>
    </row>
    <row r="2438" spans="1:10">
      <c r="A2438" s="23">
        <f t="shared" si="129"/>
        <v>2394</v>
      </c>
      <c r="B2438" s="226"/>
      <c r="C2438" s="226"/>
      <c r="D2438" s="136">
        <v>42888</v>
      </c>
      <c r="E2438" s="136">
        <v>42941</v>
      </c>
      <c r="F2438" s="136">
        <v>42941</v>
      </c>
      <c r="G2438" s="25">
        <f t="shared" si="127"/>
        <v>53</v>
      </c>
      <c r="H2438" s="373">
        <v>7275.28</v>
      </c>
      <c r="I2438" s="121">
        <f t="shared" si="128"/>
        <v>385589.84</v>
      </c>
      <c r="J2438" s="16"/>
    </row>
    <row r="2439" spans="1:10">
      <c r="A2439" s="23">
        <f t="shared" si="129"/>
        <v>2395</v>
      </c>
      <c r="B2439" s="226"/>
      <c r="C2439" s="226"/>
      <c r="D2439" s="136">
        <v>42888</v>
      </c>
      <c r="E2439" s="136">
        <v>42941</v>
      </c>
      <c r="F2439" s="136">
        <v>42941</v>
      </c>
      <c r="G2439" s="25">
        <f t="shared" si="127"/>
        <v>53</v>
      </c>
      <c r="H2439" s="373">
        <v>7055.84</v>
      </c>
      <c r="I2439" s="121">
        <f t="shared" si="128"/>
        <v>373959.52</v>
      </c>
      <c r="J2439" s="16"/>
    </row>
    <row r="2440" spans="1:10">
      <c r="A2440" s="23">
        <f t="shared" si="129"/>
        <v>2396</v>
      </c>
      <c r="B2440" s="226"/>
      <c r="C2440" s="226"/>
      <c r="D2440" s="136">
        <v>42888</v>
      </c>
      <c r="E2440" s="136">
        <v>42941</v>
      </c>
      <c r="F2440" s="136">
        <v>42941</v>
      </c>
      <c r="G2440" s="25">
        <f t="shared" ref="G2440:G2493" si="130">F2440-D2440</f>
        <v>53</v>
      </c>
      <c r="H2440" s="373">
        <v>7203.54</v>
      </c>
      <c r="I2440" s="121">
        <f t="shared" ref="I2440:I2493" si="131">ROUND(G2440*H2440,2)</f>
        <v>381787.62</v>
      </c>
      <c r="J2440" s="16"/>
    </row>
    <row r="2441" spans="1:10">
      <c r="A2441" s="23">
        <f t="shared" ref="A2441:A2493" si="132">A2440+1</f>
        <v>2397</v>
      </c>
      <c r="B2441" s="226"/>
      <c r="C2441" s="226"/>
      <c r="D2441" s="136">
        <v>42888</v>
      </c>
      <c r="E2441" s="136">
        <v>42941</v>
      </c>
      <c r="F2441" s="136">
        <v>42941</v>
      </c>
      <c r="G2441" s="25">
        <f t="shared" si="130"/>
        <v>53</v>
      </c>
      <c r="H2441" s="373">
        <v>7283.72</v>
      </c>
      <c r="I2441" s="121">
        <f t="shared" si="131"/>
        <v>386037.16</v>
      </c>
      <c r="J2441" s="16"/>
    </row>
    <row r="2442" spans="1:10">
      <c r="A2442" s="23">
        <f t="shared" si="132"/>
        <v>2398</v>
      </c>
      <c r="B2442" s="226"/>
      <c r="C2442" s="226"/>
      <c r="D2442" s="136">
        <v>42888</v>
      </c>
      <c r="E2442" s="136">
        <v>42941</v>
      </c>
      <c r="F2442" s="136">
        <v>42941</v>
      </c>
      <c r="G2442" s="25">
        <f t="shared" si="130"/>
        <v>53</v>
      </c>
      <c r="H2442" s="373">
        <v>4245.32</v>
      </c>
      <c r="I2442" s="121">
        <f t="shared" si="131"/>
        <v>225001.96</v>
      </c>
      <c r="J2442" s="16"/>
    </row>
    <row r="2443" spans="1:10">
      <c r="A2443" s="23">
        <f t="shared" si="132"/>
        <v>2399</v>
      </c>
      <c r="B2443" s="226"/>
      <c r="C2443" s="226"/>
      <c r="D2443" s="136">
        <v>42888</v>
      </c>
      <c r="E2443" s="136">
        <v>42941</v>
      </c>
      <c r="F2443" s="136">
        <v>42941</v>
      </c>
      <c r="G2443" s="25">
        <f t="shared" si="130"/>
        <v>53</v>
      </c>
      <c r="H2443" s="373">
        <v>7275.28</v>
      </c>
      <c r="I2443" s="121">
        <f t="shared" si="131"/>
        <v>385589.84</v>
      </c>
      <c r="J2443" s="16"/>
    </row>
    <row r="2444" spans="1:10">
      <c r="A2444" s="23">
        <f t="shared" si="132"/>
        <v>2400</v>
      </c>
      <c r="B2444" s="226"/>
      <c r="C2444" s="226"/>
      <c r="D2444" s="136">
        <v>42888</v>
      </c>
      <c r="E2444" s="136">
        <v>42941</v>
      </c>
      <c r="F2444" s="136">
        <v>42941</v>
      </c>
      <c r="G2444" s="25">
        <f t="shared" si="130"/>
        <v>53</v>
      </c>
      <c r="H2444" s="373">
        <v>609.79</v>
      </c>
      <c r="I2444" s="121">
        <f t="shared" si="131"/>
        <v>32318.87</v>
      </c>
      <c r="J2444" s="16"/>
    </row>
    <row r="2445" spans="1:10">
      <c r="A2445" s="23">
        <f t="shared" si="132"/>
        <v>2401</v>
      </c>
      <c r="B2445" s="226"/>
      <c r="C2445" s="226"/>
      <c r="D2445" s="136">
        <v>42890</v>
      </c>
      <c r="E2445" s="136">
        <v>42941</v>
      </c>
      <c r="F2445" s="136">
        <v>42941</v>
      </c>
      <c r="G2445" s="25">
        <f t="shared" si="130"/>
        <v>51</v>
      </c>
      <c r="H2445" s="373">
        <v>15369.51</v>
      </c>
      <c r="I2445" s="121">
        <f t="shared" si="131"/>
        <v>783845.01</v>
      </c>
      <c r="J2445" s="16"/>
    </row>
    <row r="2446" spans="1:10">
      <c r="A2446" s="23">
        <f t="shared" si="132"/>
        <v>2402</v>
      </c>
      <c r="B2446" s="226"/>
      <c r="C2446" s="226"/>
      <c r="D2446" s="136">
        <v>42890</v>
      </c>
      <c r="E2446" s="136">
        <v>42941</v>
      </c>
      <c r="F2446" s="136">
        <v>42941</v>
      </c>
      <c r="G2446" s="25">
        <f t="shared" si="130"/>
        <v>51</v>
      </c>
      <c r="H2446" s="373">
        <v>13960.5</v>
      </c>
      <c r="I2446" s="121">
        <f t="shared" si="131"/>
        <v>711985.5</v>
      </c>
      <c r="J2446" s="16"/>
    </row>
    <row r="2447" spans="1:10">
      <c r="A2447" s="23">
        <f t="shared" si="132"/>
        <v>2403</v>
      </c>
      <c r="B2447" s="226"/>
      <c r="C2447" s="226"/>
      <c r="D2447" s="136">
        <v>42890</v>
      </c>
      <c r="E2447" s="136">
        <v>42941</v>
      </c>
      <c r="F2447" s="136">
        <v>42941</v>
      </c>
      <c r="G2447" s="25">
        <f t="shared" si="130"/>
        <v>51</v>
      </c>
      <c r="H2447" s="373">
        <v>15578.69</v>
      </c>
      <c r="I2447" s="121">
        <f t="shared" si="131"/>
        <v>794513.19</v>
      </c>
      <c r="J2447" s="16"/>
    </row>
    <row r="2448" spans="1:10">
      <c r="A2448" s="23">
        <f t="shared" si="132"/>
        <v>2404</v>
      </c>
      <c r="B2448" s="226"/>
      <c r="C2448" s="226"/>
      <c r="D2448" s="136">
        <v>42891</v>
      </c>
      <c r="E2448" s="136">
        <v>42941</v>
      </c>
      <c r="F2448" s="136">
        <v>42941</v>
      </c>
      <c r="G2448" s="25">
        <f t="shared" si="130"/>
        <v>50</v>
      </c>
      <c r="H2448" s="373">
        <v>6244.41</v>
      </c>
      <c r="I2448" s="121">
        <f t="shared" si="131"/>
        <v>312220.5</v>
      </c>
      <c r="J2448" s="16"/>
    </row>
    <row r="2449" spans="1:10">
      <c r="A2449" s="23">
        <f t="shared" si="132"/>
        <v>2405</v>
      </c>
      <c r="B2449" s="226"/>
      <c r="C2449" s="226"/>
      <c r="D2449" s="136">
        <v>42891</v>
      </c>
      <c r="E2449" s="136">
        <v>42941</v>
      </c>
      <c r="F2449" s="136">
        <v>42941</v>
      </c>
      <c r="G2449" s="25">
        <f t="shared" si="130"/>
        <v>50</v>
      </c>
      <c r="H2449" s="373">
        <v>6241.63</v>
      </c>
      <c r="I2449" s="121">
        <f t="shared" si="131"/>
        <v>312081.5</v>
      </c>
      <c r="J2449" s="16"/>
    </row>
    <row r="2450" spans="1:10">
      <c r="A2450" s="23">
        <f t="shared" si="132"/>
        <v>2406</v>
      </c>
      <c r="B2450" s="226"/>
      <c r="C2450" s="226"/>
      <c r="D2450" s="136">
        <v>42891</v>
      </c>
      <c r="E2450" s="136">
        <v>42941</v>
      </c>
      <c r="F2450" s="136">
        <v>42941</v>
      </c>
      <c r="G2450" s="25">
        <f t="shared" si="130"/>
        <v>50</v>
      </c>
      <c r="H2450" s="373">
        <v>7473.17</v>
      </c>
      <c r="I2450" s="121">
        <f t="shared" si="131"/>
        <v>373658.5</v>
      </c>
      <c r="J2450" s="16"/>
    </row>
    <row r="2451" spans="1:10">
      <c r="A2451" s="23">
        <f t="shared" si="132"/>
        <v>2407</v>
      </c>
      <c r="B2451" s="226"/>
      <c r="C2451" s="226"/>
      <c r="D2451" s="136">
        <v>42891</v>
      </c>
      <c r="E2451" s="136">
        <v>42941</v>
      </c>
      <c r="F2451" s="136">
        <v>42941</v>
      </c>
      <c r="G2451" s="25">
        <f t="shared" si="130"/>
        <v>50</v>
      </c>
      <c r="H2451" s="373">
        <v>7345.9</v>
      </c>
      <c r="I2451" s="121">
        <f t="shared" si="131"/>
        <v>367295</v>
      </c>
      <c r="J2451" s="16"/>
    </row>
    <row r="2452" spans="1:10">
      <c r="A2452" s="23">
        <f t="shared" si="132"/>
        <v>2408</v>
      </c>
      <c r="B2452" s="226"/>
      <c r="C2452" s="226"/>
      <c r="D2452" s="136">
        <v>42891</v>
      </c>
      <c r="E2452" s="136">
        <v>42941</v>
      </c>
      <c r="F2452" s="136">
        <v>42941</v>
      </c>
      <c r="G2452" s="25">
        <f t="shared" si="130"/>
        <v>50</v>
      </c>
      <c r="H2452" s="373">
        <v>8023.92</v>
      </c>
      <c r="I2452" s="121">
        <f t="shared" si="131"/>
        <v>401196</v>
      </c>
      <c r="J2452" s="16"/>
    </row>
    <row r="2453" spans="1:10">
      <c r="A2453" s="23">
        <f t="shared" si="132"/>
        <v>2409</v>
      </c>
      <c r="B2453" s="226"/>
      <c r="C2453" s="226"/>
      <c r="D2453" s="136">
        <v>42892</v>
      </c>
      <c r="E2453" s="136">
        <v>42941</v>
      </c>
      <c r="F2453" s="136">
        <v>42941</v>
      </c>
      <c r="G2453" s="25">
        <f t="shared" si="130"/>
        <v>49</v>
      </c>
      <c r="H2453" s="373">
        <v>6633.57</v>
      </c>
      <c r="I2453" s="121">
        <f t="shared" si="131"/>
        <v>325044.93</v>
      </c>
      <c r="J2453" s="16"/>
    </row>
    <row r="2454" spans="1:10">
      <c r="A2454" s="23">
        <f t="shared" si="132"/>
        <v>2410</v>
      </c>
      <c r="B2454" s="226"/>
      <c r="C2454" s="226"/>
      <c r="D2454" s="136">
        <v>42892</v>
      </c>
      <c r="E2454" s="136">
        <v>42941</v>
      </c>
      <c r="F2454" s="136">
        <v>42941</v>
      </c>
      <c r="G2454" s="25">
        <f t="shared" si="130"/>
        <v>49</v>
      </c>
      <c r="H2454" s="373">
        <v>6633.57</v>
      </c>
      <c r="I2454" s="121">
        <f t="shared" si="131"/>
        <v>325044.93</v>
      </c>
      <c r="J2454" s="16"/>
    </row>
    <row r="2455" spans="1:10">
      <c r="A2455" s="23">
        <f t="shared" si="132"/>
        <v>2411</v>
      </c>
      <c r="B2455" s="226"/>
      <c r="C2455" s="226"/>
      <c r="D2455" s="136">
        <v>42892</v>
      </c>
      <c r="E2455" s="136">
        <v>42941</v>
      </c>
      <c r="F2455" s="136">
        <v>42941</v>
      </c>
      <c r="G2455" s="25">
        <f t="shared" si="130"/>
        <v>49</v>
      </c>
      <c r="H2455" s="373">
        <v>6633.57</v>
      </c>
      <c r="I2455" s="121">
        <f t="shared" si="131"/>
        <v>325044.93</v>
      </c>
      <c r="J2455" s="16"/>
    </row>
    <row r="2456" spans="1:10">
      <c r="A2456" s="23">
        <f t="shared" si="132"/>
        <v>2412</v>
      </c>
      <c r="B2456" s="226"/>
      <c r="C2456" s="226"/>
      <c r="D2456" s="136">
        <v>42892</v>
      </c>
      <c r="E2456" s="136">
        <v>42941</v>
      </c>
      <c r="F2456" s="136">
        <v>42941</v>
      </c>
      <c r="G2456" s="25">
        <f t="shared" si="130"/>
        <v>49</v>
      </c>
      <c r="H2456" s="373">
        <v>7398.32</v>
      </c>
      <c r="I2456" s="121">
        <f t="shared" si="131"/>
        <v>362517.68</v>
      </c>
      <c r="J2456" s="16"/>
    </row>
    <row r="2457" spans="1:10">
      <c r="A2457" s="23">
        <f t="shared" si="132"/>
        <v>2413</v>
      </c>
      <c r="B2457" s="226"/>
      <c r="C2457" s="226"/>
      <c r="D2457" s="136">
        <v>42892</v>
      </c>
      <c r="E2457" s="136">
        <v>42941</v>
      </c>
      <c r="F2457" s="136">
        <v>42941</v>
      </c>
      <c r="G2457" s="25">
        <f t="shared" si="130"/>
        <v>49</v>
      </c>
      <c r="H2457" s="373">
        <v>7398.32</v>
      </c>
      <c r="I2457" s="121">
        <f t="shared" si="131"/>
        <v>362517.68</v>
      </c>
      <c r="J2457" s="16"/>
    </row>
    <row r="2458" spans="1:10">
      <c r="A2458" s="23">
        <f t="shared" si="132"/>
        <v>2414</v>
      </c>
      <c r="B2458" s="226"/>
      <c r="C2458" s="226"/>
      <c r="D2458" s="136">
        <v>42892</v>
      </c>
      <c r="E2458" s="136">
        <v>42941</v>
      </c>
      <c r="F2458" s="136">
        <v>42941</v>
      </c>
      <c r="G2458" s="25">
        <f t="shared" si="130"/>
        <v>49</v>
      </c>
      <c r="H2458" s="373">
        <v>6893.33</v>
      </c>
      <c r="I2458" s="121">
        <f t="shared" si="131"/>
        <v>337773.17</v>
      </c>
      <c r="J2458" s="16"/>
    </row>
    <row r="2459" spans="1:10">
      <c r="A2459" s="23">
        <f t="shared" si="132"/>
        <v>2415</v>
      </c>
      <c r="B2459" s="226"/>
      <c r="C2459" s="226"/>
      <c r="D2459" s="136">
        <v>42893</v>
      </c>
      <c r="E2459" s="136">
        <v>42941</v>
      </c>
      <c r="F2459" s="136">
        <v>42941</v>
      </c>
      <c r="G2459" s="25">
        <f t="shared" si="130"/>
        <v>48</v>
      </c>
      <c r="H2459" s="373">
        <v>6233.69</v>
      </c>
      <c r="I2459" s="121">
        <f t="shared" si="131"/>
        <v>299217.12</v>
      </c>
      <c r="J2459" s="16"/>
    </row>
    <row r="2460" spans="1:10">
      <c r="A2460" s="23">
        <f t="shared" si="132"/>
        <v>2416</v>
      </c>
      <c r="B2460" s="226"/>
      <c r="C2460" s="226"/>
      <c r="D2460" s="136">
        <v>42893</v>
      </c>
      <c r="E2460" s="136">
        <v>42941</v>
      </c>
      <c r="F2460" s="136">
        <v>42941</v>
      </c>
      <c r="G2460" s="25">
        <f t="shared" si="130"/>
        <v>48</v>
      </c>
      <c r="H2460" s="373">
        <v>6238.06</v>
      </c>
      <c r="I2460" s="121">
        <f t="shared" si="131"/>
        <v>299426.88</v>
      </c>
      <c r="J2460" s="16"/>
    </row>
    <row r="2461" spans="1:10">
      <c r="A2461" s="23">
        <f t="shared" si="132"/>
        <v>2417</v>
      </c>
      <c r="B2461" s="226"/>
      <c r="C2461" s="226"/>
      <c r="D2461" s="136">
        <v>42893</v>
      </c>
      <c r="E2461" s="136">
        <v>42941</v>
      </c>
      <c r="F2461" s="136">
        <v>42941</v>
      </c>
      <c r="G2461" s="25">
        <f t="shared" si="130"/>
        <v>48</v>
      </c>
      <c r="H2461" s="373">
        <v>6948.09</v>
      </c>
      <c r="I2461" s="121">
        <f t="shared" si="131"/>
        <v>333508.32</v>
      </c>
      <c r="J2461" s="16"/>
    </row>
    <row r="2462" spans="1:10">
      <c r="A2462" s="23">
        <f t="shared" si="132"/>
        <v>2418</v>
      </c>
      <c r="B2462" s="226"/>
      <c r="C2462" s="226"/>
      <c r="D2462" s="136">
        <v>42893</v>
      </c>
      <c r="E2462" s="136">
        <v>42941</v>
      </c>
      <c r="F2462" s="136">
        <v>42941</v>
      </c>
      <c r="G2462" s="25">
        <f t="shared" si="130"/>
        <v>48</v>
      </c>
      <c r="H2462" s="373">
        <v>7074.06</v>
      </c>
      <c r="I2462" s="121">
        <f t="shared" si="131"/>
        <v>339554.88</v>
      </c>
      <c r="J2462" s="16"/>
    </row>
    <row r="2463" spans="1:10">
      <c r="A2463" s="23">
        <f t="shared" si="132"/>
        <v>2419</v>
      </c>
      <c r="B2463" s="226"/>
      <c r="C2463" s="226"/>
      <c r="D2463" s="136">
        <v>42893</v>
      </c>
      <c r="E2463" s="136">
        <v>42941</v>
      </c>
      <c r="F2463" s="136">
        <v>42941</v>
      </c>
      <c r="G2463" s="25">
        <f t="shared" si="130"/>
        <v>48</v>
      </c>
      <c r="H2463" s="373">
        <v>6447.89</v>
      </c>
      <c r="I2463" s="121">
        <f t="shared" si="131"/>
        <v>309498.71999999997</v>
      </c>
      <c r="J2463" s="16"/>
    </row>
    <row r="2464" spans="1:10">
      <c r="A2464" s="23">
        <f t="shared" si="132"/>
        <v>2420</v>
      </c>
      <c r="B2464" s="226"/>
      <c r="C2464" s="226"/>
      <c r="D2464" s="136">
        <v>42893</v>
      </c>
      <c r="E2464" s="136">
        <v>42941</v>
      </c>
      <c r="F2464" s="136">
        <v>42941</v>
      </c>
      <c r="G2464" s="25">
        <f t="shared" si="130"/>
        <v>48</v>
      </c>
      <c r="H2464" s="373">
        <v>6892.06</v>
      </c>
      <c r="I2464" s="121">
        <f t="shared" si="131"/>
        <v>330818.88</v>
      </c>
      <c r="J2464" s="16"/>
    </row>
    <row r="2465" spans="1:10">
      <c r="A2465" s="23">
        <f t="shared" si="132"/>
        <v>2421</v>
      </c>
      <c r="B2465" s="226"/>
      <c r="C2465" s="226"/>
      <c r="D2465" s="136">
        <v>42893</v>
      </c>
      <c r="E2465" s="136">
        <v>42941</v>
      </c>
      <c r="F2465" s="136">
        <v>42941</v>
      </c>
      <c r="G2465" s="25">
        <f t="shared" si="130"/>
        <v>48</v>
      </c>
      <c r="H2465" s="373">
        <v>6903.51</v>
      </c>
      <c r="I2465" s="121">
        <f t="shared" si="131"/>
        <v>331368.48</v>
      </c>
      <c r="J2465" s="16"/>
    </row>
    <row r="2466" spans="1:10">
      <c r="A2466" s="23">
        <f t="shared" si="132"/>
        <v>2422</v>
      </c>
      <c r="B2466" s="226"/>
      <c r="C2466" s="226"/>
      <c r="D2466" s="136">
        <v>42893</v>
      </c>
      <c r="E2466" s="136">
        <v>42941</v>
      </c>
      <c r="F2466" s="136">
        <v>42941</v>
      </c>
      <c r="G2466" s="25">
        <f t="shared" si="130"/>
        <v>48</v>
      </c>
      <c r="H2466" s="373">
        <v>7754.46</v>
      </c>
      <c r="I2466" s="121">
        <f t="shared" si="131"/>
        <v>372214.08</v>
      </c>
      <c r="J2466" s="16"/>
    </row>
    <row r="2467" spans="1:10">
      <c r="A2467" s="23">
        <f t="shared" si="132"/>
        <v>2423</v>
      </c>
      <c r="B2467" s="226"/>
      <c r="C2467" s="226"/>
      <c r="D2467" s="136">
        <v>42893</v>
      </c>
      <c r="E2467" s="136">
        <v>42941</v>
      </c>
      <c r="F2467" s="136">
        <v>42941</v>
      </c>
      <c r="G2467" s="25">
        <f t="shared" si="130"/>
        <v>48</v>
      </c>
      <c r="H2467" s="373">
        <v>7814.34</v>
      </c>
      <c r="I2467" s="121">
        <f t="shared" si="131"/>
        <v>375088.32</v>
      </c>
      <c r="J2467" s="16"/>
    </row>
    <row r="2468" spans="1:10">
      <c r="A2468" s="23">
        <f t="shared" si="132"/>
        <v>2424</v>
      </c>
      <c r="B2468" s="226"/>
      <c r="C2468" s="226"/>
      <c r="D2468" s="136">
        <v>42894</v>
      </c>
      <c r="E2468" s="136">
        <v>42941</v>
      </c>
      <c r="F2468" s="136">
        <v>42941</v>
      </c>
      <c r="G2468" s="25">
        <f t="shared" si="130"/>
        <v>47</v>
      </c>
      <c r="H2468" s="373">
        <v>6259.5</v>
      </c>
      <c r="I2468" s="121">
        <f t="shared" si="131"/>
        <v>294196.5</v>
      </c>
      <c r="J2468" s="16"/>
    </row>
    <row r="2469" spans="1:10">
      <c r="A2469" s="23">
        <f t="shared" si="132"/>
        <v>2425</v>
      </c>
      <c r="B2469" s="226"/>
      <c r="C2469" s="226"/>
      <c r="D2469" s="136">
        <v>42894</v>
      </c>
      <c r="E2469" s="136">
        <v>42941</v>
      </c>
      <c r="F2469" s="136">
        <v>42941</v>
      </c>
      <c r="G2469" s="25">
        <f t="shared" si="130"/>
        <v>47</v>
      </c>
      <c r="H2469" s="373">
        <v>6295.63</v>
      </c>
      <c r="I2469" s="121">
        <f t="shared" si="131"/>
        <v>295894.61</v>
      </c>
      <c r="J2469" s="16"/>
    </row>
    <row r="2470" spans="1:10">
      <c r="A2470" s="23">
        <f t="shared" si="132"/>
        <v>2426</v>
      </c>
      <c r="B2470" s="226"/>
      <c r="C2470" s="226"/>
      <c r="D2470" s="136">
        <v>42894</v>
      </c>
      <c r="E2470" s="136">
        <v>42941</v>
      </c>
      <c r="F2470" s="136">
        <v>42941</v>
      </c>
      <c r="G2470" s="25">
        <f t="shared" si="130"/>
        <v>47</v>
      </c>
      <c r="H2470" s="373">
        <v>6688.99</v>
      </c>
      <c r="I2470" s="121">
        <f t="shared" si="131"/>
        <v>314382.53000000003</v>
      </c>
      <c r="J2470" s="16"/>
    </row>
    <row r="2471" spans="1:10">
      <c r="A2471" s="23">
        <f t="shared" si="132"/>
        <v>2427</v>
      </c>
      <c r="B2471" s="226"/>
      <c r="C2471" s="226"/>
      <c r="D2471" s="136">
        <v>42894</v>
      </c>
      <c r="E2471" s="136">
        <v>42941</v>
      </c>
      <c r="F2471" s="136">
        <v>42941</v>
      </c>
      <c r="G2471" s="25">
        <f t="shared" si="130"/>
        <v>47</v>
      </c>
      <c r="H2471" s="373">
        <v>7300.94</v>
      </c>
      <c r="I2471" s="121">
        <f t="shared" si="131"/>
        <v>343144.18</v>
      </c>
      <c r="J2471" s="16"/>
    </row>
    <row r="2472" spans="1:10">
      <c r="A2472" s="23">
        <f t="shared" si="132"/>
        <v>2428</v>
      </c>
      <c r="B2472" s="226"/>
      <c r="C2472" s="226"/>
      <c r="D2472" s="136">
        <v>42894</v>
      </c>
      <c r="E2472" s="136">
        <v>42941</v>
      </c>
      <c r="F2472" s="136">
        <v>42941</v>
      </c>
      <c r="G2472" s="25">
        <f t="shared" si="130"/>
        <v>47</v>
      </c>
      <c r="H2472" s="373">
        <v>7230.3</v>
      </c>
      <c r="I2472" s="121">
        <f t="shared" si="131"/>
        <v>339824.1</v>
      </c>
      <c r="J2472" s="16"/>
    </row>
    <row r="2473" spans="1:10">
      <c r="A2473" s="23">
        <f t="shared" si="132"/>
        <v>2429</v>
      </c>
      <c r="B2473" s="226"/>
      <c r="C2473" s="226"/>
      <c r="D2473" s="136">
        <v>42894</v>
      </c>
      <c r="E2473" s="136">
        <v>42941</v>
      </c>
      <c r="F2473" s="136">
        <v>42941</v>
      </c>
      <c r="G2473" s="25">
        <f t="shared" si="130"/>
        <v>47</v>
      </c>
      <c r="H2473" s="373">
        <v>6917.21</v>
      </c>
      <c r="I2473" s="121">
        <f t="shared" si="131"/>
        <v>325108.87</v>
      </c>
      <c r="J2473" s="16"/>
    </row>
    <row r="2474" spans="1:10">
      <c r="A2474" s="23">
        <f t="shared" si="132"/>
        <v>2430</v>
      </c>
      <c r="B2474" s="226"/>
      <c r="C2474" s="226"/>
      <c r="D2474" s="136">
        <v>42894</v>
      </c>
      <c r="E2474" s="136">
        <v>42941</v>
      </c>
      <c r="F2474" s="136">
        <v>42941</v>
      </c>
      <c r="G2474" s="25">
        <f t="shared" si="130"/>
        <v>47</v>
      </c>
      <c r="H2474" s="373">
        <v>7298.52</v>
      </c>
      <c r="I2474" s="121">
        <f t="shared" si="131"/>
        <v>343030.44</v>
      </c>
      <c r="J2474" s="16"/>
    </row>
    <row r="2475" spans="1:10">
      <c r="A2475" s="23">
        <f t="shared" si="132"/>
        <v>2431</v>
      </c>
      <c r="B2475" s="226"/>
      <c r="C2475" s="226"/>
      <c r="D2475" s="136">
        <v>42894</v>
      </c>
      <c r="E2475" s="136">
        <v>42941</v>
      </c>
      <c r="F2475" s="136">
        <v>42941</v>
      </c>
      <c r="G2475" s="25">
        <f t="shared" si="130"/>
        <v>47</v>
      </c>
      <c r="H2475" s="373">
        <v>7471.08</v>
      </c>
      <c r="I2475" s="121">
        <f t="shared" si="131"/>
        <v>351140.76</v>
      </c>
      <c r="J2475" s="16"/>
    </row>
    <row r="2476" spans="1:10">
      <c r="A2476" s="23">
        <f t="shared" si="132"/>
        <v>2432</v>
      </c>
      <c r="B2476" s="226"/>
      <c r="C2476" s="226"/>
      <c r="D2476" s="136">
        <v>42894</v>
      </c>
      <c r="E2476" s="136">
        <v>42941</v>
      </c>
      <c r="F2476" s="136">
        <v>42941</v>
      </c>
      <c r="G2476" s="25">
        <f t="shared" si="130"/>
        <v>47</v>
      </c>
      <c r="H2476" s="373">
        <v>7047.4</v>
      </c>
      <c r="I2476" s="121">
        <f t="shared" si="131"/>
        <v>331227.8</v>
      </c>
      <c r="J2476" s="16"/>
    </row>
    <row r="2477" spans="1:10">
      <c r="A2477" s="23">
        <f t="shared" si="132"/>
        <v>2433</v>
      </c>
      <c r="B2477" s="226"/>
      <c r="C2477" s="226"/>
      <c r="D2477" s="136">
        <v>42894</v>
      </c>
      <c r="E2477" s="136">
        <v>42941</v>
      </c>
      <c r="F2477" s="136">
        <v>42941</v>
      </c>
      <c r="G2477" s="25">
        <f t="shared" si="130"/>
        <v>47</v>
      </c>
      <c r="H2477" s="373">
        <v>7351.24</v>
      </c>
      <c r="I2477" s="121">
        <f t="shared" si="131"/>
        <v>345508.28</v>
      </c>
      <c r="J2477" s="16"/>
    </row>
    <row r="2478" spans="1:10">
      <c r="A2478" s="23">
        <f t="shared" si="132"/>
        <v>2434</v>
      </c>
      <c r="B2478" s="226"/>
      <c r="C2478" s="226"/>
      <c r="D2478" s="136">
        <v>42894</v>
      </c>
      <c r="E2478" s="136">
        <v>42941</v>
      </c>
      <c r="F2478" s="136">
        <v>42941</v>
      </c>
      <c r="G2478" s="25">
        <f t="shared" si="130"/>
        <v>47</v>
      </c>
      <c r="H2478" s="373">
        <v>7271.06</v>
      </c>
      <c r="I2478" s="121">
        <f t="shared" si="131"/>
        <v>341739.82</v>
      </c>
      <c r="J2478" s="16"/>
    </row>
    <row r="2479" spans="1:10">
      <c r="A2479" s="23">
        <f t="shared" si="132"/>
        <v>2435</v>
      </c>
      <c r="B2479" s="226"/>
      <c r="C2479" s="226"/>
      <c r="D2479" s="136">
        <v>42894</v>
      </c>
      <c r="E2479" s="136">
        <v>42941</v>
      </c>
      <c r="F2479" s="136">
        <v>42941</v>
      </c>
      <c r="G2479" s="25">
        <f t="shared" si="130"/>
        <v>47</v>
      </c>
      <c r="H2479" s="373">
        <v>6359.54</v>
      </c>
      <c r="I2479" s="121">
        <f t="shared" si="131"/>
        <v>298898.38</v>
      </c>
      <c r="J2479" s="16"/>
    </row>
    <row r="2480" spans="1:10">
      <c r="A2480" s="23">
        <f t="shared" si="132"/>
        <v>2436</v>
      </c>
      <c r="B2480" s="226"/>
      <c r="C2480" s="226"/>
      <c r="D2480" s="136">
        <v>42894</v>
      </c>
      <c r="E2480" s="136">
        <v>42941</v>
      </c>
      <c r="F2480" s="136">
        <v>42941</v>
      </c>
      <c r="G2480" s="25">
        <f t="shared" si="130"/>
        <v>47</v>
      </c>
      <c r="H2480" s="373">
        <v>6494.58</v>
      </c>
      <c r="I2480" s="121">
        <f t="shared" si="131"/>
        <v>305245.26</v>
      </c>
      <c r="J2480" s="16"/>
    </row>
    <row r="2481" spans="1:10">
      <c r="A2481" s="23">
        <f t="shared" si="132"/>
        <v>2437</v>
      </c>
      <c r="B2481" s="226"/>
      <c r="C2481" s="226"/>
      <c r="D2481" s="136">
        <v>42894</v>
      </c>
      <c r="E2481" s="136">
        <v>42941</v>
      </c>
      <c r="F2481" s="136">
        <v>42941</v>
      </c>
      <c r="G2481" s="25">
        <f t="shared" si="130"/>
        <v>47</v>
      </c>
      <c r="H2481" s="373">
        <v>7195.1</v>
      </c>
      <c r="I2481" s="121">
        <f t="shared" si="131"/>
        <v>338169.7</v>
      </c>
      <c r="J2481" s="16"/>
    </row>
    <row r="2482" spans="1:10">
      <c r="A2482" s="23">
        <f t="shared" si="132"/>
        <v>2438</v>
      </c>
      <c r="B2482" s="226"/>
      <c r="C2482" s="226"/>
      <c r="D2482" s="136">
        <v>42894</v>
      </c>
      <c r="E2482" s="136">
        <v>42941</v>
      </c>
      <c r="F2482" s="136">
        <v>42941</v>
      </c>
      <c r="G2482" s="25">
        <f t="shared" si="130"/>
        <v>47</v>
      </c>
      <c r="H2482" s="373">
        <v>7127.58</v>
      </c>
      <c r="I2482" s="121">
        <f t="shared" si="131"/>
        <v>334996.26</v>
      </c>
      <c r="J2482" s="16"/>
    </row>
    <row r="2483" spans="1:10">
      <c r="A2483" s="23">
        <f t="shared" si="132"/>
        <v>2439</v>
      </c>
      <c r="B2483" s="226"/>
      <c r="C2483" s="226"/>
      <c r="D2483" s="136">
        <v>42894</v>
      </c>
      <c r="E2483" s="136">
        <v>42941</v>
      </c>
      <c r="F2483" s="136">
        <v>42941</v>
      </c>
      <c r="G2483" s="25">
        <f t="shared" si="130"/>
        <v>47</v>
      </c>
      <c r="H2483" s="373">
        <v>7271.06</v>
      </c>
      <c r="I2483" s="121">
        <f t="shared" si="131"/>
        <v>341739.82</v>
      </c>
      <c r="J2483" s="16"/>
    </row>
    <row r="2484" spans="1:10">
      <c r="A2484" s="23">
        <f t="shared" si="132"/>
        <v>2440</v>
      </c>
      <c r="B2484" s="226"/>
      <c r="C2484" s="226"/>
      <c r="D2484" s="136">
        <v>42894</v>
      </c>
      <c r="E2484" s="136">
        <v>42941</v>
      </c>
      <c r="F2484" s="136">
        <v>42941</v>
      </c>
      <c r="G2484" s="25">
        <f t="shared" si="130"/>
        <v>47</v>
      </c>
      <c r="H2484" s="373">
        <v>7275.28</v>
      </c>
      <c r="I2484" s="121">
        <f t="shared" si="131"/>
        <v>341938.16</v>
      </c>
      <c r="J2484" s="16"/>
    </row>
    <row r="2485" spans="1:10">
      <c r="A2485" s="23">
        <f t="shared" si="132"/>
        <v>2441</v>
      </c>
      <c r="B2485" s="226"/>
      <c r="C2485" s="226"/>
      <c r="D2485" s="136">
        <v>42894</v>
      </c>
      <c r="E2485" s="136">
        <v>42941</v>
      </c>
      <c r="F2485" s="136">
        <v>42941</v>
      </c>
      <c r="G2485" s="25">
        <f t="shared" si="130"/>
        <v>47</v>
      </c>
      <c r="H2485" s="373">
        <v>8123.72</v>
      </c>
      <c r="I2485" s="121">
        <f t="shared" si="131"/>
        <v>381814.84</v>
      </c>
      <c r="J2485" s="16"/>
    </row>
    <row r="2486" spans="1:10">
      <c r="A2486" s="23">
        <f t="shared" si="132"/>
        <v>2442</v>
      </c>
      <c r="B2486" s="226"/>
      <c r="C2486" s="226"/>
      <c r="D2486" s="136">
        <v>42894</v>
      </c>
      <c r="E2486" s="136">
        <v>42941</v>
      </c>
      <c r="F2486" s="136">
        <v>42941</v>
      </c>
      <c r="G2486" s="25">
        <f t="shared" si="130"/>
        <v>47</v>
      </c>
      <c r="H2486" s="373">
        <v>7784.4</v>
      </c>
      <c r="I2486" s="121">
        <f t="shared" si="131"/>
        <v>365866.8</v>
      </c>
      <c r="J2486" s="16"/>
    </row>
    <row r="2487" spans="1:10">
      <c r="A2487" s="23">
        <f t="shared" si="132"/>
        <v>2443</v>
      </c>
      <c r="B2487" s="226"/>
      <c r="C2487" s="226"/>
      <c r="D2487" s="136">
        <v>42894</v>
      </c>
      <c r="E2487" s="136">
        <v>42941</v>
      </c>
      <c r="F2487" s="136">
        <v>42941</v>
      </c>
      <c r="G2487" s="25">
        <f t="shared" si="130"/>
        <v>47</v>
      </c>
      <c r="H2487" s="373">
        <v>7904.16</v>
      </c>
      <c r="I2487" s="121">
        <f t="shared" si="131"/>
        <v>371495.52</v>
      </c>
      <c r="J2487" s="16"/>
    </row>
    <row r="2488" spans="1:10">
      <c r="A2488" s="23">
        <f t="shared" si="132"/>
        <v>2444</v>
      </c>
      <c r="B2488" s="226"/>
      <c r="C2488" s="226"/>
      <c r="D2488" s="136">
        <v>42894</v>
      </c>
      <c r="E2488" s="136">
        <v>42941</v>
      </c>
      <c r="F2488" s="136">
        <v>42941</v>
      </c>
      <c r="G2488" s="25">
        <f t="shared" si="130"/>
        <v>47</v>
      </c>
      <c r="H2488" s="373">
        <v>7914.14</v>
      </c>
      <c r="I2488" s="121">
        <f t="shared" si="131"/>
        <v>371964.58</v>
      </c>
      <c r="J2488" s="16"/>
    </row>
    <row r="2489" spans="1:10">
      <c r="A2489" s="23">
        <f t="shared" si="132"/>
        <v>2445</v>
      </c>
      <c r="B2489" s="226"/>
      <c r="C2489" s="226"/>
      <c r="D2489" s="136">
        <v>42895</v>
      </c>
      <c r="E2489" s="136">
        <v>42941</v>
      </c>
      <c r="F2489" s="136">
        <v>42941</v>
      </c>
      <c r="G2489" s="25">
        <f t="shared" si="130"/>
        <v>46</v>
      </c>
      <c r="H2489" s="373">
        <v>4690.08</v>
      </c>
      <c r="I2489" s="121">
        <f t="shared" si="131"/>
        <v>215743.68</v>
      </c>
      <c r="J2489" s="16"/>
    </row>
    <row r="2490" spans="1:10">
      <c r="A2490" s="23">
        <f t="shared" si="132"/>
        <v>2446</v>
      </c>
      <c r="B2490" s="226"/>
      <c r="C2490" s="226"/>
      <c r="D2490" s="136">
        <v>42895</v>
      </c>
      <c r="E2490" s="136">
        <v>42941</v>
      </c>
      <c r="F2490" s="136">
        <v>42941</v>
      </c>
      <c r="G2490" s="25">
        <f t="shared" si="130"/>
        <v>46</v>
      </c>
      <c r="H2490" s="373">
        <v>6778.45</v>
      </c>
      <c r="I2490" s="121">
        <f t="shared" si="131"/>
        <v>311808.7</v>
      </c>
      <c r="J2490" s="16"/>
    </row>
    <row r="2491" spans="1:10">
      <c r="A2491" s="23">
        <f t="shared" si="132"/>
        <v>2447</v>
      </c>
      <c r="B2491" s="226"/>
      <c r="C2491" s="226"/>
      <c r="D2491" s="136">
        <v>42895</v>
      </c>
      <c r="E2491" s="136">
        <v>42941</v>
      </c>
      <c r="F2491" s="136">
        <v>42941</v>
      </c>
      <c r="G2491" s="25">
        <f t="shared" si="130"/>
        <v>46</v>
      </c>
      <c r="H2491" s="373">
        <v>7784.4</v>
      </c>
      <c r="I2491" s="121">
        <f t="shared" si="131"/>
        <v>358082.4</v>
      </c>
      <c r="J2491" s="16"/>
    </row>
    <row r="2492" spans="1:10">
      <c r="A2492" s="23">
        <f t="shared" si="132"/>
        <v>2448</v>
      </c>
      <c r="B2492" s="226"/>
      <c r="C2492" s="226"/>
      <c r="D2492" s="136">
        <v>42895</v>
      </c>
      <c r="E2492" s="136">
        <v>42941</v>
      </c>
      <c r="F2492" s="136">
        <v>42941</v>
      </c>
      <c r="G2492" s="25">
        <f t="shared" si="130"/>
        <v>46</v>
      </c>
      <c r="H2492" s="373">
        <v>7784.4</v>
      </c>
      <c r="I2492" s="121">
        <f t="shared" si="131"/>
        <v>358082.4</v>
      </c>
      <c r="J2492" s="16"/>
    </row>
    <row r="2493" spans="1:10">
      <c r="A2493" s="23">
        <f t="shared" si="132"/>
        <v>2449</v>
      </c>
      <c r="B2493" s="226"/>
      <c r="C2493" s="226"/>
      <c r="D2493" s="136">
        <v>42895</v>
      </c>
      <c r="E2493" s="136">
        <v>42941</v>
      </c>
      <c r="F2493" s="136">
        <v>42941</v>
      </c>
      <c r="G2493" s="25">
        <f t="shared" si="130"/>
        <v>46</v>
      </c>
      <c r="H2493" s="373">
        <v>8063.84</v>
      </c>
      <c r="I2493" s="121">
        <f t="shared" si="131"/>
        <v>370936.64</v>
      </c>
      <c r="J2493" s="16"/>
    </row>
    <row r="2494" spans="1:10">
      <c r="A2494" s="23">
        <f>A2493+1</f>
        <v>2450</v>
      </c>
      <c r="B2494" s="226"/>
      <c r="C2494" s="226"/>
      <c r="D2494" s="136">
        <v>42895</v>
      </c>
      <c r="E2494" s="136">
        <v>42941</v>
      </c>
      <c r="F2494" s="136">
        <v>42941</v>
      </c>
      <c r="G2494" s="25">
        <f t="shared" ref="G2494:G2557" si="133">F2494-D2494</f>
        <v>46</v>
      </c>
      <c r="H2494" s="373">
        <v>7944.08</v>
      </c>
      <c r="I2494" s="121">
        <f t="shared" ref="I2494:I2557" si="134">ROUND(G2494*H2494,2)</f>
        <v>365427.68</v>
      </c>
      <c r="J2494" s="16"/>
    </row>
    <row r="2495" spans="1:10">
      <c r="A2495" s="23">
        <f t="shared" ref="A2495:A2558" si="135">A2494+1</f>
        <v>2451</v>
      </c>
      <c r="B2495" s="226"/>
      <c r="C2495" s="226"/>
      <c r="D2495" s="136">
        <v>42898</v>
      </c>
      <c r="E2495" s="136">
        <v>42941</v>
      </c>
      <c r="F2495" s="136">
        <v>42941</v>
      </c>
      <c r="G2495" s="25">
        <f t="shared" si="133"/>
        <v>43</v>
      </c>
      <c r="H2495" s="373">
        <v>6188.04</v>
      </c>
      <c r="I2495" s="121">
        <f t="shared" si="134"/>
        <v>266085.71999999997</v>
      </c>
      <c r="J2495" s="16"/>
    </row>
    <row r="2496" spans="1:10">
      <c r="A2496" s="23">
        <f t="shared" si="135"/>
        <v>2452</v>
      </c>
      <c r="B2496" s="226"/>
      <c r="C2496" s="226"/>
      <c r="D2496" s="136">
        <v>42898</v>
      </c>
      <c r="E2496" s="136">
        <v>42941</v>
      </c>
      <c r="F2496" s="136">
        <v>42941</v>
      </c>
      <c r="G2496" s="25">
        <f t="shared" si="133"/>
        <v>43</v>
      </c>
      <c r="H2496" s="373">
        <v>6174.14</v>
      </c>
      <c r="I2496" s="121">
        <f t="shared" si="134"/>
        <v>265488.02</v>
      </c>
      <c r="J2496" s="16"/>
    </row>
    <row r="2497" spans="1:10">
      <c r="A2497" s="23">
        <f t="shared" si="135"/>
        <v>2453</v>
      </c>
      <c r="B2497" s="226"/>
      <c r="C2497" s="226"/>
      <c r="D2497" s="136">
        <v>42898</v>
      </c>
      <c r="E2497" s="136">
        <v>42941</v>
      </c>
      <c r="F2497" s="136">
        <v>42941</v>
      </c>
      <c r="G2497" s="25">
        <f t="shared" si="133"/>
        <v>43</v>
      </c>
      <c r="H2497" s="373">
        <v>6184.86</v>
      </c>
      <c r="I2497" s="121">
        <f t="shared" si="134"/>
        <v>265948.98</v>
      </c>
      <c r="J2497" s="16"/>
    </row>
    <row r="2498" spans="1:10">
      <c r="A2498" s="23">
        <f t="shared" si="135"/>
        <v>2454</v>
      </c>
      <c r="B2498" s="226"/>
      <c r="C2498" s="226"/>
      <c r="D2498" s="136">
        <v>42898</v>
      </c>
      <c r="E2498" s="136">
        <v>42941</v>
      </c>
      <c r="F2498" s="136">
        <v>42941</v>
      </c>
      <c r="G2498" s="25">
        <f t="shared" si="133"/>
        <v>43</v>
      </c>
      <c r="H2498" s="373">
        <v>6172.95</v>
      </c>
      <c r="I2498" s="121">
        <f t="shared" si="134"/>
        <v>265436.84999999998</v>
      </c>
      <c r="J2498" s="16"/>
    </row>
    <row r="2499" spans="1:10">
      <c r="A2499" s="23">
        <f t="shared" si="135"/>
        <v>2455</v>
      </c>
      <c r="B2499" s="226"/>
      <c r="C2499" s="226"/>
      <c r="D2499" s="136">
        <v>42898</v>
      </c>
      <c r="E2499" s="136">
        <v>42941</v>
      </c>
      <c r="F2499" s="136">
        <v>42941</v>
      </c>
      <c r="G2499" s="25">
        <f t="shared" si="133"/>
        <v>43</v>
      </c>
      <c r="H2499" s="373">
        <v>5027.41</v>
      </c>
      <c r="I2499" s="121">
        <f t="shared" si="134"/>
        <v>216178.63</v>
      </c>
      <c r="J2499" s="16"/>
    </row>
    <row r="2500" spans="1:10">
      <c r="A2500" s="23">
        <f t="shared" si="135"/>
        <v>2456</v>
      </c>
      <c r="B2500" s="226"/>
      <c r="C2500" s="226"/>
      <c r="D2500" s="136">
        <v>42899</v>
      </c>
      <c r="E2500" s="136">
        <v>42941</v>
      </c>
      <c r="F2500" s="136">
        <v>42941</v>
      </c>
      <c r="G2500" s="25">
        <f t="shared" si="133"/>
        <v>42</v>
      </c>
      <c r="H2500" s="373">
        <v>7028.67</v>
      </c>
      <c r="I2500" s="121">
        <f t="shared" si="134"/>
        <v>295204.14</v>
      </c>
      <c r="J2500" s="16"/>
    </row>
    <row r="2501" spans="1:10">
      <c r="A2501" s="23">
        <f t="shared" si="135"/>
        <v>2457</v>
      </c>
      <c r="B2501" s="226"/>
      <c r="C2501" s="226"/>
      <c r="D2501" s="136">
        <v>42899</v>
      </c>
      <c r="E2501" s="136">
        <v>42941</v>
      </c>
      <c r="F2501" s="136">
        <v>42941</v>
      </c>
      <c r="G2501" s="25">
        <f t="shared" si="133"/>
        <v>42</v>
      </c>
      <c r="H2501" s="373">
        <v>6912.1</v>
      </c>
      <c r="I2501" s="121">
        <f t="shared" si="134"/>
        <v>290308.2</v>
      </c>
      <c r="J2501" s="16"/>
    </row>
    <row r="2502" spans="1:10">
      <c r="A2502" s="23">
        <f t="shared" si="135"/>
        <v>2458</v>
      </c>
      <c r="B2502" s="226"/>
      <c r="C2502" s="226"/>
      <c r="D2502" s="136">
        <v>42899</v>
      </c>
      <c r="E2502" s="136">
        <v>42941</v>
      </c>
      <c r="F2502" s="136">
        <v>42941</v>
      </c>
      <c r="G2502" s="25">
        <f t="shared" si="133"/>
        <v>42</v>
      </c>
      <c r="H2502" s="373">
        <v>6538.27</v>
      </c>
      <c r="I2502" s="121">
        <f t="shared" si="134"/>
        <v>274607.34000000003</v>
      </c>
      <c r="J2502" s="16"/>
    </row>
    <row r="2503" spans="1:10">
      <c r="A2503" s="23">
        <f t="shared" si="135"/>
        <v>2459</v>
      </c>
      <c r="B2503" s="226"/>
      <c r="C2503" s="226"/>
      <c r="D2503" s="136">
        <v>42899</v>
      </c>
      <c r="E2503" s="136">
        <v>42941</v>
      </c>
      <c r="F2503" s="136">
        <v>42941</v>
      </c>
      <c r="G2503" s="25">
        <f t="shared" si="133"/>
        <v>42</v>
      </c>
      <c r="H2503" s="373">
        <v>7490.84</v>
      </c>
      <c r="I2503" s="121">
        <f t="shared" si="134"/>
        <v>314615.28000000003</v>
      </c>
      <c r="J2503" s="16"/>
    </row>
    <row r="2504" spans="1:10">
      <c r="A2504" s="23">
        <f t="shared" si="135"/>
        <v>2460</v>
      </c>
      <c r="B2504" s="226"/>
      <c r="C2504" s="226"/>
      <c r="D2504" s="136">
        <v>42899</v>
      </c>
      <c r="E2504" s="136">
        <v>42941</v>
      </c>
      <c r="F2504" s="136">
        <v>42941</v>
      </c>
      <c r="G2504" s="25">
        <f t="shared" si="133"/>
        <v>42</v>
      </c>
      <c r="H2504" s="373">
        <v>7490.84</v>
      </c>
      <c r="I2504" s="121">
        <f t="shared" si="134"/>
        <v>314615.28000000003</v>
      </c>
      <c r="J2504" s="16"/>
    </row>
    <row r="2505" spans="1:10">
      <c r="A2505" s="23">
        <f t="shared" si="135"/>
        <v>2461</v>
      </c>
      <c r="B2505" s="226"/>
      <c r="C2505" s="226"/>
      <c r="D2505" s="136">
        <v>42899</v>
      </c>
      <c r="E2505" s="136">
        <v>42941</v>
      </c>
      <c r="F2505" s="136">
        <v>42941</v>
      </c>
      <c r="G2505" s="25">
        <f t="shared" si="133"/>
        <v>42</v>
      </c>
      <c r="H2505" s="373">
        <v>7490.84</v>
      </c>
      <c r="I2505" s="121">
        <f t="shared" si="134"/>
        <v>314615.28000000003</v>
      </c>
      <c r="J2505" s="16"/>
    </row>
    <row r="2506" spans="1:10">
      <c r="A2506" s="23">
        <f t="shared" si="135"/>
        <v>2462</v>
      </c>
      <c r="B2506" s="226"/>
      <c r="C2506" s="226"/>
      <c r="D2506" s="136">
        <v>42899</v>
      </c>
      <c r="E2506" s="136">
        <v>42941</v>
      </c>
      <c r="F2506" s="136">
        <v>42941</v>
      </c>
      <c r="G2506" s="25">
        <f t="shared" si="133"/>
        <v>42</v>
      </c>
      <c r="H2506" s="373">
        <v>6996.35</v>
      </c>
      <c r="I2506" s="121">
        <f t="shared" si="134"/>
        <v>293846.7</v>
      </c>
      <c r="J2506" s="16"/>
    </row>
    <row r="2507" spans="1:10">
      <c r="A2507" s="23">
        <f t="shared" si="135"/>
        <v>2463</v>
      </c>
      <c r="B2507" s="226"/>
      <c r="C2507" s="226"/>
      <c r="D2507" s="136">
        <v>42899</v>
      </c>
      <c r="E2507" s="136">
        <v>42941</v>
      </c>
      <c r="F2507" s="136">
        <v>42941</v>
      </c>
      <c r="G2507" s="25">
        <f t="shared" si="133"/>
        <v>42</v>
      </c>
      <c r="H2507" s="373">
        <v>6552.59</v>
      </c>
      <c r="I2507" s="121">
        <f t="shared" si="134"/>
        <v>275208.78000000003</v>
      </c>
      <c r="J2507" s="16"/>
    </row>
    <row r="2508" spans="1:10">
      <c r="A2508" s="23">
        <f t="shared" si="135"/>
        <v>2464</v>
      </c>
      <c r="B2508" s="226"/>
      <c r="C2508" s="226"/>
      <c r="D2508" s="136">
        <v>42899</v>
      </c>
      <c r="E2508" s="136">
        <v>42941</v>
      </c>
      <c r="F2508" s="136">
        <v>42941</v>
      </c>
      <c r="G2508" s="25">
        <f t="shared" si="133"/>
        <v>42</v>
      </c>
      <c r="H2508" s="373">
        <v>6716.56</v>
      </c>
      <c r="I2508" s="121">
        <f t="shared" si="134"/>
        <v>282095.52</v>
      </c>
      <c r="J2508" s="16"/>
    </row>
    <row r="2509" spans="1:10">
      <c r="A2509" s="23">
        <f t="shared" si="135"/>
        <v>2465</v>
      </c>
      <c r="B2509" s="226"/>
      <c r="C2509" s="226"/>
      <c r="D2509" s="136">
        <v>42899</v>
      </c>
      <c r="E2509" s="136">
        <v>42941</v>
      </c>
      <c r="F2509" s="136">
        <v>42941</v>
      </c>
      <c r="G2509" s="25">
        <f t="shared" si="133"/>
        <v>42</v>
      </c>
      <c r="H2509" s="373">
        <v>6602.08</v>
      </c>
      <c r="I2509" s="121">
        <f t="shared" si="134"/>
        <v>277287.36</v>
      </c>
      <c r="J2509" s="16"/>
    </row>
    <row r="2510" spans="1:10">
      <c r="A2510" s="23">
        <f t="shared" si="135"/>
        <v>2466</v>
      </c>
      <c r="B2510" s="226"/>
      <c r="C2510" s="226"/>
      <c r="D2510" s="136">
        <v>42899</v>
      </c>
      <c r="E2510" s="136">
        <v>42941</v>
      </c>
      <c r="F2510" s="136">
        <v>42941</v>
      </c>
      <c r="G2510" s="25">
        <f t="shared" si="133"/>
        <v>42</v>
      </c>
      <c r="H2510" s="373">
        <v>6905.97</v>
      </c>
      <c r="I2510" s="121">
        <f t="shared" si="134"/>
        <v>290050.74</v>
      </c>
      <c r="J2510" s="16"/>
    </row>
    <row r="2511" spans="1:10">
      <c r="A2511" s="23">
        <f t="shared" si="135"/>
        <v>2467</v>
      </c>
      <c r="B2511" s="226"/>
      <c r="C2511" s="226"/>
      <c r="D2511" s="136">
        <v>42899</v>
      </c>
      <c r="E2511" s="136">
        <v>42941</v>
      </c>
      <c r="F2511" s="136">
        <v>42941</v>
      </c>
      <c r="G2511" s="25">
        <f t="shared" si="133"/>
        <v>42</v>
      </c>
      <c r="H2511" s="373">
        <v>6513.33</v>
      </c>
      <c r="I2511" s="121">
        <f t="shared" si="134"/>
        <v>273559.86</v>
      </c>
      <c r="J2511" s="16"/>
    </row>
    <row r="2512" spans="1:10">
      <c r="A2512" s="23">
        <f t="shared" si="135"/>
        <v>2468</v>
      </c>
      <c r="B2512" s="226"/>
      <c r="C2512" s="226"/>
      <c r="D2512" s="136">
        <v>42899</v>
      </c>
      <c r="E2512" s="136">
        <v>42941</v>
      </c>
      <c r="F2512" s="136">
        <v>42941</v>
      </c>
      <c r="G2512" s="25">
        <f t="shared" si="133"/>
        <v>42</v>
      </c>
      <c r="H2512" s="373">
        <v>6887.56</v>
      </c>
      <c r="I2512" s="121">
        <f t="shared" si="134"/>
        <v>289277.52</v>
      </c>
      <c r="J2512" s="16"/>
    </row>
    <row r="2513" spans="1:10">
      <c r="A2513" s="23">
        <f t="shared" si="135"/>
        <v>2469</v>
      </c>
      <c r="B2513" s="226"/>
      <c r="C2513" s="226"/>
      <c r="D2513" s="136">
        <v>42899</v>
      </c>
      <c r="E2513" s="136">
        <v>42941</v>
      </c>
      <c r="F2513" s="136">
        <v>42941</v>
      </c>
      <c r="G2513" s="25">
        <f t="shared" si="133"/>
        <v>42</v>
      </c>
      <c r="H2513" s="373">
        <v>7490.84</v>
      </c>
      <c r="I2513" s="121">
        <f t="shared" si="134"/>
        <v>314615.28000000003</v>
      </c>
      <c r="J2513" s="16"/>
    </row>
    <row r="2514" spans="1:10">
      <c r="A2514" s="23">
        <f t="shared" si="135"/>
        <v>2470</v>
      </c>
      <c r="B2514" s="226"/>
      <c r="C2514" s="226"/>
      <c r="D2514" s="136">
        <v>42899</v>
      </c>
      <c r="E2514" s="136">
        <v>42941</v>
      </c>
      <c r="F2514" s="136">
        <v>42941</v>
      </c>
      <c r="G2514" s="25">
        <f t="shared" si="133"/>
        <v>42</v>
      </c>
      <c r="H2514" s="373">
        <v>6504.33</v>
      </c>
      <c r="I2514" s="121">
        <f t="shared" si="134"/>
        <v>273181.86</v>
      </c>
      <c r="J2514" s="16"/>
    </row>
    <row r="2515" spans="1:10">
      <c r="A2515" s="23">
        <f t="shared" si="135"/>
        <v>2471</v>
      </c>
      <c r="B2515" s="226"/>
      <c r="C2515" s="226"/>
      <c r="D2515" s="136">
        <v>42899</v>
      </c>
      <c r="E2515" s="136">
        <v>42941</v>
      </c>
      <c r="F2515" s="136">
        <v>42941</v>
      </c>
      <c r="G2515" s="25">
        <f t="shared" si="133"/>
        <v>42</v>
      </c>
      <c r="H2515" s="373">
        <v>6527.23</v>
      </c>
      <c r="I2515" s="121">
        <f t="shared" si="134"/>
        <v>274143.65999999997</v>
      </c>
      <c r="J2515" s="16"/>
    </row>
    <row r="2516" spans="1:10">
      <c r="A2516" s="23">
        <f t="shared" si="135"/>
        <v>2472</v>
      </c>
      <c r="B2516" s="226"/>
      <c r="C2516" s="226"/>
      <c r="D2516" s="136">
        <v>42899</v>
      </c>
      <c r="E2516" s="136">
        <v>42941</v>
      </c>
      <c r="F2516" s="136">
        <v>42941</v>
      </c>
      <c r="G2516" s="25">
        <f t="shared" si="133"/>
        <v>42</v>
      </c>
      <c r="H2516" s="373">
        <v>6968.13</v>
      </c>
      <c r="I2516" s="121">
        <f t="shared" si="134"/>
        <v>292661.46000000002</v>
      </c>
      <c r="J2516" s="16"/>
    </row>
    <row r="2517" spans="1:10">
      <c r="A2517" s="23">
        <f t="shared" si="135"/>
        <v>2473</v>
      </c>
      <c r="B2517" s="226"/>
      <c r="C2517" s="226"/>
      <c r="D2517" s="136">
        <v>42899</v>
      </c>
      <c r="E2517" s="136">
        <v>42941</v>
      </c>
      <c r="F2517" s="136">
        <v>42941</v>
      </c>
      <c r="G2517" s="25">
        <f t="shared" si="133"/>
        <v>42</v>
      </c>
      <c r="H2517" s="373">
        <v>7490.84</v>
      </c>
      <c r="I2517" s="121">
        <f t="shared" si="134"/>
        <v>314615.28000000003</v>
      </c>
      <c r="J2517" s="16"/>
    </row>
    <row r="2518" spans="1:10">
      <c r="A2518" s="23">
        <f t="shared" si="135"/>
        <v>2474</v>
      </c>
      <c r="B2518" s="226"/>
      <c r="C2518" s="226"/>
      <c r="D2518" s="136">
        <v>42899</v>
      </c>
      <c r="E2518" s="136">
        <v>42941</v>
      </c>
      <c r="F2518" s="136">
        <v>42941</v>
      </c>
      <c r="G2518" s="25">
        <f t="shared" si="133"/>
        <v>42</v>
      </c>
      <c r="H2518" s="373">
        <v>6658.11</v>
      </c>
      <c r="I2518" s="121">
        <f t="shared" si="134"/>
        <v>279640.62</v>
      </c>
      <c r="J2518" s="16"/>
    </row>
    <row r="2519" spans="1:10">
      <c r="A2519" s="23">
        <f t="shared" si="135"/>
        <v>2475</v>
      </c>
      <c r="B2519" s="226"/>
      <c r="C2519" s="226"/>
      <c r="D2519" s="136">
        <v>42899</v>
      </c>
      <c r="E2519" s="136">
        <v>42941</v>
      </c>
      <c r="F2519" s="136">
        <v>42941</v>
      </c>
      <c r="G2519" s="25">
        <f t="shared" si="133"/>
        <v>42</v>
      </c>
      <c r="H2519" s="373">
        <v>7490.84</v>
      </c>
      <c r="I2519" s="121">
        <f t="shared" si="134"/>
        <v>314615.28000000003</v>
      </c>
      <c r="J2519" s="16"/>
    </row>
    <row r="2520" spans="1:10">
      <c r="A2520" s="23">
        <f t="shared" si="135"/>
        <v>2476</v>
      </c>
      <c r="B2520" s="226"/>
      <c r="C2520" s="226"/>
      <c r="D2520" s="136">
        <v>42899</v>
      </c>
      <c r="E2520" s="136">
        <v>42941</v>
      </c>
      <c r="F2520" s="136">
        <v>42941</v>
      </c>
      <c r="G2520" s="25">
        <f t="shared" si="133"/>
        <v>42</v>
      </c>
      <c r="H2520" s="373">
        <v>7490.84</v>
      </c>
      <c r="I2520" s="121">
        <f t="shared" si="134"/>
        <v>314615.28000000003</v>
      </c>
      <c r="J2520" s="16"/>
    </row>
    <row r="2521" spans="1:10">
      <c r="A2521" s="23">
        <f t="shared" si="135"/>
        <v>2477</v>
      </c>
      <c r="B2521" s="226"/>
      <c r="C2521" s="226"/>
      <c r="D2521" s="136">
        <v>42899</v>
      </c>
      <c r="E2521" s="136">
        <v>42941</v>
      </c>
      <c r="F2521" s="136">
        <v>42941</v>
      </c>
      <c r="G2521" s="25">
        <f t="shared" si="133"/>
        <v>42</v>
      </c>
      <c r="H2521" s="373">
        <v>6893.7</v>
      </c>
      <c r="I2521" s="121">
        <f t="shared" si="134"/>
        <v>289535.40000000002</v>
      </c>
      <c r="J2521" s="16"/>
    </row>
    <row r="2522" spans="1:10">
      <c r="A2522" s="23">
        <f t="shared" si="135"/>
        <v>2478</v>
      </c>
      <c r="B2522" s="226"/>
      <c r="C2522" s="226"/>
      <c r="D2522" s="136">
        <v>42899</v>
      </c>
      <c r="E2522" s="136">
        <v>42941</v>
      </c>
      <c r="F2522" s="136">
        <v>42941</v>
      </c>
      <c r="G2522" s="25">
        <f t="shared" si="133"/>
        <v>42</v>
      </c>
      <c r="H2522" s="373">
        <v>7038.48</v>
      </c>
      <c r="I2522" s="121">
        <f t="shared" si="134"/>
        <v>295616.15999999997</v>
      </c>
      <c r="J2522" s="16"/>
    </row>
    <row r="2523" spans="1:10">
      <c r="A2523" s="23">
        <f t="shared" si="135"/>
        <v>2479</v>
      </c>
      <c r="B2523" s="226"/>
      <c r="C2523" s="226"/>
      <c r="D2523" s="136">
        <v>42899</v>
      </c>
      <c r="E2523" s="136">
        <v>42941</v>
      </c>
      <c r="F2523" s="136">
        <v>42941</v>
      </c>
      <c r="G2523" s="25">
        <f t="shared" si="133"/>
        <v>42</v>
      </c>
      <c r="H2523" s="373">
        <v>6716.56</v>
      </c>
      <c r="I2523" s="121">
        <f t="shared" si="134"/>
        <v>282095.52</v>
      </c>
      <c r="J2523" s="16"/>
    </row>
    <row r="2524" spans="1:10">
      <c r="A2524" s="23">
        <f t="shared" si="135"/>
        <v>2480</v>
      </c>
      <c r="B2524" s="226"/>
      <c r="C2524" s="226"/>
      <c r="D2524" s="136">
        <v>42899</v>
      </c>
      <c r="E2524" s="136">
        <v>42941</v>
      </c>
      <c r="F2524" s="136">
        <v>42941</v>
      </c>
      <c r="G2524" s="25">
        <f t="shared" si="133"/>
        <v>42</v>
      </c>
      <c r="H2524" s="373">
        <v>6914.96</v>
      </c>
      <c r="I2524" s="121">
        <f t="shared" si="134"/>
        <v>290428.32</v>
      </c>
      <c r="J2524" s="16"/>
    </row>
    <row r="2525" spans="1:10">
      <c r="A2525" s="23">
        <f t="shared" si="135"/>
        <v>2481</v>
      </c>
      <c r="B2525" s="226"/>
      <c r="C2525" s="226"/>
      <c r="D2525" s="136">
        <v>42899</v>
      </c>
      <c r="E2525" s="136">
        <v>42941</v>
      </c>
      <c r="F2525" s="136">
        <v>42941</v>
      </c>
      <c r="G2525" s="25">
        <f t="shared" si="133"/>
        <v>42</v>
      </c>
      <c r="H2525" s="373">
        <v>6460.97</v>
      </c>
      <c r="I2525" s="121">
        <f t="shared" si="134"/>
        <v>271360.74</v>
      </c>
      <c r="J2525" s="16"/>
    </row>
    <row r="2526" spans="1:10">
      <c r="A2526" s="23">
        <f t="shared" si="135"/>
        <v>2482</v>
      </c>
      <c r="B2526" s="226"/>
      <c r="C2526" s="226"/>
      <c r="D2526" s="136">
        <v>42899</v>
      </c>
      <c r="E2526" s="136">
        <v>42941</v>
      </c>
      <c r="F2526" s="136">
        <v>42941</v>
      </c>
      <c r="G2526" s="25">
        <f t="shared" si="133"/>
        <v>42</v>
      </c>
      <c r="H2526" s="373">
        <v>6493.28</v>
      </c>
      <c r="I2526" s="121">
        <f t="shared" si="134"/>
        <v>272717.76</v>
      </c>
      <c r="J2526" s="16"/>
    </row>
    <row r="2527" spans="1:10">
      <c r="A2527" s="23">
        <f t="shared" si="135"/>
        <v>2483</v>
      </c>
      <c r="B2527" s="226"/>
      <c r="C2527" s="226"/>
      <c r="D2527" s="136">
        <v>42899</v>
      </c>
      <c r="E2527" s="136">
        <v>42941</v>
      </c>
      <c r="F2527" s="136">
        <v>42941</v>
      </c>
      <c r="G2527" s="25">
        <f t="shared" si="133"/>
        <v>42</v>
      </c>
      <c r="H2527" s="373">
        <v>8043.88</v>
      </c>
      <c r="I2527" s="121">
        <f t="shared" si="134"/>
        <v>337842.96</v>
      </c>
      <c r="J2527" s="16"/>
    </row>
    <row r="2528" spans="1:10">
      <c r="A2528" s="23">
        <f t="shared" si="135"/>
        <v>2484</v>
      </c>
      <c r="B2528" s="226"/>
      <c r="C2528" s="226"/>
      <c r="D2528" s="136">
        <v>42899</v>
      </c>
      <c r="E2528" s="136">
        <v>42941</v>
      </c>
      <c r="F2528" s="136">
        <v>42941</v>
      </c>
      <c r="G2528" s="25">
        <f t="shared" si="133"/>
        <v>42</v>
      </c>
      <c r="H2528" s="373">
        <v>7993.98</v>
      </c>
      <c r="I2528" s="121">
        <f t="shared" si="134"/>
        <v>335747.16</v>
      </c>
      <c r="J2528" s="16"/>
    </row>
    <row r="2529" spans="1:10">
      <c r="A2529" s="23">
        <f t="shared" si="135"/>
        <v>2485</v>
      </c>
      <c r="B2529" s="226"/>
      <c r="C2529" s="226"/>
      <c r="D2529" s="136">
        <v>42899</v>
      </c>
      <c r="E2529" s="136">
        <v>42941</v>
      </c>
      <c r="F2529" s="136">
        <v>42941</v>
      </c>
      <c r="G2529" s="25">
        <f t="shared" si="133"/>
        <v>42</v>
      </c>
      <c r="H2529" s="373">
        <v>8083.8</v>
      </c>
      <c r="I2529" s="121">
        <f t="shared" si="134"/>
        <v>339519.6</v>
      </c>
      <c r="J2529" s="16"/>
    </row>
    <row r="2530" spans="1:10">
      <c r="A2530" s="23">
        <f t="shared" si="135"/>
        <v>2486</v>
      </c>
      <c r="B2530" s="226"/>
      <c r="C2530" s="226"/>
      <c r="D2530" s="136">
        <v>42899</v>
      </c>
      <c r="E2530" s="136">
        <v>42941</v>
      </c>
      <c r="F2530" s="136">
        <v>42941</v>
      </c>
      <c r="G2530" s="25">
        <f t="shared" si="133"/>
        <v>42</v>
      </c>
      <c r="H2530" s="373">
        <v>7924.12</v>
      </c>
      <c r="I2530" s="121">
        <f t="shared" si="134"/>
        <v>332813.03999999998</v>
      </c>
      <c r="J2530" s="16"/>
    </row>
    <row r="2531" spans="1:10">
      <c r="A2531" s="23">
        <f t="shared" si="135"/>
        <v>2487</v>
      </c>
      <c r="B2531" s="226"/>
      <c r="C2531" s="226"/>
      <c r="D2531" s="136">
        <v>42899</v>
      </c>
      <c r="E2531" s="136">
        <v>42941</v>
      </c>
      <c r="F2531" s="136">
        <v>42941</v>
      </c>
      <c r="G2531" s="25">
        <f t="shared" si="133"/>
        <v>42</v>
      </c>
      <c r="H2531" s="373">
        <v>8043.88</v>
      </c>
      <c r="I2531" s="121">
        <f t="shared" si="134"/>
        <v>337842.96</v>
      </c>
      <c r="J2531" s="16"/>
    </row>
    <row r="2532" spans="1:10">
      <c r="A2532" s="23">
        <f t="shared" si="135"/>
        <v>2488</v>
      </c>
      <c r="B2532" s="226"/>
      <c r="C2532" s="226"/>
      <c r="D2532" s="136">
        <v>42899</v>
      </c>
      <c r="E2532" s="136">
        <v>42941</v>
      </c>
      <c r="F2532" s="136">
        <v>42941</v>
      </c>
      <c r="G2532" s="25">
        <f t="shared" si="133"/>
        <v>42</v>
      </c>
      <c r="H2532" s="373">
        <v>7754.46</v>
      </c>
      <c r="I2532" s="121">
        <f t="shared" si="134"/>
        <v>325687.32</v>
      </c>
      <c r="J2532" s="16"/>
    </row>
    <row r="2533" spans="1:10">
      <c r="A2533" s="23">
        <f t="shared" si="135"/>
        <v>2489</v>
      </c>
      <c r="B2533" s="226"/>
      <c r="C2533" s="226"/>
      <c r="D2533" s="136">
        <v>42899</v>
      </c>
      <c r="E2533" s="136">
        <v>42941</v>
      </c>
      <c r="F2533" s="136">
        <v>42941</v>
      </c>
      <c r="G2533" s="25">
        <f t="shared" si="133"/>
        <v>42</v>
      </c>
      <c r="H2533" s="373">
        <v>7854.26</v>
      </c>
      <c r="I2533" s="121">
        <f t="shared" si="134"/>
        <v>329878.92</v>
      </c>
      <c r="J2533" s="16"/>
    </row>
    <row r="2534" spans="1:10">
      <c r="A2534" s="23">
        <f t="shared" si="135"/>
        <v>2490</v>
      </c>
      <c r="B2534" s="226"/>
      <c r="C2534" s="226"/>
      <c r="D2534" s="136">
        <v>42900</v>
      </c>
      <c r="E2534" s="136">
        <v>42941</v>
      </c>
      <c r="F2534" s="136">
        <v>42941</v>
      </c>
      <c r="G2534" s="25">
        <f t="shared" si="133"/>
        <v>41</v>
      </c>
      <c r="H2534" s="373">
        <v>6239.25</v>
      </c>
      <c r="I2534" s="121">
        <f t="shared" si="134"/>
        <v>255809.25</v>
      </c>
      <c r="J2534" s="16"/>
    </row>
    <row r="2535" spans="1:10">
      <c r="A2535" s="23">
        <f t="shared" si="135"/>
        <v>2491</v>
      </c>
      <c r="B2535" s="226"/>
      <c r="C2535" s="226"/>
      <c r="D2535" s="136">
        <v>42900</v>
      </c>
      <c r="E2535" s="136">
        <v>42941</v>
      </c>
      <c r="F2535" s="136">
        <v>42941</v>
      </c>
      <c r="G2535" s="25">
        <f t="shared" si="133"/>
        <v>41</v>
      </c>
      <c r="H2535" s="373">
        <v>6168.19</v>
      </c>
      <c r="I2535" s="121">
        <f t="shared" si="134"/>
        <v>252895.79</v>
      </c>
      <c r="J2535" s="16"/>
    </row>
    <row r="2536" spans="1:10">
      <c r="A2536" s="23">
        <f t="shared" si="135"/>
        <v>2492</v>
      </c>
      <c r="B2536" s="226"/>
      <c r="C2536" s="226"/>
      <c r="D2536" s="136">
        <v>42900</v>
      </c>
      <c r="E2536" s="136">
        <v>42941</v>
      </c>
      <c r="F2536" s="136">
        <v>42941</v>
      </c>
      <c r="G2536" s="25">
        <f t="shared" si="133"/>
        <v>41</v>
      </c>
      <c r="H2536" s="373">
        <v>5500.7</v>
      </c>
      <c r="I2536" s="121">
        <f t="shared" si="134"/>
        <v>225528.7</v>
      </c>
      <c r="J2536" s="16"/>
    </row>
    <row r="2537" spans="1:10">
      <c r="A2537" s="23">
        <f t="shared" si="135"/>
        <v>2493</v>
      </c>
      <c r="B2537" s="226"/>
      <c r="C2537" s="226"/>
      <c r="D2537" s="136">
        <v>42900</v>
      </c>
      <c r="E2537" s="136">
        <v>42941</v>
      </c>
      <c r="F2537" s="136">
        <v>42941</v>
      </c>
      <c r="G2537" s="25">
        <f t="shared" si="133"/>
        <v>41</v>
      </c>
      <c r="H2537" s="373">
        <v>5202.55</v>
      </c>
      <c r="I2537" s="121">
        <f t="shared" si="134"/>
        <v>213304.55</v>
      </c>
      <c r="J2537" s="16"/>
    </row>
    <row r="2538" spans="1:10">
      <c r="A2538" s="23">
        <f t="shared" si="135"/>
        <v>2494</v>
      </c>
      <c r="B2538" s="226"/>
      <c r="C2538" s="226"/>
      <c r="D2538" s="136">
        <v>42900</v>
      </c>
      <c r="E2538" s="136">
        <v>42941</v>
      </c>
      <c r="F2538" s="136">
        <v>42941</v>
      </c>
      <c r="G2538" s="25">
        <f t="shared" si="133"/>
        <v>41</v>
      </c>
      <c r="H2538" s="373">
        <v>5711.75</v>
      </c>
      <c r="I2538" s="121">
        <f t="shared" si="134"/>
        <v>234181.75</v>
      </c>
      <c r="J2538" s="16"/>
    </row>
    <row r="2539" spans="1:10">
      <c r="A2539" s="23">
        <f t="shared" si="135"/>
        <v>2495</v>
      </c>
      <c r="B2539" s="226"/>
      <c r="C2539" s="226"/>
      <c r="D2539" s="136">
        <v>42900</v>
      </c>
      <c r="E2539" s="136">
        <v>42941</v>
      </c>
      <c r="F2539" s="136">
        <v>42941</v>
      </c>
      <c r="G2539" s="25">
        <f t="shared" si="133"/>
        <v>41</v>
      </c>
      <c r="H2539" s="373">
        <v>7082.24</v>
      </c>
      <c r="I2539" s="121">
        <f t="shared" si="134"/>
        <v>290371.84000000003</v>
      </c>
      <c r="J2539" s="16"/>
    </row>
    <row r="2540" spans="1:10">
      <c r="A2540" s="23">
        <f t="shared" si="135"/>
        <v>2496</v>
      </c>
      <c r="B2540" s="226"/>
      <c r="C2540" s="226"/>
      <c r="D2540" s="136">
        <v>42900</v>
      </c>
      <c r="E2540" s="136">
        <v>42941</v>
      </c>
      <c r="F2540" s="136">
        <v>42941</v>
      </c>
      <c r="G2540" s="25">
        <f t="shared" si="133"/>
        <v>41</v>
      </c>
      <c r="H2540" s="373">
        <v>6872.84</v>
      </c>
      <c r="I2540" s="121">
        <f t="shared" si="134"/>
        <v>281786.44</v>
      </c>
      <c r="J2540" s="16"/>
    </row>
    <row r="2541" spans="1:10">
      <c r="A2541" s="23">
        <f t="shared" si="135"/>
        <v>2497</v>
      </c>
      <c r="B2541" s="226"/>
      <c r="C2541" s="226"/>
      <c r="D2541" s="136">
        <v>42900</v>
      </c>
      <c r="E2541" s="136">
        <v>42941</v>
      </c>
      <c r="F2541" s="136">
        <v>42941</v>
      </c>
      <c r="G2541" s="25">
        <f t="shared" si="133"/>
        <v>41</v>
      </c>
      <c r="H2541" s="373">
        <v>7318.65</v>
      </c>
      <c r="I2541" s="121">
        <f t="shared" si="134"/>
        <v>300064.65000000002</v>
      </c>
      <c r="J2541" s="16"/>
    </row>
    <row r="2542" spans="1:10">
      <c r="A2542" s="23">
        <f t="shared" si="135"/>
        <v>2498</v>
      </c>
      <c r="B2542" s="226"/>
      <c r="C2542" s="226"/>
      <c r="D2542" s="136">
        <v>42900</v>
      </c>
      <c r="E2542" s="136">
        <v>42941</v>
      </c>
      <c r="F2542" s="136">
        <v>42941</v>
      </c>
      <c r="G2542" s="25">
        <f t="shared" si="133"/>
        <v>41</v>
      </c>
      <c r="H2542" s="373">
        <v>7137.87</v>
      </c>
      <c r="I2542" s="121">
        <f t="shared" si="134"/>
        <v>292652.67</v>
      </c>
      <c r="J2542" s="16"/>
    </row>
    <row r="2543" spans="1:10">
      <c r="A2543" s="23">
        <f t="shared" si="135"/>
        <v>2499</v>
      </c>
      <c r="B2543" s="226"/>
      <c r="C2543" s="226"/>
      <c r="D2543" s="136">
        <v>42900</v>
      </c>
      <c r="E2543" s="136">
        <v>42941</v>
      </c>
      <c r="F2543" s="136">
        <v>42941</v>
      </c>
      <c r="G2543" s="25">
        <f t="shared" si="133"/>
        <v>41</v>
      </c>
      <c r="H2543" s="373">
        <v>7499.42</v>
      </c>
      <c r="I2543" s="121">
        <f t="shared" si="134"/>
        <v>307476.21999999997</v>
      </c>
      <c r="J2543" s="16"/>
    </row>
    <row r="2544" spans="1:10">
      <c r="A2544" s="23">
        <f t="shared" si="135"/>
        <v>2500</v>
      </c>
      <c r="B2544" s="226"/>
      <c r="C2544" s="226"/>
      <c r="D2544" s="136">
        <v>42900</v>
      </c>
      <c r="E2544" s="136">
        <v>42941</v>
      </c>
      <c r="F2544" s="136">
        <v>42941</v>
      </c>
      <c r="G2544" s="25">
        <f t="shared" si="133"/>
        <v>41</v>
      </c>
      <c r="H2544" s="373">
        <v>7151.77</v>
      </c>
      <c r="I2544" s="121">
        <f t="shared" si="134"/>
        <v>293222.57</v>
      </c>
      <c r="J2544" s="16"/>
    </row>
    <row r="2545" spans="1:10">
      <c r="A2545" s="23">
        <f t="shared" si="135"/>
        <v>2501</v>
      </c>
      <c r="B2545" s="226"/>
      <c r="C2545" s="226"/>
      <c r="D2545" s="136">
        <v>42900</v>
      </c>
      <c r="E2545" s="136">
        <v>42941</v>
      </c>
      <c r="F2545" s="136">
        <v>42941</v>
      </c>
      <c r="G2545" s="25">
        <f t="shared" si="133"/>
        <v>41</v>
      </c>
      <c r="H2545" s="373">
        <v>6568.13</v>
      </c>
      <c r="I2545" s="121">
        <f t="shared" si="134"/>
        <v>269293.33</v>
      </c>
      <c r="J2545" s="16"/>
    </row>
    <row r="2546" spans="1:10">
      <c r="A2546" s="23">
        <f t="shared" si="135"/>
        <v>2502</v>
      </c>
      <c r="B2546" s="226"/>
      <c r="C2546" s="226"/>
      <c r="D2546" s="136">
        <v>42900</v>
      </c>
      <c r="E2546" s="136">
        <v>42941</v>
      </c>
      <c r="F2546" s="136">
        <v>42941</v>
      </c>
      <c r="G2546" s="25">
        <f t="shared" si="133"/>
        <v>41</v>
      </c>
      <c r="H2546" s="373">
        <v>6962.41</v>
      </c>
      <c r="I2546" s="121">
        <f t="shared" si="134"/>
        <v>285458.81</v>
      </c>
      <c r="J2546" s="16"/>
    </row>
    <row r="2547" spans="1:10">
      <c r="A2547" s="23">
        <f t="shared" si="135"/>
        <v>2503</v>
      </c>
      <c r="B2547" s="226"/>
      <c r="C2547" s="226"/>
      <c r="D2547" s="136">
        <v>42900</v>
      </c>
      <c r="E2547" s="136">
        <v>42941</v>
      </c>
      <c r="F2547" s="136">
        <v>42941</v>
      </c>
      <c r="G2547" s="25">
        <f t="shared" si="133"/>
        <v>41</v>
      </c>
      <c r="H2547" s="373">
        <v>6544.41</v>
      </c>
      <c r="I2547" s="121">
        <f t="shared" si="134"/>
        <v>268320.81</v>
      </c>
      <c r="J2547" s="16"/>
    </row>
    <row r="2548" spans="1:10">
      <c r="A2548" s="23">
        <f t="shared" si="135"/>
        <v>2504</v>
      </c>
      <c r="B2548" s="226"/>
      <c r="C2548" s="226"/>
      <c r="D2548" s="136">
        <v>42900</v>
      </c>
      <c r="E2548" s="136">
        <v>42941</v>
      </c>
      <c r="F2548" s="136">
        <v>42941</v>
      </c>
      <c r="G2548" s="25">
        <f t="shared" si="133"/>
        <v>41</v>
      </c>
      <c r="H2548" s="373">
        <v>7311.69</v>
      </c>
      <c r="I2548" s="121">
        <f t="shared" si="134"/>
        <v>299779.28999999998</v>
      </c>
      <c r="J2548" s="16"/>
    </row>
    <row r="2549" spans="1:10">
      <c r="A2549" s="23">
        <f t="shared" si="135"/>
        <v>2505</v>
      </c>
      <c r="B2549" s="226"/>
      <c r="C2549" s="226"/>
      <c r="D2549" s="136">
        <v>42901</v>
      </c>
      <c r="E2549" s="136">
        <v>42941</v>
      </c>
      <c r="F2549" s="136">
        <v>42941</v>
      </c>
      <c r="G2549" s="25">
        <f t="shared" si="133"/>
        <v>40</v>
      </c>
      <c r="H2549" s="373">
        <v>7834.3</v>
      </c>
      <c r="I2549" s="121">
        <f t="shared" si="134"/>
        <v>313372</v>
      </c>
      <c r="J2549" s="16"/>
    </row>
    <row r="2550" spans="1:10">
      <c r="A2550" s="23">
        <f t="shared" si="135"/>
        <v>2506</v>
      </c>
      <c r="B2550" s="226"/>
      <c r="C2550" s="226"/>
      <c r="D2550" s="136">
        <v>42901</v>
      </c>
      <c r="E2550" s="136">
        <v>42941</v>
      </c>
      <c r="F2550" s="136">
        <v>42941</v>
      </c>
      <c r="G2550" s="25">
        <f t="shared" si="133"/>
        <v>40</v>
      </c>
      <c r="H2550" s="373">
        <v>8163.64</v>
      </c>
      <c r="I2550" s="121">
        <f t="shared" si="134"/>
        <v>326545.59999999998</v>
      </c>
      <c r="J2550" s="16"/>
    </row>
    <row r="2551" spans="1:10">
      <c r="A2551" s="23">
        <f t="shared" si="135"/>
        <v>2507</v>
      </c>
      <c r="B2551" s="226"/>
      <c r="C2551" s="226"/>
      <c r="D2551" s="136">
        <v>42901</v>
      </c>
      <c r="E2551" s="136">
        <v>42941</v>
      </c>
      <c r="F2551" s="136">
        <v>42941</v>
      </c>
      <c r="G2551" s="25">
        <f t="shared" si="133"/>
        <v>40</v>
      </c>
      <c r="H2551" s="373">
        <v>8043.88</v>
      </c>
      <c r="I2551" s="121">
        <f t="shared" si="134"/>
        <v>321755.2</v>
      </c>
      <c r="J2551" s="16"/>
    </row>
    <row r="2552" spans="1:10">
      <c r="A2552" s="23">
        <f t="shared" si="135"/>
        <v>2508</v>
      </c>
      <c r="B2552" s="226"/>
      <c r="C2552" s="226"/>
      <c r="D2552" s="136">
        <v>42901</v>
      </c>
      <c r="E2552" s="136">
        <v>42941</v>
      </c>
      <c r="F2552" s="136">
        <v>42941</v>
      </c>
      <c r="G2552" s="25">
        <f t="shared" si="133"/>
        <v>40</v>
      </c>
      <c r="H2552" s="373">
        <v>7834.3</v>
      </c>
      <c r="I2552" s="121">
        <f t="shared" si="134"/>
        <v>313372</v>
      </c>
      <c r="J2552" s="16"/>
    </row>
    <row r="2553" spans="1:10">
      <c r="A2553" s="23">
        <f t="shared" si="135"/>
        <v>2509</v>
      </c>
      <c r="B2553" s="226"/>
      <c r="C2553" s="226"/>
      <c r="D2553" s="136">
        <v>42901</v>
      </c>
      <c r="E2553" s="136">
        <v>42941</v>
      </c>
      <c r="F2553" s="136">
        <v>42941</v>
      </c>
      <c r="G2553" s="25">
        <f t="shared" si="133"/>
        <v>40</v>
      </c>
      <c r="H2553" s="373">
        <v>8103.76</v>
      </c>
      <c r="I2553" s="121">
        <f t="shared" si="134"/>
        <v>324150.40000000002</v>
      </c>
      <c r="J2553" s="16"/>
    </row>
    <row r="2554" spans="1:10">
      <c r="A2554" s="23">
        <f t="shared" si="135"/>
        <v>2510</v>
      </c>
      <c r="B2554" s="226"/>
      <c r="C2554" s="226"/>
      <c r="D2554" s="136">
        <v>42901</v>
      </c>
      <c r="E2554" s="136">
        <v>42941</v>
      </c>
      <c r="F2554" s="136">
        <v>42941</v>
      </c>
      <c r="G2554" s="25">
        <f t="shared" si="133"/>
        <v>40</v>
      </c>
      <c r="H2554" s="373">
        <v>8113.74</v>
      </c>
      <c r="I2554" s="121">
        <f t="shared" si="134"/>
        <v>324549.59999999998</v>
      </c>
      <c r="J2554" s="16"/>
    </row>
    <row r="2555" spans="1:10">
      <c r="A2555" s="23">
        <f t="shared" si="135"/>
        <v>2511</v>
      </c>
      <c r="B2555" s="226"/>
      <c r="C2555" s="226"/>
      <c r="D2555" s="136">
        <v>42901</v>
      </c>
      <c r="E2555" s="136">
        <v>42941</v>
      </c>
      <c r="F2555" s="136">
        <v>42941</v>
      </c>
      <c r="G2555" s="25">
        <f t="shared" si="133"/>
        <v>40</v>
      </c>
      <c r="H2555" s="373">
        <v>8143.68</v>
      </c>
      <c r="I2555" s="121">
        <f t="shared" si="134"/>
        <v>325747.20000000001</v>
      </c>
      <c r="J2555" s="16"/>
    </row>
    <row r="2556" spans="1:10">
      <c r="A2556" s="23">
        <f t="shared" si="135"/>
        <v>2512</v>
      </c>
      <c r="B2556" s="226"/>
      <c r="C2556" s="226"/>
      <c r="D2556" s="136">
        <v>42901</v>
      </c>
      <c r="E2556" s="136">
        <v>42941</v>
      </c>
      <c r="F2556" s="136">
        <v>42941</v>
      </c>
      <c r="G2556" s="25">
        <f t="shared" si="133"/>
        <v>40</v>
      </c>
      <c r="H2556" s="373">
        <v>7984</v>
      </c>
      <c r="I2556" s="121">
        <f t="shared" si="134"/>
        <v>319360</v>
      </c>
      <c r="J2556" s="16"/>
    </row>
    <row r="2557" spans="1:10">
      <c r="A2557" s="23">
        <f t="shared" si="135"/>
        <v>2513</v>
      </c>
      <c r="B2557" s="226"/>
      <c r="C2557" s="226"/>
      <c r="D2557" s="136">
        <v>42901</v>
      </c>
      <c r="E2557" s="136">
        <v>42941</v>
      </c>
      <c r="F2557" s="136">
        <v>42941</v>
      </c>
      <c r="G2557" s="25">
        <f t="shared" si="133"/>
        <v>40</v>
      </c>
      <c r="H2557" s="373">
        <v>7884.2</v>
      </c>
      <c r="I2557" s="121">
        <f t="shared" si="134"/>
        <v>315368</v>
      </c>
      <c r="J2557" s="16"/>
    </row>
    <row r="2558" spans="1:10">
      <c r="A2558" s="23">
        <f t="shared" si="135"/>
        <v>2514</v>
      </c>
      <c r="B2558" s="226"/>
      <c r="C2558" s="226"/>
      <c r="D2558" s="136">
        <v>42902</v>
      </c>
      <c r="E2558" s="136">
        <v>42941</v>
      </c>
      <c r="F2558" s="136">
        <v>42941</v>
      </c>
      <c r="G2558" s="25">
        <f t="shared" ref="G2558:G2621" si="136">F2558-D2558</f>
        <v>39</v>
      </c>
      <c r="H2558" s="373">
        <v>6947.22</v>
      </c>
      <c r="I2558" s="121">
        <f t="shared" ref="I2558:I2621" si="137">ROUND(G2558*H2558,2)</f>
        <v>270941.58</v>
      </c>
      <c r="J2558" s="16"/>
    </row>
    <row r="2559" spans="1:10">
      <c r="A2559" s="23">
        <f t="shared" ref="A2559:A2622" si="138">A2558+1</f>
        <v>2515</v>
      </c>
      <c r="B2559" s="226"/>
      <c r="C2559" s="226"/>
      <c r="D2559" s="136">
        <v>42902</v>
      </c>
      <c r="E2559" s="136">
        <v>42941</v>
      </c>
      <c r="F2559" s="136">
        <v>42941</v>
      </c>
      <c r="G2559" s="25">
        <f t="shared" si="136"/>
        <v>39</v>
      </c>
      <c r="H2559" s="373">
        <v>7393.64</v>
      </c>
      <c r="I2559" s="121">
        <f t="shared" si="137"/>
        <v>288351.96000000002</v>
      </c>
      <c r="J2559" s="16"/>
    </row>
    <row r="2560" spans="1:10">
      <c r="A2560" s="23">
        <f t="shared" si="138"/>
        <v>2516</v>
      </c>
      <c r="B2560" s="226"/>
      <c r="C2560" s="226"/>
      <c r="D2560" s="136">
        <v>42905</v>
      </c>
      <c r="E2560" s="136">
        <v>42941</v>
      </c>
      <c r="F2560" s="136">
        <v>42941</v>
      </c>
      <c r="G2560" s="25">
        <f t="shared" si="136"/>
        <v>36</v>
      </c>
      <c r="H2560" s="373">
        <v>5363.35</v>
      </c>
      <c r="I2560" s="121">
        <f t="shared" si="137"/>
        <v>193080.6</v>
      </c>
      <c r="J2560" s="16"/>
    </row>
    <row r="2561" spans="1:10">
      <c r="A2561" s="23">
        <f t="shared" si="138"/>
        <v>2517</v>
      </c>
      <c r="B2561" s="226"/>
      <c r="C2561" s="226"/>
      <c r="D2561" s="136">
        <v>42905</v>
      </c>
      <c r="E2561" s="136">
        <v>42941</v>
      </c>
      <c r="F2561" s="136">
        <v>42941</v>
      </c>
      <c r="G2561" s="25">
        <f t="shared" si="136"/>
        <v>36</v>
      </c>
      <c r="H2561" s="373">
        <v>5701.7</v>
      </c>
      <c r="I2561" s="121">
        <f t="shared" si="137"/>
        <v>205261.2</v>
      </c>
      <c r="J2561" s="16"/>
    </row>
    <row r="2562" spans="1:10">
      <c r="A2562" s="23">
        <f t="shared" si="138"/>
        <v>2518</v>
      </c>
      <c r="B2562" s="226"/>
      <c r="C2562" s="226"/>
      <c r="D2562" s="136">
        <v>42905</v>
      </c>
      <c r="E2562" s="136">
        <v>42941</v>
      </c>
      <c r="F2562" s="136">
        <v>42941</v>
      </c>
      <c r="G2562" s="25">
        <f t="shared" si="136"/>
        <v>36</v>
      </c>
      <c r="H2562" s="373">
        <v>5852.45</v>
      </c>
      <c r="I2562" s="121">
        <f t="shared" si="137"/>
        <v>210688.2</v>
      </c>
      <c r="J2562" s="16"/>
    </row>
    <row r="2563" spans="1:10">
      <c r="A2563" s="23">
        <f t="shared" si="138"/>
        <v>2519</v>
      </c>
      <c r="B2563" s="226"/>
      <c r="C2563" s="226"/>
      <c r="D2563" s="136">
        <v>42905</v>
      </c>
      <c r="E2563" s="136">
        <v>42941</v>
      </c>
      <c r="F2563" s="136">
        <v>42941</v>
      </c>
      <c r="G2563" s="25">
        <f t="shared" si="136"/>
        <v>36</v>
      </c>
      <c r="H2563" s="373">
        <v>5695</v>
      </c>
      <c r="I2563" s="121">
        <f t="shared" si="137"/>
        <v>205020</v>
      </c>
      <c r="J2563" s="16"/>
    </row>
    <row r="2564" spans="1:10">
      <c r="A2564" s="23">
        <f t="shared" si="138"/>
        <v>2520</v>
      </c>
      <c r="B2564" s="226"/>
      <c r="C2564" s="226"/>
      <c r="D2564" s="136">
        <v>42906</v>
      </c>
      <c r="E2564" s="136">
        <v>42941</v>
      </c>
      <c r="F2564" s="136">
        <v>42941</v>
      </c>
      <c r="G2564" s="25">
        <f t="shared" si="136"/>
        <v>35</v>
      </c>
      <c r="H2564" s="373">
        <v>6999.22</v>
      </c>
      <c r="I2564" s="121">
        <f t="shared" si="137"/>
        <v>244972.7</v>
      </c>
      <c r="J2564" s="16"/>
    </row>
    <row r="2565" spans="1:10">
      <c r="A2565" s="23">
        <f t="shared" si="138"/>
        <v>2521</v>
      </c>
      <c r="B2565" s="226"/>
      <c r="C2565" s="226"/>
      <c r="D2565" s="136">
        <v>42906</v>
      </c>
      <c r="E2565" s="136">
        <v>42941</v>
      </c>
      <c r="F2565" s="136">
        <v>42941</v>
      </c>
      <c r="G2565" s="25">
        <f t="shared" si="136"/>
        <v>35</v>
      </c>
      <c r="H2565" s="373">
        <v>6921.1</v>
      </c>
      <c r="I2565" s="121">
        <f t="shared" si="137"/>
        <v>242238.5</v>
      </c>
      <c r="J2565" s="16"/>
    </row>
    <row r="2566" spans="1:10">
      <c r="A2566" s="23">
        <f t="shared" si="138"/>
        <v>2522</v>
      </c>
      <c r="B2566" s="226"/>
      <c r="C2566" s="226"/>
      <c r="D2566" s="136">
        <v>42907</v>
      </c>
      <c r="E2566" s="136">
        <v>42941</v>
      </c>
      <c r="F2566" s="136">
        <v>42941</v>
      </c>
      <c r="G2566" s="25">
        <f t="shared" si="136"/>
        <v>34</v>
      </c>
      <c r="H2566" s="373">
        <v>7151.77</v>
      </c>
      <c r="I2566" s="121">
        <f t="shared" si="137"/>
        <v>243160.18</v>
      </c>
      <c r="J2566" s="16"/>
    </row>
    <row r="2567" spans="1:10">
      <c r="A2567" s="23">
        <f t="shared" si="138"/>
        <v>2523</v>
      </c>
      <c r="B2567" s="226"/>
      <c r="C2567" s="226"/>
      <c r="D2567" s="136">
        <v>42907</v>
      </c>
      <c r="E2567" s="136">
        <v>42941</v>
      </c>
      <c r="F2567" s="136">
        <v>42941</v>
      </c>
      <c r="G2567" s="25">
        <f t="shared" si="136"/>
        <v>34</v>
      </c>
      <c r="H2567" s="373">
        <v>6753.2</v>
      </c>
      <c r="I2567" s="121">
        <f t="shared" si="137"/>
        <v>229608.8</v>
      </c>
      <c r="J2567" s="16"/>
    </row>
    <row r="2568" spans="1:10">
      <c r="A2568" s="23">
        <f t="shared" si="138"/>
        <v>2524</v>
      </c>
      <c r="B2568" s="226"/>
      <c r="C2568" s="226"/>
      <c r="D2568" s="136">
        <v>42908</v>
      </c>
      <c r="E2568" s="136">
        <v>42941</v>
      </c>
      <c r="F2568" s="136">
        <v>42941</v>
      </c>
      <c r="G2568" s="25">
        <f t="shared" si="136"/>
        <v>33</v>
      </c>
      <c r="H2568" s="373">
        <v>6649.93</v>
      </c>
      <c r="I2568" s="121">
        <f t="shared" si="137"/>
        <v>219447.69</v>
      </c>
      <c r="J2568" s="16"/>
    </row>
    <row r="2569" spans="1:10">
      <c r="A2569" s="23">
        <f t="shared" si="138"/>
        <v>2525</v>
      </c>
      <c r="B2569" s="226"/>
      <c r="C2569" s="226"/>
      <c r="D2569" s="136">
        <v>42908</v>
      </c>
      <c r="E2569" s="136">
        <v>42941</v>
      </c>
      <c r="F2569" s="136">
        <v>42941</v>
      </c>
      <c r="G2569" s="25">
        <f t="shared" si="136"/>
        <v>33</v>
      </c>
      <c r="H2569" s="373">
        <v>6649.93</v>
      </c>
      <c r="I2569" s="121">
        <f t="shared" si="137"/>
        <v>219447.69</v>
      </c>
      <c r="J2569" s="16"/>
    </row>
    <row r="2570" spans="1:10">
      <c r="A2570" s="23">
        <f t="shared" si="138"/>
        <v>2526</v>
      </c>
      <c r="B2570" s="226"/>
      <c r="C2570" s="226"/>
      <c r="D2570" s="136">
        <v>42908</v>
      </c>
      <c r="E2570" s="136">
        <v>42941</v>
      </c>
      <c r="F2570" s="136">
        <v>42941</v>
      </c>
      <c r="G2570" s="25">
        <f t="shared" si="136"/>
        <v>33</v>
      </c>
      <c r="H2570" s="373">
        <v>6649.93</v>
      </c>
      <c r="I2570" s="121">
        <f t="shared" si="137"/>
        <v>219447.69</v>
      </c>
      <c r="J2570" s="16"/>
    </row>
    <row r="2571" spans="1:10">
      <c r="A2571" s="23">
        <f t="shared" si="138"/>
        <v>2527</v>
      </c>
      <c r="B2571" s="226"/>
      <c r="C2571" s="226"/>
      <c r="D2571" s="136">
        <v>42908</v>
      </c>
      <c r="E2571" s="136">
        <v>42941</v>
      </c>
      <c r="F2571" s="136">
        <v>42941</v>
      </c>
      <c r="G2571" s="25">
        <f t="shared" si="136"/>
        <v>33</v>
      </c>
      <c r="H2571" s="373">
        <v>6552.18</v>
      </c>
      <c r="I2571" s="121">
        <f t="shared" si="137"/>
        <v>216221.94</v>
      </c>
      <c r="J2571" s="16"/>
    </row>
    <row r="2572" spans="1:10">
      <c r="A2572" s="23">
        <f t="shared" si="138"/>
        <v>2528</v>
      </c>
      <c r="B2572" s="226"/>
      <c r="C2572" s="226"/>
      <c r="D2572" s="136">
        <v>42908</v>
      </c>
      <c r="E2572" s="136">
        <v>42941</v>
      </c>
      <c r="F2572" s="136">
        <v>42941</v>
      </c>
      <c r="G2572" s="25">
        <f t="shared" si="136"/>
        <v>33</v>
      </c>
      <c r="H2572" s="373">
        <v>6649.93</v>
      </c>
      <c r="I2572" s="121">
        <f t="shared" si="137"/>
        <v>219447.69</v>
      </c>
      <c r="J2572" s="16"/>
    </row>
    <row r="2573" spans="1:10">
      <c r="A2573" s="23">
        <f t="shared" si="138"/>
        <v>2529</v>
      </c>
      <c r="B2573" s="226"/>
      <c r="C2573" s="226"/>
      <c r="D2573" s="136">
        <v>42908</v>
      </c>
      <c r="E2573" s="136">
        <v>42941</v>
      </c>
      <c r="F2573" s="136">
        <v>42941</v>
      </c>
      <c r="G2573" s="25">
        <f t="shared" si="136"/>
        <v>33</v>
      </c>
      <c r="H2573" s="373">
        <v>6649.93</v>
      </c>
      <c r="I2573" s="121">
        <f t="shared" si="137"/>
        <v>219447.69</v>
      </c>
      <c r="J2573" s="16"/>
    </row>
    <row r="2574" spans="1:10">
      <c r="A2574" s="23">
        <f t="shared" si="138"/>
        <v>2530</v>
      </c>
      <c r="B2574" s="226"/>
      <c r="C2574" s="226"/>
      <c r="D2574" s="136">
        <v>42908</v>
      </c>
      <c r="E2574" s="136">
        <v>42941</v>
      </c>
      <c r="F2574" s="136">
        <v>42941</v>
      </c>
      <c r="G2574" s="25">
        <f t="shared" si="136"/>
        <v>33</v>
      </c>
      <c r="H2574" s="373">
        <v>7416.6</v>
      </c>
      <c r="I2574" s="121">
        <f t="shared" si="137"/>
        <v>244747.8</v>
      </c>
      <c r="J2574" s="16"/>
    </row>
    <row r="2575" spans="1:10">
      <c r="A2575" s="23">
        <f t="shared" si="138"/>
        <v>2531</v>
      </c>
      <c r="B2575" s="226"/>
      <c r="C2575" s="226"/>
      <c r="D2575" s="136">
        <v>42908</v>
      </c>
      <c r="E2575" s="136">
        <v>42941</v>
      </c>
      <c r="F2575" s="136">
        <v>42941</v>
      </c>
      <c r="G2575" s="25">
        <f t="shared" si="136"/>
        <v>33</v>
      </c>
      <c r="H2575" s="373">
        <v>6649.93</v>
      </c>
      <c r="I2575" s="121">
        <f t="shared" si="137"/>
        <v>219447.69</v>
      </c>
      <c r="J2575" s="16"/>
    </row>
    <row r="2576" spans="1:10">
      <c r="A2576" s="23">
        <f t="shared" si="138"/>
        <v>2532</v>
      </c>
      <c r="B2576" s="226" t="s">
        <v>285</v>
      </c>
      <c r="C2576" s="226" t="s">
        <v>487</v>
      </c>
      <c r="D2576" s="136">
        <v>42859</v>
      </c>
      <c r="E2576" s="136">
        <v>42941</v>
      </c>
      <c r="F2576" s="136">
        <v>42941</v>
      </c>
      <c r="G2576" s="25">
        <f t="shared" si="136"/>
        <v>82</v>
      </c>
      <c r="H2576" s="373">
        <v>4910.2</v>
      </c>
      <c r="I2576" s="121">
        <f t="shared" si="137"/>
        <v>402636.4</v>
      </c>
      <c r="J2576" s="16"/>
    </row>
    <row r="2577" spans="1:10">
      <c r="A2577" s="23">
        <f t="shared" si="138"/>
        <v>2533</v>
      </c>
      <c r="B2577" s="226"/>
      <c r="C2577" s="226"/>
      <c r="D2577" s="136">
        <v>42891</v>
      </c>
      <c r="E2577" s="136">
        <v>42941</v>
      </c>
      <c r="F2577" s="136">
        <v>42941</v>
      </c>
      <c r="G2577" s="25">
        <f t="shared" si="136"/>
        <v>50</v>
      </c>
      <c r="H2577" s="373">
        <v>5118.1900000000005</v>
      </c>
      <c r="I2577" s="121">
        <f t="shared" si="137"/>
        <v>255909.5</v>
      </c>
      <c r="J2577" s="16"/>
    </row>
    <row r="2578" spans="1:10">
      <c r="A2578" s="23">
        <f t="shared" si="138"/>
        <v>2534</v>
      </c>
      <c r="B2578" s="226"/>
      <c r="C2578" s="226"/>
      <c r="D2578" s="136">
        <v>42894</v>
      </c>
      <c r="E2578" s="136">
        <v>42941</v>
      </c>
      <c r="F2578" s="136">
        <v>42941</v>
      </c>
      <c r="G2578" s="25">
        <f t="shared" si="136"/>
        <v>47</v>
      </c>
      <c r="H2578" s="373">
        <v>5909.9</v>
      </c>
      <c r="I2578" s="121">
        <f t="shared" si="137"/>
        <v>277765.3</v>
      </c>
      <c r="J2578" s="16"/>
    </row>
    <row r="2579" spans="1:10">
      <c r="A2579" s="23">
        <f t="shared" si="138"/>
        <v>2535</v>
      </c>
      <c r="B2579" s="226"/>
      <c r="C2579" s="226"/>
      <c r="D2579" s="136">
        <v>42894</v>
      </c>
      <c r="E2579" s="136">
        <v>42941</v>
      </c>
      <c r="F2579" s="136">
        <v>42941</v>
      </c>
      <c r="G2579" s="25">
        <f t="shared" si="136"/>
        <v>47</v>
      </c>
      <c r="H2579" s="373">
        <v>505.32</v>
      </c>
      <c r="I2579" s="121">
        <f t="shared" si="137"/>
        <v>23750.04</v>
      </c>
      <c r="J2579" s="16"/>
    </row>
    <row r="2580" spans="1:10">
      <c r="A2580" s="23">
        <f t="shared" si="138"/>
        <v>2536</v>
      </c>
      <c r="B2580" s="226"/>
      <c r="C2580" s="226"/>
      <c r="D2580" s="136">
        <v>42894</v>
      </c>
      <c r="E2580" s="136">
        <v>42941</v>
      </c>
      <c r="F2580" s="136">
        <v>42941</v>
      </c>
      <c r="G2580" s="25">
        <f t="shared" si="136"/>
        <v>47</v>
      </c>
      <c r="H2580" s="373">
        <v>507.36</v>
      </c>
      <c r="I2580" s="121">
        <f t="shared" si="137"/>
        <v>23845.919999999998</v>
      </c>
      <c r="J2580" s="16"/>
    </row>
    <row r="2581" spans="1:10">
      <c r="A2581" s="23">
        <f t="shared" si="138"/>
        <v>2537</v>
      </c>
      <c r="B2581" s="226"/>
      <c r="C2581" s="226"/>
      <c r="D2581" s="136">
        <v>42899</v>
      </c>
      <c r="E2581" s="136">
        <v>42941</v>
      </c>
      <c r="F2581" s="136">
        <v>42941</v>
      </c>
      <c r="G2581" s="25">
        <f t="shared" si="136"/>
        <v>42</v>
      </c>
      <c r="H2581" s="373">
        <v>7824.32</v>
      </c>
      <c r="I2581" s="121">
        <f t="shared" si="137"/>
        <v>328621.44</v>
      </c>
      <c r="J2581" s="16"/>
    </row>
    <row r="2582" spans="1:10">
      <c r="A2582" s="23">
        <f t="shared" si="138"/>
        <v>2538</v>
      </c>
      <c r="B2582" s="226"/>
      <c r="C2582" s="226"/>
      <c r="D2582" s="136">
        <v>42900</v>
      </c>
      <c r="E2582" s="136">
        <v>42941</v>
      </c>
      <c r="F2582" s="136">
        <v>42941</v>
      </c>
      <c r="G2582" s="25">
        <f t="shared" si="136"/>
        <v>41</v>
      </c>
      <c r="H2582" s="373">
        <v>6705.58</v>
      </c>
      <c r="I2582" s="121">
        <f t="shared" si="137"/>
        <v>274928.78000000003</v>
      </c>
      <c r="J2582" s="16"/>
    </row>
    <row r="2583" spans="1:10">
      <c r="A2583" s="23">
        <f t="shared" si="138"/>
        <v>2539</v>
      </c>
      <c r="B2583" s="226"/>
      <c r="C2583" s="226"/>
      <c r="D2583" s="136">
        <v>42900</v>
      </c>
      <c r="E2583" s="136">
        <v>42941</v>
      </c>
      <c r="F2583" s="136">
        <v>42941</v>
      </c>
      <c r="G2583" s="25">
        <f t="shared" si="136"/>
        <v>41</v>
      </c>
      <c r="H2583" s="373">
        <v>7076.94</v>
      </c>
      <c r="I2583" s="121">
        <f t="shared" si="137"/>
        <v>290154.53999999998</v>
      </c>
      <c r="J2583" s="16"/>
    </row>
    <row r="2584" spans="1:10">
      <c r="A2584" s="23">
        <f t="shared" si="138"/>
        <v>2540</v>
      </c>
      <c r="B2584" s="226"/>
      <c r="C2584" s="226"/>
      <c r="D2584" s="136">
        <v>42900</v>
      </c>
      <c r="E2584" s="136">
        <v>42941</v>
      </c>
      <c r="F2584" s="136">
        <v>42941</v>
      </c>
      <c r="G2584" s="25">
        <f t="shared" si="136"/>
        <v>41</v>
      </c>
      <c r="H2584" s="373">
        <v>6861.51</v>
      </c>
      <c r="I2584" s="121">
        <f t="shared" si="137"/>
        <v>281321.90999999997</v>
      </c>
      <c r="J2584" s="16"/>
    </row>
    <row r="2585" spans="1:10">
      <c r="A2585" s="23">
        <f t="shared" si="138"/>
        <v>2541</v>
      </c>
      <c r="B2585" s="226"/>
      <c r="C2585" s="226"/>
      <c r="D2585" s="136">
        <v>42900</v>
      </c>
      <c r="E2585" s="136">
        <v>42941</v>
      </c>
      <c r="F2585" s="136">
        <v>42941</v>
      </c>
      <c r="G2585" s="25">
        <f t="shared" si="136"/>
        <v>41</v>
      </c>
      <c r="H2585" s="373">
        <v>7009.42</v>
      </c>
      <c r="I2585" s="121">
        <f t="shared" si="137"/>
        <v>287386.21999999997</v>
      </c>
      <c r="J2585" s="16"/>
    </row>
    <row r="2586" spans="1:10">
      <c r="A2586" s="23">
        <f t="shared" si="138"/>
        <v>2542</v>
      </c>
      <c r="B2586" s="226"/>
      <c r="C2586" s="226"/>
      <c r="D2586" s="136">
        <v>42900</v>
      </c>
      <c r="E2586" s="136">
        <v>42941</v>
      </c>
      <c r="F2586" s="136">
        <v>42941</v>
      </c>
      <c r="G2586" s="25">
        <f t="shared" si="136"/>
        <v>41</v>
      </c>
      <c r="H2586" s="373">
        <v>6857.5</v>
      </c>
      <c r="I2586" s="121">
        <f t="shared" si="137"/>
        <v>281157.5</v>
      </c>
      <c r="J2586" s="16"/>
    </row>
    <row r="2587" spans="1:10">
      <c r="A2587" s="23">
        <f t="shared" si="138"/>
        <v>2543</v>
      </c>
      <c r="B2587" s="226"/>
      <c r="C2587" s="226"/>
      <c r="D2587" s="136">
        <v>42900</v>
      </c>
      <c r="E2587" s="136">
        <v>42941</v>
      </c>
      <c r="F2587" s="136">
        <v>42941</v>
      </c>
      <c r="G2587" s="25">
        <f t="shared" si="136"/>
        <v>41</v>
      </c>
      <c r="H2587" s="373">
        <v>6925.02</v>
      </c>
      <c r="I2587" s="121">
        <f t="shared" si="137"/>
        <v>283925.82</v>
      </c>
      <c r="J2587" s="16"/>
    </row>
    <row r="2588" spans="1:10">
      <c r="A2588" s="23">
        <f t="shared" si="138"/>
        <v>2544</v>
      </c>
      <c r="B2588" s="226"/>
      <c r="C2588" s="226"/>
      <c r="D2588" s="136">
        <v>42900</v>
      </c>
      <c r="E2588" s="136">
        <v>42941</v>
      </c>
      <c r="F2588" s="136">
        <v>42941</v>
      </c>
      <c r="G2588" s="25">
        <f t="shared" si="136"/>
        <v>41</v>
      </c>
      <c r="H2588" s="373">
        <v>590.80000000000007</v>
      </c>
      <c r="I2588" s="121">
        <f t="shared" si="137"/>
        <v>24222.799999999999</v>
      </c>
      <c r="J2588" s="16"/>
    </row>
    <row r="2589" spans="1:10">
      <c r="A2589" s="23">
        <f t="shared" si="138"/>
        <v>2545</v>
      </c>
      <c r="B2589" s="226"/>
      <c r="C2589" s="226"/>
      <c r="D2589" s="136">
        <v>42900</v>
      </c>
      <c r="E2589" s="136">
        <v>42941</v>
      </c>
      <c r="F2589" s="136">
        <v>42941</v>
      </c>
      <c r="G2589" s="25">
        <f t="shared" si="136"/>
        <v>41</v>
      </c>
      <c r="H2589" s="373">
        <v>6861.72</v>
      </c>
      <c r="I2589" s="121">
        <f t="shared" si="137"/>
        <v>281330.52</v>
      </c>
      <c r="J2589" s="16"/>
    </row>
    <row r="2590" spans="1:10">
      <c r="A2590" s="23">
        <f t="shared" si="138"/>
        <v>2546</v>
      </c>
      <c r="B2590" s="226"/>
      <c r="C2590" s="226"/>
      <c r="D2590" s="136">
        <v>42900</v>
      </c>
      <c r="E2590" s="136">
        <v>42941</v>
      </c>
      <c r="F2590" s="136">
        <v>42941</v>
      </c>
      <c r="G2590" s="25">
        <f t="shared" si="136"/>
        <v>41</v>
      </c>
      <c r="H2590" s="373">
        <v>6865.94</v>
      </c>
      <c r="I2590" s="121">
        <f t="shared" si="137"/>
        <v>281503.53999999998</v>
      </c>
      <c r="J2590" s="16"/>
    </row>
    <row r="2591" spans="1:10">
      <c r="A2591" s="23">
        <f t="shared" si="138"/>
        <v>2547</v>
      </c>
      <c r="B2591" s="226"/>
      <c r="C2591" s="226"/>
      <c r="D2591" s="136">
        <v>42900</v>
      </c>
      <c r="E2591" s="136">
        <v>42941</v>
      </c>
      <c r="F2591" s="136">
        <v>42941</v>
      </c>
      <c r="G2591" s="25">
        <f t="shared" si="136"/>
        <v>41</v>
      </c>
      <c r="H2591" s="373">
        <v>7000.98</v>
      </c>
      <c r="I2591" s="121">
        <f t="shared" si="137"/>
        <v>287040.18</v>
      </c>
      <c r="J2591" s="16"/>
    </row>
    <row r="2592" spans="1:10">
      <c r="A2592" s="23">
        <f t="shared" si="138"/>
        <v>2548</v>
      </c>
      <c r="B2592" s="226"/>
      <c r="C2592" s="226"/>
      <c r="D2592" s="136">
        <v>42900</v>
      </c>
      <c r="E2592" s="136">
        <v>42941</v>
      </c>
      <c r="F2592" s="136">
        <v>42941</v>
      </c>
      <c r="G2592" s="25">
        <f t="shared" si="136"/>
        <v>41</v>
      </c>
      <c r="H2592" s="373">
        <v>6937.68</v>
      </c>
      <c r="I2592" s="121">
        <f t="shared" si="137"/>
        <v>284444.88</v>
      </c>
      <c r="J2592" s="16"/>
    </row>
    <row r="2593" spans="1:10">
      <c r="A2593" s="23">
        <f t="shared" si="138"/>
        <v>2549</v>
      </c>
      <c r="B2593" s="226"/>
      <c r="C2593" s="226"/>
      <c r="D2593" s="136">
        <v>42905</v>
      </c>
      <c r="E2593" s="136">
        <v>42941</v>
      </c>
      <c r="F2593" s="136">
        <v>42941</v>
      </c>
      <c r="G2593" s="25">
        <f t="shared" si="136"/>
        <v>36</v>
      </c>
      <c r="H2593" s="373">
        <v>6227.34</v>
      </c>
      <c r="I2593" s="121">
        <f t="shared" si="137"/>
        <v>224184.24</v>
      </c>
      <c r="J2593" s="16"/>
    </row>
    <row r="2594" spans="1:10">
      <c r="A2594" s="23">
        <f t="shared" si="138"/>
        <v>2550</v>
      </c>
      <c r="B2594" s="226"/>
      <c r="C2594" s="226"/>
      <c r="D2594" s="136">
        <v>42905</v>
      </c>
      <c r="E2594" s="136">
        <v>42941</v>
      </c>
      <c r="F2594" s="136">
        <v>42941</v>
      </c>
      <c r="G2594" s="25">
        <f t="shared" si="136"/>
        <v>36</v>
      </c>
      <c r="H2594" s="373">
        <v>6232.5</v>
      </c>
      <c r="I2594" s="121">
        <f t="shared" si="137"/>
        <v>224370</v>
      </c>
      <c r="J2594" s="16"/>
    </row>
    <row r="2595" spans="1:10">
      <c r="A2595" s="23">
        <f t="shared" si="138"/>
        <v>2551</v>
      </c>
      <c r="B2595" s="226"/>
      <c r="C2595" s="226"/>
      <c r="D2595" s="136">
        <v>42905</v>
      </c>
      <c r="E2595" s="136">
        <v>42941</v>
      </c>
      <c r="F2595" s="136">
        <v>42941</v>
      </c>
      <c r="G2595" s="25">
        <f t="shared" si="136"/>
        <v>36</v>
      </c>
      <c r="H2595" s="373">
        <v>6226.55</v>
      </c>
      <c r="I2595" s="121">
        <f t="shared" si="137"/>
        <v>224155.8</v>
      </c>
      <c r="J2595" s="16"/>
    </row>
    <row r="2596" spans="1:10">
      <c r="A2596" s="23">
        <f t="shared" si="138"/>
        <v>2552</v>
      </c>
      <c r="B2596" s="226"/>
      <c r="C2596" s="226"/>
      <c r="D2596" s="136">
        <v>42905</v>
      </c>
      <c r="E2596" s="136">
        <v>42941</v>
      </c>
      <c r="F2596" s="136">
        <v>42941</v>
      </c>
      <c r="G2596" s="25">
        <f t="shared" si="136"/>
        <v>36</v>
      </c>
      <c r="H2596" s="373">
        <v>6181.69</v>
      </c>
      <c r="I2596" s="121">
        <f t="shared" si="137"/>
        <v>222540.84</v>
      </c>
      <c r="J2596" s="16"/>
    </row>
    <row r="2597" spans="1:10">
      <c r="A2597" s="23">
        <f t="shared" si="138"/>
        <v>2553</v>
      </c>
      <c r="B2597" s="226"/>
      <c r="C2597" s="226"/>
      <c r="D2597" s="136">
        <v>42905</v>
      </c>
      <c r="E2597" s="136">
        <v>42941</v>
      </c>
      <c r="F2597" s="136">
        <v>42941</v>
      </c>
      <c r="G2597" s="25">
        <f t="shared" si="136"/>
        <v>36</v>
      </c>
      <c r="H2597" s="373">
        <v>6229.33</v>
      </c>
      <c r="I2597" s="121">
        <f t="shared" si="137"/>
        <v>224255.88</v>
      </c>
      <c r="J2597" s="16"/>
    </row>
    <row r="2598" spans="1:10">
      <c r="A2598" s="23">
        <f t="shared" si="138"/>
        <v>2554</v>
      </c>
      <c r="B2598" s="226"/>
      <c r="C2598" s="226"/>
      <c r="D2598" s="136">
        <v>42905</v>
      </c>
      <c r="E2598" s="136">
        <v>42941</v>
      </c>
      <c r="F2598" s="136">
        <v>42941</v>
      </c>
      <c r="G2598" s="25">
        <f t="shared" si="136"/>
        <v>36</v>
      </c>
      <c r="H2598" s="373">
        <v>6171.76</v>
      </c>
      <c r="I2598" s="121">
        <f t="shared" si="137"/>
        <v>222183.36</v>
      </c>
      <c r="J2598" s="16"/>
    </row>
    <row r="2599" spans="1:10">
      <c r="A2599" s="23">
        <f t="shared" si="138"/>
        <v>2555</v>
      </c>
      <c r="B2599" s="226"/>
      <c r="C2599" s="226"/>
      <c r="D2599" s="136">
        <v>42905</v>
      </c>
      <c r="E2599" s="136">
        <v>42941</v>
      </c>
      <c r="F2599" s="136">
        <v>42941</v>
      </c>
      <c r="G2599" s="25">
        <f t="shared" si="136"/>
        <v>36</v>
      </c>
      <c r="H2599" s="373">
        <v>6168.59</v>
      </c>
      <c r="I2599" s="121">
        <f t="shared" si="137"/>
        <v>222069.24</v>
      </c>
      <c r="J2599" s="16"/>
    </row>
    <row r="2600" spans="1:10">
      <c r="A2600" s="23">
        <f t="shared" si="138"/>
        <v>2556</v>
      </c>
      <c r="B2600" s="226"/>
      <c r="C2600" s="226"/>
      <c r="D2600" s="136">
        <v>42905</v>
      </c>
      <c r="E2600" s="136">
        <v>42941</v>
      </c>
      <c r="F2600" s="136">
        <v>42941</v>
      </c>
      <c r="G2600" s="25">
        <f t="shared" si="136"/>
        <v>36</v>
      </c>
      <c r="H2600" s="373">
        <v>6233.69</v>
      </c>
      <c r="I2600" s="121">
        <f t="shared" si="137"/>
        <v>224412.84</v>
      </c>
      <c r="J2600" s="16"/>
    </row>
    <row r="2601" spans="1:10">
      <c r="A2601" s="23">
        <f t="shared" si="138"/>
        <v>2557</v>
      </c>
      <c r="B2601" s="226"/>
      <c r="C2601" s="226"/>
      <c r="D2601" s="136">
        <v>42906</v>
      </c>
      <c r="E2601" s="136">
        <v>42941</v>
      </c>
      <c r="F2601" s="136">
        <v>42941</v>
      </c>
      <c r="G2601" s="25">
        <f t="shared" si="136"/>
        <v>35</v>
      </c>
      <c r="H2601" s="373">
        <v>8083.8</v>
      </c>
      <c r="I2601" s="121">
        <f t="shared" si="137"/>
        <v>282933</v>
      </c>
      <c r="J2601" s="16"/>
    </row>
    <row r="2602" spans="1:10">
      <c r="A2602" s="23">
        <f t="shared" si="138"/>
        <v>2558</v>
      </c>
      <c r="B2602" s="226"/>
      <c r="C2602" s="226"/>
      <c r="D2602" s="136">
        <v>42906</v>
      </c>
      <c r="E2602" s="136">
        <v>42941</v>
      </c>
      <c r="F2602" s="136">
        <v>42941</v>
      </c>
      <c r="G2602" s="25">
        <f t="shared" si="136"/>
        <v>35</v>
      </c>
      <c r="H2602" s="373">
        <v>7944.08</v>
      </c>
      <c r="I2602" s="121">
        <f t="shared" si="137"/>
        <v>278042.8</v>
      </c>
      <c r="J2602" s="16"/>
    </row>
    <row r="2603" spans="1:10">
      <c r="A2603" s="23">
        <f t="shared" si="138"/>
        <v>2559</v>
      </c>
      <c r="B2603" s="226"/>
      <c r="C2603" s="226"/>
      <c r="D2603" s="136">
        <v>42906</v>
      </c>
      <c r="E2603" s="136">
        <v>42941</v>
      </c>
      <c r="F2603" s="136">
        <v>42941</v>
      </c>
      <c r="G2603" s="25">
        <f t="shared" si="136"/>
        <v>35</v>
      </c>
      <c r="H2603" s="373">
        <v>8113.74</v>
      </c>
      <c r="I2603" s="121">
        <f t="shared" si="137"/>
        <v>283980.90000000002</v>
      </c>
      <c r="J2603" s="16"/>
    </row>
    <row r="2604" spans="1:10">
      <c r="A2604" s="23">
        <f t="shared" si="138"/>
        <v>2560</v>
      </c>
      <c r="B2604" s="226"/>
      <c r="C2604" s="226"/>
      <c r="D2604" s="136">
        <v>42906</v>
      </c>
      <c r="E2604" s="136">
        <v>42941</v>
      </c>
      <c r="F2604" s="136">
        <v>42941</v>
      </c>
      <c r="G2604" s="25">
        <f t="shared" si="136"/>
        <v>35</v>
      </c>
      <c r="H2604" s="373">
        <v>8113.74</v>
      </c>
      <c r="I2604" s="121">
        <f t="shared" si="137"/>
        <v>283980.90000000002</v>
      </c>
      <c r="J2604" s="16"/>
    </row>
    <row r="2605" spans="1:10">
      <c r="A2605" s="23">
        <f t="shared" si="138"/>
        <v>2561</v>
      </c>
      <c r="B2605" s="226"/>
      <c r="C2605" s="226"/>
      <c r="D2605" s="136">
        <v>42906</v>
      </c>
      <c r="E2605" s="136">
        <v>42941</v>
      </c>
      <c r="F2605" s="136">
        <v>42941</v>
      </c>
      <c r="G2605" s="25">
        <f t="shared" si="136"/>
        <v>35</v>
      </c>
      <c r="H2605" s="373">
        <v>8153.66</v>
      </c>
      <c r="I2605" s="121">
        <f t="shared" si="137"/>
        <v>285378.09999999998</v>
      </c>
      <c r="J2605" s="16"/>
    </row>
    <row r="2606" spans="1:10">
      <c r="A2606" s="23">
        <f t="shared" si="138"/>
        <v>2562</v>
      </c>
      <c r="B2606" s="226"/>
      <c r="C2606" s="226"/>
      <c r="D2606" s="136">
        <v>42906</v>
      </c>
      <c r="E2606" s="136">
        <v>42941</v>
      </c>
      <c r="F2606" s="136">
        <v>42941</v>
      </c>
      <c r="G2606" s="25">
        <f t="shared" si="136"/>
        <v>35</v>
      </c>
      <c r="H2606" s="373">
        <v>8023.92</v>
      </c>
      <c r="I2606" s="121">
        <f t="shared" si="137"/>
        <v>280837.2</v>
      </c>
      <c r="J2606" s="16"/>
    </row>
    <row r="2607" spans="1:10">
      <c r="A2607" s="23">
        <f t="shared" si="138"/>
        <v>2563</v>
      </c>
      <c r="B2607" s="226"/>
      <c r="C2607" s="226"/>
      <c r="D2607" s="136">
        <v>42907</v>
      </c>
      <c r="E2607" s="136">
        <v>42941</v>
      </c>
      <c r="F2607" s="136">
        <v>42941</v>
      </c>
      <c r="G2607" s="25">
        <f t="shared" si="136"/>
        <v>34</v>
      </c>
      <c r="H2607" s="373">
        <v>6758.81</v>
      </c>
      <c r="I2607" s="121">
        <f t="shared" si="137"/>
        <v>229799.54</v>
      </c>
      <c r="J2607" s="16"/>
    </row>
    <row r="2608" spans="1:10">
      <c r="A2608" s="23">
        <f t="shared" si="138"/>
        <v>2564</v>
      </c>
      <c r="B2608" s="226"/>
      <c r="C2608" s="226"/>
      <c r="D2608" s="136">
        <v>42907</v>
      </c>
      <c r="E2608" s="136">
        <v>42941</v>
      </c>
      <c r="F2608" s="136">
        <v>42941</v>
      </c>
      <c r="G2608" s="25">
        <f t="shared" si="136"/>
        <v>34</v>
      </c>
      <c r="H2608" s="373">
        <v>7385.84</v>
      </c>
      <c r="I2608" s="121">
        <f t="shared" si="137"/>
        <v>251118.56</v>
      </c>
      <c r="J2608" s="16"/>
    </row>
    <row r="2609" spans="1:10">
      <c r="A2609" s="23">
        <f t="shared" si="138"/>
        <v>2565</v>
      </c>
      <c r="B2609" s="226"/>
      <c r="C2609" s="226"/>
      <c r="D2609" s="136">
        <v>42907</v>
      </c>
      <c r="E2609" s="136">
        <v>42941</v>
      </c>
      <c r="F2609" s="136">
        <v>42941</v>
      </c>
      <c r="G2609" s="25">
        <f t="shared" si="136"/>
        <v>34</v>
      </c>
      <c r="H2609" s="373">
        <v>6710.87</v>
      </c>
      <c r="I2609" s="121">
        <f t="shared" si="137"/>
        <v>228169.58</v>
      </c>
      <c r="J2609" s="16"/>
    </row>
    <row r="2610" spans="1:10">
      <c r="A2610" s="23">
        <f t="shared" si="138"/>
        <v>2566</v>
      </c>
      <c r="B2610" s="226"/>
      <c r="C2610" s="226"/>
      <c r="D2610" s="136">
        <v>42907</v>
      </c>
      <c r="E2610" s="136">
        <v>42941</v>
      </c>
      <c r="F2610" s="136">
        <v>42941</v>
      </c>
      <c r="G2610" s="25">
        <f t="shared" si="136"/>
        <v>34</v>
      </c>
      <c r="H2610" s="373">
        <v>6685.92</v>
      </c>
      <c r="I2610" s="121">
        <f t="shared" si="137"/>
        <v>227321.28</v>
      </c>
      <c r="J2610" s="16"/>
    </row>
    <row r="2611" spans="1:10">
      <c r="A2611" s="23">
        <f t="shared" si="138"/>
        <v>2567</v>
      </c>
      <c r="B2611" s="226"/>
      <c r="C2611" s="226"/>
      <c r="D2611" s="136">
        <v>42907</v>
      </c>
      <c r="E2611" s="136">
        <v>42941</v>
      </c>
      <c r="F2611" s="136">
        <v>42941</v>
      </c>
      <c r="G2611" s="25">
        <f t="shared" si="136"/>
        <v>34</v>
      </c>
      <c r="H2611" s="373">
        <v>6987.44</v>
      </c>
      <c r="I2611" s="121">
        <f t="shared" si="137"/>
        <v>237572.96</v>
      </c>
      <c r="J2611" s="16"/>
    </row>
    <row r="2612" spans="1:10">
      <c r="A2612" s="23">
        <f t="shared" si="138"/>
        <v>2568</v>
      </c>
      <c r="B2612" s="226"/>
      <c r="C2612" s="226"/>
      <c r="D2612" s="136">
        <v>42908</v>
      </c>
      <c r="E2612" s="136">
        <v>42941</v>
      </c>
      <c r="F2612" s="136">
        <v>42941</v>
      </c>
      <c r="G2612" s="25">
        <f t="shared" si="136"/>
        <v>33</v>
      </c>
      <c r="H2612" s="373">
        <v>6905.97</v>
      </c>
      <c r="I2612" s="121">
        <f t="shared" si="137"/>
        <v>227897.01</v>
      </c>
      <c r="J2612" s="16"/>
    </row>
    <row r="2613" spans="1:10">
      <c r="A2613" s="23">
        <f t="shared" si="138"/>
        <v>2569</v>
      </c>
      <c r="B2613" s="226"/>
      <c r="C2613" s="226"/>
      <c r="D2613" s="136">
        <v>42908</v>
      </c>
      <c r="E2613" s="136">
        <v>42941</v>
      </c>
      <c r="F2613" s="136">
        <v>42941</v>
      </c>
      <c r="G2613" s="25">
        <f t="shared" si="136"/>
        <v>33</v>
      </c>
      <c r="H2613" s="373">
        <v>6912.92</v>
      </c>
      <c r="I2613" s="121">
        <f t="shared" si="137"/>
        <v>228126.36</v>
      </c>
      <c r="J2613" s="16"/>
    </row>
    <row r="2614" spans="1:10">
      <c r="A2614" s="23">
        <f t="shared" si="138"/>
        <v>2570</v>
      </c>
      <c r="B2614" s="226"/>
      <c r="C2614" s="226"/>
      <c r="D2614" s="136">
        <v>42908</v>
      </c>
      <c r="E2614" s="136">
        <v>42941</v>
      </c>
      <c r="F2614" s="136">
        <v>42941</v>
      </c>
      <c r="G2614" s="25">
        <f t="shared" si="136"/>
        <v>33</v>
      </c>
      <c r="H2614" s="373">
        <v>6988.17</v>
      </c>
      <c r="I2614" s="121">
        <f t="shared" si="137"/>
        <v>230609.61</v>
      </c>
      <c r="J2614" s="16"/>
    </row>
    <row r="2615" spans="1:10">
      <c r="A2615" s="23">
        <f t="shared" si="138"/>
        <v>2571</v>
      </c>
      <c r="B2615" s="226"/>
      <c r="C2615" s="226"/>
      <c r="D2615" s="136">
        <v>42908</v>
      </c>
      <c r="E2615" s="136">
        <v>42941</v>
      </c>
      <c r="F2615" s="136">
        <v>42941</v>
      </c>
      <c r="G2615" s="25">
        <f t="shared" si="136"/>
        <v>33</v>
      </c>
      <c r="H2615" s="373">
        <v>6827.85</v>
      </c>
      <c r="I2615" s="121">
        <f t="shared" si="137"/>
        <v>225319.05</v>
      </c>
      <c r="J2615" s="16"/>
    </row>
    <row r="2616" spans="1:10">
      <c r="A2616" s="23">
        <f t="shared" si="138"/>
        <v>2572</v>
      </c>
      <c r="B2616" s="226"/>
      <c r="C2616" s="226"/>
      <c r="D2616" s="136">
        <v>42908</v>
      </c>
      <c r="E2616" s="136">
        <v>42941</v>
      </c>
      <c r="F2616" s="136">
        <v>42941</v>
      </c>
      <c r="G2616" s="25">
        <f t="shared" si="136"/>
        <v>33</v>
      </c>
      <c r="H2616" s="373">
        <v>7416.6</v>
      </c>
      <c r="I2616" s="121">
        <f t="shared" si="137"/>
        <v>244747.8</v>
      </c>
      <c r="J2616" s="16"/>
    </row>
    <row r="2617" spans="1:10">
      <c r="A2617" s="23">
        <f t="shared" si="138"/>
        <v>2573</v>
      </c>
      <c r="B2617" s="226"/>
      <c r="C2617" s="226"/>
      <c r="D2617" s="136">
        <v>42908</v>
      </c>
      <c r="E2617" s="136">
        <v>42941</v>
      </c>
      <c r="F2617" s="136">
        <v>42941</v>
      </c>
      <c r="G2617" s="25">
        <f t="shared" si="136"/>
        <v>33</v>
      </c>
      <c r="H2617" s="373">
        <v>7006.99</v>
      </c>
      <c r="I2617" s="121">
        <f t="shared" si="137"/>
        <v>231230.67</v>
      </c>
      <c r="J2617" s="16"/>
    </row>
    <row r="2618" spans="1:10">
      <c r="A2618" s="23">
        <f t="shared" si="138"/>
        <v>2574</v>
      </c>
      <c r="B2618" s="226"/>
      <c r="C2618" s="226"/>
      <c r="D2618" s="136">
        <v>42908</v>
      </c>
      <c r="E2618" s="136">
        <v>42941</v>
      </c>
      <c r="F2618" s="136">
        <v>42941</v>
      </c>
      <c r="G2618" s="25">
        <f t="shared" si="136"/>
        <v>33</v>
      </c>
      <c r="H2618" s="373">
        <v>6649.93</v>
      </c>
      <c r="I2618" s="121">
        <f t="shared" si="137"/>
        <v>219447.69</v>
      </c>
      <c r="J2618" s="16"/>
    </row>
    <row r="2619" spans="1:10">
      <c r="A2619" s="23">
        <f t="shared" si="138"/>
        <v>2575</v>
      </c>
      <c r="B2619" s="226"/>
      <c r="C2619" s="226"/>
      <c r="D2619" s="136">
        <v>42908</v>
      </c>
      <c r="E2619" s="136">
        <v>42941</v>
      </c>
      <c r="F2619" s="136">
        <v>42941</v>
      </c>
      <c r="G2619" s="25">
        <f t="shared" si="136"/>
        <v>33</v>
      </c>
      <c r="H2619" s="373">
        <v>6996.76</v>
      </c>
      <c r="I2619" s="121">
        <f t="shared" si="137"/>
        <v>230893.08</v>
      </c>
      <c r="J2619" s="16"/>
    </row>
    <row r="2620" spans="1:10">
      <c r="A2620" s="23">
        <f t="shared" si="138"/>
        <v>2576</v>
      </c>
      <c r="B2620" s="226"/>
      <c r="C2620" s="226"/>
      <c r="D2620" s="136">
        <v>42908</v>
      </c>
      <c r="E2620" s="136">
        <v>42941</v>
      </c>
      <c r="F2620" s="136">
        <v>42941</v>
      </c>
      <c r="G2620" s="25">
        <f t="shared" si="136"/>
        <v>33</v>
      </c>
      <c r="H2620" s="373">
        <v>6649.93</v>
      </c>
      <c r="I2620" s="121">
        <f t="shared" si="137"/>
        <v>219447.69</v>
      </c>
      <c r="J2620" s="16"/>
    </row>
    <row r="2621" spans="1:10">
      <c r="A2621" s="23">
        <f t="shared" si="138"/>
        <v>2577</v>
      </c>
      <c r="B2621" s="226"/>
      <c r="C2621" s="226"/>
      <c r="D2621" s="136">
        <v>42908</v>
      </c>
      <c r="E2621" s="136">
        <v>42941</v>
      </c>
      <c r="F2621" s="136">
        <v>42941</v>
      </c>
      <c r="G2621" s="25">
        <f t="shared" si="136"/>
        <v>33</v>
      </c>
      <c r="H2621" s="373">
        <v>6901.06</v>
      </c>
      <c r="I2621" s="121">
        <f t="shared" si="137"/>
        <v>227734.98</v>
      </c>
      <c r="J2621" s="16"/>
    </row>
    <row r="2622" spans="1:10">
      <c r="A2622" s="23">
        <f t="shared" si="138"/>
        <v>2578</v>
      </c>
      <c r="B2622" s="226"/>
      <c r="C2622" s="226"/>
      <c r="D2622" s="136">
        <v>42908</v>
      </c>
      <c r="E2622" s="136">
        <v>42941</v>
      </c>
      <c r="F2622" s="136">
        <v>42941</v>
      </c>
      <c r="G2622" s="25">
        <f t="shared" ref="G2622:G2673" si="139">F2622-D2622</f>
        <v>33</v>
      </c>
      <c r="H2622" s="373">
        <v>6953.41</v>
      </c>
      <c r="I2622" s="121">
        <f t="shared" ref="I2622:I2673" si="140">ROUND(G2622*H2622,2)</f>
        <v>229462.53</v>
      </c>
      <c r="J2622" s="16"/>
    </row>
    <row r="2623" spans="1:10">
      <c r="A2623" s="23">
        <f t="shared" ref="A2623:A2674" si="141">A2622+1</f>
        <v>2579</v>
      </c>
      <c r="B2623" s="226"/>
      <c r="C2623" s="226"/>
      <c r="D2623" s="136">
        <v>42908</v>
      </c>
      <c r="E2623" s="136">
        <v>42941</v>
      </c>
      <c r="F2623" s="136">
        <v>42941</v>
      </c>
      <c r="G2623" s="25">
        <f t="shared" si="139"/>
        <v>33</v>
      </c>
      <c r="H2623" s="373">
        <v>6489.19</v>
      </c>
      <c r="I2623" s="121">
        <f t="shared" si="140"/>
        <v>214143.27</v>
      </c>
      <c r="J2623" s="16"/>
    </row>
    <row r="2624" spans="1:10">
      <c r="A2624" s="23">
        <f t="shared" si="141"/>
        <v>2580</v>
      </c>
      <c r="B2624" s="226"/>
      <c r="C2624" s="226"/>
      <c r="D2624" s="136">
        <v>42908</v>
      </c>
      <c r="E2624" s="136">
        <v>42941</v>
      </c>
      <c r="F2624" s="136">
        <v>42941</v>
      </c>
      <c r="G2624" s="25">
        <f t="shared" si="139"/>
        <v>33</v>
      </c>
      <c r="H2624" s="373">
        <v>7362.21</v>
      </c>
      <c r="I2624" s="121">
        <f t="shared" si="140"/>
        <v>242952.93</v>
      </c>
      <c r="J2624" s="16"/>
    </row>
    <row r="2625" spans="1:10">
      <c r="A2625" s="23">
        <f t="shared" si="141"/>
        <v>2581</v>
      </c>
      <c r="B2625" s="226"/>
      <c r="C2625" s="226"/>
      <c r="D2625" s="136">
        <v>42908</v>
      </c>
      <c r="E2625" s="136">
        <v>42941</v>
      </c>
      <c r="F2625" s="136">
        <v>42941</v>
      </c>
      <c r="G2625" s="25">
        <f t="shared" si="139"/>
        <v>33</v>
      </c>
      <c r="H2625" s="373">
        <v>7874.22</v>
      </c>
      <c r="I2625" s="121">
        <f t="shared" si="140"/>
        <v>259849.26</v>
      </c>
      <c r="J2625" s="16"/>
    </row>
    <row r="2626" spans="1:10">
      <c r="A2626" s="23">
        <f t="shared" si="141"/>
        <v>2582</v>
      </c>
      <c r="B2626" s="226"/>
      <c r="C2626" s="226"/>
      <c r="D2626" s="136">
        <v>42908</v>
      </c>
      <c r="E2626" s="136">
        <v>42941</v>
      </c>
      <c r="F2626" s="136">
        <v>42941</v>
      </c>
      <c r="G2626" s="25">
        <f t="shared" si="139"/>
        <v>33</v>
      </c>
      <c r="H2626" s="373">
        <v>7944.08</v>
      </c>
      <c r="I2626" s="121">
        <f t="shared" si="140"/>
        <v>262154.64</v>
      </c>
      <c r="J2626" s="16"/>
    </row>
    <row r="2627" spans="1:10">
      <c r="A2627" s="23">
        <f t="shared" si="141"/>
        <v>2583</v>
      </c>
      <c r="B2627" s="226"/>
      <c r="C2627" s="226"/>
      <c r="D2627" s="136">
        <v>42908</v>
      </c>
      <c r="E2627" s="136">
        <v>42941</v>
      </c>
      <c r="F2627" s="136">
        <v>42941</v>
      </c>
      <c r="G2627" s="25">
        <f t="shared" si="139"/>
        <v>33</v>
      </c>
      <c r="H2627" s="373">
        <v>8123.72</v>
      </c>
      <c r="I2627" s="121">
        <f t="shared" si="140"/>
        <v>268082.76</v>
      </c>
      <c r="J2627" s="16"/>
    </row>
    <row r="2628" spans="1:10">
      <c r="A2628" s="23">
        <f t="shared" si="141"/>
        <v>2584</v>
      </c>
      <c r="B2628" s="226"/>
      <c r="C2628" s="226"/>
      <c r="D2628" s="136">
        <v>42908</v>
      </c>
      <c r="E2628" s="136">
        <v>42941</v>
      </c>
      <c r="F2628" s="136">
        <v>42941</v>
      </c>
      <c r="G2628" s="25">
        <f t="shared" si="139"/>
        <v>33</v>
      </c>
      <c r="H2628" s="373">
        <v>7924.12</v>
      </c>
      <c r="I2628" s="121">
        <f t="shared" si="140"/>
        <v>261495.96</v>
      </c>
      <c r="J2628" s="16"/>
    </row>
    <row r="2629" spans="1:10">
      <c r="A2629" s="23">
        <f t="shared" si="141"/>
        <v>2585</v>
      </c>
      <c r="B2629" s="226"/>
      <c r="C2629" s="226"/>
      <c r="D2629" s="136">
        <v>42908</v>
      </c>
      <c r="E2629" s="136">
        <v>42941</v>
      </c>
      <c r="F2629" s="136">
        <v>42941</v>
      </c>
      <c r="G2629" s="25">
        <f t="shared" si="139"/>
        <v>33</v>
      </c>
      <c r="H2629" s="373">
        <v>7993.98</v>
      </c>
      <c r="I2629" s="121">
        <f t="shared" si="140"/>
        <v>263801.34000000003</v>
      </c>
      <c r="J2629" s="16"/>
    </row>
    <row r="2630" spans="1:10">
      <c r="A2630" s="23">
        <f t="shared" si="141"/>
        <v>2586</v>
      </c>
      <c r="B2630" s="226"/>
      <c r="C2630" s="226"/>
      <c r="D2630" s="136">
        <v>42909</v>
      </c>
      <c r="E2630" s="136">
        <v>42941</v>
      </c>
      <c r="F2630" s="136">
        <v>42941</v>
      </c>
      <c r="G2630" s="25">
        <f t="shared" si="139"/>
        <v>32</v>
      </c>
      <c r="H2630" s="373">
        <v>6724.78</v>
      </c>
      <c r="I2630" s="121">
        <f t="shared" si="140"/>
        <v>215192.95999999999</v>
      </c>
      <c r="J2630" s="16"/>
    </row>
    <row r="2631" spans="1:10">
      <c r="A2631" s="23">
        <f t="shared" si="141"/>
        <v>2587</v>
      </c>
      <c r="B2631" s="226"/>
      <c r="C2631" s="226"/>
      <c r="D2631" s="136">
        <v>42909</v>
      </c>
      <c r="E2631" s="136">
        <v>42941</v>
      </c>
      <c r="F2631" s="136">
        <v>42941</v>
      </c>
      <c r="G2631" s="25">
        <f t="shared" si="139"/>
        <v>32</v>
      </c>
      <c r="H2631" s="373">
        <v>6823.35</v>
      </c>
      <c r="I2631" s="121">
        <f t="shared" si="140"/>
        <v>218347.2</v>
      </c>
      <c r="J2631" s="16"/>
    </row>
    <row r="2632" spans="1:10">
      <c r="A2632" s="23">
        <f t="shared" si="141"/>
        <v>2588</v>
      </c>
      <c r="B2632" s="226"/>
      <c r="C2632" s="226"/>
      <c r="D2632" s="136">
        <v>42909</v>
      </c>
      <c r="E2632" s="136">
        <v>42941</v>
      </c>
      <c r="F2632" s="136">
        <v>42941</v>
      </c>
      <c r="G2632" s="25">
        <f t="shared" si="139"/>
        <v>32</v>
      </c>
      <c r="H2632" s="373">
        <v>6740.32</v>
      </c>
      <c r="I2632" s="121">
        <f t="shared" si="140"/>
        <v>215690.23999999999</v>
      </c>
      <c r="J2632" s="16"/>
    </row>
    <row r="2633" spans="1:10">
      <c r="A2633" s="23">
        <f t="shared" si="141"/>
        <v>2589</v>
      </c>
      <c r="B2633" s="226"/>
      <c r="C2633" s="226"/>
      <c r="D2633" s="136">
        <v>42909</v>
      </c>
      <c r="E2633" s="136">
        <v>42941</v>
      </c>
      <c r="F2633" s="136">
        <v>42941</v>
      </c>
      <c r="G2633" s="25">
        <f t="shared" si="139"/>
        <v>32</v>
      </c>
      <c r="H2633" s="373">
        <v>6887.56</v>
      </c>
      <c r="I2633" s="121">
        <f t="shared" si="140"/>
        <v>220401.92000000001</v>
      </c>
      <c r="J2633" s="16"/>
    </row>
    <row r="2634" spans="1:10">
      <c r="A2634" s="23">
        <f t="shared" si="141"/>
        <v>2590</v>
      </c>
      <c r="B2634" s="226"/>
      <c r="C2634" s="226"/>
      <c r="D2634" s="136">
        <v>42909</v>
      </c>
      <c r="E2634" s="136">
        <v>42941</v>
      </c>
      <c r="F2634" s="136">
        <v>42941</v>
      </c>
      <c r="G2634" s="25">
        <f t="shared" si="139"/>
        <v>32</v>
      </c>
      <c r="H2634" s="373">
        <v>6867.52</v>
      </c>
      <c r="I2634" s="121">
        <f t="shared" si="140"/>
        <v>219760.64000000001</v>
      </c>
      <c r="J2634" s="16"/>
    </row>
    <row r="2635" spans="1:10">
      <c r="A2635" s="23">
        <f t="shared" si="141"/>
        <v>2591</v>
      </c>
      <c r="B2635" s="226"/>
      <c r="C2635" s="226"/>
      <c r="D2635" s="136">
        <v>42909</v>
      </c>
      <c r="E2635" s="136">
        <v>42941</v>
      </c>
      <c r="F2635" s="136">
        <v>42941</v>
      </c>
      <c r="G2635" s="25">
        <f t="shared" si="139"/>
        <v>32</v>
      </c>
      <c r="H2635" s="373">
        <v>7934.1</v>
      </c>
      <c r="I2635" s="121">
        <f t="shared" si="140"/>
        <v>253891.20000000001</v>
      </c>
      <c r="J2635" s="16"/>
    </row>
    <row r="2636" spans="1:10">
      <c r="A2636" s="23">
        <f t="shared" si="141"/>
        <v>2592</v>
      </c>
      <c r="B2636" s="226"/>
      <c r="C2636" s="226"/>
      <c r="D2636" s="136">
        <v>42909</v>
      </c>
      <c r="E2636" s="136">
        <v>42941</v>
      </c>
      <c r="F2636" s="136">
        <v>42941</v>
      </c>
      <c r="G2636" s="25">
        <f t="shared" si="139"/>
        <v>32</v>
      </c>
      <c r="H2636" s="373">
        <v>7944.08</v>
      </c>
      <c r="I2636" s="121">
        <f t="shared" si="140"/>
        <v>254210.56</v>
      </c>
      <c r="J2636" s="16"/>
    </row>
    <row r="2637" spans="1:10">
      <c r="A2637" s="23">
        <f t="shared" si="141"/>
        <v>2593</v>
      </c>
      <c r="B2637" s="226"/>
      <c r="C2637" s="226"/>
      <c r="D2637" s="136">
        <v>42909</v>
      </c>
      <c r="E2637" s="136">
        <v>42941</v>
      </c>
      <c r="F2637" s="136">
        <v>42941</v>
      </c>
      <c r="G2637" s="25">
        <f t="shared" si="139"/>
        <v>32</v>
      </c>
      <c r="H2637" s="373">
        <v>7844.28</v>
      </c>
      <c r="I2637" s="121">
        <f t="shared" si="140"/>
        <v>251016.95999999999</v>
      </c>
      <c r="J2637" s="16"/>
    </row>
    <row r="2638" spans="1:10">
      <c r="A2638" s="23">
        <f t="shared" si="141"/>
        <v>2594</v>
      </c>
      <c r="B2638" s="226"/>
      <c r="C2638" s="226"/>
      <c r="D2638" s="136">
        <v>42909</v>
      </c>
      <c r="E2638" s="136">
        <v>42941</v>
      </c>
      <c r="F2638" s="136">
        <v>42941</v>
      </c>
      <c r="G2638" s="25">
        <f t="shared" si="139"/>
        <v>32</v>
      </c>
      <c r="H2638" s="373">
        <v>7844.28</v>
      </c>
      <c r="I2638" s="121">
        <f t="shared" si="140"/>
        <v>251016.95999999999</v>
      </c>
      <c r="J2638" s="16"/>
    </row>
    <row r="2639" spans="1:10">
      <c r="A2639" s="23">
        <f t="shared" si="141"/>
        <v>2595</v>
      </c>
      <c r="B2639" s="226"/>
      <c r="C2639" s="226"/>
      <c r="D2639" s="136">
        <v>42909</v>
      </c>
      <c r="E2639" s="136">
        <v>42941</v>
      </c>
      <c r="F2639" s="136">
        <v>42941</v>
      </c>
      <c r="G2639" s="25">
        <f t="shared" si="139"/>
        <v>32</v>
      </c>
      <c r="H2639" s="373">
        <v>8083.8</v>
      </c>
      <c r="I2639" s="121">
        <f t="shared" si="140"/>
        <v>258681.60000000001</v>
      </c>
      <c r="J2639" s="16"/>
    </row>
    <row r="2640" spans="1:10">
      <c r="A2640" s="23">
        <f t="shared" si="141"/>
        <v>2596</v>
      </c>
      <c r="B2640" s="226"/>
      <c r="C2640" s="226"/>
      <c r="D2640" s="136">
        <v>42910</v>
      </c>
      <c r="E2640" s="136">
        <v>42941</v>
      </c>
      <c r="F2640" s="136">
        <v>42941</v>
      </c>
      <c r="G2640" s="25">
        <f t="shared" si="139"/>
        <v>31</v>
      </c>
      <c r="H2640" s="373">
        <v>6748.91</v>
      </c>
      <c r="I2640" s="121">
        <f t="shared" si="140"/>
        <v>209216.21</v>
      </c>
      <c r="J2640" s="16"/>
    </row>
    <row r="2641" spans="1:10">
      <c r="A2641" s="23">
        <f t="shared" si="141"/>
        <v>2597</v>
      </c>
      <c r="B2641" s="226"/>
      <c r="C2641" s="226"/>
      <c r="D2641" s="136">
        <v>42910</v>
      </c>
      <c r="E2641" s="136">
        <v>42941</v>
      </c>
      <c r="F2641" s="136">
        <v>42941</v>
      </c>
      <c r="G2641" s="25">
        <f t="shared" si="139"/>
        <v>31</v>
      </c>
      <c r="H2641" s="373">
        <v>6742.37</v>
      </c>
      <c r="I2641" s="121">
        <f t="shared" si="140"/>
        <v>209013.47</v>
      </c>
      <c r="J2641" s="16"/>
    </row>
    <row r="2642" spans="1:10">
      <c r="A2642" s="23">
        <f t="shared" si="141"/>
        <v>2598</v>
      </c>
      <c r="B2642" s="226"/>
      <c r="C2642" s="226"/>
      <c r="D2642" s="136">
        <v>42910</v>
      </c>
      <c r="E2642" s="136">
        <v>42941</v>
      </c>
      <c r="F2642" s="136">
        <v>42941</v>
      </c>
      <c r="G2642" s="25">
        <f t="shared" si="139"/>
        <v>31</v>
      </c>
      <c r="H2642" s="373">
        <v>6702.28</v>
      </c>
      <c r="I2642" s="121">
        <f t="shared" si="140"/>
        <v>207770.68</v>
      </c>
      <c r="J2642" s="16"/>
    </row>
    <row r="2643" spans="1:10">
      <c r="A2643" s="23">
        <f t="shared" si="141"/>
        <v>2599</v>
      </c>
      <c r="B2643" s="226"/>
      <c r="C2643" s="226"/>
      <c r="D2643" s="136">
        <v>42912</v>
      </c>
      <c r="E2643" s="136">
        <v>42941</v>
      </c>
      <c r="F2643" s="136">
        <v>42941</v>
      </c>
      <c r="G2643" s="25">
        <f t="shared" si="139"/>
        <v>29</v>
      </c>
      <c r="H2643" s="373">
        <v>6904.33</v>
      </c>
      <c r="I2643" s="121">
        <f t="shared" si="140"/>
        <v>200225.57</v>
      </c>
      <c r="J2643" s="16"/>
    </row>
    <row r="2644" spans="1:10">
      <c r="A2644" s="23">
        <f t="shared" si="141"/>
        <v>2600</v>
      </c>
      <c r="B2644" s="226"/>
      <c r="C2644" s="226"/>
      <c r="D2644" s="136">
        <v>42912</v>
      </c>
      <c r="E2644" s="136">
        <v>42941</v>
      </c>
      <c r="F2644" s="136">
        <v>42941</v>
      </c>
      <c r="G2644" s="25">
        <f t="shared" si="139"/>
        <v>29</v>
      </c>
      <c r="H2644" s="373">
        <v>6854.43</v>
      </c>
      <c r="I2644" s="121">
        <f t="shared" si="140"/>
        <v>198778.47</v>
      </c>
      <c r="J2644" s="16"/>
    </row>
    <row r="2645" spans="1:10">
      <c r="A2645" s="23">
        <f t="shared" si="141"/>
        <v>2601</v>
      </c>
      <c r="B2645" s="226"/>
      <c r="C2645" s="226"/>
      <c r="D2645" s="136">
        <v>42912</v>
      </c>
      <c r="E2645" s="136">
        <v>42941</v>
      </c>
      <c r="F2645" s="136">
        <v>42941</v>
      </c>
      <c r="G2645" s="25">
        <f t="shared" si="139"/>
        <v>29</v>
      </c>
      <c r="H2645" s="373">
        <v>6999.22</v>
      </c>
      <c r="I2645" s="121">
        <f t="shared" si="140"/>
        <v>202977.38</v>
      </c>
      <c r="J2645" s="16"/>
    </row>
    <row r="2646" spans="1:10">
      <c r="A2646" s="23">
        <f t="shared" si="141"/>
        <v>2602</v>
      </c>
      <c r="B2646" s="226"/>
      <c r="C2646" s="226"/>
      <c r="D2646" s="136">
        <v>42912</v>
      </c>
      <c r="E2646" s="136">
        <v>42941</v>
      </c>
      <c r="F2646" s="136">
        <v>42941</v>
      </c>
      <c r="G2646" s="25">
        <f t="shared" si="139"/>
        <v>29</v>
      </c>
      <c r="H2646" s="373">
        <v>6970.59</v>
      </c>
      <c r="I2646" s="121">
        <f t="shared" si="140"/>
        <v>202147.11</v>
      </c>
      <c r="J2646" s="16"/>
    </row>
    <row r="2647" spans="1:10">
      <c r="A2647" s="23">
        <f t="shared" si="141"/>
        <v>2603</v>
      </c>
      <c r="B2647" s="226"/>
      <c r="C2647" s="226"/>
      <c r="D2647" s="136">
        <v>42912</v>
      </c>
      <c r="E2647" s="136">
        <v>42941</v>
      </c>
      <c r="F2647" s="136">
        <v>42941</v>
      </c>
      <c r="G2647" s="25">
        <f t="shared" si="139"/>
        <v>29</v>
      </c>
      <c r="H2647" s="373">
        <v>6780.4</v>
      </c>
      <c r="I2647" s="121">
        <f t="shared" si="140"/>
        <v>196631.6</v>
      </c>
      <c r="J2647" s="16"/>
    </row>
    <row r="2648" spans="1:10">
      <c r="A2648" s="23">
        <f t="shared" si="141"/>
        <v>2604</v>
      </c>
      <c r="B2648" s="226"/>
      <c r="C2648" s="226"/>
      <c r="D2648" s="136">
        <v>42913</v>
      </c>
      <c r="E2648" s="136">
        <v>42941</v>
      </c>
      <c r="F2648" s="136">
        <v>42941</v>
      </c>
      <c r="G2648" s="25">
        <f t="shared" si="139"/>
        <v>28</v>
      </c>
      <c r="H2648" s="373">
        <v>6336.91</v>
      </c>
      <c r="I2648" s="121">
        <f t="shared" si="140"/>
        <v>177433.48</v>
      </c>
      <c r="J2648" s="16"/>
    </row>
    <row r="2649" spans="1:10">
      <c r="A2649" s="23">
        <f t="shared" si="141"/>
        <v>2605</v>
      </c>
      <c r="B2649" s="226"/>
      <c r="C2649" s="226"/>
      <c r="D2649" s="136">
        <v>42913</v>
      </c>
      <c r="E2649" s="136">
        <v>42941</v>
      </c>
      <c r="F2649" s="136">
        <v>42941</v>
      </c>
      <c r="G2649" s="25">
        <f t="shared" si="139"/>
        <v>28</v>
      </c>
      <c r="H2649" s="373">
        <v>6329.37</v>
      </c>
      <c r="I2649" s="121">
        <f t="shared" si="140"/>
        <v>177222.36</v>
      </c>
      <c r="J2649" s="16"/>
    </row>
    <row r="2650" spans="1:10">
      <c r="A2650" s="23">
        <f t="shared" si="141"/>
        <v>2606</v>
      </c>
      <c r="B2650" s="226"/>
      <c r="C2650" s="226"/>
      <c r="D2650" s="136">
        <v>42913</v>
      </c>
      <c r="E2650" s="136">
        <v>42941</v>
      </c>
      <c r="F2650" s="136">
        <v>42941</v>
      </c>
      <c r="G2650" s="25">
        <f t="shared" si="139"/>
        <v>28</v>
      </c>
      <c r="H2650" s="373">
        <v>4442.3100000000004</v>
      </c>
      <c r="I2650" s="121">
        <f t="shared" si="140"/>
        <v>124384.68</v>
      </c>
      <c r="J2650" s="16"/>
    </row>
    <row r="2651" spans="1:10">
      <c r="A2651" s="23">
        <f t="shared" si="141"/>
        <v>2607</v>
      </c>
      <c r="B2651" s="226"/>
      <c r="C2651" s="226"/>
      <c r="D2651" s="136">
        <v>42913</v>
      </c>
      <c r="E2651" s="136">
        <v>42941</v>
      </c>
      <c r="F2651" s="136">
        <v>42941</v>
      </c>
      <c r="G2651" s="25">
        <f t="shared" si="139"/>
        <v>28</v>
      </c>
      <c r="H2651" s="373">
        <v>6560.69</v>
      </c>
      <c r="I2651" s="121">
        <f t="shared" si="140"/>
        <v>183699.32</v>
      </c>
      <c r="J2651" s="16"/>
    </row>
    <row r="2652" spans="1:10">
      <c r="A2652" s="23">
        <f t="shared" si="141"/>
        <v>2608</v>
      </c>
      <c r="B2652" s="226"/>
      <c r="C2652" s="226"/>
      <c r="D2652" s="136">
        <v>42913</v>
      </c>
      <c r="E2652" s="136">
        <v>42941</v>
      </c>
      <c r="F2652" s="136">
        <v>42941</v>
      </c>
      <c r="G2652" s="25">
        <f t="shared" si="139"/>
        <v>28</v>
      </c>
      <c r="H2652" s="373">
        <v>6882.24</v>
      </c>
      <c r="I2652" s="121">
        <f t="shared" si="140"/>
        <v>192702.72</v>
      </c>
      <c r="J2652" s="16"/>
    </row>
    <row r="2653" spans="1:10">
      <c r="A2653" s="23">
        <f t="shared" si="141"/>
        <v>2609</v>
      </c>
      <c r="B2653" s="226"/>
      <c r="C2653" s="226"/>
      <c r="D2653" s="136">
        <v>42913</v>
      </c>
      <c r="E2653" s="136">
        <v>42941</v>
      </c>
      <c r="F2653" s="136">
        <v>42941</v>
      </c>
      <c r="G2653" s="25">
        <f t="shared" si="139"/>
        <v>28</v>
      </c>
      <c r="H2653" s="373">
        <v>6809.85</v>
      </c>
      <c r="I2653" s="121">
        <f t="shared" si="140"/>
        <v>190675.8</v>
      </c>
      <c r="J2653" s="16"/>
    </row>
    <row r="2654" spans="1:10">
      <c r="A2654" s="23">
        <f t="shared" si="141"/>
        <v>2610</v>
      </c>
      <c r="B2654" s="226"/>
      <c r="C2654" s="226"/>
      <c r="D2654" s="136">
        <v>42913</v>
      </c>
      <c r="E2654" s="136">
        <v>42941</v>
      </c>
      <c r="F2654" s="136">
        <v>42941</v>
      </c>
      <c r="G2654" s="25">
        <f t="shared" si="139"/>
        <v>28</v>
      </c>
      <c r="H2654" s="373">
        <v>6560.69</v>
      </c>
      <c r="I2654" s="121">
        <f t="shared" si="140"/>
        <v>183699.32</v>
      </c>
      <c r="J2654" s="16"/>
    </row>
    <row r="2655" spans="1:10">
      <c r="A2655" s="23">
        <f t="shared" si="141"/>
        <v>2611</v>
      </c>
      <c r="B2655" s="226"/>
      <c r="C2655" s="226"/>
      <c r="D2655" s="136">
        <v>42913</v>
      </c>
      <c r="E2655" s="136">
        <v>42941</v>
      </c>
      <c r="F2655" s="136">
        <v>42941</v>
      </c>
      <c r="G2655" s="25">
        <f t="shared" si="139"/>
        <v>28</v>
      </c>
      <c r="H2655" s="373">
        <v>6971.81</v>
      </c>
      <c r="I2655" s="121">
        <f t="shared" si="140"/>
        <v>195210.68</v>
      </c>
      <c r="J2655" s="16"/>
    </row>
    <row r="2656" spans="1:10">
      <c r="A2656" s="23">
        <f>A2655+1</f>
        <v>2612</v>
      </c>
      <c r="B2656" s="226"/>
      <c r="C2656" s="226"/>
      <c r="D2656" s="136">
        <v>42913</v>
      </c>
      <c r="E2656" s="136">
        <v>42941</v>
      </c>
      <c r="F2656" s="136">
        <v>42941</v>
      </c>
      <c r="G2656" s="25">
        <f t="shared" si="139"/>
        <v>28</v>
      </c>
      <c r="H2656" s="373">
        <v>6896.56</v>
      </c>
      <c r="I2656" s="121">
        <f t="shared" si="140"/>
        <v>193103.68</v>
      </c>
      <c r="J2656" s="16"/>
    </row>
    <row r="2657" spans="1:10">
      <c r="A2657" s="23">
        <f t="shared" si="141"/>
        <v>2613</v>
      </c>
      <c r="B2657" s="226"/>
      <c r="C2657" s="226"/>
      <c r="D2657" s="136">
        <v>42913</v>
      </c>
      <c r="E2657" s="136">
        <v>42941</v>
      </c>
      <c r="F2657" s="136">
        <v>42941</v>
      </c>
      <c r="G2657" s="25">
        <f t="shared" si="139"/>
        <v>28</v>
      </c>
      <c r="H2657" s="373">
        <v>6929.28</v>
      </c>
      <c r="I2657" s="121">
        <f t="shared" si="140"/>
        <v>194019.84</v>
      </c>
      <c r="J2657" s="16"/>
    </row>
    <row r="2658" spans="1:10">
      <c r="A2658" s="23">
        <f t="shared" si="141"/>
        <v>2614</v>
      </c>
      <c r="B2658" s="226"/>
      <c r="C2658" s="226"/>
      <c r="D2658" s="136">
        <v>42913</v>
      </c>
      <c r="E2658" s="136">
        <v>42941</v>
      </c>
      <c r="F2658" s="136">
        <v>42941</v>
      </c>
      <c r="G2658" s="25">
        <f t="shared" si="139"/>
        <v>28</v>
      </c>
      <c r="H2658" s="373">
        <v>6560.69</v>
      </c>
      <c r="I2658" s="121">
        <f t="shared" si="140"/>
        <v>183699.32</v>
      </c>
      <c r="J2658" s="16"/>
    </row>
    <row r="2659" spans="1:10">
      <c r="A2659" s="23">
        <f t="shared" si="141"/>
        <v>2615</v>
      </c>
      <c r="B2659" s="226"/>
      <c r="C2659" s="226"/>
      <c r="D2659" s="136">
        <v>42913</v>
      </c>
      <c r="E2659" s="136">
        <v>42941</v>
      </c>
      <c r="F2659" s="136">
        <v>42941</v>
      </c>
      <c r="G2659" s="25">
        <f t="shared" si="139"/>
        <v>28</v>
      </c>
      <c r="H2659" s="373">
        <v>7317.09</v>
      </c>
      <c r="I2659" s="121">
        <f t="shared" si="140"/>
        <v>204878.52</v>
      </c>
      <c r="J2659" s="16"/>
    </row>
    <row r="2660" spans="1:10">
      <c r="A2660" s="23">
        <f t="shared" si="141"/>
        <v>2616</v>
      </c>
      <c r="B2660" s="226"/>
      <c r="C2660" s="226"/>
      <c r="D2660" s="136">
        <v>42913</v>
      </c>
      <c r="E2660" s="136">
        <v>42941</v>
      </c>
      <c r="F2660" s="136">
        <v>42941</v>
      </c>
      <c r="G2660" s="25">
        <f t="shared" si="139"/>
        <v>28</v>
      </c>
      <c r="H2660" s="373">
        <v>6821.3</v>
      </c>
      <c r="I2660" s="121">
        <f t="shared" si="140"/>
        <v>190996.4</v>
      </c>
      <c r="J2660" s="16"/>
    </row>
    <row r="2661" spans="1:10">
      <c r="A2661" s="23">
        <f t="shared" si="141"/>
        <v>2617</v>
      </c>
      <c r="B2661" s="226"/>
      <c r="C2661" s="226"/>
      <c r="D2661" s="136">
        <v>42913</v>
      </c>
      <c r="E2661" s="136">
        <v>42941</v>
      </c>
      <c r="F2661" s="136">
        <v>42941</v>
      </c>
      <c r="G2661" s="25">
        <f t="shared" si="139"/>
        <v>28</v>
      </c>
      <c r="H2661" s="373">
        <v>6889.61</v>
      </c>
      <c r="I2661" s="121">
        <f t="shared" si="140"/>
        <v>192909.08</v>
      </c>
      <c r="J2661" s="16"/>
    </row>
    <row r="2662" spans="1:10">
      <c r="A2662" s="23">
        <f t="shared" si="141"/>
        <v>2618</v>
      </c>
      <c r="B2662" s="226"/>
      <c r="C2662" s="226"/>
      <c r="D2662" s="136">
        <v>42913</v>
      </c>
      <c r="E2662" s="136">
        <v>42941</v>
      </c>
      <c r="F2662" s="136">
        <v>42941</v>
      </c>
      <c r="G2662" s="25">
        <f t="shared" si="139"/>
        <v>28</v>
      </c>
      <c r="H2662" s="373">
        <v>6560.69</v>
      </c>
      <c r="I2662" s="121">
        <f t="shared" si="140"/>
        <v>183699.32</v>
      </c>
      <c r="J2662" s="16"/>
    </row>
    <row r="2663" spans="1:10">
      <c r="A2663" s="23">
        <f t="shared" si="141"/>
        <v>2619</v>
      </c>
      <c r="B2663" s="226"/>
      <c r="C2663" s="226"/>
      <c r="D2663" s="136">
        <v>42913</v>
      </c>
      <c r="E2663" s="136">
        <v>42941</v>
      </c>
      <c r="F2663" s="136">
        <v>42941</v>
      </c>
      <c r="G2663" s="25">
        <f t="shared" si="139"/>
        <v>28</v>
      </c>
      <c r="H2663" s="373">
        <v>6560.69</v>
      </c>
      <c r="I2663" s="121">
        <f t="shared" si="140"/>
        <v>183699.32</v>
      </c>
      <c r="J2663" s="16"/>
    </row>
    <row r="2664" spans="1:10">
      <c r="A2664" s="23">
        <f t="shared" si="141"/>
        <v>2620</v>
      </c>
      <c r="B2664" s="226"/>
      <c r="C2664" s="226"/>
      <c r="D2664" s="136">
        <v>42913</v>
      </c>
      <c r="E2664" s="136">
        <v>42941</v>
      </c>
      <c r="F2664" s="136">
        <v>42941</v>
      </c>
      <c r="G2664" s="25">
        <f t="shared" si="139"/>
        <v>28</v>
      </c>
      <c r="H2664" s="373">
        <v>6984.08</v>
      </c>
      <c r="I2664" s="121">
        <f t="shared" si="140"/>
        <v>195554.24</v>
      </c>
      <c r="J2664" s="16"/>
    </row>
    <row r="2665" spans="1:10">
      <c r="A2665" s="23">
        <f t="shared" si="141"/>
        <v>2621</v>
      </c>
      <c r="B2665" s="226"/>
      <c r="C2665" s="226"/>
      <c r="D2665" s="136">
        <v>42913</v>
      </c>
      <c r="E2665" s="136">
        <v>42941</v>
      </c>
      <c r="F2665" s="136">
        <v>42941</v>
      </c>
      <c r="G2665" s="25">
        <f t="shared" si="139"/>
        <v>28</v>
      </c>
      <c r="H2665" s="373">
        <v>6896.97</v>
      </c>
      <c r="I2665" s="121">
        <f t="shared" si="140"/>
        <v>193115.16</v>
      </c>
      <c r="J2665" s="16"/>
    </row>
    <row r="2666" spans="1:10">
      <c r="A2666" s="23">
        <f t="shared" si="141"/>
        <v>2622</v>
      </c>
      <c r="B2666" s="226"/>
      <c r="C2666" s="226"/>
      <c r="D2666" s="136">
        <v>42913</v>
      </c>
      <c r="E2666" s="136">
        <v>42941</v>
      </c>
      <c r="F2666" s="136">
        <v>42941</v>
      </c>
      <c r="G2666" s="25">
        <f t="shared" si="139"/>
        <v>28</v>
      </c>
      <c r="H2666" s="373">
        <v>6784.9</v>
      </c>
      <c r="I2666" s="121">
        <f t="shared" si="140"/>
        <v>189977.2</v>
      </c>
      <c r="J2666" s="16"/>
    </row>
    <row r="2667" spans="1:10">
      <c r="A2667" s="23">
        <f t="shared" si="141"/>
        <v>2623</v>
      </c>
      <c r="B2667" s="226"/>
      <c r="C2667" s="226"/>
      <c r="D2667" s="136">
        <v>42913</v>
      </c>
      <c r="E2667" s="136">
        <v>42941</v>
      </c>
      <c r="F2667" s="136">
        <v>42941</v>
      </c>
      <c r="G2667" s="25">
        <f t="shared" si="139"/>
        <v>28</v>
      </c>
      <c r="H2667" s="373">
        <v>6855.25</v>
      </c>
      <c r="I2667" s="121">
        <f t="shared" si="140"/>
        <v>191947</v>
      </c>
      <c r="J2667" s="16"/>
    </row>
    <row r="2668" spans="1:10">
      <c r="A2668" s="23">
        <f t="shared" si="141"/>
        <v>2624</v>
      </c>
      <c r="B2668" s="226"/>
      <c r="C2668" s="226"/>
      <c r="D2668" s="136">
        <v>42913</v>
      </c>
      <c r="E2668" s="136">
        <v>42941</v>
      </c>
      <c r="F2668" s="136">
        <v>42941</v>
      </c>
      <c r="G2668" s="25">
        <f t="shared" si="139"/>
        <v>28</v>
      </c>
      <c r="H2668" s="373">
        <v>6560.69</v>
      </c>
      <c r="I2668" s="121">
        <f t="shared" si="140"/>
        <v>183699.32</v>
      </c>
      <c r="J2668" s="16"/>
    </row>
    <row r="2669" spans="1:10">
      <c r="A2669" s="23">
        <f t="shared" si="141"/>
        <v>2625</v>
      </c>
      <c r="B2669" s="226"/>
      <c r="C2669" s="226"/>
      <c r="D2669" s="136">
        <v>42913</v>
      </c>
      <c r="E2669" s="136">
        <v>42941</v>
      </c>
      <c r="F2669" s="136">
        <v>42941</v>
      </c>
      <c r="G2669" s="25">
        <f t="shared" si="139"/>
        <v>28</v>
      </c>
      <c r="H2669" s="373">
        <v>7399.7</v>
      </c>
      <c r="I2669" s="121">
        <f t="shared" si="140"/>
        <v>207191.6</v>
      </c>
      <c r="J2669" s="16"/>
    </row>
    <row r="2670" spans="1:10">
      <c r="A2670" s="23">
        <f t="shared" si="141"/>
        <v>2626</v>
      </c>
      <c r="B2670" s="226"/>
      <c r="C2670" s="226"/>
      <c r="D2670" s="136">
        <v>42913</v>
      </c>
      <c r="E2670" s="136">
        <v>42941</v>
      </c>
      <c r="F2670" s="136">
        <v>42941</v>
      </c>
      <c r="G2670" s="25">
        <f t="shared" si="139"/>
        <v>28</v>
      </c>
      <c r="H2670" s="373">
        <v>7944.08</v>
      </c>
      <c r="I2670" s="121">
        <f t="shared" si="140"/>
        <v>222434.24</v>
      </c>
      <c r="J2670" s="16"/>
    </row>
    <row r="2671" spans="1:10">
      <c r="A2671" s="23">
        <f t="shared" si="141"/>
        <v>2627</v>
      </c>
      <c r="B2671" s="226"/>
      <c r="C2671" s="226"/>
      <c r="D2671" s="136">
        <v>42913</v>
      </c>
      <c r="E2671" s="136">
        <v>42941</v>
      </c>
      <c r="F2671" s="136">
        <v>42941</v>
      </c>
      <c r="G2671" s="25">
        <f t="shared" si="139"/>
        <v>28</v>
      </c>
      <c r="H2671" s="373">
        <v>7964.04</v>
      </c>
      <c r="I2671" s="121">
        <f t="shared" si="140"/>
        <v>222993.12</v>
      </c>
      <c r="J2671" s="16"/>
    </row>
    <row r="2672" spans="1:10">
      <c r="A2672" s="23">
        <f t="shared" si="141"/>
        <v>2628</v>
      </c>
      <c r="B2672" s="226"/>
      <c r="C2672" s="226"/>
      <c r="D2672" s="136">
        <v>42913</v>
      </c>
      <c r="E2672" s="136">
        <v>42941</v>
      </c>
      <c r="F2672" s="136">
        <v>42941</v>
      </c>
      <c r="G2672" s="25">
        <f t="shared" si="139"/>
        <v>28</v>
      </c>
      <c r="H2672" s="373">
        <v>8043.88</v>
      </c>
      <c r="I2672" s="121">
        <f t="shared" si="140"/>
        <v>225228.64</v>
      </c>
      <c r="J2672" s="16"/>
    </row>
    <row r="2673" spans="1:10">
      <c r="A2673" s="23">
        <f t="shared" si="141"/>
        <v>2629</v>
      </c>
      <c r="B2673" s="226"/>
      <c r="C2673" s="226"/>
      <c r="D2673" s="136">
        <v>42914</v>
      </c>
      <c r="E2673" s="136">
        <v>42941</v>
      </c>
      <c r="F2673" s="136">
        <v>42941</v>
      </c>
      <c r="G2673" s="25">
        <f t="shared" si="139"/>
        <v>27</v>
      </c>
      <c r="H2673" s="373">
        <v>7334.6</v>
      </c>
      <c r="I2673" s="121">
        <f t="shared" si="140"/>
        <v>198034.2</v>
      </c>
      <c r="J2673" s="16"/>
    </row>
    <row r="2674" spans="1:10">
      <c r="A2674" s="23">
        <f t="shared" si="141"/>
        <v>2630</v>
      </c>
      <c r="B2674" s="226"/>
      <c r="C2674" s="226"/>
      <c r="D2674" s="136">
        <v>42914</v>
      </c>
      <c r="E2674" s="136">
        <v>42941</v>
      </c>
      <c r="F2674" s="136">
        <v>42941</v>
      </c>
      <c r="G2674" s="25">
        <f t="shared" ref="G2674:G2737" si="142">F2674-D2674</f>
        <v>27</v>
      </c>
      <c r="H2674" s="373">
        <v>7206.17</v>
      </c>
      <c r="I2674" s="121">
        <f t="shared" ref="I2674:I2737" si="143">ROUND(G2674*H2674,2)</f>
        <v>194566.59</v>
      </c>
      <c r="J2674" s="16"/>
    </row>
    <row r="2675" spans="1:10">
      <c r="A2675" s="23">
        <f t="shared" ref="A2675:A2738" si="144">A2674+1</f>
        <v>2631</v>
      </c>
      <c r="B2675" s="226"/>
      <c r="C2675" s="226"/>
      <c r="D2675" s="136">
        <v>42915</v>
      </c>
      <c r="E2675" s="136">
        <v>42941</v>
      </c>
      <c r="F2675" s="136">
        <v>42941</v>
      </c>
      <c r="G2675" s="25">
        <f t="shared" si="142"/>
        <v>26</v>
      </c>
      <c r="H2675" s="373">
        <v>6866.7</v>
      </c>
      <c r="I2675" s="121">
        <f t="shared" si="143"/>
        <v>178534.2</v>
      </c>
      <c r="J2675" s="16"/>
    </row>
    <row r="2676" spans="1:10">
      <c r="A2676" s="23">
        <f t="shared" si="144"/>
        <v>2632</v>
      </c>
      <c r="B2676" s="226"/>
      <c r="C2676" s="226"/>
      <c r="D2676" s="136">
        <v>42915</v>
      </c>
      <c r="E2676" s="136">
        <v>42941</v>
      </c>
      <c r="F2676" s="136">
        <v>42941</v>
      </c>
      <c r="G2676" s="25">
        <f t="shared" si="142"/>
        <v>26</v>
      </c>
      <c r="H2676" s="373">
        <v>6891.65</v>
      </c>
      <c r="I2676" s="121">
        <f t="shared" si="143"/>
        <v>179182.9</v>
      </c>
      <c r="J2676" s="16"/>
    </row>
    <row r="2677" spans="1:10">
      <c r="A2677" s="23">
        <f t="shared" si="144"/>
        <v>2633</v>
      </c>
      <c r="B2677" s="226"/>
      <c r="C2677" s="226"/>
      <c r="D2677" s="136">
        <v>42915</v>
      </c>
      <c r="E2677" s="136">
        <v>42941</v>
      </c>
      <c r="F2677" s="136">
        <v>42941</v>
      </c>
      <c r="G2677" s="25">
        <f t="shared" si="142"/>
        <v>26</v>
      </c>
      <c r="H2677" s="373">
        <v>6748.5</v>
      </c>
      <c r="I2677" s="121">
        <f t="shared" si="143"/>
        <v>175461</v>
      </c>
      <c r="J2677" s="16"/>
    </row>
    <row r="2678" spans="1:10">
      <c r="A2678" s="23">
        <f t="shared" si="144"/>
        <v>2634</v>
      </c>
      <c r="B2678" s="226"/>
      <c r="C2678" s="226"/>
      <c r="D2678" s="136">
        <v>42915</v>
      </c>
      <c r="E2678" s="136">
        <v>42941</v>
      </c>
      <c r="F2678" s="136">
        <v>42941</v>
      </c>
      <c r="G2678" s="25">
        <f t="shared" si="142"/>
        <v>26</v>
      </c>
      <c r="H2678" s="373">
        <v>7944.08</v>
      </c>
      <c r="I2678" s="121">
        <f t="shared" si="143"/>
        <v>206546.08</v>
      </c>
      <c r="J2678" s="16"/>
    </row>
    <row r="2679" spans="1:10">
      <c r="A2679" s="23">
        <f t="shared" si="144"/>
        <v>2635</v>
      </c>
      <c r="B2679" s="226"/>
      <c r="C2679" s="226"/>
      <c r="D2679" s="136">
        <v>42915</v>
      </c>
      <c r="E2679" s="136">
        <v>42941</v>
      </c>
      <c r="F2679" s="136">
        <v>42941</v>
      </c>
      <c r="G2679" s="25">
        <f t="shared" si="142"/>
        <v>26</v>
      </c>
      <c r="H2679" s="373">
        <v>8283.4</v>
      </c>
      <c r="I2679" s="121">
        <f t="shared" si="143"/>
        <v>215368.4</v>
      </c>
      <c r="J2679" s="16"/>
    </row>
    <row r="2680" spans="1:10">
      <c r="A2680" s="23">
        <f t="shared" si="144"/>
        <v>2636</v>
      </c>
      <c r="B2680" s="226"/>
      <c r="C2680" s="226"/>
      <c r="D2680" s="136">
        <v>42916</v>
      </c>
      <c r="E2680" s="136">
        <v>42941</v>
      </c>
      <c r="F2680" s="136">
        <v>42941</v>
      </c>
      <c r="G2680" s="25">
        <f t="shared" si="142"/>
        <v>25</v>
      </c>
      <c r="H2680" s="373">
        <v>5025</v>
      </c>
      <c r="I2680" s="121">
        <f t="shared" si="143"/>
        <v>125625</v>
      </c>
      <c r="J2680" s="16"/>
    </row>
    <row r="2681" spans="1:10">
      <c r="A2681" s="23">
        <f t="shared" si="144"/>
        <v>2637</v>
      </c>
      <c r="B2681" s="226"/>
      <c r="C2681" s="226"/>
      <c r="D2681" s="136">
        <v>42918</v>
      </c>
      <c r="E2681" s="136">
        <v>42941</v>
      </c>
      <c r="F2681" s="136">
        <v>42941</v>
      </c>
      <c r="G2681" s="25">
        <f t="shared" si="142"/>
        <v>23</v>
      </c>
      <c r="H2681" s="373">
        <v>6506.58</v>
      </c>
      <c r="I2681" s="121">
        <f t="shared" si="143"/>
        <v>149651.34</v>
      </c>
      <c r="J2681" s="16"/>
    </row>
    <row r="2682" spans="1:10">
      <c r="A2682" s="23">
        <f t="shared" si="144"/>
        <v>2638</v>
      </c>
      <c r="B2682" s="226"/>
      <c r="C2682" s="226"/>
      <c r="D2682" s="136">
        <v>42918</v>
      </c>
      <c r="E2682" s="136">
        <v>42941</v>
      </c>
      <c r="F2682" s="136">
        <v>42941</v>
      </c>
      <c r="G2682" s="25">
        <f t="shared" si="142"/>
        <v>23</v>
      </c>
      <c r="H2682" s="373">
        <v>6571.17</v>
      </c>
      <c r="I2682" s="121">
        <f t="shared" si="143"/>
        <v>151136.91</v>
      </c>
      <c r="J2682" s="16"/>
    </row>
    <row r="2683" spans="1:10">
      <c r="A2683" s="23">
        <f t="shared" si="144"/>
        <v>2639</v>
      </c>
      <c r="B2683" s="226"/>
      <c r="C2683" s="226"/>
      <c r="D2683" s="136">
        <v>42918</v>
      </c>
      <c r="E2683" s="136">
        <v>42941</v>
      </c>
      <c r="F2683" s="136">
        <v>42941</v>
      </c>
      <c r="G2683" s="25">
        <f t="shared" si="142"/>
        <v>23</v>
      </c>
      <c r="H2683" s="373">
        <v>6784.59</v>
      </c>
      <c r="I2683" s="121">
        <f t="shared" si="143"/>
        <v>156045.57</v>
      </c>
      <c r="J2683" s="16"/>
    </row>
    <row r="2684" spans="1:10">
      <c r="A2684" s="23">
        <f t="shared" si="144"/>
        <v>2640</v>
      </c>
      <c r="B2684" s="226"/>
      <c r="C2684" s="226"/>
      <c r="D2684" s="136">
        <v>42918</v>
      </c>
      <c r="E2684" s="136">
        <v>42941</v>
      </c>
      <c r="F2684" s="136">
        <v>42941</v>
      </c>
      <c r="G2684" s="25">
        <f t="shared" si="142"/>
        <v>23</v>
      </c>
      <c r="H2684" s="373">
        <v>5279.22</v>
      </c>
      <c r="I2684" s="121">
        <f t="shared" si="143"/>
        <v>121422.06</v>
      </c>
      <c r="J2684" s="16"/>
    </row>
    <row r="2685" spans="1:10">
      <c r="A2685" s="23">
        <f t="shared" si="144"/>
        <v>2641</v>
      </c>
      <c r="B2685" s="226"/>
      <c r="C2685" s="226"/>
      <c r="D2685" s="136">
        <v>42921</v>
      </c>
      <c r="E2685" s="136">
        <v>42941</v>
      </c>
      <c r="F2685" s="136">
        <v>42941</v>
      </c>
      <c r="G2685" s="25">
        <f t="shared" si="142"/>
        <v>20</v>
      </c>
      <c r="H2685" s="373">
        <v>6319.22</v>
      </c>
      <c r="I2685" s="121">
        <f t="shared" si="143"/>
        <v>126384.4</v>
      </c>
      <c r="J2685" s="16"/>
    </row>
    <row r="2686" spans="1:10">
      <c r="A2686" s="23">
        <f t="shared" si="144"/>
        <v>2642</v>
      </c>
      <c r="B2686" s="226"/>
      <c r="C2686" s="226"/>
      <c r="D2686" s="136">
        <v>42921</v>
      </c>
      <c r="E2686" s="136">
        <v>42941</v>
      </c>
      <c r="F2686" s="136">
        <v>42941</v>
      </c>
      <c r="G2686" s="25">
        <f t="shared" si="142"/>
        <v>20</v>
      </c>
      <c r="H2686" s="373">
        <v>6809.27</v>
      </c>
      <c r="I2686" s="121">
        <f t="shared" si="143"/>
        <v>136185.4</v>
      </c>
      <c r="J2686" s="16"/>
    </row>
    <row r="2687" spans="1:10">
      <c r="A2687" s="23">
        <f t="shared" si="144"/>
        <v>2643</v>
      </c>
      <c r="B2687" s="226"/>
      <c r="C2687" s="226"/>
      <c r="D2687" s="136">
        <v>42921</v>
      </c>
      <c r="E2687" s="136">
        <v>42941</v>
      </c>
      <c r="F2687" s="136">
        <v>42941</v>
      </c>
      <c r="G2687" s="25">
        <f t="shared" si="142"/>
        <v>20</v>
      </c>
      <c r="H2687" s="373">
        <v>6327.72</v>
      </c>
      <c r="I2687" s="121">
        <f t="shared" si="143"/>
        <v>126554.4</v>
      </c>
      <c r="J2687" s="16"/>
    </row>
    <row r="2688" spans="1:10">
      <c r="A2688" s="23">
        <f t="shared" si="144"/>
        <v>2644</v>
      </c>
      <c r="B2688" s="226"/>
      <c r="C2688" s="226"/>
      <c r="D2688" s="136">
        <v>42921</v>
      </c>
      <c r="E2688" s="136">
        <v>42941</v>
      </c>
      <c r="F2688" s="136">
        <v>42941</v>
      </c>
      <c r="G2688" s="25">
        <f t="shared" si="142"/>
        <v>20</v>
      </c>
      <c r="H2688" s="373">
        <v>6763.1</v>
      </c>
      <c r="I2688" s="121">
        <f t="shared" si="143"/>
        <v>135262</v>
      </c>
      <c r="J2688" s="16"/>
    </row>
    <row r="2689" spans="1:10">
      <c r="A2689" s="23">
        <f t="shared" si="144"/>
        <v>2645</v>
      </c>
      <c r="B2689" s="226"/>
      <c r="C2689" s="226"/>
      <c r="D2689" s="136">
        <v>42921</v>
      </c>
      <c r="E2689" s="136">
        <v>42941</v>
      </c>
      <c r="F2689" s="136">
        <v>42941</v>
      </c>
      <c r="G2689" s="25">
        <f t="shared" si="142"/>
        <v>20</v>
      </c>
      <c r="H2689" s="373">
        <v>6666.71</v>
      </c>
      <c r="I2689" s="121">
        <f t="shared" si="143"/>
        <v>133334.20000000001</v>
      </c>
      <c r="J2689" s="16"/>
    </row>
    <row r="2690" spans="1:10">
      <c r="A2690" s="23">
        <f t="shared" si="144"/>
        <v>2646</v>
      </c>
      <c r="B2690" s="226"/>
      <c r="C2690" s="226"/>
      <c r="D2690" s="136">
        <v>42921</v>
      </c>
      <c r="E2690" s="136">
        <v>42941</v>
      </c>
      <c r="F2690" s="136">
        <v>42941</v>
      </c>
      <c r="G2690" s="25">
        <f t="shared" si="142"/>
        <v>20</v>
      </c>
      <c r="H2690" s="373">
        <v>7337.21</v>
      </c>
      <c r="I2690" s="121">
        <f t="shared" si="143"/>
        <v>146744.20000000001</v>
      </c>
      <c r="J2690" s="16"/>
    </row>
    <row r="2691" spans="1:10">
      <c r="A2691" s="23">
        <f t="shared" si="144"/>
        <v>2647</v>
      </c>
      <c r="B2691" s="226"/>
      <c r="C2691" s="226"/>
      <c r="D2691" s="136">
        <v>42922</v>
      </c>
      <c r="E2691" s="136">
        <v>42941</v>
      </c>
      <c r="F2691" s="136">
        <v>42941</v>
      </c>
      <c r="G2691" s="25">
        <f t="shared" si="142"/>
        <v>19</v>
      </c>
      <c r="H2691" s="373">
        <v>7283.07</v>
      </c>
      <c r="I2691" s="121">
        <f t="shared" si="143"/>
        <v>138378.32999999999</v>
      </c>
      <c r="J2691" s="16"/>
    </row>
    <row r="2692" spans="1:10">
      <c r="A2692" s="23">
        <f t="shared" si="144"/>
        <v>2648</v>
      </c>
      <c r="B2692" s="226"/>
      <c r="C2692" s="226"/>
      <c r="D2692" s="136">
        <v>42922</v>
      </c>
      <c r="E2692" s="136">
        <v>42941</v>
      </c>
      <c r="F2692" s="136">
        <v>42941</v>
      </c>
      <c r="G2692" s="25">
        <f t="shared" si="142"/>
        <v>19</v>
      </c>
      <c r="H2692" s="373">
        <v>7283.07</v>
      </c>
      <c r="I2692" s="121">
        <f t="shared" si="143"/>
        <v>138378.32999999999</v>
      </c>
      <c r="J2692" s="16"/>
    </row>
    <row r="2693" spans="1:10">
      <c r="A2693" s="23">
        <f t="shared" si="144"/>
        <v>2649</v>
      </c>
      <c r="B2693" s="226"/>
      <c r="C2693" s="226"/>
      <c r="D2693" s="136">
        <v>42922</v>
      </c>
      <c r="E2693" s="136">
        <v>42941</v>
      </c>
      <c r="F2693" s="136">
        <v>42941</v>
      </c>
      <c r="G2693" s="25">
        <f t="shared" si="142"/>
        <v>19</v>
      </c>
      <c r="H2693" s="373">
        <v>7283.07</v>
      </c>
      <c r="I2693" s="121">
        <f t="shared" si="143"/>
        <v>138378.32999999999</v>
      </c>
      <c r="J2693" s="16"/>
    </row>
    <row r="2694" spans="1:10">
      <c r="A2694" s="23">
        <f t="shared" si="144"/>
        <v>2650</v>
      </c>
      <c r="B2694" s="226"/>
      <c r="C2694" s="226"/>
      <c r="D2694" s="136">
        <v>42922</v>
      </c>
      <c r="E2694" s="136">
        <v>42941</v>
      </c>
      <c r="F2694" s="136">
        <v>42941</v>
      </c>
      <c r="G2694" s="25">
        <f t="shared" si="142"/>
        <v>19</v>
      </c>
      <c r="H2694" s="373">
        <v>6595.1</v>
      </c>
      <c r="I2694" s="121">
        <f t="shared" si="143"/>
        <v>125306.9</v>
      </c>
      <c r="J2694" s="16"/>
    </row>
    <row r="2695" spans="1:10">
      <c r="A2695" s="23">
        <f t="shared" si="144"/>
        <v>2651</v>
      </c>
      <c r="B2695" s="226"/>
      <c r="C2695" s="226"/>
      <c r="D2695" s="136">
        <v>42922</v>
      </c>
      <c r="E2695" s="136">
        <v>42941</v>
      </c>
      <c r="F2695" s="136">
        <v>42941</v>
      </c>
      <c r="G2695" s="25">
        <f t="shared" si="142"/>
        <v>19</v>
      </c>
      <c r="H2695" s="373">
        <v>7109.98</v>
      </c>
      <c r="I2695" s="121">
        <f t="shared" si="143"/>
        <v>135089.62</v>
      </c>
      <c r="J2695" s="16"/>
    </row>
    <row r="2696" spans="1:10">
      <c r="A2696" s="23">
        <f t="shared" si="144"/>
        <v>2652</v>
      </c>
      <c r="B2696" s="226"/>
      <c r="C2696" s="226"/>
      <c r="D2696" s="136">
        <v>42922</v>
      </c>
      <c r="E2696" s="136">
        <v>42941</v>
      </c>
      <c r="F2696" s="136">
        <v>42941</v>
      </c>
      <c r="G2696" s="25">
        <f t="shared" si="142"/>
        <v>19</v>
      </c>
      <c r="H2696" s="373">
        <v>7283.07</v>
      </c>
      <c r="I2696" s="121">
        <f t="shared" si="143"/>
        <v>138378.32999999999</v>
      </c>
      <c r="J2696" s="16"/>
    </row>
    <row r="2697" spans="1:10">
      <c r="A2697" s="23">
        <f t="shared" si="144"/>
        <v>2653</v>
      </c>
      <c r="B2697" s="226"/>
      <c r="C2697" s="226"/>
      <c r="D2697" s="136">
        <v>42922</v>
      </c>
      <c r="E2697" s="136">
        <v>42941</v>
      </c>
      <c r="F2697" s="136">
        <v>42941</v>
      </c>
      <c r="G2697" s="25">
        <f t="shared" si="142"/>
        <v>19</v>
      </c>
      <c r="H2697" s="373">
        <v>7047.41</v>
      </c>
      <c r="I2697" s="121">
        <f t="shared" si="143"/>
        <v>133900.79</v>
      </c>
      <c r="J2697" s="16"/>
    </row>
    <row r="2698" spans="1:10">
      <c r="A2698" s="23">
        <f t="shared" si="144"/>
        <v>2654</v>
      </c>
      <c r="B2698" s="226"/>
      <c r="C2698" s="226"/>
      <c r="D2698" s="136">
        <v>42922</v>
      </c>
      <c r="E2698" s="136">
        <v>42941</v>
      </c>
      <c r="F2698" s="136">
        <v>42941</v>
      </c>
      <c r="G2698" s="25">
        <f t="shared" si="142"/>
        <v>19</v>
      </c>
      <c r="H2698" s="373">
        <v>7283.07</v>
      </c>
      <c r="I2698" s="121">
        <f t="shared" si="143"/>
        <v>138378.32999999999</v>
      </c>
      <c r="J2698" s="16"/>
    </row>
    <row r="2699" spans="1:10">
      <c r="A2699" s="23">
        <f t="shared" si="144"/>
        <v>2655</v>
      </c>
      <c r="B2699" s="226"/>
      <c r="C2699" s="226"/>
      <c r="D2699" s="136">
        <v>42922</v>
      </c>
      <c r="E2699" s="136">
        <v>42941</v>
      </c>
      <c r="F2699" s="136">
        <v>42941</v>
      </c>
      <c r="G2699" s="25">
        <f t="shared" si="142"/>
        <v>19</v>
      </c>
      <c r="H2699" s="373">
        <v>6970.58</v>
      </c>
      <c r="I2699" s="121">
        <f t="shared" si="143"/>
        <v>132441.01999999999</v>
      </c>
      <c r="J2699" s="16"/>
    </row>
    <row r="2700" spans="1:10">
      <c r="A2700" s="23">
        <f t="shared" si="144"/>
        <v>2656</v>
      </c>
      <c r="B2700" s="226"/>
      <c r="C2700" s="226"/>
      <c r="D2700" s="136">
        <v>42922</v>
      </c>
      <c r="E2700" s="136">
        <v>42941</v>
      </c>
      <c r="F2700" s="136">
        <v>42941</v>
      </c>
      <c r="G2700" s="25">
        <f t="shared" si="142"/>
        <v>19</v>
      </c>
      <c r="H2700" s="373">
        <v>7283.07</v>
      </c>
      <c r="I2700" s="121">
        <f t="shared" si="143"/>
        <v>138378.32999999999</v>
      </c>
      <c r="J2700" s="16"/>
    </row>
    <row r="2701" spans="1:10">
      <c r="A2701" s="23">
        <f t="shared" si="144"/>
        <v>2657</v>
      </c>
      <c r="B2701" s="226"/>
      <c r="C2701" s="226"/>
      <c r="D2701" s="136">
        <v>42922</v>
      </c>
      <c r="E2701" s="136">
        <v>42941</v>
      </c>
      <c r="F2701" s="136">
        <v>42941</v>
      </c>
      <c r="G2701" s="25">
        <f t="shared" si="142"/>
        <v>19</v>
      </c>
      <c r="H2701" s="373">
        <v>7283.07</v>
      </c>
      <c r="I2701" s="121">
        <f t="shared" si="143"/>
        <v>138378.32999999999</v>
      </c>
      <c r="J2701" s="16"/>
    </row>
    <row r="2702" spans="1:10">
      <c r="A2702" s="23">
        <f t="shared" si="144"/>
        <v>2658</v>
      </c>
      <c r="B2702" s="226"/>
      <c r="C2702" s="226"/>
      <c r="D2702" s="136">
        <v>42922</v>
      </c>
      <c r="E2702" s="136">
        <v>42941</v>
      </c>
      <c r="F2702" s="136">
        <v>42941</v>
      </c>
      <c r="G2702" s="25">
        <f t="shared" si="142"/>
        <v>19</v>
      </c>
      <c r="H2702" s="373">
        <v>7357.23</v>
      </c>
      <c r="I2702" s="121">
        <f t="shared" si="143"/>
        <v>139787.37</v>
      </c>
      <c r="J2702" s="16"/>
    </row>
    <row r="2703" spans="1:10">
      <c r="A2703" s="23">
        <f t="shared" si="144"/>
        <v>2659</v>
      </c>
      <c r="B2703" s="226"/>
      <c r="C2703" s="226"/>
      <c r="D2703" s="136">
        <v>42922</v>
      </c>
      <c r="E2703" s="136">
        <v>42941</v>
      </c>
      <c r="F2703" s="136">
        <v>42941</v>
      </c>
      <c r="G2703" s="25">
        <f t="shared" si="142"/>
        <v>19</v>
      </c>
      <c r="H2703" s="373">
        <v>7279.59</v>
      </c>
      <c r="I2703" s="121">
        <f t="shared" si="143"/>
        <v>138312.21</v>
      </c>
      <c r="J2703" s="16"/>
    </row>
    <row r="2704" spans="1:10">
      <c r="A2704" s="23">
        <f t="shared" si="144"/>
        <v>2660</v>
      </c>
      <c r="B2704" s="226"/>
      <c r="C2704" s="226"/>
      <c r="D2704" s="136">
        <v>42923</v>
      </c>
      <c r="E2704" s="136">
        <v>42941</v>
      </c>
      <c r="F2704" s="136">
        <v>42941</v>
      </c>
      <c r="G2704" s="25">
        <f t="shared" si="142"/>
        <v>18</v>
      </c>
      <c r="H2704" s="373">
        <v>7947.16</v>
      </c>
      <c r="I2704" s="121">
        <f t="shared" si="143"/>
        <v>143048.88</v>
      </c>
      <c r="J2704" s="16"/>
    </row>
    <row r="2705" spans="1:10">
      <c r="A2705" s="23">
        <f t="shared" si="144"/>
        <v>2661</v>
      </c>
      <c r="B2705" s="226" t="s">
        <v>285</v>
      </c>
      <c r="C2705" s="226" t="s">
        <v>488</v>
      </c>
      <c r="D2705" s="136">
        <v>42909</v>
      </c>
      <c r="E2705" s="136">
        <v>42972</v>
      </c>
      <c r="F2705" s="136">
        <v>42972</v>
      </c>
      <c r="G2705" s="25">
        <f t="shared" si="142"/>
        <v>63</v>
      </c>
      <c r="H2705" s="373">
        <v>6759.87</v>
      </c>
      <c r="I2705" s="121">
        <f t="shared" si="143"/>
        <v>425871.81</v>
      </c>
      <c r="J2705" s="16"/>
    </row>
    <row r="2706" spans="1:10">
      <c r="A2706" s="23">
        <f t="shared" si="144"/>
        <v>2662</v>
      </c>
      <c r="B2706" s="226"/>
      <c r="C2706" s="226"/>
      <c r="D2706" s="136">
        <v>42913</v>
      </c>
      <c r="E2706" s="136">
        <v>42972</v>
      </c>
      <c r="F2706" s="136">
        <v>42972</v>
      </c>
      <c r="G2706" s="25">
        <f t="shared" si="142"/>
        <v>59</v>
      </c>
      <c r="H2706" s="373">
        <v>6338.11</v>
      </c>
      <c r="I2706" s="121">
        <f t="shared" si="143"/>
        <v>373948.49</v>
      </c>
      <c r="J2706" s="16"/>
    </row>
    <row r="2707" spans="1:10">
      <c r="A2707" s="23">
        <f t="shared" si="144"/>
        <v>2663</v>
      </c>
      <c r="B2707" s="226"/>
      <c r="C2707" s="226"/>
      <c r="D2707" s="136">
        <v>42913</v>
      </c>
      <c r="E2707" s="136">
        <v>42972</v>
      </c>
      <c r="F2707" s="136">
        <v>42972</v>
      </c>
      <c r="G2707" s="25">
        <f t="shared" si="142"/>
        <v>59</v>
      </c>
      <c r="H2707" s="373">
        <v>6323.02</v>
      </c>
      <c r="I2707" s="121">
        <f t="shared" si="143"/>
        <v>373058.18</v>
      </c>
      <c r="J2707" s="16"/>
    </row>
    <row r="2708" spans="1:10">
      <c r="A2708" s="23">
        <f t="shared" si="144"/>
        <v>2664</v>
      </c>
      <c r="B2708" s="226"/>
      <c r="C2708" s="226"/>
      <c r="D2708" s="136">
        <v>42913</v>
      </c>
      <c r="E2708" s="136">
        <v>42972</v>
      </c>
      <c r="F2708" s="136">
        <v>42972</v>
      </c>
      <c r="G2708" s="25">
        <f t="shared" si="142"/>
        <v>59</v>
      </c>
      <c r="H2708" s="373">
        <v>5738.55</v>
      </c>
      <c r="I2708" s="121">
        <f t="shared" si="143"/>
        <v>338574.45</v>
      </c>
      <c r="J2708" s="16"/>
    </row>
    <row r="2709" spans="1:10">
      <c r="A2709" s="23">
        <f t="shared" si="144"/>
        <v>2665</v>
      </c>
      <c r="B2709" s="226"/>
      <c r="C2709" s="226"/>
      <c r="D2709" s="136">
        <v>42913</v>
      </c>
      <c r="E2709" s="136">
        <v>42972</v>
      </c>
      <c r="F2709" s="136">
        <v>42972</v>
      </c>
      <c r="G2709" s="25">
        <f t="shared" si="142"/>
        <v>59</v>
      </c>
      <c r="H2709" s="373">
        <v>5363.35</v>
      </c>
      <c r="I2709" s="121">
        <f t="shared" si="143"/>
        <v>316437.65000000002</v>
      </c>
      <c r="J2709" s="16"/>
    </row>
    <row r="2710" spans="1:10">
      <c r="A2710" s="23">
        <f t="shared" si="144"/>
        <v>2666</v>
      </c>
      <c r="B2710" s="226"/>
      <c r="C2710" s="226"/>
      <c r="D2710" s="136">
        <v>42913</v>
      </c>
      <c r="E2710" s="136">
        <v>42972</v>
      </c>
      <c r="F2710" s="136">
        <v>42972</v>
      </c>
      <c r="G2710" s="25">
        <f t="shared" si="142"/>
        <v>59</v>
      </c>
      <c r="H2710" s="373">
        <v>6858.52</v>
      </c>
      <c r="I2710" s="121">
        <f t="shared" si="143"/>
        <v>404652.68</v>
      </c>
      <c r="J2710" s="16"/>
    </row>
    <row r="2711" spans="1:10">
      <c r="A2711" s="23">
        <f t="shared" si="144"/>
        <v>2667</v>
      </c>
      <c r="B2711" s="226"/>
      <c r="C2711" s="226"/>
      <c r="D2711" s="136">
        <v>42913</v>
      </c>
      <c r="E2711" s="136">
        <v>42972</v>
      </c>
      <c r="F2711" s="136">
        <v>42972</v>
      </c>
      <c r="G2711" s="25">
        <f t="shared" si="142"/>
        <v>59</v>
      </c>
      <c r="H2711" s="373">
        <v>8063.84</v>
      </c>
      <c r="I2711" s="121">
        <f t="shared" si="143"/>
        <v>475766.56</v>
      </c>
      <c r="J2711" s="16"/>
    </row>
    <row r="2712" spans="1:10">
      <c r="A2712" s="23">
        <f t="shared" si="144"/>
        <v>2668</v>
      </c>
      <c r="B2712" s="226"/>
      <c r="C2712" s="226"/>
      <c r="D2712" s="136">
        <v>42913</v>
      </c>
      <c r="E2712" s="136">
        <v>42972</v>
      </c>
      <c r="F2712" s="136">
        <v>42972</v>
      </c>
      <c r="G2712" s="25">
        <f t="shared" si="142"/>
        <v>59</v>
      </c>
      <c r="H2712" s="373">
        <v>7824.32</v>
      </c>
      <c r="I2712" s="121">
        <f t="shared" si="143"/>
        <v>461634.88</v>
      </c>
      <c r="J2712" s="16"/>
    </row>
    <row r="2713" spans="1:10">
      <c r="A2713" s="23">
        <f t="shared" si="144"/>
        <v>2669</v>
      </c>
      <c r="B2713" s="226"/>
      <c r="C2713" s="226"/>
      <c r="D2713" s="136">
        <v>42913</v>
      </c>
      <c r="E2713" s="136">
        <v>42972</v>
      </c>
      <c r="F2713" s="136">
        <v>42972</v>
      </c>
      <c r="G2713" s="25">
        <f t="shared" si="142"/>
        <v>59</v>
      </c>
      <c r="H2713" s="373">
        <v>8053.86</v>
      </c>
      <c r="I2713" s="121">
        <f t="shared" si="143"/>
        <v>475177.74</v>
      </c>
      <c r="J2713" s="16"/>
    </row>
    <row r="2714" spans="1:10">
      <c r="A2714" s="23">
        <f t="shared" si="144"/>
        <v>2670</v>
      </c>
      <c r="B2714" s="226"/>
      <c r="C2714" s="226"/>
      <c r="D2714" s="136">
        <v>42913</v>
      </c>
      <c r="E2714" s="136">
        <v>42972</v>
      </c>
      <c r="F2714" s="136">
        <v>42972</v>
      </c>
      <c r="G2714" s="25">
        <f t="shared" si="142"/>
        <v>59</v>
      </c>
      <c r="H2714" s="373">
        <v>7964.04</v>
      </c>
      <c r="I2714" s="121">
        <f t="shared" si="143"/>
        <v>469878.36</v>
      </c>
      <c r="J2714" s="16"/>
    </row>
    <row r="2715" spans="1:10">
      <c r="A2715" s="23">
        <f t="shared" si="144"/>
        <v>2671</v>
      </c>
      <c r="B2715" s="226"/>
      <c r="C2715" s="226"/>
      <c r="D2715" s="136">
        <v>42914</v>
      </c>
      <c r="E2715" s="136">
        <v>42972</v>
      </c>
      <c r="F2715" s="136">
        <v>42972</v>
      </c>
      <c r="G2715" s="25">
        <f t="shared" si="142"/>
        <v>58</v>
      </c>
      <c r="H2715" s="373">
        <v>6275.38</v>
      </c>
      <c r="I2715" s="121">
        <f t="shared" si="143"/>
        <v>363972.04</v>
      </c>
      <c r="J2715" s="16"/>
    </row>
    <row r="2716" spans="1:10">
      <c r="A2716" s="23">
        <f t="shared" si="144"/>
        <v>2672</v>
      </c>
      <c r="B2716" s="226"/>
      <c r="C2716" s="226"/>
      <c r="D2716" s="136">
        <v>42914</v>
      </c>
      <c r="E2716" s="136">
        <v>42972</v>
      </c>
      <c r="F2716" s="136">
        <v>42972</v>
      </c>
      <c r="G2716" s="25">
        <f t="shared" si="142"/>
        <v>58</v>
      </c>
      <c r="H2716" s="373">
        <v>6392.1</v>
      </c>
      <c r="I2716" s="121">
        <f t="shared" si="143"/>
        <v>370741.8</v>
      </c>
      <c r="J2716" s="16"/>
    </row>
    <row r="2717" spans="1:10">
      <c r="A2717" s="23">
        <f t="shared" si="144"/>
        <v>2673</v>
      </c>
      <c r="B2717" s="226"/>
      <c r="C2717" s="226"/>
      <c r="D2717" s="136">
        <v>42914</v>
      </c>
      <c r="E2717" s="136">
        <v>42972</v>
      </c>
      <c r="F2717" s="136">
        <v>42972</v>
      </c>
      <c r="G2717" s="25">
        <f t="shared" si="142"/>
        <v>58</v>
      </c>
      <c r="H2717" s="373">
        <v>6404.01</v>
      </c>
      <c r="I2717" s="121">
        <f t="shared" si="143"/>
        <v>371432.58</v>
      </c>
      <c r="J2717" s="16"/>
    </row>
    <row r="2718" spans="1:10">
      <c r="A2718" s="23">
        <f t="shared" si="144"/>
        <v>2674</v>
      </c>
      <c r="B2718" s="226"/>
      <c r="C2718" s="226"/>
      <c r="D2718" s="136">
        <v>42914</v>
      </c>
      <c r="E2718" s="136">
        <v>42972</v>
      </c>
      <c r="F2718" s="136">
        <v>42972</v>
      </c>
      <c r="G2718" s="25">
        <f t="shared" si="142"/>
        <v>58</v>
      </c>
      <c r="H2718" s="373">
        <v>6372.64</v>
      </c>
      <c r="I2718" s="121">
        <f t="shared" si="143"/>
        <v>369613.12</v>
      </c>
      <c r="J2718" s="16"/>
    </row>
    <row r="2719" spans="1:10">
      <c r="A2719" s="23">
        <f t="shared" si="144"/>
        <v>2675</v>
      </c>
      <c r="B2719" s="226"/>
      <c r="C2719" s="226"/>
      <c r="D2719" s="136">
        <v>42914</v>
      </c>
      <c r="E2719" s="136">
        <v>42972</v>
      </c>
      <c r="F2719" s="136">
        <v>42972</v>
      </c>
      <c r="G2719" s="25">
        <f t="shared" si="142"/>
        <v>58</v>
      </c>
      <c r="H2719" s="373">
        <v>6838.89</v>
      </c>
      <c r="I2719" s="121">
        <f t="shared" si="143"/>
        <v>396655.62</v>
      </c>
      <c r="J2719" s="16"/>
    </row>
    <row r="2720" spans="1:10">
      <c r="A2720" s="23">
        <f t="shared" si="144"/>
        <v>2676</v>
      </c>
      <c r="B2720" s="226"/>
      <c r="C2720" s="226"/>
      <c r="D2720" s="136">
        <v>42914</v>
      </c>
      <c r="E2720" s="136">
        <v>42972</v>
      </c>
      <c r="F2720" s="136">
        <v>42972</v>
      </c>
      <c r="G2720" s="25">
        <f t="shared" si="142"/>
        <v>58</v>
      </c>
      <c r="H2720" s="373">
        <v>7283.88</v>
      </c>
      <c r="I2720" s="121">
        <f t="shared" si="143"/>
        <v>422465.04</v>
      </c>
      <c r="J2720" s="16"/>
    </row>
    <row r="2721" spans="1:10">
      <c r="A2721" s="23">
        <f t="shared" si="144"/>
        <v>2677</v>
      </c>
      <c r="B2721" s="226"/>
      <c r="C2721" s="226"/>
      <c r="D2721" s="136">
        <v>42914</v>
      </c>
      <c r="E2721" s="136">
        <v>42972</v>
      </c>
      <c r="F2721" s="136">
        <v>42972</v>
      </c>
      <c r="G2721" s="25">
        <f t="shared" si="142"/>
        <v>58</v>
      </c>
      <c r="H2721" s="373">
        <v>6929.28</v>
      </c>
      <c r="I2721" s="121">
        <f t="shared" si="143"/>
        <v>401898.23999999999</v>
      </c>
      <c r="J2721" s="16"/>
    </row>
    <row r="2722" spans="1:10">
      <c r="A2722" s="23">
        <f t="shared" si="144"/>
        <v>2678</v>
      </c>
      <c r="B2722" s="226"/>
      <c r="C2722" s="226"/>
      <c r="D2722" s="136">
        <v>42914</v>
      </c>
      <c r="E2722" s="136">
        <v>42972</v>
      </c>
      <c r="F2722" s="136">
        <v>42972</v>
      </c>
      <c r="G2722" s="25">
        <f t="shared" si="142"/>
        <v>58</v>
      </c>
      <c r="H2722" s="373">
        <v>7179.59</v>
      </c>
      <c r="I2722" s="121">
        <f t="shared" si="143"/>
        <v>416416.22</v>
      </c>
      <c r="J2722" s="16"/>
    </row>
    <row r="2723" spans="1:10">
      <c r="A2723" s="23">
        <f t="shared" si="144"/>
        <v>2679</v>
      </c>
      <c r="B2723" s="226"/>
      <c r="C2723" s="226"/>
      <c r="D2723" s="136">
        <v>42914</v>
      </c>
      <c r="E2723" s="136">
        <v>42972</v>
      </c>
      <c r="F2723" s="136">
        <v>42972</v>
      </c>
      <c r="G2723" s="25">
        <f t="shared" si="142"/>
        <v>58</v>
      </c>
      <c r="H2723" s="373">
        <v>6894.92</v>
      </c>
      <c r="I2723" s="121">
        <f t="shared" si="143"/>
        <v>399905.36</v>
      </c>
      <c r="J2723" s="16"/>
    </row>
    <row r="2724" spans="1:10">
      <c r="A2724" s="23">
        <f t="shared" si="144"/>
        <v>2680</v>
      </c>
      <c r="B2724" s="226"/>
      <c r="C2724" s="226"/>
      <c r="D2724" s="136">
        <v>42914</v>
      </c>
      <c r="E2724" s="136">
        <v>42972</v>
      </c>
      <c r="F2724" s="136">
        <v>42972</v>
      </c>
      <c r="G2724" s="25">
        <f t="shared" si="142"/>
        <v>58</v>
      </c>
      <c r="H2724" s="373">
        <v>7326.54</v>
      </c>
      <c r="I2724" s="121">
        <f t="shared" si="143"/>
        <v>424939.32</v>
      </c>
      <c r="J2724" s="16"/>
    </row>
    <row r="2725" spans="1:10">
      <c r="A2725" s="23">
        <f t="shared" si="144"/>
        <v>2681</v>
      </c>
      <c r="B2725" s="226"/>
      <c r="C2725" s="226"/>
      <c r="D2725" s="136">
        <v>42914</v>
      </c>
      <c r="E2725" s="136">
        <v>42972</v>
      </c>
      <c r="F2725" s="136">
        <v>42972</v>
      </c>
      <c r="G2725" s="25">
        <f t="shared" si="142"/>
        <v>58</v>
      </c>
      <c r="H2725" s="373">
        <v>6827.85</v>
      </c>
      <c r="I2725" s="121">
        <f t="shared" si="143"/>
        <v>396015.3</v>
      </c>
      <c r="J2725" s="16"/>
    </row>
    <row r="2726" spans="1:10">
      <c r="A2726" s="23">
        <f t="shared" si="144"/>
        <v>2682</v>
      </c>
      <c r="B2726" s="226"/>
      <c r="C2726" s="226"/>
      <c r="D2726" s="136">
        <v>42914</v>
      </c>
      <c r="E2726" s="136">
        <v>42972</v>
      </c>
      <c r="F2726" s="136">
        <v>42972</v>
      </c>
      <c r="G2726" s="25">
        <f t="shared" si="142"/>
        <v>58</v>
      </c>
      <c r="H2726" s="373">
        <v>6736.33</v>
      </c>
      <c r="I2726" s="121">
        <f t="shared" si="143"/>
        <v>390707.14</v>
      </c>
      <c r="J2726" s="16"/>
    </row>
    <row r="2727" spans="1:10">
      <c r="A2727" s="23">
        <f t="shared" si="144"/>
        <v>2683</v>
      </c>
      <c r="B2727" s="226"/>
      <c r="C2727" s="226"/>
      <c r="D2727" s="136">
        <v>42915</v>
      </c>
      <c r="E2727" s="136">
        <v>42972</v>
      </c>
      <c r="F2727" s="136">
        <v>42972</v>
      </c>
      <c r="G2727" s="25">
        <f t="shared" si="142"/>
        <v>57</v>
      </c>
      <c r="H2727" s="373">
        <v>7306.27</v>
      </c>
      <c r="I2727" s="121">
        <f t="shared" si="143"/>
        <v>416457.39</v>
      </c>
      <c r="J2727" s="16"/>
    </row>
    <row r="2728" spans="1:10">
      <c r="A2728" s="23">
        <f t="shared" si="144"/>
        <v>2684</v>
      </c>
      <c r="B2728" s="226"/>
      <c r="C2728" s="226"/>
      <c r="D2728" s="136">
        <v>42915</v>
      </c>
      <c r="E2728" s="136">
        <v>42972</v>
      </c>
      <c r="F2728" s="136">
        <v>42972</v>
      </c>
      <c r="G2728" s="25">
        <f t="shared" si="142"/>
        <v>57</v>
      </c>
      <c r="H2728" s="373">
        <v>6816.29</v>
      </c>
      <c r="I2728" s="121">
        <f t="shared" si="143"/>
        <v>388528.53</v>
      </c>
      <c r="J2728" s="16"/>
    </row>
    <row r="2729" spans="1:10">
      <c r="A2729" s="23">
        <f t="shared" si="144"/>
        <v>2685</v>
      </c>
      <c r="B2729" s="226"/>
      <c r="C2729" s="226"/>
      <c r="D2729" s="136">
        <v>42915</v>
      </c>
      <c r="E2729" s="136">
        <v>42972</v>
      </c>
      <c r="F2729" s="136">
        <v>42972</v>
      </c>
      <c r="G2729" s="25">
        <f t="shared" si="142"/>
        <v>57</v>
      </c>
      <c r="H2729" s="373">
        <v>8023.92</v>
      </c>
      <c r="I2729" s="121">
        <f t="shared" si="143"/>
        <v>457363.44</v>
      </c>
      <c r="J2729" s="16"/>
    </row>
    <row r="2730" spans="1:10">
      <c r="A2730" s="23">
        <f t="shared" si="144"/>
        <v>2686</v>
      </c>
      <c r="B2730" s="226"/>
      <c r="C2730" s="226"/>
      <c r="D2730" s="136">
        <v>42915</v>
      </c>
      <c r="E2730" s="136">
        <v>42972</v>
      </c>
      <c r="F2730" s="136">
        <v>42972</v>
      </c>
      <c r="G2730" s="25">
        <f t="shared" si="142"/>
        <v>57</v>
      </c>
      <c r="H2730" s="373">
        <v>8023.92</v>
      </c>
      <c r="I2730" s="121">
        <f t="shared" si="143"/>
        <v>457363.44</v>
      </c>
      <c r="J2730" s="16"/>
    </row>
    <row r="2731" spans="1:10">
      <c r="A2731" s="23">
        <f t="shared" si="144"/>
        <v>2687</v>
      </c>
      <c r="B2731" s="226"/>
      <c r="C2731" s="226"/>
      <c r="D2731" s="136">
        <v>42915</v>
      </c>
      <c r="E2731" s="136">
        <v>42972</v>
      </c>
      <c r="F2731" s="136">
        <v>42972</v>
      </c>
      <c r="G2731" s="25">
        <f t="shared" si="142"/>
        <v>57</v>
      </c>
      <c r="H2731" s="373">
        <v>7904.16</v>
      </c>
      <c r="I2731" s="121">
        <f t="shared" si="143"/>
        <v>450537.12</v>
      </c>
      <c r="J2731" s="16"/>
    </row>
    <row r="2732" spans="1:10">
      <c r="A2732" s="23">
        <f t="shared" si="144"/>
        <v>2688</v>
      </c>
      <c r="B2732" s="226"/>
      <c r="C2732" s="226"/>
      <c r="D2732" s="136">
        <v>42915</v>
      </c>
      <c r="E2732" s="136">
        <v>42972</v>
      </c>
      <c r="F2732" s="136">
        <v>42972</v>
      </c>
      <c r="G2732" s="25">
        <f t="shared" si="142"/>
        <v>57</v>
      </c>
      <c r="H2732" s="373">
        <v>8033.9</v>
      </c>
      <c r="I2732" s="121">
        <f t="shared" si="143"/>
        <v>457932.3</v>
      </c>
      <c r="J2732" s="16"/>
    </row>
    <row r="2733" spans="1:10">
      <c r="A2733" s="23">
        <f t="shared" si="144"/>
        <v>2689</v>
      </c>
      <c r="B2733" s="226"/>
      <c r="C2733" s="226"/>
      <c r="D2733" s="136">
        <v>42915</v>
      </c>
      <c r="E2733" s="136">
        <v>42972</v>
      </c>
      <c r="F2733" s="136">
        <v>42972</v>
      </c>
      <c r="G2733" s="25">
        <f t="shared" si="142"/>
        <v>57</v>
      </c>
      <c r="H2733" s="373">
        <v>7984</v>
      </c>
      <c r="I2733" s="121">
        <f t="shared" si="143"/>
        <v>455088</v>
      </c>
      <c r="J2733" s="16"/>
    </row>
    <row r="2734" spans="1:10">
      <c r="A2734" s="23">
        <f t="shared" si="144"/>
        <v>2690</v>
      </c>
      <c r="B2734" s="226"/>
      <c r="C2734" s="226"/>
      <c r="D2734" s="136">
        <v>42916</v>
      </c>
      <c r="E2734" s="136">
        <v>42972</v>
      </c>
      <c r="F2734" s="136">
        <v>42972</v>
      </c>
      <c r="G2734" s="25">
        <f t="shared" si="142"/>
        <v>56</v>
      </c>
      <c r="H2734" s="373">
        <v>167.5</v>
      </c>
      <c r="I2734" s="121">
        <f t="shared" si="143"/>
        <v>9380</v>
      </c>
      <c r="J2734" s="16"/>
    </row>
    <row r="2735" spans="1:10">
      <c r="A2735" s="23">
        <f t="shared" si="144"/>
        <v>2691</v>
      </c>
      <c r="B2735" s="226"/>
      <c r="C2735" s="226"/>
      <c r="D2735" s="136">
        <v>42916</v>
      </c>
      <c r="E2735" s="136">
        <v>42972</v>
      </c>
      <c r="F2735" s="136">
        <v>42972</v>
      </c>
      <c r="G2735" s="25">
        <f t="shared" si="142"/>
        <v>56</v>
      </c>
      <c r="H2735" s="373">
        <v>7346.56</v>
      </c>
      <c r="I2735" s="121">
        <f t="shared" si="143"/>
        <v>411407.35999999999</v>
      </c>
      <c r="J2735" s="16"/>
    </row>
    <row r="2736" spans="1:10">
      <c r="A2736" s="23">
        <f t="shared" si="144"/>
        <v>2692</v>
      </c>
      <c r="B2736" s="226"/>
      <c r="C2736" s="226"/>
      <c r="D2736" s="136">
        <v>42916</v>
      </c>
      <c r="E2736" s="136">
        <v>42972</v>
      </c>
      <c r="F2736" s="136">
        <v>42972</v>
      </c>
      <c r="G2736" s="25">
        <f t="shared" si="142"/>
        <v>56</v>
      </c>
      <c r="H2736" s="373">
        <v>7408.47</v>
      </c>
      <c r="I2736" s="121">
        <f t="shared" si="143"/>
        <v>414874.32</v>
      </c>
      <c r="J2736" s="16"/>
    </row>
    <row r="2737" spans="1:10">
      <c r="A2737" s="23">
        <f t="shared" si="144"/>
        <v>2693</v>
      </c>
      <c r="B2737" s="226"/>
      <c r="C2737" s="226"/>
      <c r="D2737" s="136">
        <v>42918</v>
      </c>
      <c r="E2737" s="136">
        <v>42972</v>
      </c>
      <c r="F2737" s="136">
        <v>42972</v>
      </c>
      <c r="G2737" s="25">
        <f t="shared" si="142"/>
        <v>54</v>
      </c>
      <c r="H2737" s="373">
        <v>6747.06</v>
      </c>
      <c r="I2737" s="121">
        <f t="shared" si="143"/>
        <v>364341.24</v>
      </c>
      <c r="J2737" s="16"/>
    </row>
    <row r="2738" spans="1:10">
      <c r="A2738" s="23">
        <f t="shared" si="144"/>
        <v>2694</v>
      </c>
      <c r="B2738" s="226"/>
      <c r="C2738" s="226"/>
      <c r="D2738" s="136">
        <v>42918</v>
      </c>
      <c r="E2738" s="136">
        <v>42972</v>
      </c>
      <c r="F2738" s="136">
        <v>42972</v>
      </c>
      <c r="G2738" s="25">
        <f t="shared" ref="G2738:G2790" si="145">F2738-D2738</f>
        <v>54</v>
      </c>
      <c r="H2738" s="373">
        <v>6926.37</v>
      </c>
      <c r="I2738" s="121">
        <f t="shared" ref="I2738:I2790" si="146">ROUND(G2738*H2738,2)</f>
        <v>374023.98</v>
      </c>
      <c r="J2738" s="16"/>
    </row>
    <row r="2739" spans="1:10">
      <c r="A2739" s="23">
        <f t="shared" ref="A2739:A2791" si="147">A2738+1</f>
        <v>2695</v>
      </c>
      <c r="B2739" s="226"/>
      <c r="C2739" s="226"/>
      <c r="D2739" s="136">
        <v>42918</v>
      </c>
      <c r="E2739" s="136">
        <v>42972</v>
      </c>
      <c r="F2739" s="136">
        <v>42972</v>
      </c>
      <c r="G2739" s="25">
        <f t="shared" si="145"/>
        <v>54</v>
      </c>
      <c r="H2739" s="373">
        <v>7009.77</v>
      </c>
      <c r="I2739" s="121">
        <f t="shared" si="146"/>
        <v>378527.58</v>
      </c>
      <c r="J2739" s="16"/>
    </row>
    <row r="2740" spans="1:10">
      <c r="A2740" s="23">
        <f t="shared" si="147"/>
        <v>2696</v>
      </c>
      <c r="B2740" s="226"/>
      <c r="C2740" s="226"/>
      <c r="D2740" s="136">
        <v>42918</v>
      </c>
      <c r="E2740" s="136">
        <v>42972</v>
      </c>
      <c r="F2740" s="136">
        <v>42972</v>
      </c>
      <c r="G2740" s="25">
        <f t="shared" si="145"/>
        <v>54</v>
      </c>
      <c r="H2740" s="373">
        <v>6202.46</v>
      </c>
      <c r="I2740" s="121">
        <f t="shared" si="146"/>
        <v>334932.84000000003</v>
      </c>
      <c r="J2740" s="16"/>
    </row>
    <row r="2741" spans="1:10">
      <c r="A2741" s="23">
        <f t="shared" si="147"/>
        <v>2697</v>
      </c>
      <c r="B2741" s="226"/>
      <c r="C2741" s="226"/>
      <c r="D2741" s="136">
        <v>42918</v>
      </c>
      <c r="E2741" s="136">
        <v>42972</v>
      </c>
      <c r="F2741" s="136">
        <v>42972</v>
      </c>
      <c r="G2741" s="25">
        <f t="shared" si="145"/>
        <v>54</v>
      </c>
      <c r="H2741" s="373">
        <v>6934.71</v>
      </c>
      <c r="I2741" s="121">
        <f t="shared" si="146"/>
        <v>374474.34</v>
      </c>
      <c r="J2741" s="16"/>
    </row>
    <row r="2742" spans="1:10">
      <c r="A2742" s="23">
        <f t="shared" si="147"/>
        <v>2698</v>
      </c>
      <c r="B2742" s="226"/>
      <c r="C2742" s="226"/>
      <c r="D2742" s="136">
        <v>42918</v>
      </c>
      <c r="E2742" s="136">
        <v>42972</v>
      </c>
      <c r="F2742" s="136">
        <v>42972</v>
      </c>
      <c r="G2742" s="25">
        <f t="shared" si="145"/>
        <v>54</v>
      </c>
      <c r="H2742" s="373">
        <v>7005.6</v>
      </c>
      <c r="I2742" s="121">
        <f t="shared" si="146"/>
        <v>378302.4</v>
      </c>
      <c r="J2742" s="16"/>
    </row>
    <row r="2743" spans="1:10">
      <c r="A2743" s="23">
        <f t="shared" si="147"/>
        <v>2699</v>
      </c>
      <c r="B2743" s="226"/>
      <c r="C2743" s="226"/>
      <c r="D2743" s="136">
        <v>42919</v>
      </c>
      <c r="E2743" s="136">
        <v>42972</v>
      </c>
      <c r="F2743" s="136">
        <v>42972</v>
      </c>
      <c r="G2743" s="25">
        <f t="shared" si="145"/>
        <v>53</v>
      </c>
      <c r="H2743" s="373">
        <v>6409.53</v>
      </c>
      <c r="I2743" s="121">
        <f t="shared" si="146"/>
        <v>339705.09</v>
      </c>
      <c r="J2743" s="16"/>
    </row>
    <row r="2744" spans="1:10">
      <c r="A2744" s="23">
        <f t="shared" si="147"/>
        <v>2700</v>
      </c>
      <c r="B2744" s="226"/>
      <c r="C2744" s="226"/>
      <c r="D2744" s="136">
        <v>42919</v>
      </c>
      <c r="E2744" s="136">
        <v>42972</v>
      </c>
      <c r="F2744" s="136">
        <v>42972</v>
      </c>
      <c r="G2744" s="25">
        <f t="shared" si="145"/>
        <v>53</v>
      </c>
      <c r="H2744" s="373">
        <v>6326.51</v>
      </c>
      <c r="I2744" s="121">
        <f t="shared" si="146"/>
        <v>335305.03000000003</v>
      </c>
      <c r="J2744" s="16"/>
    </row>
    <row r="2745" spans="1:10">
      <c r="A2745" s="23">
        <f t="shared" si="147"/>
        <v>2701</v>
      </c>
      <c r="B2745" s="226"/>
      <c r="C2745" s="226"/>
      <c r="D2745" s="136">
        <v>42919</v>
      </c>
      <c r="E2745" s="136">
        <v>42972</v>
      </c>
      <c r="F2745" s="136">
        <v>42972</v>
      </c>
      <c r="G2745" s="25">
        <f t="shared" si="145"/>
        <v>53</v>
      </c>
      <c r="H2745" s="373">
        <v>6433.43</v>
      </c>
      <c r="I2745" s="121">
        <f t="shared" si="146"/>
        <v>340971.79</v>
      </c>
      <c r="J2745" s="16"/>
    </row>
    <row r="2746" spans="1:10">
      <c r="A2746" s="23">
        <f t="shared" si="147"/>
        <v>2702</v>
      </c>
      <c r="B2746" s="226"/>
      <c r="C2746" s="226"/>
      <c r="D2746" s="136">
        <v>42919</v>
      </c>
      <c r="E2746" s="136">
        <v>42972</v>
      </c>
      <c r="F2746" s="136">
        <v>42972</v>
      </c>
      <c r="G2746" s="25">
        <f t="shared" si="145"/>
        <v>53</v>
      </c>
      <c r="H2746" s="373">
        <v>6873.26</v>
      </c>
      <c r="I2746" s="121">
        <f t="shared" si="146"/>
        <v>364282.78</v>
      </c>
      <c r="J2746" s="16"/>
    </row>
    <row r="2747" spans="1:10">
      <c r="A2747" s="23">
        <f t="shared" si="147"/>
        <v>2703</v>
      </c>
      <c r="B2747" s="226"/>
      <c r="C2747" s="226"/>
      <c r="D2747" s="136">
        <v>42919</v>
      </c>
      <c r="E2747" s="136">
        <v>42972</v>
      </c>
      <c r="F2747" s="136">
        <v>42972</v>
      </c>
      <c r="G2747" s="25">
        <f t="shared" si="145"/>
        <v>53</v>
      </c>
      <c r="H2747" s="373">
        <v>6812.51</v>
      </c>
      <c r="I2747" s="121">
        <f t="shared" si="146"/>
        <v>361063.03</v>
      </c>
      <c r="J2747" s="16"/>
    </row>
    <row r="2748" spans="1:10">
      <c r="A2748" s="23">
        <f t="shared" si="147"/>
        <v>2704</v>
      </c>
      <c r="B2748" s="226"/>
      <c r="C2748" s="226"/>
      <c r="D2748" s="136">
        <v>42919</v>
      </c>
      <c r="E2748" s="136">
        <v>42972</v>
      </c>
      <c r="F2748" s="136">
        <v>42972</v>
      </c>
      <c r="G2748" s="25">
        <f t="shared" si="145"/>
        <v>53</v>
      </c>
      <c r="H2748" s="373">
        <v>6442.74</v>
      </c>
      <c r="I2748" s="121">
        <f t="shared" si="146"/>
        <v>341465.22</v>
      </c>
      <c r="J2748" s="16"/>
    </row>
    <row r="2749" spans="1:10">
      <c r="A2749" s="23">
        <f t="shared" si="147"/>
        <v>2705</v>
      </c>
      <c r="B2749" s="226"/>
      <c r="C2749" s="226"/>
      <c r="D2749" s="136">
        <v>42919</v>
      </c>
      <c r="E2749" s="136">
        <v>42972</v>
      </c>
      <c r="F2749" s="136">
        <v>42972</v>
      </c>
      <c r="G2749" s="25">
        <f t="shared" si="145"/>
        <v>53</v>
      </c>
      <c r="H2749" s="373">
        <v>6898.37</v>
      </c>
      <c r="I2749" s="121">
        <f t="shared" si="146"/>
        <v>365613.61</v>
      </c>
      <c r="J2749" s="16"/>
    </row>
    <row r="2750" spans="1:10">
      <c r="A2750" s="23">
        <f t="shared" si="147"/>
        <v>2706</v>
      </c>
      <c r="B2750" s="226"/>
      <c r="C2750" s="226"/>
      <c r="D2750" s="136">
        <v>42919</v>
      </c>
      <c r="E2750" s="136">
        <v>42972</v>
      </c>
      <c r="F2750" s="136">
        <v>42972</v>
      </c>
      <c r="G2750" s="25">
        <f t="shared" si="145"/>
        <v>53</v>
      </c>
      <c r="H2750" s="373">
        <v>6942.92</v>
      </c>
      <c r="I2750" s="121">
        <f t="shared" si="146"/>
        <v>367974.76</v>
      </c>
      <c r="J2750" s="16"/>
    </row>
    <row r="2751" spans="1:10">
      <c r="A2751" s="23">
        <f t="shared" si="147"/>
        <v>2707</v>
      </c>
      <c r="B2751" s="226"/>
      <c r="C2751" s="226"/>
      <c r="D2751" s="136">
        <v>42919</v>
      </c>
      <c r="E2751" s="136">
        <v>42972</v>
      </c>
      <c r="F2751" s="136">
        <v>42972</v>
      </c>
      <c r="G2751" s="25">
        <f t="shared" si="145"/>
        <v>53</v>
      </c>
      <c r="H2751" s="373">
        <v>6864.75</v>
      </c>
      <c r="I2751" s="121">
        <f t="shared" si="146"/>
        <v>363831.75</v>
      </c>
      <c r="J2751" s="16"/>
    </row>
    <row r="2752" spans="1:10">
      <c r="A2752" s="23">
        <f t="shared" si="147"/>
        <v>2708</v>
      </c>
      <c r="B2752" s="226"/>
      <c r="C2752" s="226"/>
      <c r="D2752" s="136">
        <v>42921</v>
      </c>
      <c r="E2752" s="136">
        <v>42972</v>
      </c>
      <c r="F2752" s="136">
        <v>42972</v>
      </c>
      <c r="G2752" s="25">
        <f t="shared" si="145"/>
        <v>51</v>
      </c>
      <c r="H2752" s="373">
        <v>6143.77</v>
      </c>
      <c r="I2752" s="121">
        <f t="shared" si="146"/>
        <v>313332.27</v>
      </c>
      <c r="J2752" s="16"/>
    </row>
    <row r="2753" spans="1:10">
      <c r="A2753" s="23">
        <f t="shared" si="147"/>
        <v>2709</v>
      </c>
      <c r="B2753" s="226"/>
      <c r="C2753" s="226"/>
      <c r="D2753" s="136">
        <v>42921</v>
      </c>
      <c r="E2753" s="136">
        <v>42972</v>
      </c>
      <c r="F2753" s="136">
        <v>42972</v>
      </c>
      <c r="G2753" s="25">
        <f t="shared" si="145"/>
        <v>51</v>
      </c>
      <c r="H2753" s="373">
        <v>6176</v>
      </c>
      <c r="I2753" s="121">
        <f t="shared" si="146"/>
        <v>314976</v>
      </c>
      <c r="J2753" s="16"/>
    </row>
    <row r="2754" spans="1:10">
      <c r="A2754" s="23">
        <f t="shared" si="147"/>
        <v>2710</v>
      </c>
      <c r="B2754" s="226"/>
      <c r="C2754" s="226"/>
      <c r="D2754" s="136">
        <v>42921</v>
      </c>
      <c r="E2754" s="136">
        <v>42972</v>
      </c>
      <c r="F2754" s="136">
        <v>42972</v>
      </c>
      <c r="G2754" s="25">
        <f t="shared" si="145"/>
        <v>51</v>
      </c>
      <c r="H2754" s="373">
        <v>6183.07</v>
      </c>
      <c r="I2754" s="121">
        <f t="shared" si="146"/>
        <v>315336.57</v>
      </c>
      <c r="J2754" s="16"/>
    </row>
    <row r="2755" spans="1:10">
      <c r="A2755" s="23">
        <f t="shared" si="147"/>
        <v>2711</v>
      </c>
      <c r="B2755" s="226"/>
      <c r="C2755" s="226"/>
      <c r="D2755" s="136">
        <v>42921</v>
      </c>
      <c r="E2755" s="136">
        <v>42972</v>
      </c>
      <c r="F2755" s="136">
        <v>42972</v>
      </c>
      <c r="G2755" s="25">
        <f t="shared" si="145"/>
        <v>51</v>
      </c>
      <c r="H2755" s="373">
        <v>6187.79</v>
      </c>
      <c r="I2755" s="121">
        <f t="shared" si="146"/>
        <v>315577.28999999998</v>
      </c>
      <c r="J2755" s="16"/>
    </row>
    <row r="2756" spans="1:10">
      <c r="A2756" s="23">
        <f t="shared" si="147"/>
        <v>2712</v>
      </c>
      <c r="B2756" s="226"/>
      <c r="C2756" s="226"/>
      <c r="D2756" s="136">
        <v>42921</v>
      </c>
      <c r="E2756" s="136">
        <v>42972</v>
      </c>
      <c r="F2756" s="136">
        <v>42972</v>
      </c>
      <c r="G2756" s="25">
        <f t="shared" si="145"/>
        <v>51</v>
      </c>
      <c r="H2756" s="373">
        <v>6178.75</v>
      </c>
      <c r="I2756" s="121">
        <f t="shared" si="146"/>
        <v>315116.25</v>
      </c>
      <c r="J2756" s="16"/>
    </row>
    <row r="2757" spans="1:10">
      <c r="A2757" s="23">
        <f t="shared" si="147"/>
        <v>2713</v>
      </c>
      <c r="B2757" s="226"/>
      <c r="C2757" s="226"/>
      <c r="D2757" s="136">
        <v>42921</v>
      </c>
      <c r="E2757" s="136">
        <v>42972</v>
      </c>
      <c r="F2757" s="136">
        <v>42972</v>
      </c>
      <c r="G2757" s="25">
        <f t="shared" si="145"/>
        <v>51</v>
      </c>
      <c r="H2757" s="373">
        <v>6214.9</v>
      </c>
      <c r="I2757" s="121">
        <f t="shared" si="146"/>
        <v>316959.90000000002</v>
      </c>
      <c r="J2757" s="16"/>
    </row>
    <row r="2758" spans="1:10">
      <c r="A2758" s="23">
        <f t="shared" si="147"/>
        <v>2714</v>
      </c>
      <c r="B2758" s="226"/>
      <c r="C2758" s="226"/>
      <c r="D2758" s="136">
        <v>42921</v>
      </c>
      <c r="E2758" s="136">
        <v>42972</v>
      </c>
      <c r="F2758" s="136">
        <v>42972</v>
      </c>
      <c r="G2758" s="25">
        <f t="shared" si="145"/>
        <v>51</v>
      </c>
      <c r="H2758" s="373">
        <v>6338.66</v>
      </c>
      <c r="I2758" s="121">
        <f t="shared" si="146"/>
        <v>323271.65999999997</v>
      </c>
      <c r="J2758" s="16"/>
    </row>
    <row r="2759" spans="1:10">
      <c r="A2759" s="23">
        <f t="shared" si="147"/>
        <v>2715</v>
      </c>
      <c r="B2759" s="226"/>
      <c r="C2759" s="226"/>
      <c r="D2759" s="136">
        <v>42921</v>
      </c>
      <c r="E2759" s="136">
        <v>42972</v>
      </c>
      <c r="F2759" s="136">
        <v>42972</v>
      </c>
      <c r="G2759" s="25">
        <f t="shared" si="145"/>
        <v>51</v>
      </c>
      <c r="H2759" s="373">
        <v>6618.11</v>
      </c>
      <c r="I2759" s="121">
        <f t="shared" si="146"/>
        <v>337523.61</v>
      </c>
      <c r="J2759" s="16"/>
    </row>
    <row r="2760" spans="1:10">
      <c r="A2760" s="23">
        <f t="shared" si="147"/>
        <v>2716</v>
      </c>
      <c r="B2760" s="226"/>
      <c r="C2760" s="226"/>
      <c r="D2760" s="136">
        <v>42921</v>
      </c>
      <c r="E2760" s="136">
        <v>42972</v>
      </c>
      <c r="F2760" s="136">
        <v>42972</v>
      </c>
      <c r="G2760" s="25">
        <f t="shared" si="145"/>
        <v>51</v>
      </c>
      <c r="H2760" s="373">
        <v>6848.55</v>
      </c>
      <c r="I2760" s="121">
        <f t="shared" si="146"/>
        <v>349276.05</v>
      </c>
      <c r="J2760" s="16"/>
    </row>
    <row r="2761" spans="1:10">
      <c r="A2761" s="23">
        <f t="shared" si="147"/>
        <v>2717</v>
      </c>
      <c r="B2761" s="226"/>
      <c r="C2761" s="226"/>
      <c r="D2761" s="136">
        <v>42921</v>
      </c>
      <c r="E2761" s="136">
        <v>42972</v>
      </c>
      <c r="F2761" s="136">
        <v>42972</v>
      </c>
      <c r="G2761" s="25">
        <f t="shared" si="145"/>
        <v>51</v>
      </c>
      <c r="H2761" s="373">
        <v>6512.81</v>
      </c>
      <c r="I2761" s="121">
        <f t="shared" si="146"/>
        <v>332153.31</v>
      </c>
      <c r="J2761" s="16"/>
    </row>
    <row r="2762" spans="1:10">
      <c r="A2762" s="23">
        <f t="shared" si="147"/>
        <v>2718</v>
      </c>
      <c r="B2762" s="226"/>
      <c r="C2762" s="226"/>
      <c r="D2762" s="136">
        <v>42921</v>
      </c>
      <c r="E2762" s="136">
        <v>42972</v>
      </c>
      <c r="F2762" s="136">
        <v>42972</v>
      </c>
      <c r="G2762" s="25">
        <f t="shared" si="145"/>
        <v>51</v>
      </c>
      <c r="H2762" s="373">
        <v>6342.71</v>
      </c>
      <c r="I2762" s="121">
        <f t="shared" si="146"/>
        <v>323478.21000000002</v>
      </c>
      <c r="J2762" s="16"/>
    </row>
    <row r="2763" spans="1:10">
      <c r="A2763" s="23">
        <f t="shared" si="147"/>
        <v>2719</v>
      </c>
      <c r="B2763" s="226"/>
      <c r="C2763" s="226"/>
      <c r="D2763" s="136">
        <v>42921</v>
      </c>
      <c r="E2763" s="136">
        <v>42972</v>
      </c>
      <c r="F2763" s="136">
        <v>42972</v>
      </c>
      <c r="G2763" s="25">
        <f t="shared" si="145"/>
        <v>51</v>
      </c>
      <c r="H2763" s="373">
        <v>7641.5</v>
      </c>
      <c r="I2763" s="121">
        <f t="shared" si="146"/>
        <v>389716.5</v>
      </c>
      <c r="J2763" s="16"/>
    </row>
    <row r="2764" spans="1:10">
      <c r="A2764" s="23">
        <f t="shared" si="147"/>
        <v>2720</v>
      </c>
      <c r="B2764" s="226"/>
      <c r="C2764" s="226"/>
      <c r="D2764" s="136">
        <v>42921</v>
      </c>
      <c r="E2764" s="136">
        <v>42972</v>
      </c>
      <c r="F2764" s="136">
        <v>42972</v>
      </c>
      <c r="G2764" s="25">
        <f t="shared" si="145"/>
        <v>51</v>
      </c>
      <c r="H2764" s="373">
        <v>7799.26</v>
      </c>
      <c r="I2764" s="121">
        <f t="shared" si="146"/>
        <v>397762.26</v>
      </c>
      <c r="J2764" s="16"/>
    </row>
    <row r="2765" spans="1:10">
      <c r="A2765" s="23">
        <f t="shared" si="147"/>
        <v>2721</v>
      </c>
      <c r="B2765" s="226"/>
      <c r="C2765" s="226"/>
      <c r="D2765" s="136">
        <v>42921</v>
      </c>
      <c r="E2765" s="136">
        <v>42972</v>
      </c>
      <c r="F2765" s="136">
        <v>42972</v>
      </c>
      <c r="G2765" s="25">
        <f t="shared" si="145"/>
        <v>51</v>
      </c>
      <c r="H2765" s="373">
        <v>7907.72</v>
      </c>
      <c r="I2765" s="121">
        <f t="shared" si="146"/>
        <v>403293.72</v>
      </c>
      <c r="J2765" s="16"/>
    </row>
    <row r="2766" spans="1:10">
      <c r="A2766" s="23">
        <f t="shared" si="147"/>
        <v>2722</v>
      </c>
      <c r="B2766" s="226"/>
      <c r="C2766" s="226"/>
      <c r="D2766" s="136">
        <v>42921</v>
      </c>
      <c r="E2766" s="136">
        <v>42972</v>
      </c>
      <c r="F2766" s="136">
        <v>42972</v>
      </c>
      <c r="G2766" s="25">
        <f t="shared" si="145"/>
        <v>51</v>
      </c>
      <c r="H2766" s="373">
        <v>7848.56</v>
      </c>
      <c r="I2766" s="121">
        <f t="shared" si="146"/>
        <v>400276.56</v>
      </c>
      <c r="J2766" s="16"/>
    </row>
    <row r="2767" spans="1:10">
      <c r="A2767" s="23">
        <f t="shared" si="147"/>
        <v>2723</v>
      </c>
      <c r="B2767" s="226"/>
      <c r="C2767" s="226"/>
      <c r="D2767" s="136">
        <v>42921</v>
      </c>
      <c r="E2767" s="136">
        <v>42972</v>
      </c>
      <c r="F2767" s="136">
        <v>42972</v>
      </c>
      <c r="G2767" s="25">
        <f t="shared" si="145"/>
        <v>51</v>
      </c>
      <c r="H2767" s="373">
        <v>7769.68</v>
      </c>
      <c r="I2767" s="121">
        <f t="shared" si="146"/>
        <v>396253.68</v>
      </c>
      <c r="J2767" s="16"/>
    </row>
    <row r="2768" spans="1:10">
      <c r="A2768" s="23">
        <f t="shared" si="147"/>
        <v>2724</v>
      </c>
      <c r="B2768" s="226"/>
      <c r="C2768" s="226"/>
      <c r="D2768" s="136">
        <v>42921</v>
      </c>
      <c r="E2768" s="136">
        <v>42972</v>
      </c>
      <c r="F2768" s="136">
        <v>42972</v>
      </c>
      <c r="G2768" s="25">
        <f t="shared" si="145"/>
        <v>51</v>
      </c>
      <c r="H2768" s="373">
        <v>7828.84</v>
      </c>
      <c r="I2768" s="121">
        <f t="shared" si="146"/>
        <v>399270.84</v>
      </c>
      <c r="J2768" s="16"/>
    </row>
    <row r="2769" spans="1:10">
      <c r="A2769" s="23">
        <f t="shared" si="147"/>
        <v>2725</v>
      </c>
      <c r="B2769" s="226"/>
      <c r="C2769" s="226"/>
      <c r="D2769" s="136">
        <v>42921</v>
      </c>
      <c r="E2769" s="136">
        <v>42972</v>
      </c>
      <c r="F2769" s="136">
        <v>42972</v>
      </c>
      <c r="G2769" s="25">
        <f t="shared" si="145"/>
        <v>51</v>
      </c>
      <c r="H2769" s="373">
        <v>7907.72</v>
      </c>
      <c r="I2769" s="121">
        <f t="shared" si="146"/>
        <v>403293.72</v>
      </c>
      <c r="J2769" s="16"/>
    </row>
    <row r="2770" spans="1:10">
      <c r="A2770" s="23">
        <f t="shared" si="147"/>
        <v>2726</v>
      </c>
      <c r="B2770" s="226"/>
      <c r="C2770" s="226"/>
      <c r="D2770" s="136">
        <v>42921</v>
      </c>
      <c r="E2770" s="136">
        <v>42972</v>
      </c>
      <c r="F2770" s="136">
        <v>42972</v>
      </c>
      <c r="G2770" s="25">
        <f t="shared" si="145"/>
        <v>51</v>
      </c>
      <c r="H2770" s="373">
        <v>7878.14</v>
      </c>
      <c r="I2770" s="121">
        <f t="shared" si="146"/>
        <v>401785.14</v>
      </c>
      <c r="J2770" s="16"/>
    </row>
    <row r="2771" spans="1:10">
      <c r="A2771" s="23">
        <f t="shared" si="147"/>
        <v>2727</v>
      </c>
      <c r="B2771" s="226"/>
      <c r="C2771" s="226"/>
      <c r="D2771" s="136">
        <v>42922</v>
      </c>
      <c r="E2771" s="136">
        <v>42972</v>
      </c>
      <c r="F2771" s="136">
        <v>42972</v>
      </c>
      <c r="G2771" s="25">
        <f t="shared" si="145"/>
        <v>50</v>
      </c>
      <c r="H2771" s="373">
        <v>5554.18</v>
      </c>
      <c r="I2771" s="121">
        <f t="shared" si="146"/>
        <v>277709</v>
      </c>
      <c r="J2771" s="16"/>
    </row>
    <row r="2772" spans="1:10">
      <c r="A2772" s="23">
        <f t="shared" si="147"/>
        <v>2728</v>
      </c>
      <c r="B2772" s="226"/>
      <c r="C2772" s="226"/>
      <c r="D2772" s="136">
        <v>42922</v>
      </c>
      <c r="E2772" s="136">
        <v>42972</v>
      </c>
      <c r="F2772" s="136">
        <v>42972</v>
      </c>
      <c r="G2772" s="25">
        <f t="shared" si="145"/>
        <v>50</v>
      </c>
      <c r="H2772" s="373">
        <v>5213.25</v>
      </c>
      <c r="I2772" s="121">
        <f t="shared" si="146"/>
        <v>260662.5</v>
      </c>
      <c r="J2772" s="16"/>
    </row>
    <row r="2773" spans="1:10">
      <c r="A2773" s="23">
        <f t="shared" si="147"/>
        <v>2729</v>
      </c>
      <c r="B2773" s="226"/>
      <c r="C2773" s="226"/>
      <c r="D2773" s="136">
        <v>42922</v>
      </c>
      <c r="E2773" s="136">
        <v>42972</v>
      </c>
      <c r="F2773" s="136">
        <v>42972</v>
      </c>
      <c r="G2773" s="25">
        <f t="shared" si="145"/>
        <v>50</v>
      </c>
      <c r="H2773" s="373">
        <v>5229.8</v>
      </c>
      <c r="I2773" s="121">
        <f t="shared" si="146"/>
        <v>261490</v>
      </c>
      <c r="J2773" s="16"/>
    </row>
    <row r="2774" spans="1:10">
      <c r="A2774" s="23">
        <f t="shared" si="147"/>
        <v>2730</v>
      </c>
      <c r="B2774" s="226"/>
      <c r="C2774" s="226"/>
      <c r="D2774" s="136">
        <v>42922</v>
      </c>
      <c r="E2774" s="136">
        <v>42972</v>
      </c>
      <c r="F2774" s="136">
        <v>42972</v>
      </c>
      <c r="G2774" s="25">
        <f t="shared" si="145"/>
        <v>50</v>
      </c>
      <c r="H2774" s="373">
        <v>5577.35</v>
      </c>
      <c r="I2774" s="121">
        <f t="shared" si="146"/>
        <v>278867.5</v>
      </c>
      <c r="J2774" s="16"/>
    </row>
    <row r="2775" spans="1:10">
      <c r="A2775" s="23">
        <f t="shared" si="147"/>
        <v>2731</v>
      </c>
      <c r="B2775" s="226"/>
      <c r="C2775" s="226"/>
      <c r="D2775" s="136">
        <v>42922</v>
      </c>
      <c r="E2775" s="136">
        <v>42972</v>
      </c>
      <c r="F2775" s="136">
        <v>42972</v>
      </c>
      <c r="G2775" s="25">
        <f t="shared" si="145"/>
        <v>50</v>
      </c>
      <c r="H2775" s="373">
        <v>5133.8100000000004</v>
      </c>
      <c r="I2775" s="121">
        <f t="shared" si="146"/>
        <v>256690.5</v>
      </c>
      <c r="J2775" s="16"/>
    </row>
    <row r="2776" spans="1:10">
      <c r="A2776" s="23">
        <f t="shared" si="147"/>
        <v>2732</v>
      </c>
      <c r="B2776" s="226"/>
      <c r="C2776" s="226"/>
      <c r="D2776" s="136">
        <v>42922</v>
      </c>
      <c r="E2776" s="136">
        <v>42972</v>
      </c>
      <c r="F2776" s="136">
        <v>42972</v>
      </c>
      <c r="G2776" s="25">
        <f t="shared" si="145"/>
        <v>50</v>
      </c>
      <c r="H2776" s="373">
        <v>7283.07</v>
      </c>
      <c r="I2776" s="121">
        <f t="shared" si="146"/>
        <v>364153.5</v>
      </c>
      <c r="J2776" s="16"/>
    </row>
    <row r="2777" spans="1:10">
      <c r="A2777" s="23">
        <f t="shared" si="147"/>
        <v>2733</v>
      </c>
      <c r="B2777" s="226"/>
      <c r="C2777" s="226"/>
      <c r="D2777" s="136">
        <v>42922</v>
      </c>
      <c r="E2777" s="136">
        <v>42972</v>
      </c>
      <c r="F2777" s="136">
        <v>42972</v>
      </c>
      <c r="G2777" s="25">
        <f t="shared" si="145"/>
        <v>50</v>
      </c>
      <c r="H2777" s="373">
        <v>7185.11</v>
      </c>
      <c r="I2777" s="121">
        <f t="shared" si="146"/>
        <v>359255.5</v>
      </c>
      <c r="J2777" s="16"/>
    </row>
    <row r="2778" spans="1:10">
      <c r="A2778" s="23">
        <f t="shared" si="147"/>
        <v>2734</v>
      </c>
      <c r="B2778" s="226"/>
      <c r="C2778" s="226"/>
      <c r="D2778" s="136">
        <v>42922</v>
      </c>
      <c r="E2778" s="136">
        <v>42972</v>
      </c>
      <c r="F2778" s="136">
        <v>42972</v>
      </c>
      <c r="G2778" s="25">
        <f t="shared" si="145"/>
        <v>50</v>
      </c>
      <c r="H2778" s="373">
        <v>7428.43</v>
      </c>
      <c r="I2778" s="121">
        <f t="shared" si="146"/>
        <v>371421.5</v>
      </c>
      <c r="J2778" s="16"/>
    </row>
    <row r="2779" spans="1:10">
      <c r="A2779" s="23">
        <f t="shared" si="147"/>
        <v>2735</v>
      </c>
      <c r="B2779" s="226"/>
      <c r="C2779" s="226"/>
      <c r="D2779" s="136">
        <v>42923</v>
      </c>
      <c r="E2779" s="136">
        <v>42972</v>
      </c>
      <c r="F2779" s="136">
        <v>42972</v>
      </c>
      <c r="G2779" s="25">
        <f t="shared" si="145"/>
        <v>49</v>
      </c>
      <c r="H2779" s="373">
        <v>5636.93</v>
      </c>
      <c r="I2779" s="121">
        <f t="shared" si="146"/>
        <v>276209.57</v>
      </c>
      <c r="J2779" s="16"/>
    </row>
    <row r="2780" spans="1:10">
      <c r="A2780" s="23">
        <f t="shared" si="147"/>
        <v>2736</v>
      </c>
      <c r="B2780" s="226"/>
      <c r="C2780" s="226"/>
      <c r="D2780" s="136">
        <v>42923</v>
      </c>
      <c r="E2780" s="136">
        <v>42972</v>
      </c>
      <c r="F2780" s="136">
        <v>42972</v>
      </c>
      <c r="G2780" s="25">
        <f t="shared" si="145"/>
        <v>49</v>
      </c>
      <c r="H2780" s="373">
        <v>5660.1</v>
      </c>
      <c r="I2780" s="121">
        <f t="shared" si="146"/>
        <v>277344.90000000002</v>
      </c>
      <c r="J2780" s="16"/>
    </row>
    <row r="2781" spans="1:10">
      <c r="A2781" s="23">
        <f t="shared" si="147"/>
        <v>2737</v>
      </c>
      <c r="B2781" s="226"/>
      <c r="C2781" s="226"/>
      <c r="D2781" s="136">
        <v>42923</v>
      </c>
      <c r="E2781" s="136">
        <v>42972</v>
      </c>
      <c r="F2781" s="136">
        <v>42972</v>
      </c>
      <c r="G2781" s="25">
        <f t="shared" si="145"/>
        <v>49</v>
      </c>
      <c r="H2781" s="373">
        <v>7897.86</v>
      </c>
      <c r="I2781" s="121">
        <f t="shared" si="146"/>
        <v>386995.14</v>
      </c>
      <c r="J2781" s="16"/>
    </row>
    <row r="2782" spans="1:10">
      <c r="A2782" s="23">
        <f t="shared" si="147"/>
        <v>2738</v>
      </c>
      <c r="B2782" s="226"/>
      <c r="C2782" s="226"/>
      <c r="D2782" s="136">
        <v>42923</v>
      </c>
      <c r="E2782" s="136">
        <v>42972</v>
      </c>
      <c r="F2782" s="136">
        <v>42972</v>
      </c>
      <c r="G2782" s="25">
        <f t="shared" si="145"/>
        <v>49</v>
      </c>
      <c r="H2782" s="373">
        <v>7937.3</v>
      </c>
      <c r="I2782" s="121">
        <f t="shared" si="146"/>
        <v>388927.7</v>
      </c>
      <c r="J2782" s="16"/>
    </row>
    <row r="2783" spans="1:10">
      <c r="A2783" s="23">
        <f t="shared" si="147"/>
        <v>2739</v>
      </c>
      <c r="B2783" s="226"/>
      <c r="C2783" s="226"/>
      <c r="D2783" s="136">
        <v>42923</v>
      </c>
      <c r="E2783" s="136">
        <v>42972</v>
      </c>
      <c r="F2783" s="136">
        <v>42972</v>
      </c>
      <c r="G2783" s="25">
        <f t="shared" si="145"/>
        <v>49</v>
      </c>
      <c r="H2783" s="373">
        <v>7907.72</v>
      </c>
      <c r="I2783" s="121">
        <f t="shared" si="146"/>
        <v>387478.28</v>
      </c>
      <c r="J2783" s="16"/>
    </row>
    <row r="2784" spans="1:10">
      <c r="A2784" s="23">
        <f>A2783+1</f>
        <v>2740</v>
      </c>
      <c r="B2784" s="226"/>
      <c r="C2784" s="226"/>
      <c r="D2784" s="136">
        <v>42923</v>
      </c>
      <c r="E2784" s="136">
        <v>42972</v>
      </c>
      <c r="F2784" s="136">
        <v>42972</v>
      </c>
      <c r="G2784" s="25">
        <f t="shared" si="145"/>
        <v>49</v>
      </c>
      <c r="H2784" s="373">
        <v>7927.44</v>
      </c>
      <c r="I2784" s="121">
        <f t="shared" si="146"/>
        <v>388444.56</v>
      </c>
      <c r="J2784" s="16"/>
    </row>
    <row r="2785" spans="1:10">
      <c r="A2785" s="23">
        <f t="shared" si="147"/>
        <v>2741</v>
      </c>
      <c r="B2785" s="226"/>
      <c r="C2785" s="226"/>
      <c r="D2785" s="136">
        <v>42923</v>
      </c>
      <c r="E2785" s="136">
        <v>42972</v>
      </c>
      <c r="F2785" s="136">
        <v>42972</v>
      </c>
      <c r="G2785" s="25">
        <f t="shared" si="145"/>
        <v>49</v>
      </c>
      <c r="H2785" s="373">
        <v>7868.28</v>
      </c>
      <c r="I2785" s="121">
        <f t="shared" si="146"/>
        <v>385545.72</v>
      </c>
      <c r="J2785" s="16"/>
    </row>
    <row r="2786" spans="1:10">
      <c r="A2786" s="23">
        <f t="shared" si="147"/>
        <v>2742</v>
      </c>
      <c r="B2786" s="226"/>
      <c r="C2786" s="226"/>
      <c r="D2786" s="136">
        <v>42923</v>
      </c>
      <c r="E2786" s="136">
        <v>42972</v>
      </c>
      <c r="F2786" s="136">
        <v>42972</v>
      </c>
      <c r="G2786" s="25">
        <f t="shared" si="145"/>
        <v>49</v>
      </c>
      <c r="H2786" s="373">
        <v>7907.72</v>
      </c>
      <c r="I2786" s="121">
        <f t="shared" si="146"/>
        <v>387478.28</v>
      </c>
      <c r="J2786" s="16"/>
    </row>
    <row r="2787" spans="1:10">
      <c r="A2787" s="23">
        <f t="shared" si="147"/>
        <v>2743</v>
      </c>
      <c r="B2787" s="226"/>
      <c r="C2787" s="226"/>
      <c r="D2787" s="136">
        <v>42923</v>
      </c>
      <c r="E2787" s="136">
        <v>42972</v>
      </c>
      <c r="F2787" s="136">
        <v>42972</v>
      </c>
      <c r="G2787" s="25">
        <f t="shared" si="145"/>
        <v>49</v>
      </c>
      <c r="H2787" s="373">
        <v>7888</v>
      </c>
      <c r="I2787" s="121">
        <f t="shared" si="146"/>
        <v>386512</v>
      </c>
      <c r="J2787" s="16"/>
    </row>
    <row r="2788" spans="1:10">
      <c r="A2788" s="23">
        <f t="shared" si="147"/>
        <v>2744</v>
      </c>
      <c r="B2788" s="226"/>
      <c r="C2788" s="226"/>
      <c r="D2788" s="136">
        <v>42924</v>
      </c>
      <c r="E2788" s="136">
        <v>42972</v>
      </c>
      <c r="F2788" s="136">
        <v>42972</v>
      </c>
      <c r="G2788" s="25">
        <f t="shared" si="145"/>
        <v>48</v>
      </c>
      <c r="H2788" s="373">
        <v>5101.79</v>
      </c>
      <c r="I2788" s="121">
        <f t="shared" si="146"/>
        <v>244885.92</v>
      </c>
      <c r="J2788" s="16"/>
    </row>
    <row r="2789" spans="1:10">
      <c r="A2789" s="23">
        <f t="shared" si="147"/>
        <v>2745</v>
      </c>
      <c r="B2789" s="226"/>
      <c r="C2789" s="226"/>
      <c r="D2789" s="136">
        <v>42926</v>
      </c>
      <c r="E2789" s="136">
        <v>42972</v>
      </c>
      <c r="F2789" s="136">
        <v>42972</v>
      </c>
      <c r="G2789" s="25">
        <f t="shared" si="145"/>
        <v>46</v>
      </c>
      <c r="H2789" s="373">
        <v>6239.27</v>
      </c>
      <c r="I2789" s="121">
        <f t="shared" si="146"/>
        <v>287006.42</v>
      </c>
      <c r="J2789" s="16"/>
    </row>
    <row r="2790" spans="1:10">
      <c r="A2790" s="23">
        <f t="shared" si="147"/>
        <v>2746</v>
      </c>
      <c r="B2790" s="226"/>
      <c r="C2790" s="226"/>
      <c r="D2790" s="136">
        <v>42926</v>
      </c>
      <c r="E2790" s="136">
        <v>42972</v>
      </c>
      <c r="F2790" s="136">
        <v>42972</v>
      </c>
      <c r="G2790" s="25">
        <f t="shared" si="145"/>
        <v>46</v>
      </c>
      <c r="H2790" s="373">
        <v>6155.56</v>
      </c>
      <c r="I2790" s="121">
        <f t="shared" si="146"/>
        <v>283155.76</v>
      </c>
      <c r="J2790" s="16"/>
    </row>
    <row r="2791" spans="1:10">
      <c r="A2791" s="23">
        <f t="shared" si="147"/>
        <v>2747</v>
      </c>
      <c r="B2791" s="226"/>
      <c r="C2791" s="226"/>
      <c r="D2791" s="136">
        <v>42926</v>
      </c>
      <c r="E2791" s="136">
        <v>42972</v>
      </c>
      <c r="F2791" s="136">
        <v>42972</v>
      </c>
      <c r="G2791" s="25">
        <f t="shared" ref="G2791:G2854" si="148">F2791-D2791</f>
        <v>46</v>
      </c>
      <c r="H2791" s="373">
        <v>6201.54</v>
      </c>
      <c r="I2791" s="121">
        <f t="shared" ref="I2791:I2854" si="149">ROUND(G2791*H2791,2)</f>
        <v>285270.84000000003</v>
      </c>
      <c r="J2791" s="16"/>
    </row>
    <row r="2792" spans="1:10">
      <c r="A2792" s="23">
        <f t="shared" ref="A2792:A2855" si="150">A2791+1</f>
        <v>2748</v>
      </c>
      <c r="B2792" s="226"/>
      <c r="C2792" s="226"/>
      <c r="D2792" s="136">
        <v>42926</v>
      </c>
      <c r="E2792" s="136">
        <v>42972</v>
      </c>
      <c r="F2792" s="136">
        <v>42972</v>
      </c>
      <c r="G2792" s="25">
        <f t="shared" si="148"/>
        <v>46</v>
      </c>
      <c r="H2792" s="373">
        <v>6184.25</v>
      </c>
      <c r="I2792" s="121">
        <f t="shared" si="149"/>
        <v>284475.5</v>
      </c>
      <c r="J2792" s="16"/>
    </row>
    <row r="2793" spans="1:10">
      <c r="A2793" s="23">
        <f t="shared" si="150"/>
        <v>2749</v>
      </c>
      <c r="B2793" s="226"/>
      <c r="C2793" s="226"/>
      <c r="D2793" s="136">
        <v>42926</v>
      </c>
      <c r="E2793" s="136">
        <v>42972</v>
      </c>
      <c r="F2793" s="136">
        <v>42972</v>
      </c>
      <c r="G2793" s="25">
        <f t="shared" si="148"/>
        <v>46</v>
      </c>
      <c r="H2793" s="373">
        <v>6214.12</v>
      </c>
      <c r="I2793" s="121">
        <f t="shared" si="149"/>
        <v>285849.52</v>
      </c>
      <c r="J2793" s="16"/>
    </row>
    <row r="2794" spans="1:10">
      <c r="A2794" s="23">
        <f t="shared" si="150"/>
        <v>2750</v>
      </c>
      <c r="B2794" s="226"/>
      <c r="C2794" s="226"/>
      <c r="D2794" s="136">
        <v>42926</v>
      </c>
      <c r="E2794" s="136">
        <v>42972</v>
      </c>
      <c r="F2794" s="136">
        <v>42972</v>
      </c>
      <c r="G2794" s="25">
        <f t="shared" si="148"/>
        <v>46</v>
      </c>
      <c r="H2794" s="373">
        <v>6205.47</v>
      </c>
      <c r="I2794" s="121">
        <f t="shared" si="149"/>
        <v>285451.62</v>
      </c>
      <c r="J2794" s="16"/>
    </row>
    <row r="2795" spans="1:10">
      <c r="A2795" s="23">
        <f t="shared" si="150"/>
        <v>2751</v>
      </c>
      <c r="B2795" s="226"/>
      <c r="C2795" s="226"/>
      <c r="D2795" s="136">
        <v>42926</v>
      </c>
      <c r="E2795" s="136">
        <v>42972</v>
      </c>
      <c r="F2795" s="136">
        <v>42972</v>
      </c>
      <c r="G2795" s="25">
        <f t="shared" si="148"/>
        <v>46</v>
      </c>
      <c r="H2795" s="373">
        <v>7351.68</v>
      </c>
      <c r="I2795" s="121">
        <f t="shared" si="149"/>
        <v>338177.28000000003</v>
      </c>
      <c r="J2795" s="16"/>
    </row>
    <row r="2796" spans="1:10">
      <c r="A2796" s="23">
        <f t="shared" si="150"/>
        <v>2752</v>
      </c>
      <c r="B2796" s="226"/>
      <c r="C2796" s="226"/>
      <c r="D2796" s="136">
        <v>42926</v>
      </c>
      <c r="E2796" s="136">
        <v>42972</v>
      </c>
      <c r="F2796" s="136">
        <v>42972</v>
      </c>
      <c r="G2796" s="25">
        <f t="shared" si="148"/>
        <v>46</v>
      </c>
      <c r="H2796" s="373">
        <v>6591.74</v>
      </c>
      <c r="I2796" s="121">
        <f t="shared" si="149"/>
        <v>303220.03999999998</v>
      </c>
      <c r="J2796" s="16"/>
    </row>
    <row r="2797" spans="1:10">
      <c r="A2797" s="23">
        <f t="shared" si="150"/>
        <v>2753</v>
      </c>
      <c r="B2797" s="226"/>
      <c r="C2797" s="226"/>
      <c r="D2797" s="136">
        <v>42926</v>
      </c>
      <c r="E2797" s="136">
        <v>42972</v>
      </c>
      <c r="F2797" s="136">
        <v>42972</v>
      </c>
      <c r="G2797" s="25">
        <f t="shared" si="148"/>
        <v>46</v>
      </c>
      <c r="H2797" s="373">
        <v>6591.74</v>
      </c>
      <c r="I2797" s="121">
        <f t="shared" si="149"/>
        <v>303220.03999999998</v>
      </c>
      <c r="J2797" s="16"/>
    </row>
    <row r="2798" spans="1:10">
      <c r="A2798" s="23">
        <f t="shared" si="150"/>
        <v>2754</v>
      </c>
      <c r="B2798" s="226"/>
      <c r="C2798" s="226"/>
      <c r="D2798" s="136">
        <v>42926</v>
      </c>
      <c r="E2798" s="136">
        <v>42972</v>
      </c>
      <c r="F2798" s="136">
        <v>42972</v>
      </c>
      <c r="G2798" s="25">
        <f t="shared" si="148"/>
        <v>46</v>
      </c>
      <c r="H2798" s="373">
        <v>7351.68</v>
      </c>
      <c r="I2798" s="121">
        <f t="shared" si="149"/>
        <v>338177.28000000003</v>
      </c>
      <c r="J2798" s="16"/>
    </row>
    <row r="2799" spans="1:10">
      <c r="A2799" s="23">
        <f t="shared" si="150"/>
        <v>2755</v>
      </c>
      <c r="B2799" s="226"/>
      <c r="C2799" s="226"/>
      <c r="D2799" s="136">
        <v>42926</v>
      </c>
      <c r="E2799" s="136">
        <v>42972</v>
      </c>
      <c r="F2799" s="136">
        <v>42972</v>
      </c>
      <c r="G2799" s="25">
        <f t="shared" si="148"/>
        <v>46</v>
      </c>
      <c r="H2799" s="373">
        <v>6902.29</v>
      </c>
      <c r="I2799" s="121">
        <f t="shared" si="149"/>
        <v>317505.34000000003</v>
      </c>
      <c r="J2799" s="16"/>
    </row>
    <row r="2800" spans="1:10">
      <c r="A2800" s="23">
        <f t="shared" si="150"/>
        <v>2756</v>
      </c>
      <c r="B2800" s="226"/>
      <c r="C2800" s="226"/>
      <c r="D2800" s="136">
        <v>42926</v>
      </c>
      <c r="E2800" s="136">
        <v>42972</v>
      </c>
      <c r="F2800" s="136">
        <v>42972</v>
      </c>
      <c r="G2800" s="25">
        <f t="shared" si="148"/>
        <v>46</v>
      </c>
      <c r="H2800" s="373">
        <v>7351.68</v>
      </c>
      <c r="I2800" s="121">
        <f t="shared" si="149"/>
        <v>338177.28000000003</v>
      </c>
      <c r="J2800" s="16"/>
    </row>
    <row r="2801" spans="1:10">
      <c r="A2801" s="23">
        <f t="shared" si="150"/>
        <v>2757</v>
      </c>
      <c r="B2801" s="226"/>
      <c r="C2801" s="226"/>
      <c r="D2801" s="136">
        <v>42926</v>
      </c>
      <c r="E2801" s="136">
        <v>42972</v>
      </c>
      <c r="F2801" s="136">
        <v>42972</v>
      </c>
      <c r="G2801" s="25">
        <f t="shared" si="148"/>
        <v>46</v>
      </c>
      <c r="H2801" s="373">
        <v>6591.74</v>
      </c>
      <c r="I2801" s="121">
        <f t="shared" si="149"/>
        <v>303220.03999999998</v>
      </c>
      <c r="J2801" s="16"/>
    </row>
    <row r="2802" spans="1:10">
      <c r="A2802" s="23">
        <f t="shared" si="150"/>
        <v>2758</v>
      </c>
      <c r="B2802" s="226"/>
      <c r="C2802" s="226"/>
      <c r="D2802" s="136">
        <v>42926</v>
      </c>
      <c r="E2802" s="136">
        <v>42972</v>
      </c>
      <c r="F2802" s="136">
        <v>42972</v>
      </c>
      <c r="G2802" s="25">
        <f t="shared" si="148"/>
        <v>46</v>
      </c>
      <c r="H2802" s="373">
        <v>6984.95</v>
      </c>
      <c r="I2802" s="121">
        <f t="shared" si="149"/>
        <v>321307.7</v>
      </c>
      <c r="J2802" s="16"/>
    </row>
    <row r="2803" spans="1:10">
      <c r="A2803" s="23">
        <f t="shared" si="150"/>
        <v>2759</v>
      </c>
      <c r="B2803" s="226"/>
      <c r="C2803" s="226"/>
      <c r="D2803" s="136">
        <v>42926</v>
      </c>
      <c r="E2803" s="136">
        <v>42972</v>
      </c>
      <c r="F2803" s="136">
        <v>42972</v>
      </c>
      <c r="G2803" s="25">
        <f t="shared" si="148"/>
        <v>46</v>
      </c>
      <c r="H2803" s="373">
        <v>7351.68</v>
      </c>
      <c r="I2803" s="121">
        <f t="shared" si="149"/>
        <v>338177.28000000003</v>
      </c>
      <c r="J2803" s="16"/>
    </row>
    <row r="2804" spans="1:10">
      <c r="A2804" s="23">
        <f t="shared" si="150"/>
        <v>2760</v>
      </c>
      <c r="B2804" s="226"/>
      <c r="C2804" s="226"/>
      <c r="D2804" s="136">
        <v>42926</v>
      </c>
      <c r="E2804" s="136">
        <v>42972</v>
      </c>
      <c r="F2804" s="136">
        <v>42972</v>
      </c>
      <c r="G2804" s="25">
        <f t="shared" si="148"/>
        <v>46</v>
      </c>
      <c r="H2804" s="373">
        <v>7033.64</v>
      </c>
      <c r="I2804" s="121">
        <f t="shared" si="149"/>
        <v>323547.44</v>
      </c>
      <c r="J2804" s="16"/>
    </row>
    <row r="2805" spans="1:10">
      <c r="A2805" s="23">
        <f t="shared" si="150"/>
        <v>2761</v>
      </c>
      <c r="B2805" s="226"/>
      <c r="C2805" s="226"/>
      <c r="D2805" s="136">
        <v>42926</v>
      </c>
      <c r="E2805" s="136">
        <v>42972</v>
      </c>
      <c r="F2805" s="136">
        <v>42972</v>
      </c>
      <c r="G2805" s="25">
        <f t="shared" si="148"/>
        <v>46</v>
      </c>
      <c r="H2805" s="373">
        <v>7320.88</v>
      </c>
      <c r="I2805" s="121">
        <f t="shared" si="149"/>
        <v>336760.48</v>
      </c>
      <c r="J2805" s="16"/>
    </row>
    <row r="2806" spans="1:10">
      <c r="A2806" s="23">
        <f t="shared" si="150"/>
        <v>2762</v>
      </c>
      <c r="B2806" s="226"/>
      <c r="C2806" s="226"/>
      <c r="D2806" s="136">
        <v>42926</v>
      </c>
      <c r="E2806" s="136">
        <v>42972</v>
      </c>
      <c r="F2806" s="136">
        <v>42972</v>
      </c>
      <c r="G2806" s="25">
        <f t="shared" si="148"/>
        <v>46</v>
      </c>
      <c r="H2806" s="373">
        <v>6296.7</v>
      </c>
      <c r="I2806" s="121">
        <f t="shared" si="149"/>
        <v>289648.2</v>
      </c>
      <c r="J2806" s="16"/>
    </row>
    <row r="2807" spans="1:10">
      <c r="A2807" s="23">
        <f t="shared" si="150"/>
        <v>2763</v>
      </c>
      <c r="B2807" s="226"/>
      <c r="C2807" s="226"/>
      <c r="D2807" s="136">
        <v>42926</v>
      </c>
      <c r="E2807" s="136">
        <v>42972</v>
      </c>
      <c r="F2807" s="136">
        <v>42972</v>
      </c>
      <c r="G2807" s="25">
        <f t="shared" si="148"/>
        <v>46</v>
      </c>
      <c r="H2807" s="373">
        <v>7130.7</v>
      </c>
      <c r="I2807" s="121">
        <f t="shared" si="149"/>
        <v>328012.2</v>
      </c>
      <c r="J2807" s="16"/>
    </row>
    <row r="2808" spans="1:10">
      <c r="A2808" s="23">
        <f t="shared" si="150"/>
        <v>2764</v>
      </c>
      <c r="B2808" s="226"/>
      <c r="C2808" s="226"/>
      <c r="D2808" s="136">
        <v>42926</v>
      </c>
      <c r="E2808" s="136">
        <v>42972</v>
      </c>
      <c r="F2808" s="136">
        <v>42972</v>
      </c>
      <c r="G2808" s="25">
        <f t="shared" si="148"/>
        <v>46</v>
      </c>
      <c r="H2808" s="373">
        <v>6434.31</v>
      </c>
      <c r="I2808" s="121">
        <f t="shared" si="149"/>
        <v>295978.26</v>
      </c>
      <c r="J2808" s="16"/>
    </row>
    <row r="2809" spans="1:10">
      <c r="A2809" s="23">
        <f t="shared" si="150"/>
        <v>2765</v>
      </c>
      <c r="B2809" s="226"/>
      <c r="C2809" s="226"/>
      <c r="D2809" s="136">
        <v>42926</v>
      </c>
      <c r="E2809" s="136">
        <v>42972</v>
      </c>
      <c r="F2809" s="136">
        <v>42972</v>
      </c>
      <c r="G2809" s="25">
        <f t="shared" si="148"/>
        <v>46</v>
      </c>
      <c r="H2809" s="373">
        <v>6288.36</v>
      </c>
      <c r="I2809" s="121">
        <f t="shared" si="149"/>
        <v>289264.56</v>
      </c>
      <c r="J2809" s="16"/>
    </row>
    <row r="2810" spans="1:10">
      <c r="A2810" s="23">
        <f t="shared" si="150"/>
        <v>2766</v>
      </c>
      <c r="B2810" s="226"/>
      <c r="C2810" s="226"/>
      <c r="D2810" s="136">
        <v>42926</v>
      </c>
      <c r="E2810" s="136">
        <v>42972</v>
      </c>
      <c r="F2810" s="136">
        <v>42972</v>
      </c>
      <c r="G2810" s="25">
        <f t="shared" si="148"/>
        <v>46</v>
      </c>
      <c r="H2810" s="373">
        <v>7209.93</v>
      </c>
      <c r="I2810" s="121">
        <f t="shared" si="149"/>
        <v>331656.78000000003</v>
      </c>
      <c r="J2810" s="16"/>
    </row>
    <row r="2811" spans="1:10">
      <c r="A2811" s="23">
        <f t="shared" si="150"/>
        <v>2767</v>
      </c>
      <c r="B2811" s="226"/>
      <c r="C2811" s="226"/>
      <c r="D2811" s="136">
        <v>42926</v>
      </c>
      <c r="E2811" s="136">
        <v>42972</v>
      </c>
      <c r="F2811" s="136">
        <v>42972</v>
      </c>
      <c r="G2811" s="25">
        <f t="shared" si="148"/>
        <v>46</v>
      </c>
      <c r="H2811" s="373">
        <v>6905.52</v>
      </c>
      <c r="I2811" s="121">
        <f t="shared" si="149"/>
        <v>317653.92</v>
      </c>
      <c r="J2811" s="16"/>
    </row>
    <row r="2812" spans="1:10">
      <c r="A2812" s="23">
        <f t="shared" si="150"/>
        <v>2768</v>
      </c>
      <c r="B2812" s="226"/>
      <c r="C2812" s="226"/>
      <c r="D2812" s="136">
        <v>42926</v>
      </c>
      <c r="E2812" s="136">
        <v>42972</v>
      </c>
      <c r="F2812" s="136">
        <v>42972</v>
      </c>
      <c r="G2812" s="25">
        <f t="shared" si="148"/>
        <v>46</v>
      </c>
      <c r="H2812" s="373">
        <v>7130.7</v>
      </c>
      <c r="I2812" s="121">
        <f t="shared" si="149"/>
        <v>328012.2</v>
      </c>
      <c r="J2812" s="16"/>
    </row>
    <row r="2813" spans="1:10">
      <c r="A2813" s="23">
        <f t="shared" si="150"/>
        <v>2769</v>
      </c>
      <c r="B2813" s="226"/>
      <c r="C2813" s="226"/>
      <c r="D2813" s="136">
        <v>42926</v>
      </c>
      <c r="E2813" s="136">
        <v>42972</v>
      </c>
      <c r="F2813" s="136">
        <v>42972</v>
      </c>
      <c r="G2813" s="25">
        <f t="shared" si="148"/>
        <v>46</v>
      </c>
      <c r="H2813" s="373">
        <v>733.92</v>
      </c>
      <c r="I2813" s="121">
        <f t="shared" si="149"/>
        <v>33760.32</v>
      </c>
      <c r="J2813" s="16"/>
    </row>
    <row r="2814" spans="1:10">
      <c r="A2814" s="23">
        <f t="shared" si="150"/>
        <v>2770</v>
      </c>
      <c r="B2814" s="226"/>
      <c r="C2814" s="226"/>
      <c r="D2814" s="136">
        <v>42926</v>
      </c>
      <c r="E2814" s="136">
        <v>42972</v>
      </c>
      <c r="F2814" s="136">
        <v>42972</v>
      </c>
      <c r="G2814" s="25">
        <f t="shared" si="148"/>
        <v>46</v>
      </c>
      <c r="H2814" s="373">
        <v>6697.02</v>
      </c>
      <c r="I2814" s="121">
        <f t="shared" si="149"/>
        <v>308062.92</v>
      </c>
      <c r="J2814" s="16"/>
    </row>
    <row r="2815" spans="1:10">
      <c r="A2815" s="23">
        <f t="shared" si="150"/>
        <v>2771</v>
      </c>
      <c r="B2815" s="226"/>
      <c r="C2815" s="226"/>
      <c r="D2815" s="136">
        <v>42926</v>
      </c>
      <c r="E2815" s="136">
        <v>42972</v>
      </c>
      <c r="F2815" s="136">
        <v>42972</v>
      </c>
      <c r="G2815" s="25">
        <f t="shared" si="148"/>
        <v>46</v>
      </c>
      <c r="H2815" s="373">
        <v>7055.64</v>
      </c>
      <c r="I2815" s="121">
        <f t="shared" si="149"/>
        <v>324559.44</v>
      </c>
      <c r="J2815" s="16"/>
    </row>
    <row r="2816" spans="1:10">
      <c r="A2816" s="23">
        <f t="shared" si="150"/>
        <v>2772</v>
      </c>
      <c r="B2816" s="226"/>
      <c r="C2816" s="226"/>
      <c r="D2816" s="136">
        <v>42927</v>
      </c>
      <c r="E2816" s="136">
        <v>42972</v>
      </c>
      <c r="F2816" s="136">
        <v>42972</v>
      </c>
      <c r="G2816" s="25">
        <f t="shared" si="148"/>
        <v>45</v>
      </c>
      <c r="H2816" s="373">
        <v>5395.3</v>
      </c>
      <c r="I2816" s="121">
        <f t="shared" si="149"/>
        <v>242788.5</v>
      </c>
      <c r="J2816" s="16"/>
    </row>
    <row r="2817" spans="1:10">
      <c r="A2817" s="23">
        <f t="shared" si="150"/>
        <v>2773</v>
      </c>
      <c r="B2817" s="226"/>
      <c r="C2817" s="226"/>
      <c r="D2817" s="136">
        <v>42927</v>
      </c>
      <c r="E2817" s="136">
        <v>42972</v>
      </c>
      <c r="F2817" s="136">
        <v>42972</v>
      </c>
      <c r="G2817" s="25">
        <f t="shared" si="148"/>
        <v>45</v>
      </c>
      <c r="H2817" s="373">
        <v>5130.5</v>
      </c>
      <c r="I2817" s="121">
        <f t="shared" si="149"/>
        <v>230872.5</v>
      </c>
      <c r="J2817" s="16"/>
    </row>
    <row r="2818" spans="1:10">
      <c r="A2818" s="23">
        <f t="shared" si="150"/>
        <v>2774</v>
      </c>
      <c r="B2818" s="226"/>
      <c r="C2818" s="226"/>
      <c r="D2818" s="136">
        <v>42927</v>
      </c>
      <c r="E2818" s="136">
        <v>42972</v>
      </c>
      <c r="F2818" s="136">
        <v>42972</v>
      </c>
      <c r="G2818" s="25">
        <f t="shared" si="148"/>
        <v>45</v>
      </c>
      <c r="H2818" s="373">
        <v>5372.13</v>
      </c>
      <c r="I2818" s="121">
        <f t="shared" si="149"/>
        <v>241745.85</v>
      </c>
      <c r="J2818" s="16"/>
    </row>
    <row r="2819" spans="1:10">
      <c r="A2819" s="23">
        <f t="shared" si="150"/>
        <v>2775</v>
      </c>
      <c r="B2819" s="226"/>
      <c r="C2819" s="226"/>
      <c r="D2819" s="136">
        <v>42927</v>
      </c>
      <c r="E2819" s="136">
        <v>42972</v>
      </c>
      <c r="F2819" s="136">
        <v>42972</v>
      </c>
      <c r="G2819" s="25">
        <f t="shared" si="148"/>
        <v>45</v>
      </c>
      <c r="H2819" s="373">
        <v>5464.81</v>
      </c>
      <c r="I2819" s="121">
        <f t="shared" si="149"/>
        <v>245916.45</v>
      </c>
      <c r="J2819" s="16"/>
    </row>
    <row r="2820" spans="1:10">
      <c r="A2820" s="23">
        <f t="shared" si="150"/>
        <v>2776</v>
      </c>
      <c r="B2820" s="226"/>
      <c r="C2820" s="226"/>
      <c r="D2820" s="136">
        <v>42927</v>
      </c>
      <c r="E2820" s="136">
        <v>42972</v>
      </c>
      <c r="F2820" s="136">
        <v>42972</v>
      </c>
      <c r="G2820" s="25">
        <f t="shared" si="148"/>
        <v>45</v>
      </c>
      <c r="H2820" s="373">
        <v>5137.12</v>
      </c>
      <c r="I2820" s="121">
        <f t="shared" si="149"/>
        <v>231170.4</v>
      </c>
      <c r="J2820" s="16"/>
    </row>
    <row r="2821" spans="1:10">
      <c r="A2821" s="23">
        <f t="shared" si="150"/>
        <v>2777</v>
      </c>
      <c r="B2821" s="226"/>
      <c r="C2821" s="226"/>
      <c r="D2821" s="136">
        <v>42927</v>
      </c>
      <c r="E2821" s="136">
        <v>42972</v>
      </c>
      <c r="F2821" s="136">
        <v>42972</v>
      </c>
      <c r="G2821" s="25">
        <f t="shared" si="148"/>
        <v>45</v>
      </c>
      <c r="H2821" s="373">
        <v>7210.5</v>
      </c>
      <c r="I2821" s="121">
        <f t="shared" si="149"/>
        <v>324472.5</v>
      </c>
      <c r="J2821" s="16"/>
    </row>
    <row r="2822" spans="1:10">
      <c r="A2822" s="23">
        <f t="shared" si="150"/>
        <v>2778</v>
      </c>
      <c r="B2822" s="226"/>
      <c r="C2822" s="226"/>
      <c r="D2822" s="136">
        <v>42927</v>
      </c>
      <c r="E2822" s="136">
        <v>42972</v>
      </c>
      <c r="F2822" s="136">
        <v>42972</v>
      </c>
      <c r="G2822" s="25">
        <f t="shared" si="148"/>
        <v>45</v>
      </c>
      <c r="H2822" s="373">
        <v>6681.15</v>
      </c>
      <c r="I2822" s="121">
        <f t="shared" si="149"/>
        <v>300651.75</v>
      </c>
      <c r="J2822" s="16"/>
    </row>
    <row r="2823" spans="1:10">
      <c r="A2823" s="23">
        <f t="shared" si="150"/>
        <v>2779</v>
      </c>
      <c r="B2823" s="226"/>
      <c r="C2823" s="226"/>
      <c r="D2823" s="136">
        <v>42927</v>
      </c>
      <c r="E2823" s="136">
        <v>42972</v>
      </c>
      <c r="F2823" s="136">
        <v>42972</v>
      </c>
      <c r="G2823" s="25">
        <f t="shared" si="148"/>
        <v>45</v>
      </c>
      <c r="H2823" s="373">
        <v>7402.68</v>
      </c>
      <c r="I2823" s="121">
        <f t="shared" si="149"/>
        <v>333120.59999999998</v>
      </c>
      <c r="J2823" s="16"/>
    </row>
    <row r="2824" spans="1:10">
      <c r="A2824" s="23">
        <f t="shared" si="150"/>
        <v>2780</v>
      </c>
      <c r="B2824" s="226"/>
      <c r="C2824" s="226"/>
      <c r="D2824" s="136">
        <v>42928</v>
      </c>
      <c r="E2824" s="136">
        <v>42972</v>
      </c>
      <c r="F2824" s="136">
        <v>42972</v>
      </c>
      <c r="G2824" s="25">
        <f t="shared" si="148"/>
        <v>44</v>
      </c>
      <c r="H2824" s="373">
        <v>5766.02</v>
      </c>
      <c r="I2824" s="121">
        <f t="shared" si="149"/>
        <v>253704.88</v>
      </c>
      <c r="J2824" s="16"/>
    </row>
    <row r="2825" spans="1:10">
      <c r="A2825" s="23">
        <f t="shared" si="150"/>
        <v>2781</v>
      </c>
      <c r="B2825" s="226"/>
      <c r="C2825" s="226"/>
      <c r="D2825" s="136">
        <v>42928</v>
      </c>
      <c r="E2825" s="136">
        <v>42972</v>
      </c>
      <c r="F2825" s="136">
        <v>42972</v>
      </c>
      <c r="G2825" s="25">
        <f t="shared" si="148"/>
        <v>44</v>
      </c>
      <c r="H2825" s="373">
        <v>7145.94</v>
      </c>
      <c r="I2825" s="121">
        <f t="shared" si="149"/>
        <v>314421.36</v>
      </c>
      <c r="J2825" s="16"/>
    </row>
    <row r="2826" spans="1:10">
      <c r="A2826" s="23">
        <f t="shared" si="150"/>
        <v>2782</v>
      </c>
      <c r="B2826" s="226"/>
      <c r="C2826" s="226"/>
      <c r="D2826" s="136">
        <v>42928</v>
      </c>
      <c r="E2826" s="136">
        <v>42972</v>
      </c>
      <c r="F2826" s="136">
        <v>42972</v>
      </c>
      <c r="G2826" s="25">
        <f t="shared" si="148"/>
        <v>44</v>
      </c>
      <c r="H2826" s="373">
        <v>7288.38</v>
      </c>
      <c r="I2826" s="121">
        <f t="shared" si="149"/>
        <v>320688.71999999997</v>
      </c>
      <c r="J2826" s="16"/>
    </row>
    <row r="2827" spans="1:10">
      <c r="A2827" s="23">
        <f t="shared" si="150"/>
        <v>2783</v>
      </c>
      <c r="B2827" s="226"/>
      <c r="C2827" s="226"/>
      <c r="D2827" s="136">
        <v>42928</v>
      </c>
      <c r="E2827" s="136">
        <v>42972</v>
      </c>
      <c r="F2827" s="136">
        <v>42972</v>
      </c>
      <c r="G2827" s="25">
        <f t="shared" si="148"/>
        <v>44</v>
      </c>
      <c r="H2827" s="373">
        <v>6985.44</v>
      </c>
      <c r="I2827" s="121">
        <f t="shared" si="149"/>
        <v>307359.35999999999</v>
      </c>
      <c r="J2827" s="16"/>
    </row>
    <row r="2828" spans="1:10">
      <c r="A2828" s="23">
        <f t="shared" si="150"/>
        <v>2784</v>
      </c>
      <c r="B2828" s="226"/>
      <c r="C2828" s="226"/>
      <c r="D2828" s="136">
        <v>42928</v>
      </c>
      <c r="E2828" s="136">
        <v>42972</v>
      </c>
      <c r="F2828" s="136">
        <v>42972</v>
      </c>
      <c r="G2828" s="25">
        <f t="shared" si="148"/>
        <v>44</v>
      </c>
      <c r="H2828" s="373">
        <v>6675.62</v>
      </c>
      <c r="I2828" s="121">
        <f t="shared" si="149"/>
        <v>293727.28000000003</v>
      </c>
      <c r="J2828" s="16"/>
    </row>
    <row r="2829" spans="1:10">
      <c r="A2829" s="23">
        <f t="shared" si="150"/>
        <v>2785</v>
      </c>
      <c r="B2829" s="226"/>
      <c r="C2829" s="226"/>
      <c r="D2829" s="136">
        <v>42928</v>
      </c>
      <c r="E2829" s="136">
        <v>42972</v>
      </c>
      <c r="F2829" s="136">
        <v>42972</v>
      </c>
      <c r="G2829" s="25">
        <f t="shared" si="148"/>
        <v>44</v>
      </c>
      <c r="H2829" s="373">
        <v>7026.75</v>
      </c>
      <c r="I2829" s="121">
        <f t="shared" si="149"/>
        <v>309177</v>
      </c>
      <c r="J2829" s="16"/>
    </row>
    <row r="2830" spans="1:10">
      <c r="A2830" s="23">
        <f t="shared" si="150"/>
        <v>2786</v>
      </c>
      <c r="B2830" s="226"/>
      <c r="C2830" s="226"/>
      <c r="D2830" s="136">
        <v>42928</v>
      </c>
      <c r="E2830" s="136">
        <v>42972</v>
      </c>
      <c r="F2830" s="136">
        <v>42972</v>
      </c>
      <c r="G2830" s="25">
        <f t="shared" si="148"/>
        <v>44</v>
      </c>
      <c r="H2830" s="373">
        <v>7878.14</v>
      </c>
      <c r="I2830" s="121">
        <f t="shared" si="149"/>
        <v>346638.16</v>
      </c>
      <c r="J2830" s="16"/>
    </row>
    <row r="2831" spans="1:10">
      <c r="A2831" s="23">
        <f t="shared" si="150"/>
        <v>2787</v>
      </c>
      <c r="B2831" s="226"/>
      <c r="C2831" s="226"/>
      <c r="D2831" s="136">
        <v>42928</v>
      </c>
      <c r="E2831" s="136">
        <v>42972</v>
      </c>
      <c r="F2831" s="136">
        <v>42972</v>
      </c>
      <c r="G2831" s="25">
        <f t="shared" si="148"/>
        <v>44</v>
      </c>
      <c r="H2831" s="373">
        <v>7878.14</v>
      </c>
      <c r="I2831" s="121">
        <f t="shared" si="149"/>
        <v>346638.16</v>
      </c>
      <c r="J2831" s="16"/>
    </row>
    <row r="2832" spans="1:10">
      <c r="A2832" s="23">
        <f t="shared" si="150"/>
        <v>2788</v>
      </c>
      <c r="B2832" s="226"/>
      <c r="C2832" s="226"/>
      <c r="D2832" s="136">
        <v>42928</v>
      </c>
      <c r="E2832" s="136">
        <v>42972</v>
      </c>
      <c r="F2832" s="136">
        <v>42972</v>
      </c>
      <c r="G2832" s="25">
        <f t="shared" si="148"/>
        <v>44</v>
      </c>
      <c r="H2832" s="373">
        <v>7927.44</v>
      </c>
      <c r="I2832" s="121">
        <f t="shared" si="149"/>
        <v>348807.36</v>
      </c>
      <c r="J2832" s="16"/>
    </row>
    <row r="2833" spans="1:10">
      <c r="A2833" s="23">
        <f t="shared" si="150"/>
        <v>2789</v>
      </c>
      <c r="B2833" s="226"/>
      <c r="C2833" s="226"/>
      <c r="D2833" s="136">
        <v>42929</v>
      </c>
      <c r="E2833" s="136">
        <v>42972</v>
      </c>
      <c r="F2833" s="136">
        <v>42972</v>
      </c>
      <c r="G2833" s="25">
        <f t="shared" si="148"/>
        <v>43</v>
      </c>
      <c r="H2833" s="373">
        <v>15822.6</v>
      </c>
      <c r="I2833" s="121">
        <f t="shared" si="149"/>
        <v>680371.8</v>
      </c>
      <c r="J2833" s="16"/>
    </row>
    <row r="2834" spans="1:10">
      <c r="A2834" s="23">
        <f t="shared" si="150"/>
        <v>2790</v>
      </c>
      <c r="B2834" s="226"/>
      <c r="C2834" s="226"/>
      <c r="D2834" s="136">
        <v>42929</v>
      </c>
      <c r="E2834" s="136">
        <v>42972</v>
      </c>
      <c r="F2834" s="136">
        <v>42972</v>
      </c>
      <c r="G2834" s="25">
        <f t="shared" si="148"/>
        <v>43</v>
      </c>
      <c r="H2834" s="373">
        <v>13606.55</v>
      </c>
      <c r="I2834" s="121">
        <f t="shared" si="149"/>
        <v>585081.65</v>
      </c>
      <c r="J2834" s="16"/>
    </row>
    <row r="2835" spans="1:10">
      <c r="A2835" s="23">
        <f t="shared" si="150"/>
        <v>2791</v>
      </c>
      <c r="B2835" s="226"/>
      <c r="C2835" s="226"/>
      <c r="D2835" s="136">
        <v>42929</v>
      </c>
      <c r="E2835" s="136">
        <v>42972</v>
      </c>
      <c r="F2835" s="136">
        <v>42972</v>
      </c>
      <c r="G2835" s="25">
        <f t="shared" si="148"/>
        <v>43</v>
      </c>
      <c r="H2835" s="373">
        <v>15831.08</v>
      </c>
      <c r="I2835" s="121">
        <f t="shared" si="149"/>
        <v>680736.44</v>
      </c>
      <c r="J2835" s="16"/>
    </row>
    <row r="2836" spans="1:10">
      <c r="A2836" s="23">
        <f t="shared" si="150"/>
        <v>2792</v>
      </c>
      <c r="B2836" s="226"/>
      <c r="C2836" s="226"/>
      <c r="D2836" s="136">
        <v>42930</v>
      </c>
      <c r="E2836" s="136">
        <v>42972</v>
      </c>
      <c r="F2836" s="136">
        <v>42972</v>
      </c>
      <c r="G2836" s="25">
        <f t="shared" si="148"/>
        <v>42</v>
      </c>
      <c r="H2836" s="373">
        <v>6443.15</v>
      </c>
      <c r="I2836" s="121">
        <f t="shared" si="149"/>
        <v>270612.3</v>
      </c>
      <c r="J2836" s="16"/>
    </row>
    <row r="2837" spans="1:10">
      <c r="A2837" s="23">
        <f t="shared" si="150"/>
        <v>2793</v>
      </c>
      <c r="B2837" s="226"/>
      <c r="C2837" s="226"/>
      <c r="D2837" s="136">
        <v>42930</v>
      </c>
      <c r="E2837" s="136">
        <v>42972</v>
      </c>
      <c r="F2837" s="136">
        <v>42972</v>
      </c>
      <c r="G2837" s="25">
        <f t="shared" si="148"/>
        <v>42</v>
      </c>
      <c r="H2837" s="373">
        <v>6506.33</v>
      </c>
      <c r="I2837" s="121">
        <f t="shared" si="149"/>
        <v>273265.86</v>
      </c>
      <c r="J2837" s="16"/>
    </row>
    <row r="2838" spans="1:10">
      <c r="A2838" s="23">
        <f t="shared" si="150"/>
        <v>2794</v>
      </c>
      <c r="B2838" s="226"/>
      <c r="C2838" s="226"/>
      <c r="D2838" s="136">
        <v>42930</v>
      </c>
      <c r="E2838" s="136">
        <v>42972</v>
      </c>
      <c r="F2838" s="136">
        <v>42972</v>
      </c>
      <c r="G2838" s="25">
        <f t="shared" si="148"/>
        <v>42</v>
      </c>
      <c r="H2838" s="373">
        <v>6895.94</v>
      </c>
      <c r="I2838" s="121">
        <f t="shared" si="149"/>
        <v>289629.48</v>
      </c>
      <c r="J2838" s="16"/>
    </row>
    <row r="2839" spans="1:10">
      <c r="A2839" s="23">
        <f t="shared" si="150"/>
        <v>2795</v>
      </c>
      <c r="B2839" s="226"/>
      <c r="C2839" s="226"/>
      <c r="D2839" s="136">
        <v>42930</v>
      </c>
      <c r="E2839" s="136">
        <v>42972</v>
      </c>
      <c r="F2839" s="136">
        <v>42972</v>
      </c>
      <c r="G2839" s="25">
        <f t="shared" si="148"/>
        <v>42</v>
      </c>
      <c r="H2839" s="373">
        <v>7947.16</v>
      </c>
      <c r="I2839" s="121">
        <f t="shared" si="149"/>
        <v>333780.71999999997</v>
      </c>
      <c r="J2839" s="16"/>
    </row>
    <row r="2840" spans="1:10">
      <c r="A2840" s="23">
        <f t="shared" si="150"/>
        <v>2796</v>
      </c>
      <c r="B2840" s="226"/>
      <c r="C2840" s="226"/>
      <c r="D2840" s="136">
        <v>42930</v>
      </c>
      <c r="E2840" s="136">
        <v>42972</v>
      </c>
      <c r="F2840" s="136">
        <v>42972</v>
      </c>
      <c r="G2840" s="25">
        <f t="shared" si="148"/>
        <v>42</v>
      </c>
      <c r="H2840" s="373">
        <v>7828.84</v>
      </c>
      <c r="I2840" s="121">
        <f t="shared" si="149"/>
        <v>328811.28000000003</v>
      </c>
      <c r="J2840" s="16"/>
    </row>
    <row r="2841" spans="1:10">
      <c r="A2841" s="23">
        <f t="shared" si="150"/>
        <v>2797</v>
      </c>
      <c r="B2841" s="226"/>
      <c r="C2841" s="226"/>
      <c r="D2841" s="136">
        <v>42932</v>
      </c>
      <c r="E2841" s="136">
        <v>42972</v>
      </c>
      <c r="F2841" s="136">
        <v>42972</v>
      </c>
      <c r="G2841" s="25">
        <f t="shared" si="148"/>
        <v>40</v>
      </c>
      <c r="H2841" s="373">
        <v>15683.5</v>
      </c>
      <c r="I2841" s="121">
        <f t="shared" si="149"/>
        <v>627340</v>
      </c>
      <c r="J2841" s="16"/>
    </row>
    <row r="2842" spans="1:10">
      <c r="A2842" s="23">
        <f t="shared" si="150"/>
        <v>2798</v>
      </c>
      <c r="B2842" s="226"/>
      <c r="C2842" s="226"/>
      <c r="D2842" s="136">
        <v>42932</v>
      </c>
      <c r="E2842" s="136">
        <v>42972</v>
      </c>
      <c r="F2842" s="136">
        <v>42972</v>
      </c>
      <c r="G2842" s="25">
        <f t="shared" si="148"/>
        <v>40</v>
      </c>
      <c r="H2842" s="373">
        <v>15848.06</v>
      </c>
      <c r="I2842" s="121">
        <f t="shared" si="149"/>
        <v>633922.4</v>
      </c>
      <c r="J2842" s="16"/>
    </row>
    <row r="2843" spans="1:10">
      <c r="A2843" s="23">
        <f t="shared" si="150"/>
        <v>2799</v>
      </c>
      <c r="B2843" s="226"/>
      <c r="C2843" s="226"/>
      <c r="D2843" s="136">
        <v>42932</v>
      </c>
      <c r="E2843" s="136">
        <v>42972</v>
      </c>
      <c r="F2843" s="136">
        <v>42972</v>
      </c>
      <c r="G2843" s="25">
        <f t="shared" si="148"/>
        <v>40</v>
      </c>
      <c r="H2843" s="373">
        <v>15484.06</v>
      </c>
      <c r="I2843" s="121">
        <f t="shared" si="149"/>
        <v>619362.4</v>
      </c>
      <c r="J2843" s="16"/>
    </row>
    <row r="2844" spans="1:10">
      <c r="A2844" s="23">
        <f t="shared" si="150"/>
        <v>2800</v>
      </c>
      <c r="B2844" s="226"/>
      <c r="C2844" s="226"/>
      <c r="D2844" s="136">
        <v>42932</v>
      </c>
      <c r="E2844" s="136">
        <v>42972</v>
      </c>
      <c r="F2844" s="136">
        <v>42972</v>
      </c>
      <c r="G2844" s="25">
        <f t="shared" si="148"/>
        <v>40</v>
      </c>
      <c r="H2844" s="373">
        <v>6500.66</v>
      </c>
      <c r="I2844" s="121">
        <f t="shared" si="149"/>
        <v>260026.4</v>
      </c>
      <c r="J2844" s="16"/>
    </row>
    <row r="2845" spans="1:10">
      <c r="A2845" s="23">
        <f t="shared" si="150"/>
        <v>2801</v>
      </c>
      <c r="B2845" s="226"/>
      <c r="C2845" s="226"/>
      <c r="D2845" s="136">
        <v>42932</v>
      </c>
      <c r="E2845" s="136">
        <v>42972</v>
      </c>
      <c r="F2845" s="136">
        <v>42972</v>
      </c>
      <c r="G2845" s="25">
        <f t="shared" si="148"/>
        <v>40</v>
      </c>
      <c r="H2845" s="373">
        <v>6520.5</v>
      </c>
      <c r="I2845" s="121">
        <f t="shared" si="149"/>
        <v>260820</v>
      </c>
      <c r="J2845" s="16"/>
    </row>
    <row r="2846" spans="1:10">
      <c r="A2846" s="23">
        <f t="shared" si="150"/>
        <v>2802</v>
      </c>
      <c r="B2846" s="226"/>
      <c r="C2846" s="226"/>
      <c r="D2846" s="136">
        <v>42932</v>
      </c>
      <c r="E2846" s="136">
        <v>42972</v>
      </c>
      <c r="F2846" s="136">
        <v>42972</v>
      </c>
      <c r="G2846" s="25">
        <f t="shared" si="148"/>
        <v>40</v>
      </c>
      <c r="H2846" s="373">
        <v>6444.36</v>
      </c>
      <c r="I2846" s="121">
        <f t="shared" si="149"/>
        <v>257774.4</v>
      </c>
      <c r="J2846" s="16"/>
    </row>
    <row r="2847" spans="1:10">
      <c r="A2847" s="23">
        <f t="shared" si="150"/>
        <v>2803</v>
      </c>
      <c r="B2847" s="226"/>
      <c r="C2847" s="226"/>
      <c r="D2847" s="136">
        <v>42932</v>
      </c>
      <c r="E2847" s="136">
        <v>42972</v>
      </c>
      <c r="F2847" s="136">
        <v>42972</v>
      </c>
      <c r="G2847" s="25">
        <f t="shared" si="148"/>
        <v>40</v>
      </c>
      <c r="H2847" s="373">
        <v>6557.76</v>
      </c>
      <c r="I2847" s="121">
        <f t="shared" si="149"/>
        <v>262310.40000000002</v>
      </c>
      <c r="J2847" s="16"/>
    </row>
    <row r="2848" spans="1:10">
      <c r="A2848" s="23">
        <f t="shared" si="150"/>
        <v>2804</v>
      </c>
      <c r="B2848" s="226"/>
      <c r="C2848" s="226"/>
      <c r="D2848" s="136">
        <v>42932</v>
      </c>
      <c r="E2848" s="136">
        <v>42972</v>
      </c>
      <c r="F2848" s="136">
        <v>42972</v>
      </c>
      <c r="G2848" s="25">
        <f t="shared" si="148"/>
        <v>40</v>
      </c>
      <c r="H2848" s="373">
        <v>6676.83</v>
      </c>
      <c r="I2848" s="121">
        <f t="shared" si="149"/>
        <v>267073.2</v>
      </c>
      <c r="J2848" s="16"/>
    </row>
    <row r="2849" spans="1:10">
      <c r="A2849" s="23">
        <f t="shared" si="150"/>
        <v>2805</v>
      </c>
      <c r="B2849" s="226"/>
      <c r="C2849" s="226"/>
      <c r="D2849" s="136">
        <v>42932</v>
      </c>
      <c r="E2849" s="136">
        <v>42972</v>
      </c>
      <c r="F2849" s="136">
        <v>42972</v>
      </c>
      <c r="G2849" s="25">
        <f t="shared" si="148"/>
        <v>40</v>
      </c>
      <c r="H2849" s="373">
        <v>6582.87</v>
      </c>
      <c r="I2849" s="121">
        <f t="shared" si="149"/>
        <v>263314.8</v>
      </c>
      <c r="J2849" s="16"/>
    </row>
    <row r="2850" spans="1:10">
      <c r="A2850" s="23">
        <f t="shared" si="150"/>
        <v>2806</v>
      </c>
      <c r="B2850" s="226"/>
      <c r="C2850" s="226"/>
      <c r="D2850" s="136">
        <v>42932</v>
      </c>
      <c r="E2850" s="136">
        <v>42972</v>
      </c>
      <c r="F2850" s="136">
        <v>42972</v>
      </c>
      <c r="G2850" s="25">
        <f t="shared" si="148"/>
        <v>40</v>
      </c>
      <c r="H2850" s="373">
        <v>6884.6</v>
      </c>
      <c r="I2850" s="121">
        <f t="shared" si="149"/>
        <v>275384</v>
      </c>
      <c r="J2850" s="16"/>
    </row>
    <row r="2851" spans="1:10">
      <c r="A2851" s="23">
        <f t="shared" si="150"/>
        <v>2807</v>
      </c>
      <c r="B2851" s="226"/>
      <c r="C2851" s="226"/>
      <c r="D2851" s="136">
        <v>42932</v>
      </c>
      <c r="E2851" s="136">
        <v>42972</v>
      </c>
      <c r="F2851" s="136">
        <v>42972</v>
      </c>
      <c r="G2851" s="25">
        <f t="shared" si="148"/>
        <v>40</v>
      </c>
      <c r="H2851" s="373">
        <v>6535.08</v>
      </c>
      <c r="I2851" s="121">
        <f t="shared" si="149"/>
        <v>261403.2</v>
      </c>
      <c r="J2851" s="16"/>
    </row>
    <row r="2852" spans="1:10">
      <c r="A2852" s="23">
        <f t="shared" si="150"/>
        <v>2808</v>
      </c>
      <c r="B2852" s="226"/>
      <c r="C2852" s="226"/>
      <c r="D2852" s="136">
        <v>42933</v>
      </c>
      <c r="E2852" s="136">
        <v>42972</v>
      </c>
      <c r="F2852" s="136">
        <v>42972</v>
      </c>
      <c r="G2852" s="25">
        <f t="shared" si="148"/>
        <v>39</v>
      </c>
      <c r="H2852" s="373">
        <v>6527.39</v>
      </c>
      <c r="I2852" s="121">
        <f t="shared" si="149"/>
        <v>254568.21</v>
      </c>
      <c r="J2852" s="16"/>
    </row>
    <row r="2853" spans="1:10">
      <c r="A2853" s="23">
        <f t="shared" si="150"/>
        <v>2809</v>
      </c>
      <c r="B2853" s="226"/>
      <c r="C2853" s="226"/>
      <c r="D2853" s="136">
        <v>42933</v>
      </c>
      <c r="E2853" s="136">
        <v>42972</v>
      </c>
      <c r="F2853" s="136">
        <v>42972</v>
      </c>
      <c r="G2853" s="25">
        <f t="shared" si="148"/>
        <v>39</v>
      </c>
      <c r="H2853" s="373">
        <v>6974.91</v>
      </c>
      <c r="I2853" s="121">
        <f t="shared" si="149"/>
        <v>272021.49</v>
      </c>
      <c r="J2853" s="16"/>
    </row>
    <row r="2854" spans="1:10">
      <c r="A2854" s="23">
        <f t="shared" si="150"/>
        <v>2810</v>
      </c>
      <c r="B2854" s="226"/>
      <c r="C2854" s="226"/>
      <c r="D2854" s="136">
        <v>42933</v>
      </c>
      <c r="E2854" s="136">
        <v>42972</v>
      </c>
      <c r="F2854" s="136">
        <v>42972</v>
      </c>
      <c r="G2854" s="25">
        <f t="shared" si="148"/>
        <v>39</v>
      </c>
      <c r="H2854" s="373">
        <v>6704.37</v>
      </c>
      <c r="I2854" s="121">
        <f t="shared" si="149"/>
        <v>261470.43</v>
      </c>
      <c r="J2854" s="16"/>
    </row>
    <row r="2855" spans="1:10">
      <c r="A2855" s="23">
        <f t="shared" si="150"/>
        <v>2811</v>
      </c>
      <c r="B2855" s="226"/>
      <c r="C2855" s="226"/>
      <c r="D2855" s="136">
        <v>42933</v>
      </c>
      <c r="E2855" s="136">
        <v>42972</v>
      </c>
      <c r="F2855" s="136">
        <v>42972</v>
      </c>
      <c r="G2855" s="25">
        <f t="shared" ref="G2855:G2918" si="151">F2855-D2855</f>
        <v>39</v>
      </c>
      <c r="H2855" s="373">
        <v>6565.86</v>
      </c>
      <c r="I2855" s="121">
        <f t="shared" ref="I2855:I2918" si="152">ROUND(G2855*H2855,2)</f>
        <v>256068.54</v>
      </c>
      <c r="J2855" s="16"/>
    </row>
    <row r="2856" spans="1:10">
      <c r="A2856" s="23">
        <f t="shared" ref="A2856:A2919" si="153">A2855+1</f>
        <v>2812</v>
      </c>
      <c r="B2856" s="226"/>
      <c r="C2856" s="226"/>
      <c r="D2856" s="136">
        <v>42933</v>
      </c>
      <c r="E2856" s="136">
        <v>42972</v>
      </c>
      <c r="F2856" s="136">
        <v>42972</v>
      </c>
      <c r="G2856" s="25">
        <f t="shared" si="151"/>
        <v>39</v>
      </c>
      <c r="H2856" s="373">
        <v>6911.33</v>
      </c>
      <c r="I2856" s="121">
        <f t="shared" si="152"/>
        <v>269541.87</v>
      </c>
      <c r="J2856" s="16"/>
    </row>
    <row r="2857" spans="1:10">
      <c r="A2857" s="23">
        <f t="shared" si="153"/>
        <v>2813</v>
      </c>
      <c r="B2857" s="226"/>
      <c r="C2857" s="226"/>
      <c r="D2857" s="136">
        <v>42933</v>
      </c>
      <c r="E2857" s="136">
        <v>42972</v>
      </c>
      <c r="F2857" s="136">
        <v>42972</v>
      </c>
      <c r="G2857" s="25">
        <f t="shared" si="151"/>
        <v>39</v>
      </c>
      <c r="H2857" s="373">
        <v>6894.72</v>
      </c>
      <c r="I2857" s="121">
        <f t="shared" si="152"/>
        <v>268894.08000000002</v>
      </c>
      <c r="J2857" s="16"/>
    </row>
    <row r="2858" spans="1:10">
      <c r="A2858" s="23">
        <f t="shared" si="153"/>
        <v>2814</v>
      </c>
      <c r="B2858" s="226"/>
      <c r="C2858" s="226"/>
      <c r="D2858" s="136">
        <v>42933</v>
      </c>
      <c r="E2858" s="136">
        <v>42972</v>
      </c>
      <c r="F2858" s="136">
        <v>42972</v>
      </c>
      <c r="G2858" s="25">
        <f t="shared" si="151"/>
        <v>39</v>
      </c>
      <c r="H2858" s="373">
        <v>6863.94</v>
      </c>
      <c r="I2858" s="121">
        <f t="shared" si="152"/>
        <v>267693.65999999997</v>
      </c>
      <c r="J2858" s="16"/>
    </row>
    <row r="2859" spans="1:10">
      <c r="A2859" s="23">
        <f t="shared" si="153"/>
        <v>2815</v>
      </c>
      <c r="B2859" s="226"/>
      <c r="C2859" s="226"/>
      <c r="D2859" s="136">
        <v>42934</v>
      </c>
      <c r="E2859" s="136">
        <v>42972</v>
      </c>
      <c r="F2859" s="136">
        <v>42972</v>
      </c>
      <c r="G2859" s="25">
        <f t="shared" si="151"/>
        <v>38</v>
      </c>
      <c r="H2859" s="373">
        <v>15560.44</v>
      </c>
      <c r="I2859" s="121">
        <f t="shared" si="152"/>
        <v>591296.72</v>
      </c>
      <c r="J2859" s="16"/>
    </row>
    <row r="2860" spans="1:10">
      <c r="A2860" s="23">
        <f t="shared" si="153"/>
        <v>2816</v>
      </c>
      <c r="B2860" s="226"/>
      <c r="C2860" s="226"/>
      <c r="D2860" s="136">
        <v>42934</v>
      </c>
      <c r="E2860" s="136">
        <v>42972</v>
      </c>
      <c r="F2860" s="136">
        <v>42972</v>
      </c>
      <c r="G2860" s="25">
        <f t="shared" si="151"/>
        <v>38</v>
      </c>
      <c r="H2860" s="373">
        <v>15645.31</v>
      </c>
      <c r="I2860" s="121">
        <f t="shared" si="152"/>
        <v>594521.78</v>
      </c>
      <c r="J2860" s="16"/>
    </row>
    <row r="2861" spans="1:10">
      <c r="A2861" s="23">
        <f t="shared" si="153"/>
        <v>2817</v>
      </c>
      <c r="B2861" s="226"/>
      <c r="C2861" s="226"/>
      <c r="D2861" s="136">
        <v>42934</v>
      </c>
      <c r="E2861" s="136">
        <v>42972</v>
      </c>
      <c r="F2861" s="136">
        <v>42972</v>
      </c>
      <c r="G2861" s="25">
        <f t="shared" si="151"/>
        <v>38</v>
      </c>
      <c r="H2861" s="373">
        <v>15390.23</v>
      </c>
      <c r="I2861" s="121">
        <f t="shared" si="152"/>
        <v>584828.74</v>
      </c>
      <c r="J2861" s="16"/>
    </row>
    <row r="2862" spans="1:10">
      <c r="A2862" s="23">
        <f t="shared" si="153"/>
        <v>2818</v>
      </c>
      <c r="B2862" s="226"/>
      <c r="C2862" s="226"/>
      <c r="D2862" s="136">
        <v>42935</v>
      </c>
      <c r="E2862" s="136">
        <v>42972</v>
      </c>
      <c r="F2862" s="136">
        <v>42972</v>
      </c>
      <c r="G2862" s="25">
        <f t="shared" si="151"/>
        <v>37</v>
      </c>
      <c r="H2862" s="373">
        <v>15222.85</v>
      </c>
      <c r="I2862" s="121">
        <f t="shared" si="152"/>
        <v>563245.44999999995</v>
      </c>
      <c r="J2862" s="16"/>
    </row>
    <row r="2863" spans="1:10">
      <c r="A2863" s="23">
        <f t="shared" si="153"/>
        <v>2819</v>
      </c>
      <c r="B2863" s="226"/>
      <c r="C2863" s="226"/>
      <c r="D2863" s="136">
        <v>42935</v>
      </c>
      <c r="E2863" s="136">
        <v>42972</v>
      </c>
      <c r="F2863" s="136">
        <v>42972</v>
      </c>
      <c r="G2863" s="25">
        <f t="shared" si="151"/>
        <v>37</v>
      </c>
      <c r="H2863" s="373">
        <v>15635.88</v>
      </c>
      <c r="I2863" s="121">
        <f t="shared" si="152"/>
        <v>578527.56000000006</v>
      </c>
      <c r="J2863" s="16"/>
    </row>
    <row r="2864" spans="1:10">
      <c r="A2864" s="23">
        <f t="shared" si="153"/>
        <v>2820</v>
      </c>
      <c r="B2864" s="226"/>
      <c r="C2864" s="226"/>
      <c r="D2864" s="136">
        <v>42935</v>
      </c>
      <c r="E2864" s="136">
        <v>42972</v>
      </c>
      <c r="F2864" s="136">
        <v>42972</v>
      </c>
      <c r="G2864" s="25">
        <f t="shared" si="151"/>
        <v>37</v>
      </c>
      <c r="H2864" s="373">
        <v>15175.7</v>
      </c>
      <c r="I2864" s="121">
        <f t="shared" si="152"/>
        <v>561500.9</v>
      </c>
      <c r="J2864" s="16"/>
    </row>
    <row r="2865" spans="1:10">
      <c r="A2865" s="23">
        <f t="shared" si="153"/>
        <v>2821</v>
      </c>
      <c r="B2865" s="226"/>
      <c r="C2865" s="226"/>
      <c r="D2865" s="136">
        <v>42935</v>
      </c>
      <c r="E2865" s="136">
        <v>42972</v>
      </c>
      <c r="F2865" s="136">
        <v>42972</v>
      </c>
      <c r="G2865" s="25">
        <f t="shared" si="151"/>
        <v>37</v>
      </c>
      <c r="H2865" s="373">
        <v>15405.79</v>
      </c>
      <c r="I2865" s="121">
        <f t="shared" si="152"/>
        <v>570014.23</v>
      </c>
      <c r="J2865" s="16"/>
    </row>
    <row r="2866" spans="1:10">
      <c r="A2866" s="23">
        <f t="shared" si="153"/>
        <v>2822</v>
      </c>
      <c r="B2866" s="226"/>
      <c r="C2866" s="226"/>
      <c r="D2866" s="136">
        <v>42935</v>
      </c>
      <c r="E2866" s="136">
        <v>42972</v>
      </c>
      <c r="F2866" s="136">
        <v>42972</v>
      </c>
      <c r="G2866" s="25">
        <f t="shared" si="151"/>
        <v>37</v>
      </c>
      <c r="H2866" s="373">
        <v>16055.52</v>
      </c>
      <c r="I2866" s="121">
        <f t="shared" si="152"/>
        <v>594054.24</v>
      </c>
      <c r="J2866" s="16"/>
    </row>
    <row r="2867" spans="1:10">
      <c r="A2867" s="23">
        <f t="shared" si="153"/>
        <v>2823</v>
      </c>
      <c r="B2867" s="226"/>
      <c r="C2867" s="226"/>
      <c r="D2867" s="136">
        <v>42935</v>
      </c>
      <c r="E2867" s="136">
        <v>42972</v>
      </c>
      <c r="F2867" s="136">
        <v>42972</v>
      </c>
      <c r="G2867" s="25">
        <f t="shared" si="151"/>
        <v>37</v>
      </c>
      <c r="H2867" s="373">
        <v>15649.56</v>
      </c>
      <c r="I2867" s="121">
        <f t="shared" si="152"/>
        <v>579033.72</v>
      </c>
      <c r="J2867" s="16"/>
    </row>
    <row r="2868" spans="1:10">
      <c r="A2868" s="23">
        <f t="shared" si="153"/>
        <v>2824</v>
      </c>
      <c r="B2868" s="226"/>
      <c r="C2868" s="226"/>
      <c r="D2868" s="136">
        <v>42936</v>
      </c>
      <c r="E2868" s="136">
        <v>42972</v>
      </c>
      <c r="F2868" s="136">
        <v>42972</v>
      </c>
      <c r="G2868" s="25">
        <f t="shared" si="151"/>
        <v>36</v>
      </c>
      <c r="H2868" s="373">
        <v>5627</v>
      </c>
      <c r="I2868" s="121">
        <f t="shared" si="152"/>
        <v>202572</v>
      </c>
      <c r="J2868" s="16"/>
    </row>
    <row r="2869" spans="1:10">
      <c r="A2869" s="23">
        <f t="shared" si="153"/>
        <v>2825</v>
      </c>
      <c r="B2869" s="226"/>
      <c r="C2869" s="226"/>
      <c r="D2869" s="136">
        <v>42937</v>
      </c>
      <c r="E2869" s="136">
        <v>42972</v>
      </c>
      <c r="F2869" s="136">
        <v>42972</v>
      </c>
      <c r="G2869" s="25">
        <f t="shared" si="151"/>
        <v>35</v>
      </c>
      <c r="H2869" s="373">
        <v>15812.22</v>
      </c>
      <c r="I2869" s="121">
        <f t="shared" si="152"/>
        <v>553427.69999999995</v>
      </c>
      <c r="J2869" s="16"/>
    </row>
    <row r="2870" spans="1:10">
      <c r="A2870" s="23">
        <f t="shared" si="153"/>
        <v>2826</v>
      </c>
      <c r="B2870" s="226"/>
      <c r="C2870" s="226"/>
      <c r="D2870" s="136">
        <v>42937</v>
      </c>
      <c r="E2870" s="136">
        <v>42972</v>
      </c>
      <c r="F2870" s="136">
        <v>42972</v>
      </c>
      <c r="G2870" s="25">
        <f t="shared" si="151"/>
        <v>35</v>
      </c>
      <c r="H2870" s="373">
        <v>6772.41</v>
      </c>
      <c r="I2870" s="121">
        <f t="shared" si="152"/>
        <v>237034.35</v>
      </c>
      <c r="J2870" s="16"/>
    </row>
    <row r="2871" spans="1:10">
      <c r="A2871" s="23">
        <f t="shared" si="153"/>
        <v>2827</v>
      </c>
      <c r="B2871" s="226"/>
      <c r="C2871" s="226"/>
      <c r="D2871" s="136">
        <v>42937</v>
      </c>
      <c r="E2871" s="136">
        <v>42972</v>
      </c>
      <c r="F2871" s="136">
        <v>42972</v>
      </c>
      <c r="G2871" s="25">
        <f t="shared" si="151"/>
        <v>35</v>
      </c>
      <c r="H2871" s="373">
        <v>6364.17</v>
      </c>
      <c r="I2871" s="121">
        <f t="shared" si="152"/>
        <v>222745.95</v>
      </c>
      <c r="J2871" s="16"/>
    </row>
    <row r="2872" spans="1:10">
      <c r="A2872" s="23">
        <f t="shared" si="153"/>
        <v>2828</v>
      </c>
      <c r="B2872" s="226"/>
      <c r="C2872" s="226"/>
      <c r="D2872" s="136">
        <v>42937</v>
      </c>
      <c r="E2872" s="136">
        <v>42972</v>
      </c>
      <c r="F2872" s="136">
        <v>42972</v>
      </c>
      <c r="G2872" s="25">
        <f t="shared" si="151"/>
        <v>35</v>
      </c>
      <c r="H2872" s="373">
        <v>6579.23</v>
      </c>
      <c r="I2872" s="121">
        <f t="shared" si="152"/>
        <v>230273.05</v>
      </c>
      <c r="J2872" s="16"/>
    </row>
    <row r="2873" spans="1:10">
      <c r="A2873" s="23">
        <f t="shared" si="153"/>
        <v>2829</v>
      </c>
      <c r="B2873" s="226"/>
      <c r="C2873" s="226"/>
      <c r="D2873" s="136">
        <v>42937</v>
      </c>
      <c r="E2873" s="136">
        <v>42972</v>
      </c>
      <c r="F2873" s="136">
        <v>42972</v>
      </c>
      <c r="G2873" s="25">
        <f t="shared" si="151"/>
        <v>35</v>
      </c>
      <c r="H2873" s="373">
        <v>6771.2</v>
      </c>
      <c r="I2873" s="121">
        <f t="shared" si="152"/>
        <v>236992</v>
      </c>
      <c r="J2873" s="16"/>
    </row>
    <row r="2874" spans="1:10">
      <c r="A2874" s="23">
        <f t="shared" si="153"/>
        <v>2830</v>
      </c>
      <c r="B2874" s="226"/>
      <c r="C2874" s="226"/>
      <c r="D2874" s="136">
        <v>42937</v>
      </c>
      <c r="E2874" s="136">
        <v>42972</v>
      </c>
      <c r="F2874" s="136">
        <v>42972</v>
      </c>
      <c r="G2874" s="25">
        <f t="shared" si="151"/>
        <v>35</v>
      </c>
      <c r="H2874" s="373">
        <v>6799.55</v>
      </c>
      <c r="I2874" s="121">
        <f t="shared" si="152"/>
        <v>237984.25</v>
      </c>
      <c r="J2874" s="16"/>
    </row>
    <row r="2875" spans="1:10">
      <c r="A2875" s="23">
        <f t="shared" si="153"/>
        <v>2831</v>
      </c>
      <c r="B2875" s="226"/>
      <c r="C2875" s="226"/>
      <c r="D2875" s="136">
        <v>42937</v>
      </c>
      <c r="E2875" s="136">
        <v>42972</v>
      </c>
      <c r="F2875" s="136">
        <v>42972</v>
      </c>
      <c r="G2875" s="25">
        <f t="shared" si="151"/>
        <v>35</v>
      </c>
      <c r="H2875" s="373">
        <v>6909.3</v>
      </c>
      <c r="I2875" s="121">
        <f t="shared" si="152"/>
        <v>241825.5</v>
      </c>
      <c r="J2875" s="16"/>
    </row>
    <row r="2876" spans="1:10">
      <c r="A2876" s="23">
        <f t="shared" si="153"/>
        <v>2832</v>
      </c>
      <c r="B2876" s="226"/>
      <c r="C2876" s="226"/>
      <c r="D2876" s="136">
        <v>42937</v>
      </c>
      <c r="E2876" s="136">
        <v>42972</v>
      </c>
      <c r="F2876" s="136">
        <v>42972</v>
      </c>
      <c r="G2876" s="25">
        <f t="shared" si="151"/>
        <v>35</v>
      </c>
      <c r="H2876" s="373">
        <v>6832.35</v>
      </c>
      <c r="I2876" s="121">
        <f t="shared" si="152"/>
        <v>239132.25</v>
      </c>
      <c r="J2876" s="16"/>
    </row>
    <row r="2877" spans="1:10">
      <c r="A2877" s="23">
        <f t="shared" si="153"/>
        <v>2833</v>
      </c>
      <c r="B2877" s="226"/>
      <c r="C2877" s="226"/>
      <c r="D2877" s="136">
        <v>42937</v>
      </c>
      <c r="E2877" s="136">
        <v>42972</v>
      </c>
      <c r="F2877" s="136">
        <v>42972</v>
      </c>
      <c r="G2877" s="25">
        <f t="shared" si="151"/>
        <v>35</v>
      </c>
      <c r="H2877" s="373">
        <v>7267.73</v>
      </c>
      <c r="I2877" s="121">
        <f t="shared" si="152"/>
        <v>254370.55</v>
      </c>
      <c r="J2877" s="16"/>
    </row>
    <row r="2878" spans="1:10">
      <c r="A2878" s="23">
        <f t="shared" si="153"/>
        <v>2834</v>
      </c>
      <c r="B2878" s="226"/>
      <c r="C2878" s="226"/>
      <c r="D2878" s="136">
        <v>42937</v>
      </c>
      <c r="E2878" s="136">
        <v>42972</v>
      </c>
      <c r="F2878" s="136">
        <v>42972</v>
      </c>
      <c r="G2878" s="25">
        <f t="shared" si="151"/>
        <v>35</v>
      </c>
      <c r="H2878" s="373">
        <v>6296.94</v>
      </c>
      <c r="I2878" s="121">
        <f t="shared" si="152"/>
        <v>220392.9</v>
      </c>
      <c r="J2878" s="16"/>
    </row>
    <row r="2879" spans="1:10">
      <c r="A2879" s="23">
        <f t="shared" si="153"/>
        <v>2835</v>
      </c>
      <c r="B2879" s="226"/>
      <c r="C2879" s="226"/>
      <c r="D2879" s="136">
        <v>42937</v>
      </c>
      <c r="E2879" s="136">
        <v>42972</v>
      </c>
      <c r="F2879" s="136">
        <v>42972</v>
      </c>
      <c r="G2879" s="25">
        <f t="shared" si="151"/>
        <v>35</v>
      </c>
      <c r="H2879" s="373">
        <v>6426.95</v>
      </c>
      <c r="I2879" s="121">
        <f t="shared" si="152"/>
        <v>224943.25</v>
      </c>
      <c r="J2879" s="16"/>
    </row>
    <row r="2880" spans="1:10">
      <c r="A2880" s="23">
        <f t="shared" si="153"/>
        <v>2836</v>
      </c>
      <c r="B2880" s="226"/>
      <c r="C2880" s="226"/>
      <c r="D2880" s="136">
        <v>42937</v>
      </c>
      <c r="E2880" s="136">
        <v>42972</v>
      </c>
      <c r="F2880" s="136">
        <v>42972</v>
      </c>
      <c r="G2880" s="25">
        <f t="shared" si="151"/>
        <v>35</v>
      </c>
      <c r="H2880" s="373">
        <v>6352.02</v>
      </c>
      <c r="I2880" s="121">
        <f t="shared" si="152"/>
        <v>222320.7</v>
      </c>
      <c r="J2880" s="16"/>
    </row>
    <row r="2881" spans="1:10">
      <c r="A2881" s="23">
        <f t="shared" si="153"/>
        <v>2837</v>
      </c>
      <c r="B2881" s="226"/>
      <c r="C2881" s="226"/>
      <c r="D2881" s="136">
        <v>42937</v>
      </c>
      <c r="E2881" s="136">
        <v>42972</v>
      </c>
      <c r="F2881" s="136">
        <v>42972</v>
      </c>
      <c r="G2881" s="25">
        <f t="shared" si="151"/>
        <v>35</v>
      </c>
      <c r="H2881" s="373">
        <v>6292.49</v>
      </c>
      <c r="I2881" s="121">
        <f t="shared" si="152"/>
        <v>220237.15</v>
      </c>
      <c r="J2881" s="16"/>
    </row>
    <row r="2882" spans="1:10">
      <c r="A2882" s="23">
        <f t="shared" si="153"/>
        <v>2838</v>
      </c>
      <c r="B2882" s="226"/>
      <c r="C2882" s="226"/>
      <c r="D2882" s="136">
        <v>42937</v>
      </c>
      <c r="E2882" s="136">
        <v>42972</v>
      </c>
      <c r="F2882" s="136">
        <v>42972</v>
      </c>
      <c r="G2882" s="25">
        <f t="shared" si="151"/>
        <v>35</v>
      </c>
      <c r="H2882" s="373">
        <v>6641.19</v>
      </c>
      <c r="I2882" s="121">
        <f t="shared" si="152"/>
        <v>232441.65</v>
      </c>
      <c r="J2882" s="16"/>
    </row>
    <row r="2883" spans="1:10">
      <c r="A2883" s="23">
        <f t="shared" si="153"/>
        <v>2839</v>
      </c>
      <c r="B2883" s="226"/>
      <c r="C2883" s="226"/>
      <c r="D2883" s="136">
        <v>42937</v>
      </c>
      <c r="E2883" s="136">
        <v>42972</v>
      </c>
      <c r="F2883" s="136">
        <v>42972</v>
      </c>
      <c r="G2883" s="25">
        <f t="shared" si="151"/>
        <v>35</v>
      </c>
      <c r="H2883" s="373">
        <v>7143.07</v>
      </c>
      <c r="I2883" s="121">
        <f t="shared" si="152"/>
        <v>250007.45</v>
      </c>
      <c r="J2883" s="16"/>
    </row>
    <row r="2884" spans="1:10">
      <c r="A2884" s="23">
        <f t="shared" si="153"/>
        <v>2840</v>
      </c>
      <c r="B2884" s="226"/>
      <c r="C2884" s="226"/>
      <c r="D2884" s="136">
        <v>42937</v>
      </c>
      <c r="E2884" s="136">
        <v>42972</v>
      </c>
      <c r="F2884" s="136">
        <v>42972</v>
      </c>
      <c r="G2884" s="25">
        <f t="shared" si="151"/>
        <v>35</v>
      </c>
      <c r="H2884" s="373">
        <v>6282.36</v>
      </c>
      <c r="I2884" s="121">
        <f t="shared" si="152"/>
        <v>219882.6</v>
      </c>
      <c r="J2884" s="16"/>
    </row>
    <row r="2885" spans="1:10">
      <c r="A2885" s="23">
        <f t="shared" si="153"/>
        <v>2841</v>
      </c>
      <c r="B2885" s="226"/>
      <c r="C2885" s="226"/>
      <c r="D2885" s="136">
        <v>42937</v>
      </c>
      <c r="E2885" s="136">
        <v>42972</v>
      </c>
      <c r="F2885" s="136">
        <v>42972</v>
      </c>
      <c r="G2885" s="25">
        <f t="shared" si="151"/>
        <v>35</v>
      </c>
      <c r="H2885" s="373">
        <v>6398.19</v>
      </c>
      <c r="I2885" s="121">
        <f t="shared" si="152"/>
        <v>223936.65</v>
      </c>
      <c r="J2885" s="16"/>
    </row>
    <row r="2886" spans="1:10">
      <c r="A2886" s="23">
        <f t="shared" si="153"/>
        <v>2842</v>
      </c>
      <c r="B2886" s="226" t="s">
        <v>285</v>
      </c>
      <c r="C2886" s="226" t="s">
        <v>489</v>
      </c>
      <c r="D2886" s="136">
        <v>42926</v>
      </c>
      <c r="E2886" s="136">
        <v>42972</v>
      </c>
      <c r="F2886" s="136">
        <v>42972</v>
      </c>
      <c r="G2886" s="25">
        <f t="shared" si="151"/>
        <v>46</v>
      </c>
      <c r="H2886" s="373">
        <v>5014.13</v>
      </c>
      <c r="I2886" s="121">
        <f t="shared" si="152"/>
        <v>230649.98</v>
      </c>
      <c r="J2886" s="16"/>
    </row>
    <row r="2887" spans="1:10">
      <c r="A2887" s="23">
        <f t="shared" si="153"/>
        <v>2843</v>
      </c>
      <c r="B2887" s="226"/>
      <c r="C2887" s="226"/>
      <c r="D2887" s="136">
        <v>42926</v>
      </c>
      <c r="E2887" s="136">
        <v>42972</v>
      </c>
      <c r="F2887" s="136">
        <v>42972</v>
      </c>
      <c r="G2887" s="25">
        <f t="shared" si="151"/>
        <v>46</v>
      </c>
      <c r="H2887" s="373">
        <v>505.9</v>
      </c>
      <c r="I2887" s="121">
        <f t="shared" si="152"/>
        <v>23271.4</v>
      </c>
      <c r="J2887" s="16"/>
    </row>
    <row r="2888" spans="1:10">
      <c r="A2888" s="23">
        <f t="shared" si="153"/>
        <v>2844</v>
      </c>
      <c r="B2888" s="226"/>
      <c r="C2888" s="226"/>
      <c r="D2888" s="136">
        <v>42928</v>
      </c>
      <c r="E2888" s="136">
        <v>42972</v>
      </c>
      <c r="F2888" s="136">
        <v>42972</v>
      </c>
      <c r="G2888" s="25">
        <f t="shared" si="151"/>
        <v>44</v>
      </c>
      <c r="H2888" s="373">
        <v>6653.26</v>
      </c>
      <c r="I2888" s="121">
        <f t="shared" si="152"/>
        <v>292743.44</v>
      </c>
      <c r="J2888" s="16"/>
    </row>
    <row r="2889" spans="1:10">
      <c r="A2889" s="23">
        <f t="shared" si="153"/>
        <v>2845</v>
      </c>
      <c r="B2889" s="226"/>
      <c r="C2889" s="226"/>
      <c r="D2889" s="136">
        <v>42928</v>
      </c>
      <c r="E2889" s="136">
        <v>42972</v>
      </c>
      <c r="F2889" s="136">
        <v>42972</v>
      </c>
      <c r="G2889" s="25">
        <f t="shared" si="151"/>
        <v>44</v>
      </c>
      <c r="H2889" s="373">
        <v>7229.59</v>
      </c>
      <c r="I2889" s="121">
        <f t="shared" si="152"/>
        <v>318101.96000000002</v>
      </c>
      <c r="J2889" s="16"/>
    </row>
    <row r="2890" spans="1:10">
      <c r="A2890" s="23">
        <f t="shared" si="153"/>
        <v>2846</v>
      </c>
      <c r="B2890" s="226"/>
      <c r="C2890" s="226"/>
      <c r="D2890" s="136">
        <v>42933</v>
      </c>
      <c r="E2890" s="136">
        <v>42972</v>
      </c>
      <c r="F2890" s="136">
        <v>42972</v>
      </c>
      <c r="G2890" s="25">
        <f t="shared" si="151"/>
        <v>39</v>
      </c>
      <c r="H2890" s="373">
        <v>6576.09</v>
      </c>
      <c r="I2890" s="121">
        <f t="shared" si="152"/>
        <v>256467.51</v>
      </c>
      <c r="J2890" s="16"/>
    </row>
    <row r="2891" spans="1:10">
      <c r="A2891" s="23">
        <f t="shared" si="153"/>
        <v>2847</v>
      </c>
      <c r="B2891" s="226"/>
      <c r="C2891" s="226"/>
      <c r="D2891" s="136">
        <v>42933</v>
      </c>
      <c r="E2891" s="136">
        <v>42972</v>
      </c>
      <c r="F2891" s="136">
        <v>42972</v>
      </c>
      <c r="G2891" s="25">
        <f t="shared" si="151"/>
        <v>39</v>
      </c>
      <c r="H2891" s="373">
        <v>7047.3</v>
      </c>
      <c r="I2891" s="121">
        <f t="shared" si="152"/>
        <v>274844.7</v>
      </c>
      <c r="J2891" s="16"/>
    </row>
    <row r="2892" spans="1:10">
      <c r="A2892" s="23">
        <f t="shared" si="153"/>
        <v>2848</v>
      </c>
      <c r="B2892" s="226"/>
      <c r="C2892" s="226"/>
      <c r="D2892" s="136">
        <v>42933</v>
      </c>
      <c r="E2892" s="136">
        <v>42972</v>
      </c>
      <c r="F2892" s="136">
        <v>42972</v>
      </c>
      <c r="G2892" s="25">
        <f t="shared" si="151"/>
        <v>39</v>
      </c>
      <c r="H2892" s="373">
        <v>5088.2300000000005</v>
      </c>
      <c r="I2892" s="121">
        <f t="shared" si="152"/>
        <v>198440.97</v>
      </c>
      <c r="J2892" s="16"/>
    </row>
    <row r="2893" spans="1:10">
      <c r="A2893" s="23">
        <f t="shared" si="153"/>
        <v>2849</v>
      </c>
      <c r="B2893" s="226"/>
      <c r="C2893" s="226"/>
      <c r="D2893" s="136">
        <v>42933</v>
      </c>
      <c r="E2893" s="136">
        <v>42972</v>
      </c>
      <c r="F2893" s="136">
        <v>42972</v>
      </c>
      <c r="G2893" s="25">
        <f t="shared" si="151"/>
        <v>39</v>
      </c>
      <c r="H2893" s="373">
        <v>6901.35</v>
      </c>
      <c r="I2893" s="121">
        <f t="shared" si="152"/>
        <v>269152.65000000002</v>
      </c>
      <c r="J2893" s="16"/>
    </row>
    <row r="2894" spans="1:10">
      <c r="A2894" s="23">
        <f t="shared" si="153"/>
        <v>2850</v>
      </c>
      <c r="B2894" s="226"/>
      <c r="C2894" s="226"/>
      <c r="D2894" s="136">
        <v>42933</v>
      </c>
      <c r="E2894" s="136">
        <v>42972</v>
      </c>
      <c r="F2894" s="136">
        <v>42972</v>
      </c>
      <c r="G2894" s="25">
        <f t="shared" si="151"/>
        <v>39</v>
      </c>
      <c r="H2894" s="373">
        <v>1968.24</v>
      </c>
      <c r="I2894" s="121">
        <f t="shared" si="152"/>
        <v>76761.36</v>
      </c>
      <c r="J2894" s="16"/>
    </row>
    <row r="2895" spans="1:10">
      <c r="A2895" s="23">
        <f t="shared" si="153"/>
        <v>2851</v>
      </c>
      <c r="B2895" s="226"/>
      <c r="C2895" s="226"/>
      <c r="D2895" s="136">
        <v>42933</v>
      </c>
      <c r="E2895" s="136">
        <v>42972</v>
      </c>
      <c r="F2895" s="136">
        <v>42972</v>
      </c>
      <c r="G2895" s="25">
        <f t="shared" si="151"/>
        <v>39</v>
      </c>
      <c r="H2895" s="373">
        <v>6584.43</v>
      </c>
      <c r="I2895" s="121">
        <f t="shared" si="152"/>
        <v>256792.77</v>
      </c>
      <c r="J2895" s="16"/>
    </row>
    <row r="2896" spans="1:10">
      <c r="A2896" s="23">
        <f t="shared" si="153"/>
        <v>2852</v>
      </c>
      <c r="B2896" s="226"/>
      <c r="C2896" s="226"/>
      <c r="D2896" s="136">
        <v>42933</v>
      </c>
      <c r="E2896" s="136">
        <v>42972</v>
      </c>
      <c r="F2896" s="136">
        <v>42972</v>
      </c>
      <c r="G2896" s="25">
        <f t="shared" si="151"/>
        <v>39</v>
      </c>
      <c r="H2896" s="373">
        <v>6897.18</v>
      </c>
      <c r="I2896" s="121">
        <f t="shared" si="152"/>
        <v>268990.02</v>
      </c>
      <c r="J2896" s="16"/>
    </row>
    <row r="2897" spans="1:10">
      <c r="A2897" s="23">
        <f t="shared" si="153"/>
        <v>2853</v>
      </c>
      <c r="B2897" s="226"/>
      <c r="C2897" s="226"/>
      <c r="D2897" s="136">
        <v>42933</v>
      </c>
      <c r="E2897" s="136">
        <v>42972</v>
      </c>
      <c r="F2897" s="136">
        <v>42972</v>
      </c>
      <c r="G2897" s="25">
        <f t="shared" si="151"/>
        <v>39</v>
      </c>
      <c r="H2897" s="373">
        <v>6901.35</v>
      </c>
      <c r="I2897" s="121">
        <f t="shared" si="152"/>
        <v>269152.65000000002</v>
      </c>
      <c r="J2897" s="16"/>
    </row>
    <row r="2898" spans="1:10">
      <c r="A2898" s="23">
        <f t="shared" si="153"/>
        <v>2854</v>
      </c>
      <c r="B2898" s="226"/>
      <c r="C2898" s="226"/>
      <c r="D2898" s="136">
        <v>42933</v>
      </c>
      <c r="E2898" s="136">
        <v>42972</v>
      </c>
      <c r="F2898" s="136">
        <v>42972</v>
      </c>
      <c r="G2898" s="25">
        <f t="shared" si="151"/>
        <v>39</v>
      </c>
      <c r="H2898" s="373">
        <v>7126.53</v>
      </c>
      <c r="I2898" s="121">
        <f t="shared" si="152"/>
        <v>277934.67</v>
      </c>
      <c r="J2898" s="16"/>
    </row>
    <row r="2899" spans="1:10">
      <c r="A2899" s="23">
        <f t="shared" si="153"/>
        <v>2855</v>
      </c>
      <c r="B2899" s="226"/>
      <c r="C2899" s="226"/>
      <c r="D2899" s="136">
        <v>42933</v>
      </c>
      <c r="E2899" s="136">
        <v>42972</v>
      </c>
      <c r="F2899" s="136">
        <v>42972</v>
      </c>
      <c r="G2899" s="25">
        <f t="shared" si="151"/>
        <v>39</v>
      </c>
      <c r="H2899" s="373">
        <v>6972.24</v>
      </c>
      <c r="I2899" s="121">
        <f t="shared" si="152"/>
        <v>271917.36</v>
      </c>
      <c r="J2899" s="16"/>
    </row>
    <row r="2900" spans="1:10">
      <c r="A2900" s="23">
        <f t="shared" si="153"/>
        <v>2856</v>
      </c>
      <c r="B2900" s="226"/>
      <c r="C2900" s="226"/>
      <c r="D2900" s="136">
        <v>42933</v>
      </c>
      <c r="E2900" s="136">
        <v>42972</v>
      </c>
      <c r="F2900" s="136">
        <v>42972</v>
      </c>
      <c r="G2900" s="25">
        <f t="shared" si="151"/>
        <v>39</v>
      </c>
      <c r="H2900" s="373">
        <v>6972.24</v>
      </c>
      <c r="I2900" s="121">
        <f t="shared" si="152"/>
        <v>271917.36</v>
      </c>
      <c r="J2900" s="16"/>
    </row>
    <row r="2901" spans="1:10">
      <c r="A2901" s="23">
        <f t="shared" si="153"/>
        <v>2857</v>
      </c>
      <c r="B2901" s="226"/>
      <c r="C2901" s="226"/>
      <c r="D2901" s="136">
        <v>42934</v>
      </c>
      <c r="E2901" s="136">
        <v>42972</v>
      </c>
      <c r="F2901" s="136">
        <v>42972</v>
      </c>
      <c r="G2901" s="25">
        <f t="shared" si="151"/>
        <v>38</v>
      </c>
      <c r="H2901" s="373">
        <v>7749.96</v>
      </c>
      <c r="I2901" s="121">
        <f t="shared" si="152"/>
        <v>294498.48</v>
      </c>
      <c r="J2901" s="16"/>
    </row>
    <row r="2902" spans="1:10">
      <c r="A2902" s="23">
        <f t="shared" si="153"/>
        <v>2858</v>
      </c>
      <c r="B2902" s="226"/>
      <c r="C2902" s="226"/>
      <c r="D2902" s="136">
        <v>42935</v>
      </c>
      <c r="E2902" s="136">
        <v>42972</v>
      </c>
      <c r="F2902" s="136">
        <v>42972</v>
      </c>
      <c r="G2902" s="25">
        <f t="shared" si="151"/>
        <v>37</v>
      </c>
      <c r="H2902" s="373">
        <v>6722.48</v>
      </c>
      <c r="I2902" s="121">
        <f t="shared" si="152"/>
        <v>248731.76</v>
      </c>
      <c r="J2902" s="16"/>
    </row>
    <row r="2903" spans="1:10">
      <c r="A2903" s="23">
        <f t="shared" si="153"/>
        <v>2859</v>
      </c>
      <c r="B2903" s="226"/>
      <c r="C2903" s="226"/>
      <c r="D2903" s="136">
        <v>42935</v>
      </c>
      <c r="E2903" s="136">
        <v>42972</v>
      </c>
      <c r="F2903" s="136">
        <v>42972</v>
      </c>
      <c r="G2903" s="25">
        <f t="shared" si="151"/>
        <v>37</v>
      </c>
      <c r="H2903" s="373">
        <v>6833.51</v>
      </c>
      <c r="I2903" s="121">
        <f t="shared" si="152"/>
        <v>252839.87</v>
      </c>
      <c r="J2903" s="16"/>
    </row>
    <row r="2904" spans="1:10">
      <c r="A2904" s="23">
        <f t="shared" si="153"/>
        <v>2860</v>
      </c>
      <c r="B2904" s="226"/>
      <c r="C2904" s="226"/>
      <c r="D2904" s="136">
        <v>42936</v>
      </c>
      <c r="E2904" s="136">
        <v>42972</v>
      </c>
      <c r="F2904" s="136">
        <v>42972</v>
      </c>
      <c r="G2904" s="25">
        <f t="shared" si="151"/>
        <v>36</v>
      </c>
      <c r="H2904" s="373">
        <v>7193.69</v>
      </c>
      <c r="I2904" s="121">
        <f t="shared" si="152"/>
        <v>258972.84</v>
      </c>
      <c r="J2904" s="16"/>
    </row>
    <row r="2905" spans="1:10">
      <c r="A2905" s="23">
        <f t="shared" si="153"/>
        <v>2861</v>
      </c>
      <c r="B2905" s="226"/>
      <c r="C2905" s="226"/>
      <c r="D2905" s="136">
        <v>42936</v>
      </c>
      <c r="E2905" s="136">
        <v>42972</v>
      </c>
      <c r="F2905" s="136">
        <v>42972</v>
      </c>
      <c r="G2905" s="25">
        <f t="shared" si="151"/>
        <v>36</v>
      </c>
      <c r="H2905" s="373">
        <v>7310.62</v>
      </c>
      <c r="I2905" s="121">
        <f t="shared" si="152"/>
        <v>263182.32</v>
      </c>
      <c r="J2905" s="16"/>
    </row>
    <row r="2906" spans="1:10">
      <c r="A2906" s="23">
        <f t="shared" si="153"/>
        <v>2862</v>
      </c>
      <c r="B2906" s="226"/>
      <c r="C2906" s="226"/>
      <c r="D2906" s="136">
        <v>42936</v>
      </c>
      <c r="E2906" s="136">
        <v>42972</v>
      </c>
      <c r="F2906" s="136">
        <v>42972</v>
      </c>
      <c r="G2906" s="25">
        <f t="shared" si="151"/>
        <v>36</v>
      </c>
      <c r="H2906" s="373">
        <v>7355.23</v>
      </c>
      <c r="I2906" s="121">
        <f t="shared" si="152"/>
        <v>264788.28000000003</v>
      </c>
      <c r="J2906" s="16"/>
    </row>
    <row r="2907" spans="1:10">
      <c r="A2907" s="23">
        <f t="shared" si="153"/>
        <v>2863</v>
      </c>
      <c r="B2907" s="226"/>
      <c r="C2907" s="226"/>
      <c r="D2907" s="136">
        <v>42936</v>
      </c>
      <c r="E2907" s="136">
        <v>42972</v>
      </c>
      <c r="F2907" s="136">
        <v>42972</v>
      </c>
      <c r="G2907" s="25">
        <f t="shared" si="151"/>
        <v>36</v>
      </c>
      <c r="H2907" s="373">
        <v>7868.28</v>
      </c>
      <c r="I2907" s="121">
        <f t="shared" si="152"/>
        <v>283258.08</v>
      </c>
      <c r="J2907" s="16"/>
    </row>
    <row r="2908" spans="1:10">
      <c r="A2908" s="23">
        <f t="shared" si="153"/>
        <v>2864</v>
      </c>
      <c r="B2908" s="226"/>
      <c r="C2908" s="226"/>
      <c r="D2908" s="136">
        <v>42936</v>
      </c>
      <c r="E2908" s="136">
        <v>42972</v>
      </c>
      <c r="F2908" s="136">
        <v>42972</v>
      </c>
      <c r="G2908" s="25">
        <f t="shared" si="151"/>
        <v>36</v>
      </c>
      <c r="H2908" s="373">
        <v>7799.26</v>
      </c>
      <c r="I2908" s="121">
        <f t="shared" si="152"/>
        <v>280773.36</v>
      </c>
      <c r="J2908" s="16"/>
    </row>
    <row r="2909" spans="1:10">
      <c r="A2909" s="23">
        <f t="shared" si="153"/>
        <v>2865</v>
      </c>
      <c r="B2909" s="226"/>
      <c r="C2909" s="226"/>
      <c r="D2909" s="136">
        <v>42936</v>
      </c>
      <c r="E2909" s="136">
        <v>42972</v>
      </c>
      <c r="F2909" s="136">
        <v>42972</v>
      </c>
      <c r="G2909" s="25">
        <f t="shared" si="151"/>
        <v>36</v>
      </c>
      <c r="H2909" s="373">
        <v>7838.7</v>
      </c>
      <c r="I2909" s="121">
        <f t="shared" si="152"/>
        <v>282193.2</v>
      </c>
      <c r="J2909" s="16"/>
    </row>
    <row r="2910" spans="1:10">
      <c r="A2910" s="23">
        <f t="shared" si="153"/>
        <v>2866</v>
      </c>
      <c r="B2910" s="226"/>
      <c r="C2910" s="226"/>
      <c r="D2910" s="136">
        <v>42936</v>
      </c>
      <c r="E2910" s="136">
        <v>42972</v>
      </c>
      <c r="F2910" s="136">
        <v>42972</v>
      </c>
      <c r="G2910" s="25">
        <f t="shared" si="151"/>
        <v>36</v>
      </c>
      <c r="H2910" s="373">
        <v>7907.72</v>
      </c>
      <c r="I2910" s="121">
        <f t="shared" si="152"/>
        <v>284677.92</v>
      </c>
      <c r="J2910" s="16"/>
    </row>
    <row r="2911" spans="1:10">
      <c r="A2911" s="23">
        <f t="shared" si="153"/>
        <v>2867</v>
      </c>
      <c r="B2911" s="226"/>
      <c r="C2911" s="226"/>
      <c r="D2911" s="136">
        <v>42936</v>
      </c>
      <c r="E2911" s="136">
        <v>42972</v>
      </c>
      <c r="F2911" s="136">
        <v>42972</v>
      </c>
      <c r="G2911" s="25">
        <f t="shared" si="151"/>
        <v>36</v>
      </c>
      <c r="H2911" s="373">
        <v>7976.74</v>
      </c>
      <c r="I2911" s="121">
        <f t="shared" si="152"/>
        <v>287162.64</v>
      </c>
      <c r="J2911" s="16"/>
    </row>
    <row r="2912" spans="1:10">
      <c r="A2912" s="23">
        <f t="shared" si="153"/>
        <v>2868</v>
      </c>
      <c r="B2912" s="226"/>
      <c r="C2912" s="226"/>
      <c r="D2912" s="136">
        <v>42936</v>
      </c>
      <c r="E2912" s="136">
        <v>42972</v>
      </c>
      <c r="F2912" s="136">
        <v>42972</v>
      </c>
      <c r="G2912" s="25">
        <f t="shared" si="151"/>
        <v>36</v>
      </c>
      <c r="H2912" s="373">
        <v>7690.8</v>
      </c>
      <c r="I2912" s="121">
        <f t="shared" si="152"/>
        <v>276868.8</v>
      </c>
      <c r="J2912" s="16"/>
    </row>
    <row r="2913" spans="1:10">
      <c r="A2913" s="23">
        <f t="shared" si="153"/>
        <v>2869</v>
      </c>
      <c r="B2913" s="226"/>
      <c r="C2913" s="226"/>
      <c r="D2913" s="136">
        <v>42936</v>
      </c>
      <c r="E2913" s="136">
        <v>42972</v>
      </c>
      <c r="F2913" s="136">
        <v>42972</v>
      </c>
      <c r="G2913" s="25">
        <f t="shared" si="151"/>
        <v>36</v>
      </c>
      <c r="H2913" s="373">
        <v>7868.28</v>
      </c>
      <c r="I2913" s="121">
        <f t="shared" si="152"/>
        <v>283258.08</v>
      </c>
      <c r="J2913" s="16"/>
    </row>
    <row r="2914" spans="1:10">
      <c r="A2914" s="23">
        <f t="shared" si="153"/>
        <v>2870</v>
      </c>
      <c r="B2914" s="226"/>
      <c r="C2914" s="226"/>
      <c r="D2914" s="136">
        <v>42937</v>
      </c>
      <c r="E2914" s="136">
        <v>42972</v>
      </c>
      <c r="F2914" s="136">
        <v>42972</v>
      </c>
      <c r="G2914" s="25">
        <f t="shared" si="151"/>
        <v>35</v>
      </c>
      <c r="H2914" s="373">
        <v>5633.62</v>
      </c>
      <c r="I2914" s="121">
        <f t="shared" si="152"/>
        <v>197176.7</v>
      </c>
      <c r="J2914" s="16"/>
    </row>
    <row r="2915" spans="1:10">
      <c r="A2915" s="23">
        <f t="shared" si="153"/>
        <v>2871</v>
      </c>
      <c r="B2915" s="226"/>
      <c r="C2915" s="226"/>
      <c r="D2915" s="136">
        <v>42937</v>
      </c>
      <c r="E2915" s="136">
        <v>42972</v>
      </c>
      <c r="F2915" s="136">
        <v>42972</v>
      </c>
      <c r="G2915" s="25">
        <f t="shared" si="151"/>
        <v>35</v>
      </c>
      <c r="H2915" s="373">
        <v>5600.52</v>
      </c>
      <c r="I2915" s="121">
        <f t="shared" si="152"/>
        <v>196018.2</v>
      </c>
      <c r="J2915" s="16"/>
    </row>
    <row r="2916" spans="1:10">
      <c r="A2916" s="23">
        <f t="shared" si="153"/>
        <v>2872</v>
      </c>
      <c r="B2916" s="226"/>
      <c r="C2916" s="226"/>
      <c r="D2916" s="136">
        <v>42937</v>
      </c>
      <c r="E2916" s="136">
        <v>42972</v>
      </c>
      <c r="F2916" s="136">
        <v>42972</v>
      </c>
      <c r="G2916" s="25">
        <f t="shared" si="151"/>
        <v>35</v>
      </c>
      <c r="H2916" s="373">
        <v>5170.22</v>
      </c>
      <c r="I2916" s="121">
        <f t="shared" si="152"/>
        <v>180957.7</v>
      </c>
      <c r="J2916" s="16"/>
    </row>
    <row r="2917" spans="1:10">
      <c r="A2917" s="23">
        <f t="shared" si="153"/>
        <v>2873</v>
      </c>
      <c r="B2917" s="226"/>
      <c r="C2917" s="226"/>
      <c r="D2917" s="136">
        <v>42937</v>
      </c>
      <c r="E2917" s="136">
        <v>42972</v>
      </c>
      <c r="F2917" s="136">
        <v>42972</v>
      </c>
      <c r="G2917" s="25">
        <f t="shared" si="151"/>
        <v>35</v>
      </c>
      <c r="H2917" s="373">
        <v>5428.4</v>
      </c>
      <c r="I2917" s="121">
        <f t="shared" si="152"/>
        <v>189994</v>
      </c>
      <c r="J2917" s="16"/>
    </row>
    <row r="2918" spans="1:10">
      <c r="A2918" s="23">
        <f t="shared" si="153"/>
        <v>2874</v>
      </c>
      <c r="B2918" s="226"/>
      <c r="C2918" s="226"/>
      <c r="D2918" s="136">
        <v>42937</v>
      </c>
      <c r="E2918" s="136">
        <v>42972</v>
      </c>
      <c r="F2918" s="136">
        <v>42972</v>
      </c>
      <c r="G2918" s="25">
        <f t="shared" si="151"/>
        <v>35</v>
      </c>
      <c r="H2918" s="373">
        <v>5166.91</v>
      </c>
      <c r="I2918" s="121">
        <f t="shared" si="152"/>
        <v>180841.85</v>
      </c>
      <c r="J2918" s="16"/>
    </row>
    <row r="2919" spans="1:10">
      <c r="A2919" s="23">
        <f t="shared" si="153"/>
        <v>2875</v>
      </c>
      <c r="B2919" s="226"/>
      <c r="C2919" s="226"/>
      <c r="D2919" s="136">
        <v>42937</v>
      </c>
      <c r="E2919" s="136">
        <v>42972</v>
      </c>
      <c r="F2919" s="136">
        <v>42972</v>
      </c>
      <c r="G2919" s="25">
        <f t="shared" ref="G2919:G2963" si="154">F2919-D2919</f>
        <v>35</v>
      </c>
      <c r="H2919" s="373">
        <v>5299.31</v>
      </c>
      <c r="I2919" s="121">
        <f t="shared" ref="I2919:I2963" si="155">ROUND(G2919*H2919,2)</f>
        <v>185475.85</v>
      </c>
      <c r="J2919" s="16"/>
    </row>
    <row r="2920" spans="1:10">
      <c r="A2920" s="23">
        <f t="shared" ref="A2920:A2964" si="156">A2919+1</f>
        <v>2876</v>
      </c>
      <c r="B2920" s="226"/>
      <c r="C2920" s="226"/>
      <c r="D2920" s="136">
        <v>42937</v>
      </c>
      <c r="E2920" s="136">
        <v>42972</v>
      </c>
      <c r="F2920" s="136">
        <v>42972</v>
      </c>
      <c r="G2920" s="25">
        <f t="shared" si="154"/>
        <v>35</v>
      </c>
      <c r="H2920" s="373">
        <v>6645.04</v>
      </c>
      <c r="I2920" s="121">
        <f t="shared" si="155"/>
        <v>232576.4</v>
      </c>
      <c r="J2920" s="16"/>
    </row>
    <row r="2921" spans="1:10">
      <c r="A2921" s="23">
        <f t="shared" si="156"/>
        <v>2877</v>
      </c>
      <c r="B2921" s="226"/>
      <c r="C2921" s="226"/>
      <c r="D2921" s="136">
        <v>42937</v>
      </c>
      <c r="E2921" s="136">
        <v>42972</v>
      </c>
      <c r="F2921" s="136">
        <v>42972</v>
      </c>
      <c r="G2921" s="25">
        <f t="shared" si="154"/>
        <v>35</v>
      </c>
      <c r="H2921" s="373">
        <v>6341.9</v>
      </c>
      <c r="I2921" s="121">
        <f t="shared" si="155"/>
        <v>221966.5</v>
      </c>
      <c r="J2921" s="16"/>
    </row>
    <row r="2922" spans="1:10">
      <c r="A2922" s="23">
        <f t="shared" si="156"/>
        <v>2878</v>
      </c>
      <c r="B2922" s="226"/>
      <c r="C2922" s="226"/>
      <c r="D2922" s="136">
        <v>42937</v>
      </c>
      <c r="E2922" s="136">
        <v>42972</v>
      </c>
      <c r="F2922" s="136">
        <v>42972</v>
      </c>
      <c r="G2922" s="25">
        <f t="shared" si="154"/>
        <v>35</v>
      </c>
      <c r="H2922" s="373">
        <v>6926.59</v>
      </c>
      <c r="I2922" s="121">
        <f t="shared" si="155"/>
        <v>242430.65</v>
      </c>
      <c r="J2922" s="16"/>
    </row>
    <row r="2923" spans="1:10">
      <c r="A2923" s="23">
        <f t="shared" si="156"/>
        <v>2879</v>
      </c>
      <c r="B2923" s="226"/>
      <c r="C2923" s="226"/>
      <c r="D2923" s="136">
        <v>42937</v>
      </c>
      <c r="E2923" s="136">
        <v>42972</v>
      </c>
      <c r="F2923" s="136">
        <v>42972</v>
      </c>
      <c r="G2923" s="25">
        <f t="shared" si="154"/>
        <v>35</v>
      </c>
      <c r="H2923" s="373">
        <v>6990.3</v>
      </c>
      <c r="I2923" s="121">
        <f t="shared" si="155"/>
        <v>244660.5</v>
      </c>
      <c r="J2923" s="16"/>
    </row>
    <row r="2924" spans="1:10">
      <c r="A2924" s="23">
        <f t="shared" si="156"/>
        <v>2880</v>
      </c>
      <c r="B2924" s="226"/>
      <c r="C2924" s="226"/>
      <c r="D2924" s="136">
        <v>42937</v>
      </c>
      <c r="E2924" s="136">
        <v>42972</v>
      </c>
      <c r="F2924" s="136">
        <v>42972</v>
      </c>
      <c r="G2924" s="25">
        <f t="shared" si="154"/>
        <v>35</v>
      </c>
      <c r="H2924" s="373">
        <v>6645.65</v>
      </c>
      <c r="I2924" s="121">
        <f t="shared" si="155"/>
        <v>232597.75</v>
      </c>
      <c r="J2924" s="16"/>
    </row>
    <row r="2925" spans="1:10">
      <c r="A2925" s="23">
        <f t="shared" si="156"/>
        <v>2881</v>
      </c>
      <c r="B2925" s="226"/>
      <c r="C2925" s="226"/>
      <c r="D2925" s="136">
        <v>42937</v>
      </c>
      <c r="E2925" s="136">
        <v>42972</v>
      </c>
      <c r="F2925" s="136">
        <v>42972</v>
      </c>
      <c r="G2925" s="25">
        <f t="shared" si="154"/>
        <v>35</v>
      </c>
      <c r="H2925" s="373">
        <v>7171.34</v>
      </c>
      <c r="I2925" s="121">
        <f t="shared" si="155"/>
        <v>250996.9</v>
      </c>
      <c r="J2925" s="16"/>
    </row>
    <row r="2926" spans="1:10">
      <c r="A2926" s="23">
        <f t="shared" si="156"/>
        <v>2882</v>
      </c>
      <c r="B2926" s="226"/>
      <c r="C2926" s="226"/>
      <c r="D2926" s="136">
        <v>42937</v>
      </c>
      <c r="E2926" s="136">
        <v>42972</v>
      </c>
      <c r="F2926" s="136">
        <v>42972</v>
      </c>
      <c r="G2926" s="25">
        <f t="shared" si="154"/>
        <v>35</v>
      </c>
      <c r="H2926" s="373">
        <v>6905.86</v>
      </c>
      <c r="I2926" s="121">
        <f t="shared" si="155"/>
        <v>241705.1</v>
      </c>
      <c r="J2926" s="16"/>
    </row>
    <row r="2927" spans="1:10">
      <c r="A2927" s="23">
        <f t="shared" si="156"/>
        <v>2883</v>
      </c>
      <c r="B2927" s="226"/>
      <c r="C2927" s="226"/>
      <c r="D2927" s="136">
        <v>42937</v>
      </c>
      <c r="E2927" s="136">
        <v>42972</v>
      </c>
      <c r="F2927" s="136">
        <v>42972</v>
      </c>
      <c r="G2927" s="25">
        <f t="shared" si="154"/>
        <v>35</v>
      </c>
      <c r="H2927" s="373">
        <v>7262.74</v>
      </c>
      <c r="I2927" s="121">
        <f t="shared" si="155"/>
        <v>254195.9</v>
      </c>
      <c r="J2927" s="16"/>
    </row>
    <row r="2928" spans="1:10">
      <c r="A2928" s="23">
        <f t="shared" si="156"/>
        <v>2884</v>
      </c>
      <c r="B2928" s="226"/>
      <c r="C2928" s="226"/>
      <c r="D2928" s="136">
        <v>42938</v>
      </c>
      <c r="E2928" s="136">
        <v>42972</v>
      </c>
      <c r="F2928" s="136">
        <v>42972</v>
      </c>
      <c r="G2928" s="25">
        <f t="shared" si="154"/>
        <v>34</v>
      </c>
      <c r="H2928" s="373">
        <v>6907.68</v>
      </c>
      <c r="I2928" s="121">
        <f t="shared" si="155"/>
        <v>234861.12</v>
      </c>
      <c r="J2928" s="16"/>
    </row>
    <row r="2929" spans="1:10">
      <c r="A2929" s="23">
        <f t="shared" si="156"/>
        <v>2885</v>
      </c>
      <c r="B2929" s="226"/>
      <c r="C2929" s="226"/>
      <c r="D2929" s="136">
        <v>42938</v>
      </c>
      <c r="E2929" s="136">
        <v>42972</v>
      </c>
      <c r="F2929" s="136">
        <v>42972</v>
      </c>
      <c r="G2929" s="25">
        <f t="shared" si="154"/>
        <v>34</v>
      </c>
      <c r="H2929" s="373">
        <v>6927.93</v>
      </c>
      <c r="I2929" s="121">
        <f t="shared" si="155"/>
        <v>235549.62</v>
      </c>
      <c r="J2929" s="16"/>
    </row>
    <row r="2930" spans="1:10">
      <c r="A2930" s="23">
        <f t="shared" si="156"/>
        <v>2886</v>
      </c>
      <c r="B2930" s="226"/>
      <c r="C2930" s="226"/>
      <c r="D2930" s="136">
        <v>42938</v>
      </c>
      <c r="E2930" s="136">
        <v>42972</v>
      </c>
      <c r="F2930" s="136">
        <v>42972</v>
      </c>
      <c r="G2930" s="25">
        <f t="shared" si="154"/>
        <v>34</v>
      </c>
      <c r="H2930" s="373">
        <v>6823.44</v>
      </c>
      <c r="I2930" s="121">
        <f t="shared" si="155"/>
        <v>231996.96</v>
      </c>
      <c r="J2930" s="16"/>
    </row>
    <row r="2931" spans="1:10">
      <c r="A2931" s="23">
        <f t="shared" si="156"/>
        <v>2887</v>
      </c>
      <c r="B2931" s="226"/>
      <c r="C2931" s="226"/>
      <c r="D2931" s="136">
        <v>42938</v>
      </c>
      <c r="E2931" s="136">
        <v>42972</v>
      </c>
      <c r="F2931" s="136">
        <v>42972</v>
      </c>
      <c r="G2931" s="25">
        <f t="shared" si="154"/>
        <v>34</v>
      </c>
      <c r="H2931" s="373">
        <v>6755.81</v>
      </c>
      <c r="I2931" s="121">
        <f t="shared" si="155"/>
        <v>229697.54</v>
      </c>
      <c r="J2931" s="16"/>
    </row>
    <row r="2932" spans="1:10">
      <c r="A2932" s="23">
        <f t="shared" si="156"/>
        <v>2888</v>
      </c>
      <c r="B2932" s="226"/>
      <c r="C2932" s="226"/>
      <c r="D2932" s="136">
        <v>42938</v>
      </c>
      <c r="E2932" s="136">
        <v>42972</v>
      </c>
      <c r="F2932" s="136">
        <v>42972</v>
      </c>
      <c r="G2932" s="25">
        <f t="shared" si="154"/>
        <v>34</v>
      </c>
      <c r="H2932" s="373">
        <v>8065.48</v>
      </c>
      <c r="I2932" s="121">
        <f t="shared" si="155"/>
        <v>274226.32</v>
      </c>
      <c r="J2932" s="16"/>
    </row>
    <row r="2933" spans="1:10">
      <c r="A2933" s="23">
        <f t="shared" si="156"/>
        <v>2889</v>
      </c>
      <c r="B2933" s="226"/>
      <c r="C2933" s="226"/>
      <c r="D2933" s="136">
        <v>42938</v>
      </c>
      <c r="E2933" s="136">
        <v>42972</v>
      </c>
      <c r="F2933" s="136">
        <v>42972</v>
      </c>
      <c r="G2933" s="25">
        <f t="shared" si="154"/>
        <v>34</v>
      </c>
      <c r="H2933" s="373">
        <v>7789.4</v>
      </c>
      <c r="I2933" s="121">
        <f t="shared" si="155"/>
        <v>264839.59999999998</v>
      </c>
      <c r="J2933" s="16"/>
    </row>
    <row r="2934" spans="1:10">
      <c r="A2934" s="23">
        <f t="shared" si="156"/>
        <v>2890</v>
      </c>
      <c r="B2934" s="226"/>
      <c r="C2934" s="226"/>
      <c r="D2934" s="136">
        <v>42938</v>
      </c>
      <c r="E2934" s="136">
        <v>42972</v>
      </c>
      <c r="F2934" s="136">
        <v>42972</v>
      </c>
      <c r="G2934" s="25">
        <f t="shared" si="154"/>
        <v>34</v>
      </c>
      <c r="H2934" s="373">
        <v>7878.14</v>
      </c>
      <c r="I2934" s="121">
        <f t="shared" si="155"/>
        <v>267856.76</v>
      </c>
      <c r="J2934" s="16"/>
    </row>
    <row r="2935" spans="1:10">
      <c r="A2935" s="23">
        <f t="shared" si="156"/>
        <v>2891</v>
      </c>
      <c r="B2935" s="226"/>
      <c r="C2935" s="226"/>
      <c r="D2935" s="136">
        <v>42938</v>
      </c>
      <c r="E2935" s="136">
        <v>42972</v>
      </c>
      <c r="F2935" s="136">
        <v>42972</v>
      </c>
      <c r="G2935" s="25">
        <f t="shared" si="154"/>
        <v>34</v>
      </c>
      <c r="H2935" s="373">
        <v>7878.14</v>
      </c>
      <c r="I2935" s="121">
        <f t="shared" si="155"/>
        <v>267856.76</v>
      </c>
      <c r="J2935" s="16"/>
    </row>
    <row r="2936" spans="1:10">
      <c r="A2936" s="23">
        <f t="shared" si="156"/>
        <v>2892</v>
      </c>
      <c r="B2936" s="226"/>
      <c r="C2936" s="226"/>
      <c r="D2936" s="136">
        <v>42938</v>
      </c>
      <c r="E2936" s="136">
        <v>42972</v>
      </c>
      <c r="F2936" s="136">
        <v>42972</v>
      </c>
      <c r="G2936" s="25">
        <f t="shared" si="154"/>
        <v>34</v>
      </c>
      <c r="H2936" s="373">
        <v>7730.24</v>
      </c>
      <c r="I2936" s="121">
        <f t="shared" si="155"/>
        <v>262828.15999999997</v>
      </c>
      <c r="J2936" s="16"/>
    </row>
    <row r="2937" spans="1:10">
      <c r="A2937" s="23">
        <f t="shared" si="156"/>
        <v>2893</v>
      </c>
      <c r="B2937" s="226"/>
      <c r="C2937" s="226"/>
      <c r="D2937" s="136">
        <v>42938</v>
      </c>
      <c r="E2937" s="136">
        <v>42972</v>
      </c>
      <c r="F2937" s="136">
        <v>42972</v>
      </c>
      <c r="G2937" s="25">
        <f t="shared" si="154"/>
        <v>34</v>
      </c>
      <c r="H2937" s="373">
        <v>7749.96</v>
      </c>
      <c r="I2937" s="121">
        <f t="shared" si="155"/>
        <v>263498.64</v>
      </c>
      <c r="J2937" s="16"/>
    </row>
    <row r="2938" spans="1:10">
      <c r="A2938" s="23">
        <f t="shared" si="156"/>
        <v>2894</v>
      </c>
      <c r="B2938" s="226"/>
      <c r="C2938" s="226"/>
      <c r="D2938" s="136">
        <v>42940</v>
      </c>
      <c r="E2938" s="136">
        <v>42972</v>
      </c>
      <c r="F2938" s="136">
        <v>42972</v>
      </c>
      <c r="G2938" s="25">
        <f t="shared" si="154"/>
        <v>32</v>
      </c>
      <c r="H2938" s="373">
        <v>6116.65</v>
      </c>
      <c r="I2938" s="121">
        <f t="shared" si="155"/>
        <v>195732.8</v>
      </c>
      <c r="J2938" s="16"/>
    </row>
    <row r="2939" spans="1:10">
      <c r="A2939" s="23">
        <f t="shared" si="156"/>
        <v>2895</v>
      </c>
      <c r="B2939" s="226"/>
      <c r="C2939" s="226"/>
      <c r="D2939" s="136">
        <v>42940</v>
      </c>
      <c r="E2939" s="136">
        <v>42972</v>
      </c>
      <c r="F2939" s="136">
        <v>42972</v>
      </c>
      <c r="G2939" s="25">
        <f t="shared" si="154"/>
        <v>32</v>
      </c>
      <c r="H2939" s="373">
        <v>6627.74</v>
      </c>
      <c r="I2939" s="121">
        <f t="shared" si="155"/>
        <v>212087.67999999999</v>
      </c>
      <c r="J2939" s="16"/>
    </row>
    <row r="2940" spans="1:10">
      <c r="A2940" s="23">
        <f t="shared" si="156"/>
        <v>2896</v>
      </c>
      <c r="B2940" s="226"/>
      <c r="C2940" s="226"/>
      <c r="D2940" s="136">
        <v>42940</v>
      </c>
      <c r="E2940" s="136">
        <v>42972</v>
      </c>
      <c r="F2940" s="136">
        <v>42972</v>
      </c>
      <c r="G2940" s="25">
        <f t="shared" si="154"/>
        <v>32</v>
      </c>
      <c r="H2940" s="373">
        <v>6744.75</v>
      </c>
      <c r="I2940" s="121">
        <f t="shared" si="155"/>
        <v>215832</v>
      </c>
      <c r="J2940" s="16"/>
    </row>
    <row r="2941" spans="1:10">
      <c r="A2941" s="23">
        <f t="shared" si="156"/>
        <v>2897</v>
      </c>
      <c r="B2941" s="226"/>
      <c r="C2941" s="226"/>
      <c r="D2941" s="136">
        <v>42940</v>
      </c>
      <c r="E2941" s="136">
        <v>42972</v>
      </c>
      <c r="F2941" s="136">
        <v>42972</v>
      </c>
      <c r="G2941" s="25">
        <f t="shared" si="154"/>
        <v>32</v>
      </c>
      <c r="H2941" s="373">
        <v>6910.92</v>
      </c>
      <c r="I2941" s="121">
        <f t="shared" si="155"/>
        <v>221149.44</v>
      </c>
      <c r="J2941" s="16"/>
    </row>
    <row r="2942" spans="1:10">
      <c r="A2942" s="23">
        <f t="shared" si="156"/>
        <v>2898</v>
      </c>
      <c r="B2942" s="226"/>
      <c r="C2942" s="226"/>
      <c r="D2942" s="136">
        <v>42940</v>
      </c>
      <c r="E2942" s="136">
        <v>42972</v>
      </c>
      <c r="F2942" s="136">
        <v>42972</v>
      </c>
      <c r="G2942" s="25">
        <f t="shared" si="154"/>
        <v>32</v>
      </c>
      <c r="H2942" s="373">
        <v>6631.07</v>
      </c>
      <c r="I2942" s="121">
        <f t="shared" si="155"/>
        <v>212194.24</v>
      </c>
      <c r="J2942" s="16"/>
    </row>
    <row r="2943" spans="1:10">
      <c r="A2943" s="23">
        <f t="shared" si="156"/>
        <v>2899</v>
      </c>
      <c r="B2943" s="226"/>
      <c r="C2943" s="226"/>
      <c r="D2943" s="136">
        <v>42940</v>
      </c>
      <c r="E2943" s="136">
        <v>42972</v>
      </c>
      <c r="F2943" s="136">
        <v>42972</v>
      </c>
      <c r="G2943" s="25">
        <f t="shared" si="154"/>
        <v>32</v>
      </c>
      <c r="H2943" s="373">
        <v>6991.8</v>
      </c>
      <c r="I2943" s="121">
        <f t="shared" si="155"/>
        <v>223737.60000000001</v>
      </c>
      <c r="J2943" s="16"/>
    </row>
    <row r="2944" spans="1:10">
      <c r="A2944" s="23">
        <f t="shared" si="156"/>
        <v>2900</v>
      </c>
      <c r="B2944" s="226"/>
      <c r="C2944" s="226"/>
      <c r="D2944" s="136">
        <v>42940</v>
      </c>
      <c r="E2944" s="136">
        <v>42972</v>
      </c>
      <c r="F2944" s="136">
        <v>42972</v>
      </c>
      <c r="G2944" s="25">
        <f t="shared" si="154"/>
        <v>32</v>
      </c>
      <c r="H2944" s="373">
        <v>7391.82</v>
      </c>
      <c r="I2944" s="121">
        <f t="shared" si="155"/>
        <v>236538.23999999999</v>
      </c>
      <c r="J2944" s="16"/>
    </row>
    <row r="2945" spans="1:10">
      <c r="A2945" s="23">
        <f t="shared" si="156"/>
        <v>2901</v>
      </c>
      <c r="B2945" s="226"/>
      <c r="C2945" s="226"/>
      <c r="D2945" s="136">
        <v>42940</v>
      </c>
      <c r="E2945" s="136">
        <v>42972</v>
      </c>
      <c r="F2945" s="136">
        <v>42972</v>
      </c>
      <c r="G2945" s="25">
        <f t="shared" si="154"/>
        <v>32</v>
      </c>
      <c r="H2945" s="373">
        <v>6916.59</v>
      </c>
      <c r="I2945" s="121">
        <f t="shared" si="155"/>
        <v>221330.88</v>
      </c>
      <c r="J2945" s="16"/>
    </row>
    <row r="2946" spans="1:10">
      <c r="A2946" s="23">
        <f t="shared" si="156"/>
        <v>2902</v>
      </c>
      <c r="B2946" s="226"/>
      <c r="C2946" s="226"/>
      <c r="D2946" s="136">
        <v>42940</v>
      </c>
      <c r="E2946" s="136">
        <v>42972</v>
      </c>
      <c r="F2946" s="136">
        <v>42972</v>
      </c>
      <c r="G2946" s="25">
        <f t="shared" si="154"/>
        <v>32</v>
      </c>
      <c r="H2946" s="373">
        <v>7391.82</v>
      </c>
      <c r="I2946" s="121">
        <f t="shared" si="155"/>
        <v>236538.23999999999</v>
      </c>
      <c r="J2946" s="16"/>
    </row>
    <row r="2947" spans="1:10">
      <c r="A2947" s="23">
        <f t="shared" si="156"/>
        <v>2903</v>
      </c>
      <c r="B2947" s="226"/>
      <c r="C2947" s="226"/>
      <c r="D2947" s="136">
        <v>42940</v>
      </c>
      <c r="E2947" s="136">
        <v>42972</v>
      </c>
      <c r="F2947" s="136">
        <v>42972</v>
      </c>
      <c r="G2947" s="25">
        <f t="shared" si="154"/>
        <v>32</v>
      </c>
      <c r="H2947" s="373">
        <v>6957.9</v>
      </c>
      <c r="I2947" s="121">
        <f t="shared" si="155"/>
        <v>222652.79999999999</v>
      </c>
      <c r="J2947" s="16"/>
    </row>
    <row r="2948" spans="1:10">
      <c r="A2948" s="23">
        <f t="shared" si="156"/>
        <v>2904</v>
      </c>
      <c r="B2948" s="226"/>
      <c r="C2948" s="226"/>
      <c r="D2948" s="136">
        <v>42940</v>
      </c>
      <c r="E2948" s="136">
        <v>42972</v>
      </c>
      <c r="F2948" s="136">
        <v>42972</v>
      </c>
      <c r="G2948" s="25">
        <f t="shared" si="154"/>
        <v>32</v>
      </c>
      <c r="H2948" s="373">
        <v>6627.74</v>
      </c>
      <c r="I2948" s="121">
        <f t="shared" si="155"/>
        <v>212087.67999999999</v>
      </c>
      <c r="J2948" s="16"/>
    </row>
    <row r="2949" spans="1:10">
      <c r="A2949" s="23">
        <f>A2948+1</f>
        <v>2905</v>
      </c>
      <c r="B2949" s="226"/>
      <c r="C2949" s="226"/>
      <c r="D2949" s="136">
        <v>42940</v>
      </c>
      <c r="E2949" s="136">
        <v>42972</v>
      </c>
      <c r="F2949" s="136">
        <v>42972</v>
      </c>
      <c r="G2949" s="25">
        <f t="shared" si="154"/>
        <v>32</v>
      </c>
      <c r="H2949" s="373">
        <v>6627.74</v>
      </c>
      <c r="I2949" s="121">
        <f t="shared" si="155"/>
        <v>212087.67999999999</v>
      </c>
      <c r="J2949" s="16"/>
    </row>
    <row r="2950" spans="1:10">
      <c r="A2950" s="23">
        <f t="shared" si="156"/>
        <v>2906</v>
      </c>
      <c r="B2950" s="226"/>
      <c r="C2950" s="226"/>
      <c r="D2950" s="136">
        <v>42940</v>
      </c>
      <c r="E2950" s="136">
        <v>42972</v>
      </c>
      <c r="F2950" s="136">
        <v>42972</v>
      </c>
      <c r="G2950" s="25">
        <f t="shared" si="154"/>
        <v>32</v>
      </c>
      <c r="H2950" s="373">
        <v>7391.82</v>
      </c>
      <c r="I2950" s="121">
        <f t="shared" si="155"/>
        <v>236538.23999999999</v>
      </c>
      <c r="J2950" s="16"/>
    </row>
    <row r="2951" spans="1:10">
      <c r="A2951" s="23">
        <f t="shared" si="156"/>
        <v>2907</v>
      </c>
      <c r="B2951" s="226"/>
      <c r="C2951" s="226"/>
      <c r="D2951" s="136">
        <v>42940</v>
      </c>
      <c r="E2951" s="136">
        <v>42972</v>
      </c>
      <c r="F2951" s="136">
        <v>42972</v>
      </c>
      <c r="G2951" s="25">
        <f t="shared" si="154"/>
        <v>32</v>
      </c>
      <c r="H2951" s="373">
        <v>6627.74</v>
      </c>
      <c r="I2951" s="121">
        <f t="shared" si="155"/>
        <v>212087.67999999999</v>
      </c>
      <c r="J2951" s="16"/>
    </row>
    <row r="2952" spans="1:10">
      <c r="A2952" s="23">
        <f t="shared" si="156"/>
        <v>2908</v>
      </c>
      <c r="B2952" s="226"/>
      <c r="C2952" s="226"/>
      <c r="D2952" s="136">
        <v>42940</v>
      </c>
      <c r="E2952" s="136">
        <v>42972</v>
      </c>
      <c r="F2952" s="136">
        <v>42972</v>
      </c>
      <c r="G2952" s="25">
        <f t="shared" si="154"/>
        <v>32</v>
      </c>
      <c r="H2952" s="373">
        <v>6772.01</v>
      </c>
      <c r="I2952" s="121">
        <f t="shared" si="155"/>
        <v>216704.32</v>
      </c>
      <c r="J2952" s="16"/>
    </row>
    <row r="2953" spans="1:10">
      <c r="A2953" s="23">
        <f t="shared" si="156"/>
        <v>2909</v>
      </c>
      <c r="B2953" s="226"/>
      <c r="C2953" s="226"/>
      <c r="D2953" s="136">
        <v>42941</v>
      </c>
      <c r="E2953" s="136">
        <v>42972</v>
      </c>
      <c r="F2953" s="136">
        <v>42972</v>
      </c>
      <c r="G2953" s="25">
        <f t="shared" si="154"/>
        <v>31</v>
      </c>
      <c r="H2953" s="373">
        <v>5464.81</v>
      </c>
      <c r="I2953" s="121">
        <f t="shared" si="155"/>
        <v>169409.11</v>
      </c>
      <c r="J2953" s="16"/>
    </row>
    <row r="2954" spans="1:10">
      <c r="A2954" s="23">
        <f t="shared" si="156"/>
        <v>2910</v>
      </c>
      <c r="B2954" s="226"/>
      <c r="C2954" s="226"/>
      <c r="D2954" s="136">
        <v>42941</v>
      </c>
      <c r="E2954" s="136">
        <v>42972</v>
      </c>
      <c r="F2954" s="136">
        <v>42972</v>
      </c>
      <c r="G2954" s="25">
        <f t="shared" si="154"/>
        <v>31</v>
      </c>
      <c r="H2954" s="373">
        <v>6592.77</v>
      </c>
      <c r="I2954" s="121">
        <f t="shared" si="155"/>
        <v>204375.87</v>
      </c>
      <c r="J2954" s="16"/>
    </row>
    <row r="2955" spans="1:10">
      <c r="A2955" s="23">
        <f t="shared" si="156"/>
        <v>2911</v>
      </c>
      <c r="B2955" s="226"/>
      <c r="C2955" s="226"/>
      <c r="D2955" s="136">
        <v>42941</v>
      </c>
      <c r="E2955" s="136">
        <v>42972</v>
      </c>
      <c r="F2955" s="136">
        <v>42972</v>
      </c>
      <c r="G2955" s="25">
        <f t="shared" si="154"/>
        <v>31</v>
      </c>
      <c r="H2955" s="373">
        <v>6918.03</v>
      </c>
      <c r="I2955" s="121">
        <f t="shared" si="155"/>
        <v>214458.93</v>
      </c>
      <c r="J2955" s="16"/>
    </row>
    <row r="2956" spans="1:10">
      <c r="A2956" s="23">
        <f t="shared" si="156"/>
        <v>2912</v>
      </c>
      <c r="B2956" s="226"/>
      <c r="C2956" s="226"/>
      <c r="D2956" s="136">
        <v>42941</v>
      </c>
      <c r="E2956" s="136">
        <v>42972</v>
      </c>
      <c r="F2956" s="136">
        <v>42972</v>
      </c>
      <c r="G2956" s="25">
        <f t="shared" si="154"/>
        <v>31</v>
      </c>
      <c r="H2956" s="373">
        <v>6309.21</v>
      </c>
      <c r="I2956" s="121">
        <f t="shared" si="155"/>
        <v>195585.51</v>
      </c>
      <c r="J2956" s="16"/>
    </row>
    <row r="2957" spans="1:10">
      <c r="A2957" s="23">
        <f t="shared" si="156"/>
        <v>2913</v>
      </c>
      <c r="B2957" s="226"/>
      <c r="C2957" s="226"/>
      <c r="D2957" s="136">
        <v>42941</v>
      </c>
      <c r="E2957" s="136">
        <v>42972</v>
      </c>
      <c r="F2957" s="136">
        <v>42972</v>
      </c>
      <c r="G2957" s="25">
        <f t="shared" si="154"/>
        <v>31</v>
      </c>
      <c r="H2957" s="373">
        <v>6812.11</v>
      </c>
      <c r="I2957" s="121">
        <f t="shared" si="155"/>
        <v>211175.41</v>
      </c>
      <c r="J2957" s="16"/>
    </row>
    <row r="2958" spans="1:10">
      <c r="A2958" s="23">
        <f t="shared" si="156"/>
        <v>2914</v>
      </c>
      <c r="B2958" s="226"/>
      <c r="C2958" s="226"/>
      <c r="D2958" s="136">
        <v>42941</v>
      </c>
      <c r="E2958" s="136">
        <v>42972</v>
      </c>
      <c r="F2958" s="136">
        <v>42972</v>
      </c>
      <c r="G2958" s="25">
        <f t="shared" si="154"/>
        <v>31</v>
      </c>
      <c r="H2958" s="373">
        <v>1626.3</v>
      </c>
      <c r="I2958" s="121">
        <f t="shared" si="155"/>
        <v>50415.3</v>
      </c>
      <c r="J2958" s="16"/>
    </row>
    <row r="2959" spans="1:10">
      <c r="A2959" s="23">
        <f t="shared" si="156"/>
        <v>2915</v>
      </c>
      <c r="B2959" s="226"/>
      <c r="C2959" s="226"/>
      <c r="D2959" s="136">
        <v>42941</v>
      </c>
      <c r="E2959" s="136">
        <v>42972</v>
      </c>
      <c r="F2959" s="136">
        <v>42972</v>
      </c>
      <c r="G2959" s="25">
        <f t="shared" si="154"/>
        <v>31</v>
      </c>
      <c r="H2959" s="373">
        <v>6442.65</v>
      </c>
      <c r="I2959" s="121">
        <f t="shared" si="155"/>
        <v>199722.15</v>
      </c>
      <c r="J2959" s="16"/>
    </row>
    <row r="2960" spans="1:10">
      <c r="A2960" s="23">
        <f t="shared" si="156"/>
        <v>2916</v>
      </c>
      <c r="B2960" s="226"/>
      <c r="C2960" s="226"/>
      <c r="D2960" s="136">
        <v>42941</v>
      </c>
      <c r="E2960" s="136">
        <v>42972</v>
      </c>
      <c r="F2960" s="136">
        <v>42972</v>
      </c>
      <c r="G2960" s="25">
        <f t="shared" si="154"/>
        <v>31</v>
      </c>
      <c r="H2960" s="373">
        <v>6663.66</v>
      </c>
      <c r="I2960" s="121">
        <f t="shared" si="155"/>
        <v>206573.46</v>
      </c>
      <c r="J2960" s="16"/>
    </row>
    <row r="2961" spans="1:10">
      <c r="A2961" s="23">
        <f t="shared" si="156"/>
        <v>2917</v>
      </c>
      <c r="B2961" s="226"/>
      <c r="C2961" s="226"/>
      <c r="D2961" s="136">
        <v>42941</v>
      </c>
      <c r="E2961" s="136">
        <v>42972</v>
      </c>
      <c r="F2961" s="136">
        <v>42972</v>
      </c>
      <c r="G2961" s="25">
        <f t="shared" si="154"/>
        <v>31</v>
      </c>
      <c r="H2961" s="373">
        <v>6842.97</v>
      </c>
      <c r="I2961" s="121">
        <f t="shared" si="155"/>
        <v>212132.07</v>
      </c>
      <c r="J2961" s="16"/>
    </row>
    <row r="2962" spans="1:10">
      <c r="A2962" s="23">
        <f t="shared" si="156"/>
        <v>2918</v>
      </c>
      <c r="B2962" s="226"/>
      <c r="C2962" s="226"/>
      <c r="D2962" s="136">
        <v>42941</v>
      </c>
      <c r="E2962" s="136">
        <v>42972</v>
      </c>
      <c r="F2962" s="136">
        <v>42972</v>
      </c>
      <c r="G2962" s="25">
        <f t="shared" si="154"/>
        <v>31</v>
      </c>
      <c r="H2962" s="373">
        <v>7130.7</v>
      </c>
      <c r="I2962" s="121">
        <f t="shared" si="155"/>
        <v>221051.7</v>
      </c>
      <c r="J2962" s="16"/>
    </row>
    <row r="2963" spans="1:10">
      <c r="A2963" s="23">
        <f t="shared" si="156"/>
        <v>2919</v>
      </c>
      <c r="B2963" s="226"/>
      <c r="C2963" s="226"/>
      <c r="D2963" s="136">
        <v>42941</v>
      </c>
      <c r="E2963" s="136">
        <v>42972</v>
      </c>
      <c r="F2963" s="136">
        <v>42972</v>
      </c>
      <c r="G2963" s="25">
        <f t="shared" si="154"/>
        <v>31</v>
      </c>
      <c r="H2963" s="373">
        <v>6517.71</v>
      </c>
      <c r="I2963" s="121">
        <f t="shared" si="155"/>
        <v>202049.01</v>
      </c>
      <c r="J2963" s="16"/>
    </row>
    <row r="2964" spans="1:10">
      <c r="A2964" s="23">
        <f t="shared" si="156"/>
        <v>2920</v>
      </c>
      <c r="B2964" s="226"/>
      <c r="C2964" s="226"/>
      <c r="D2964" s="136">
        <v>42941</v>
      </c>
      <c r="E2964" s="136">
        <v>42972</v>
      </c>
      <c r="F2964" s="136">
        <v>42972</v>
      </c>
      <c r="G2964" s="25">
        <f t="shared" ref="G2964:G3027" si="157">F2964-D2964</f>
        <v>31</v>
      </c>
      <c r="H2964" s="373">
        <v>6624.8</v>
      </c>
      <c r="I2964" s="121">
        <f t="shared" ref="I2964:I3027" si="158">ROUND(G2964*H2964,2)</f>
        <v>205368.8</v>
      </c>
      <c r="J2964" s="16"/>
    </row>
    <row r="2965" spans="1:10">
      <c r="A2965" s="23">
        <f t="shared" ref="A2965:A3028" si="159">A2964+1</f>
        <v>2921</v>
      </c>
      <c r="B2965" s="226"/>
      <c r="C2965" s="226"/>
      <c r="D2965" s="136">
        <v>42941</v>
      </c>
      <c r="E2965" s="136">
        <v>42972</v>
      </c>
      <c r="F2965" s="136">
        <v>42972</v>
      </c>
      <c r="G2965" s="25">
        <f t="shared" si="157"/>
        <v>31</v>
      </c>
      <c r="H2965" s="373">
        <v>7927.44</v>
      </c>
      <c r="I2965" s="121">
        <f t="shared" si="158"/>
        <v>245750.64</v>
      </c>
      <c r="J2965" s="16"/>
    </row>
    <row r="2966" spans="1:10">
      <c r="A2966" s="23">
        <f t="shared" si="159"/>
        <v>2922</v>
      </c>
      <c r="B2966" s="226"/>
      <c r="C2966" s="226"/>
      <c r="D2966" s="136">
        <v>42942</v>
      </c>
      <c r="E2966" s="136">
        <v>42972</v>
      </c>
      <c r="F2966" s="136">
        <v>42972</v>
      </c>
      <c r="G2966" s="25">
        <f t="shared" si="157"/>
        <v>30</v>
      </c>
      <c r="H2966" s="373">
        <v>15099.32</v>
      </c>
      <c r="I2966" s="121">
        <f t="shared" si="158"/>
        <v>452979.6</v>
      </c>
      <c r="J2966" s="16"/>
    </row>
    <row r="2967" spans="1:10">
      <c r="A2967" s="23">
        <f t="shared" si="159"/>
        <v>2923</v>
      </c>
      <c r="B2967" s="226"/>
      <c r="C2967" s="226"/>
      <c r="D2967" s="136">
        <v>42943</v>
      </c>
      <c r="E2967" s="136">
        <v>42972</v>
      </c>
      <c r="F2967" s="136">
        <v>42972</v>
      </c>
      <c r="G2967" s="25">
        <f t="shared" si="157"/>
        <v>29</v>
      </c>
      <c r="H2967" s="373">
        <v>15068.2</v>
      </c>
      <c r="I2967" s="121">
        <f t="shared" si="158"/>
        <v>436977.8</v>
      </c>
      <c r="J2967" s="16"/>
    </row>
    <row r="2968" spans="1:10">
      <c r="A2968" s="23">
        <f t="shared" si="159"/>
        <v>2924</v>
      </c>
      <c r="B2968" s="226"/>
      <c r="C2968" s="226"/>
      <c r="D2968" s="136">
        <v>42943</v>
      </c>
      <c r="E2968" s="136">
        <v>42972</v>
      </c>
      <c r="F2968" s="136">
        <v>42972</v>
      </c>
      <c r="G2968" s="25">
        <f t="shared" si="157"/>
        <v>29</v>
      </c>
      <c r="H2968" s="373">
        <v>5524.39</v>
      </c>
      <c r="I2968" s="121">
        <f t="shared" si="158"/>
        <v>160207.31</v>
      </c>
      <c r="J2968" s="16"/>
    </row>
    <row r="2969" spans="1:10">
      <c r="A2969" s="23">
        <f t="shared" si="159"/>
        <v>2925</v>
      </c>
      <c r="B2969" s="226"/>
      <c r="C2969" s="226"/>
      <c r="D2969" s="136">
        <v>42943</v>
      </c>
      <c r="E2969" s="136">
        <v>42972</v>
      </c>
      <c r="F2969" s="136">
        <v>42972</v>
      </c>
      <c r="G2969" s="25">
        <f t="shared" si="157"/>
        <v>29</v>
      </c>
      <c r="H2969" s="373">
        <v>5567.42</v>
      </c>
      <c r="I2969" s="121">
        <f t="shared" si="158"/>
        <v>161455.18</v>
      </c>
      <c r="J2969" s="16"/>
    </row>
    <row r="2970" spans="1:10">
      <c r="A2970" s="23">
        <f t="shared" si="159"/>
        <v>2926</v>
      </c>
      <c r="B2970" s="226"/>
      <c r="C2970" s="226"/>
      <c r="D2970" s="136">
        <v>42943</v>
      </c>
      <c r="E2970" s="136">
        <v>42972</v>
      </c>
      <c r="F2970" s="136">
        <v>42972</v>
      </c>
      <c r="G2970" s="25">
        <f t="shared" si="157"/>
        <v>29</v>
      </c>
      <c r="H2970" s="373">
        <v>5130.5</v>
      </c>
      <c r="I2970" s="121">
        <f t="shared" si="158"/>
        <v>148784.5</v>
      </c>
      <c r="J2970" s="16"/>
    </row>
    <row r="2971" spans="1:10">
      <c r="A2971" s="23">
        <f t="shared" si="159"/>
        <v>2927</v>
      </c>
      <c r="B2971" s="226"/>
      <c r="C2971" s="226"/>
      <c r="D2971" s="136">
        <v>42943</v>
      </c>
      <c r="E2971" s="136">
        <v>42972</v>
      </c>
      <c r="F2971" s="136">
        <v>42972</v>
      </c>
      <c r="G2971" s="25">
        <f t="shared" si="157"/>
        <v>29</v>
      </c>
      <c r="H2971" s="373">
        <v>5497.91</v>
      </c>
      <c r="I2971" s="121">
        <f t="shared" si="158"/>
        <v>159439.39000000001</v>
      </c>
      <c r="J2971" s="16"/>
    </row>
    <row r="2972" spans="1:10">
      <c r="A2972" s="23">
        <f t="shared" si="159"/>
        <v>2928</v>
      </c>
      <c r="B2972" s="226"/>
      <c r="C2972" s="226"/>
      <c r="D2972" s="136">
        <v>42943</v>
      </c>
      <c r="E2972" s="136">
        <v>42972</v>
      </c>
      <c r="F2972" s="136">
        <v>42972</v>
      </c>
      <c r="G2972" s="25">
        <f t="shared" si="157"/>
        <v>29</v>
      </c>
      <c r="H2972" s="373">
        <v>7927.44</v>
      </c>
      <c r="I2972" s="121">
        <f t="shared" si="158"/>
        <v>229895.76</v>
      </c>
      <c r="J2972" s="16"/>
    </row>
    <row r="2973" spans="1:10">
      <c r="A2973" s="23">
        <f t="shared" si="159"/>
        <v>2929</v>
      </c>
      <c r="B2973" s="226"/>
      <c r="C2973" s="226"/>
      <c r="D2973" s="136">
        <v>42943</v>
      </c>
      <c r="E2973" s="136">
        <v>42972</v>
      </c>
      <c r="F2973" s="136">
        <v>42972</v>
      </c>
      <c r="G2973" s="25">
        <f t="shared" si="157"/>
        <v>29</v>
      </c>
      <c r="H2973" s="373">
        <v>7779.54</v>
      </c>
      <c r="I2973" s="121">
        <f t="shared" si="158"/>
        <v>225606.66</v>
      </c>
      <c r="J2973" s="16"/>
    </row>
    <row r="2974" spans="1:10">
      <c r="A2974" s="23">
        <f t="shared" si="159"/>
        <v>2930</v>
      </c>
      <c r="B2974" s="226"/>
      <c r="C2974" s="226"/>
      <c r="D2974" s="136">
        <v>42944</v>
      </c>
      <c r="E2974" s="136">
        <v>42972</v>
      </c>
      <c r="F2974" s="136">
        <v>42972</v>
      </c>
      <c r="G2974" s="25">
        <f t="shared" si="157"/>
        <v>28</v>
      </c>
      <c r="H2974" s="373">
        <v>5673.34</v>
      </c>
      <c r="I2974" s="121">
        <f t="shared" si="158"/>
        <v>158853.51999999999</v>
      </c>
      <c r="J2974" s="16"/>
    </row>
    <row r="2975" spans="1:10">
      <c r="A2975" s="23">
        <f t="shared" si="159"/>
        <v>2931</v>
      </c>
      <c r="B2975" s="226"/>
      <c r="C2975" s="226"/>
      <c r="D2975" s="136">
        <v>42944</v>
      </c>
      <c r="E2975" s="136">
        <v>42972</v>
      </c>
      <c r="F2975" s="136">
        <v>42972</v>
      </c>
      <c r="G2975" s="25">
        <f t="shared" si="157"/>
        <v>28</v>
      </c>
      <c r="H2975" s="373">
        <v>5001.41</v>
      </c>
      <c r="I2975" s="121">
        <f t="shared" si="158"/>
        <v>140039.48000000001</v>
      </c>
      <c r="J2975" s="16"/>
    </row>
    <row r="2976" spans="1:10">
      <c r="A2976" s="23">
        <f t="shared" si="159"/>
        <v>2932</v>
      </c>
      <c r="B2976" s="226"/>
      <c r="C2976" s="226"/>
      <c r="D2976" s="136">
        <v>42944</v>
      </c>
      <c r="E2976" s="136">
        <v>42972</v>
      </c>
      <c r="F2976" s="136">
        <v>42972</v>
      </c>
      <c r="G2976" s="25">
        <f t="shared" si="157"/>
        <v>28</v>
      </c>
      <c r="H2976" s="373">
        <v>5444.95</v>
      </c>
      <c r="I2976" s="121">
        <f t="shared" si="158"/>
        <v>152458.6</v>
      </c>
      <c r="J2976" s="16"/>
    </row>
    <row r="2977" spans="1:10">
      <c r="A2977" s="23">
        <f t="shared" si="159"/>
        <v>2933</v>
      </c>
      <c r="B2977" s="226"/>
      <c r="C2977" s="226"/>
      <c r="D2977" s="136">
        <v>42944</v>
      </c>
      <c r="E2977" s="136">
        <v>42972</v>
      </c>
      <c r="F2977" s="136">
        <v>42972</v>
      </c>
      <c r="G2977" s="25">
        <f t="shared" si="157"/>
        <v>28</v>
      </c>
      <c r="H2977" s="373">
        <v>5792.5</v>
      </c>
      <c r="I2977" s="121">
        <f t="shared" si="158"/>
        <v>162190</v>
      </c>
      <c r="J2977" s="16"/>
    </row>
    <row r="2978" spans="1:10">
      <c r="A2978" s="23">
        <f t="shared" si="159"/>
        <v>2934</v>
      </c>
      <c r="B2978" s="226"/>
      <c r="C2978" s="226"/>
      <c r="D2978" s="136">
        <v>42944</v>
      </c>
      <c r="E2978" s="136">
        <v>42972</v>
      </c>
      <c r="F2978" s="136">
        <v>42972</v>
      </c>
      <c r="G2978" s="25">
        <f t="shared" si="157"/>
        <v>28</v>
      </c>
      <c r="H2978" s="373">
        <v>5140.43</v>
      </c>
      <c r="I2978" s="121">
        <f t="shared" si="158"/>
        <v>143932.04</v>
      </c>
      <c r="J2978" s="16"/>
    </row>
    <row r="2979" spans="1:10">
      <c r="A2979" s="23">
        <f t="shared" si="159"/>
        <v>2935</v>
      </c>
      <c r="B2979" s="226"/>
      <c r="C2979" s="226"/>
      <c r="D2979" s="136">
        <v>42944</v>
      </c>
      <c r="E2979" s="136">
        <v>42972</v>
      </c>
      <c r="F2979" s="136">
        <v>42972</v>
      </c>
      <c r="G2979" s="25">
        <f t="shared" si="157"/>
        <v>28</v>
      </c>
      <c r="H2979" s="373">
        <v>5276.14</v>
      </c>
      <c r="I2979" s="121">
        <f t="shared" si="158"/>
        <v>147731.92000000001</v>
      </c>
      <c r="J2979" s="16"/>
    </row>
    <row r="2980" spans="1:10">
      <c r="A2980" s="23">
        <f t="shared" si="159"/>
        <v>2936</v>
      </c>
      <c r="B2980" s="226"/>
      <c r="C2980" s="226"/>
      <c r="D2980" s="136">
        <v>42944</v>
      </c>
      <c r="E2980" s="136">
        <v>42972</v>
      </c>
      <c r="F2980" s="136">
        <v>42972</v>
      </c>
      <c r="G2980" s="25">
        <f t="shared" si="157"/>
        <v>28</v>
      </c>
      <c r="H2980" s="373">
        <v>5173.53</v>
      </c>
      <c r="I2980" s="121">
        <f t="shared" si="158"/>
        <v>144858.84</v>
      </c>
      <c r="J2980" s="16"/>
    </row>
    <row r="2981" spans="1:10">
      <c r="A2981" s="23">
        <f t="shared" si="159"/>
        <v>2937</v>
      </c>
      <c r="B2981" s="226"/>
      <c r="C2981" s="226"/>
      <c r="D2981" s="136">
        <v>42944</v>
      </c>
      <c r="E2981" s="136">
        <v>42972</v>
      </c>
      <c r="F2981" s="136">
        <v>42972</v>
      </c>
      <c r="G2981" s="25">
        <f t="shared" si="157"/>
        <v>28</v>
      </c>
      <c r="H2981" s="373">
        <v>6715.83</v>
      </c>
      <c r="I2981" s="121">
        <f t="shared" si="158"/>
        <v>188043.24</v>
      </c>
      <c r="J2981" s="16"/>
    </row>
    <row r="2982" spans="1:10">
      <c r="A2982" s="23">
        <f t="shared" si="159"/>
        <v>2938</v>
      </c>
      <c r="B2982" s="226"/>
      <c r="C2982" s="226"/>
      <c r="D2982" s="136">
        <v>42944</v>
      </c>
      <c r="E2982" s="136">
        <v>42972</v>
      </c>
      <c r="F2982" s="136">
        <v>42972</v>
      </c>
      <c r="G2982" s="25">
        <f t="shared" si="157"/>
        <v>28</v>
      </c>
      <c r="H2982" s="373">
        <v>7490.07</v>
      </c>
      <c r="I2982" s="121">
        <f t="shared" si="158"/>
        <v>209721.96</v>
      </c>
      <c r="J2982" s="16"/>
    </row>
    <row r="2983" spans="1:10">
      <c r="A2983" s="23">
        <f t="shared" si="159"/>
        <v>2939</v>
      </c>
      <c r="B2983" s="226"/>
      <c r="C2983" s="226"/>
      <c r="D2983" s="136">
        <v>42944</v>
      </c>
      <c r="E2983" s="136">
        <v>42972</v>
      </c>
      <c r="F2983" s="136">
        <v>42972</v>
      </c>
      <c r="G2983" s="25">
        <f t="shared" si="157"/>
        <v>28</v>
      </c>
      <c r="H2983" s="373">
        <v>6715.83</v>
      </c>
      <c r="I2983" s="121">
        <f t="shared" si="158"/>
        <v>188043.24</v>
      </c>
      <c r="J2983" s="16"/>
    </row>
    <row r="2984" spans="1:10">
      <c r="A2984" s="23">
        <f t="shared" si="159"/>
        <v>2940</v>
      </c>
      <c r="B2984" s="226"/>
      <c r="C2984" s="226"/>
      <c r="D2984" s="136">
        <v>42944</v>
      </c>
      <c r="E2984" s="136">
        <v>42972</v>
      </c>
      <c r="F2984" s="136">
        <v>42972</v>
      </c>
      <c r="G2984" s="25">
        <f t="shared" si="157"/>
        <v>28</v>
      </c>
      <c r="H2984" s="373">
        <v>7490.07</v>
      </c>
      <c r="I2984" s="121">
        <f t="shared" si="158"/>
        <v>209721.96</v>
      </c>
      <c r="J2984" s="16"/>
    </row>
    <row r="2985" spans="1:10">
      <c r="A2985" s="23">
        <f t="shared" si="159"/>
        <v>2941</v>
      </c>
      <c r="B2985" s="226"/>
      <c r="C2985" s="226"/>
      <c r="D2985" s="136">
        <v>42944</v>
      </c>
      <c r="E2985" s="136">
        <v>42972</v>
      </c>
      <c r="F2985" s="136">
        <v>42972</v>
      </c>
      <c r="G2985" s="25">
        <f t="shared" si="157"/>
        <v>28</v>
      </c>
      <c r="H2985" s="373">
        <v>7490.07</v>
      </c>
      <c r="I2985" s="121">
        <f t="shared" si="158"/>
        <v>209721.96</v>
      </c>
      <c r="J2985" s="16"/>
    </row>
    <row r="2986" spans="1:10">
      <c r="A2986" s="23">
        <f t="shared" si="159"/>
        <v>2942</v>
      </c>
      <c r="B2986" s="226"/>
      <c r="C2986" s="226"/>
      <c r="D2986" s="136">
        <v>42944</v>
      </c>
      <c r="E2986" s="136">
        <v>42972</v>
      </c>
      <c r="F2986" s="136">
        <v>42972</v>
      </c>
      <c r="G2986" s="25">
        <f t="shared" si="157"/>
        <v>28</v>
      </c>
      <c r="H2986" s="373">
        <v>6715.83</v>
      </c>
      <c r="I2986" s="121">
        <f t="shared" si="158"/>
        <v>188043.24</v>
      </c>
      <c r="J2986" s="16"/>
    </row>
    <row r="2987" spans="1:10">
      <c r="A2987" s="23">
        <f t="shared" si="159"/>
        <v>2943</v>
      </c>
      <c r="B2987" s="226"/>
      <c r="C2987" s="226"/>
      <c r="D2987" s="136">
        <v>42944</v>
      </c>
      <c r="E2987" s="136">
        <v>42972</v>
      </c>
      <c r="F2987" s="136">
        <v>42972</v>
      </c>
      <c r="G2987" s="25">
        <f t="shared" si="157"/>
        <v>28</v>
      </c>
      <c r="H2987" s="373">
        <v>7490.07</v>
      </c>
      <c r="I2987" s="121">
        <f t="shared" si="158"/>
        <v>209721.96</v>
      </c>
      <c r="J2987" s="16"/>
    </row>
    <row r="2988" spans="1:10">
      <c r="A2988" s="23">
        <f t="shared" si="159"/>
        <v>2944</v>
      </c>
      <c r="B2988" s="226"/>
      <c r="C2988" s="226"/>
      <c r="D2988" s="136">
        <v>42945</v>
      </c>
      <c r="E2988" s="136">
        <v>42972</v>
      </c>
      <c r="F2988" s="136">
        <v>42972</v>
      </c>
      <c r="G2988" s="25">
        <f t="shared" si="157"/>
        <v>27</v>
      </c>
      <c r="H2988" s="373">
        <v>15079.51</v>
      </c>
      <c r="I2988" s="121">
        <f t="shared" si="158"/>
        <v>407146.77</v>
      </c>
      <c r="J2988" s="16"/>
    </row>
    <row r="2989" spans="1:10">
      <c r="A2989" s="23">
        <f t="shared" si="159"/>
        <v>2945</v>
      </c>
      <c r="B2989" s="226"/>
      <c r="C2989" s="226"/>
      <c r="D2989" s="136">
        <v>42945</v>
      </c>
      <c r="E2989" s="136">
        <v>42972</v>
      </c>
      <c r="F2989" s="136">
        <v>42972</v>
      </c>
      <c r="G2989" s="25">
        <f t="shared" si="157"/>
        <v>27</v>
      </c>
      <c r="H2989" s="373">
        <v>7196.84</v>
      </c>
      <c r="I2989" s="121">
        <f t="shared" si="158"/>
        <v>194314.68</v>
      </c>
      <c r="J2989" s="16"/>
    </row>
    <row r="2990" spans="1:10">
      <c r="A2990" s="23">
        <f t="shared" si="159"/>
        <v>2946</v>
      </c>
      <c r="B2990" s="226"/>
      <c r="C2990" s="226"/>
      <c r="D2990" s="136">
        <v>42945</v>
      </c>
      <c r="E2990" s="136">
        <v>42972</v>
      </c>
      <c r="F2990" s="136">
        <v>42972</v>
      </c>
      <c r="G2990" s="25">
        <f t="shared" si="157"/>
        <v>27</v>
      </c>
      <c r="H2990" s="373">
        <v>6694.46</v>
      </c>
      <c r="I2990" s="121">
        <f t="shared" si="158"/>
        <v>180750.42</v>
      </c>
      <c r="J2990" s="16"/>
    </row>
    <row r="2991" spans="1:10">
      <c r="A2991" s="23">
        <f t="shared" si="159"/>
        <v>2947</v>
      </c>
      <c r="B2991" s="226"/>
      <c r="C2991" s="226"/>
      <c r="D2991" s="136">
        <v>42945</v>
      </c>
      <c r="E2991" s="136">
        <v>42972</v>
      </c>
      <c r="F2991" s="136">
        <v>42972</v>
      </c>
      <c r="G2991" s="25">
        <f t="shared" si="157"/>
        <v>27</v>
      </c>
      <c r="H2991" s="373">
        <v>7275.37</v>
      </c>
      <c r="I2991" s="121">
        <f t="shared" si="158"/>
        <v>196434.99</v>
      </c>
      <c r="J2991" s="16"/>
    </row>
    <row r="2992" spans="1:10">
      <c r="A2992" s="23">
        <f t="shared" si="159"/>
        <v>2948</v>
      </c>
      <c r="B2992" s="226"/>
      <c r="C2992" s="226"/>
      <c r="D2992" s="136">
        <v>42945</v>
      </c>
      <c r="E2992" s="136">
        <v>42972</v>
      </c>
      <c r="F2992" s="136">
        <v>42972</v>
      </c>
      <c r="G2992" s="25">
        <f t="shared" si="157"/>
        <v>27</v>
      </c>
      <c r="H2992" s="373">
        <v>6787.99</v>
      </c>
      <c r="I2992" s="121">
        <f t="shared" si="158"/>
        <v>183275.73</v>
      </c>
      <c r="J2992" s="16"/>
    </row>
    <row r="2993" spans="1:10">
      <c r="A2993" s="23">
        <f t="shared" si="159"/>
        <v>2949</v>
      </c>
      <c r="B2993" s="226"/>
      <c r="C2993" s="226"/>
      <c r="D2993" s="136">
        <v>42947</v>
      </c>
      <c r="E2993" s="136">
        <v>42972</v>
      </c>
      <c r="F2993" s="136">
        <v>42972</v>
      </c>
      <c r="G2993" s="25">
        <f t="shared" si="157"/>
        <v>25</v>
      </c>
      <c r="H2993" s="373">
        <v>6139.05</v>
      </c>
      <c r="I2993" s="121">
        <f t="shared" si="158"/>
        <v>153476.25</v>
      </c>
      <c r="J2993" s="16"/>
    </row>
    <row r="2994" spans="1:10">
      <c r="A2994" s="23">
        <f t="shared" si="159"/>
        <v>2950</v>
      </c>
      <c r="B2994" s="226"/>
      <c r="C2994" s="226"/>
      <c r="D2994" s="136">
        <v>42947</v>
      </c>
      <c r="E2994" s="136">
        <v>42972</v>
      </c>
      <c r="F2994" s="136">
        <v>42972</v>
      </c>
      <c r="G2994" s="25">
        <f t="shared" si="157"/>
        <v>25</v>
      </c>
      <c r="H2994" s="373">
        <v>6535.08</v>
      </c>
      <c r="I2994" s="121">
        <f t="shared" si="158"/>
        <v>163377</v>
      </c>
      <c r="J2994" s="16"/>
    </row>
    <row r="2995" spans="1:10">
      <c r="A2995" s="23">
        <f t="shared" si="159"/>
        <v>2951</v>
      </c>
      <c r="B2995" s="226"/>
      <c r="C2995" s="226"/>
      <c r="D2995" s="136">
        <v>42947</v>
      </c>
      <c r="E2995" s="136">
        <v>42972</v>
      </c>
      <c r="F2995" s="136">
        <v>42972</v>
      </c>
      <c r="G2995" s="25">
        <f t="shared" si="157"/>
        <v>25</v>
      </c>
      <c r="H2995" s="373">
        <v>6845.31</v>
      </c>
      <c r="I2995" s="121">
        <f t="shared" si="158"/>
        <v>171132.75</v>
      </c>
      <c r="J2995" s="16"/>
    </row>
    <row r="2996" spans="1:10">
      <c r="A2996" s="23">
        <f t="shared" si="159"/>
        <v>2952</v>
      </c>
      <c r="B2996" s="226"/>
      <c r="C2996" s="226"/>
      <c r="D2996" s="136">
        <v>42947</v>
      </c>
      <c r="E2996" s="136">
        <v>42972</v>
      </c>
      <c r="F2996" s="136">
        <v>42972</v>
      </c>
      <c r="G2996" s="25">
        <f t="shared" si="157"/>
        <v>25</v>
      </c>
      <c r="H2996" s="373">
        <v>6908.9</v>
      </c>
      <c r="I2996" s="121">
        <f t="shared" si="158"/>
        <v>172722.5</v>
      </c>
      <c r="J2996" s="16"/>
    </row>
    <row r="2997" spans="1:10">
      <c r="A2997" s="23">
        <f t="shared" si="159"/>
        <v>2953</v>
      </c>
      <c r="B2997" s="226"/>
      <c r="C2997" s="226"/>
      <c r="D2997" s="136">
        <v>42947</v>
      </c>
      <c r="E2997" s="136">
        <v>42972</v>
      </c>
      <c r="F2997" s="136">
        <v>42972</v>
      </c>
      <c r="G2997" s="25">
        <f t="shared" si="157"/>
        <v>25</v>
      </c>
      <c r="H2997" s="373">
        <v>6312.33</v>
      </c>
      <c r="I2997" s="121">
        <f t="shared" si="158"/>
        <v>157808.25</v>
      </c>
      <c r="J2997" s="16"/>
    </row>
    <row r="2998" spans="1:10">
      <c r="A2998" s="23">
        <f t="shared" si="159"/>
        <v>2954</v>
      </c>
      <c r="B2998" s="226"/>
      <c r="C2998" s="226"/>
      <c r="D2998" s="136">
        <v>42947</v>
      </c>
      <c r="E2998" s="136">
        <v>42972</v>
      </c>
      <c r="F2998" s="136">
        <v>42972</v>
      </c>
      <c r="G2998" s="25">
        <f t="shared" si="157"/>
        <v>25</v>
      </c>
      <c r="H2998" s="373">
        <v>6292.89</v>
      </c>
      <c r="I2998" s="121">
        <f t="shared" si="158"/>
        <v>157322.25</v>
      </c>
      <c r="J2998" s="16"/>
    </row>
    <row r="2999" spans="1:10">
      <c r="A2999" s="23">
        <f t="shared" si="159"/>
        <v>2955</v>
      </c>
      <c r="B2999" s="226"/>
      <c r="C2999" s="226"/>
      <c r="D2999" s="136">
        <v>42947</v>
      </c>
      <c r="E2999" s="136">
        <v>42972</v>
      </c>
      <c r="F2999" s="136">
        <v>42972</v>
      </c>
      <c r="G2999" s="25">
        <f t="shared" si="157"/>
        <v>25</v>
      </c>
      <c r="H2999" s="373">
        <v>6926.31</v>
      </c>
      <c r="I2999" s="121">
        <f t="shared" si="158"/>
        <v>173157.75</v>
      </c>
      <c r="J2999" s="16"/>
    </row>
    <row r="3000" spans="1:10">
      <c r="A3000" s="23">
        <f t="shared" si="159"/>
        <v>2956</v>
      </c>
      <c r="B3000" s="226"/>
      <c r="C3000" s="226"/>
      <c r="D3000" s="136">
        <v>42947</v>
      </c>
      <c r="E3000" s="136">
        <v>42972</v>
      </c>
      <c r="F3000" s="136">
        <v>42972</v>
      </c>
      <c r="G3000" s="25">
        <f t="shared" si="157"/>
        <v>25</v>
      </c>
      <c r="H3000" s="373">
        <v>6945.75</v>
      </c>
      <c r="I3000" s="121">
        <f t="shared" si="158"/>
        <v>173643.75</v>
      </c>
      <c r="J3000" s="16"/>
    </row>
    <row r="3001" spans="1:10">
      <c r="A3001" s="23">
        <f t="shared" si="159"/>
        <v>2957</v>
      </c>
      <c r="B3001" s="226"/>
      <c r="C3001" s="226"/>
      <c r="D3001" s="136">
        <v>42947</v>
      </c>
      <c r="E3001" s="136">
        <v>42972</v>
      </c>
      <c r="F3001" s="136">
        <v>42972</v>
      </c>
      <c r="G3001" s="25">
        <f t="shared" si="157"/>
        <v>25</v>
      </c>
      <c r="H3001" s="373">
        <v>6298.16</v>
      </c>
      <c r="I3001" s="121">
        <f t="shared" si="158"/>
        <v>157454</v>
      </c>
      <c r="J3001" s="16"/>
    </row>
    <row r="3002" spans="1:10">
      <c r="A3002" s="23">
        <f t="shared" si="159"/>
        <v>2958</v>
      </c>
      <c r="B3002" s="226"/>
      <c r="C3002" s="226"/>
      <c r="D3002" s="136">
        <v>42947</v>
      </c>
      <c r="E3002" s="136">
        <v>42972</v>
      </c>
      <c r="F3002" s="136">
        <v>42972</v>
      </c>
      <c r="G3002" s="25">
        <f t="shared" si="157"/>
        <v>25</v>
      </c>
      <c r="H3002" s="373">
        <v>6483.65</v>
      </c>
      <c r="I3002" s="121">
        <f t="shared" si="158"/>
        <v>162091.25</v>
      </c>
      <c r="J3002" s="16"/>
    </row>
    <row r="3003" spans="1:10">
      <c r="A3003" s="23">
        <f t="shared" si="159"/>
        <v>2959</v>
      </c>
      <c r="B3003" s="226"/>
      <c r="C3003" s="226"/>
      <c r="D3003" s="136">
        <v>42947</v>
      </c>
      <c r="E3003" s="136">
        <v>42972</v>
      </c>
      <c r="F3003" s="136">
        <v>42972</v>
      </c>
      <c r="G3003" s="25">
        <f t="shared" si="157"/>
        <v>25</v>
      </c>
      <c r="H3003" s="373">
        <v>6701.94</v>
      </c>
      <c r="I3003" s="121">
        <f t="shared" si="158"/>
        <v>167548.5</v>
      </c>
      <c r="J3003" s="16"/>
    </row>
    <row r="3004" spans="1:10">
      <c r="A3004" s="23">
        <f t="shared" si="159"/>
        <v>2960</v>
      </c>
      <c r="B3004" s="226"/>
      <c r="C3004" s="226"/>
      <c r="D3004" s="136">
        <v>42950</v>
      </c>
      <c r="E3004" s="136">
        <v>42972</v>
      </c>
      <c r="F3004" s="136">
        <v>42972</v>
      </c>
      <c r="G3004" s="25">
        <f t="shared" si="157"/>
        <v>22</v>
      </c>
      <c r="H3004" s="373">
        <v>7329.29</v>
      </c>
      <c r="I3004" s="121">
        <f t="shared" si="158"/>
        <v>161244.38</v>
      </c>
      <c r="J3004" s="16"/>
    </row>
    <row r="3005" spans="1:10">
      <c r="A3005" s="23">
        <f t="shared" si="159"/>
        <v>2961</v>
      </c>
      <c r="B3005" s="226"/>
      <c r="C3005" s="226"/>
      <c r="D3005" s="136">
        <v>42950</v>
      </c>
      <c r="E3005" s="136">
        <v>42972</v>
      </c>
      <c r="F3005" s="136">
        <v>42972</v>
      </c>
      <c r="G3005" s="25">
        <f t="shared" si="157"/>
        <v>22</v>
      </c>
      <c r="H3005" s="373">
        <v>7012.98</v>
      </c>
      <c r="I3005" s="121">
        <f t="shared" si="158"/>
        <v>154285.56</v>
      </c>
      <c r="J3005" s="16"/>
    </row>
    <row r="3006" spans="1:10">
      <c r="A3006" s="23">
        <f t="shared" si="159"/>
        <v>2962</v>
      </c>
      <c r="B3006" s="226"/>
      <c r="C3006" s="226"/>
      <c r="D3006" s="136">
        <v>42950</v>
      </c>
      <c r="E3006" s="136">
        <v>42972</v>
      </c>
      <c r="F3006" s="136">
        <v>42972</v>
      </c>
      <c r="G3006" s="25">
        <f t="shared" si="157"/>
        <v>22</v>
      </c>
      <c r="H3006" s="373">
        <v>7101.96</v>
      </c>
      <c r="I3006" s="121">
        <f t="shared" si="158"/>
        <v>156243.12</v>
      </c>
      <c r="J3006" s="16"/>
    </row>
    <row r="3007" spans="1:10">
      <c r="A3007" s="23">
        <f t="shared" si="159"/>
        <v>2963</v>
      </c>
      <c r="B3007" s="226"/>
      <c r="C3007" s="226"/>
      <c r="D3007" s="136">
        <v>42950</v>
      </c>
      <c r="E3007" s="136">
        <v>42972</v>
      </c>
      <c r="F3007" s="136">
        <v>42972</v>
      </c>
      <c r="G3007" s="25">
        <f t="shared" si="157"/>
        <v>22</v>
      </c>
      <c r="H3007" s="373">
        <v>7219.53</v>
      </c>
      <c r="I3007" s="121">
        <f t="shared" si="158"/>
        <v>158829.66</v>
      </c>
      <c r="J3007" s="16"/>
    </row>
    <row r="3008" spans="1:10">
      <c r="A3008" s="23">
        <f t="shared" si="159"/>
        <v>2964</v>
      </c>
      <c r="B3008" s="226"/>
      <c r="C3008" s="226"/>
      <c r="D3008" s="136">
        <v>42950</v>
      </c>
      <c r="E3008" s="136">
        <v>42972</v>
      </c>
      <c r="F3008" s="136">
        <v>42972</v>
      </c>
      <c r="G3008" s="25">
        <f t="shared" si="157"/>
        <v>22</v>
      </c>
      <c r="H3008" s="373">
        <v>6744.47</v>
      </c>
      <c r="I3008" s="121">
        <f t="shared" si="158"/>
        <v>148378.34</v>
      </c>
      <c r="J3008" s="16"/>
    </row>
    <row r="3009" spans="1:10">
      <c r="A3009" s="23">
        <f t="shared" si="159"/>
        <v>2965</v>
      </c>
      <c r="B3009" s="226"/>
      <c r="C3009" s="226"/>
      <c r="D3009" s="136">
        <v>42951</v>
      </c>
      <c r="E3009" s="136">
        <v>42972</v>
      </c>
      <c r="F3009" s="136">
        <v>42972</v>
      </c>
      <c r="G3009" s="25">
        <f t="shared" si="157"/>
        <v>21</v>
      </c>
      <c r="H3009" s="373">
        <v>6918.62</v>
      </c>
      <c r="I3009" s="121">
        <f t="shared" si="158"/>
        <v>145291.01999999999</v>
      </c>
      <c r="J3009" s="16"/>
    </row>
    <row r="3010" spans="1:10">
      <c r="A3010" s="23">
        <f t="shared" si="159"/>
        <v>2966</v>
      </c>
      <c r="B3010" s="226"/>
      <c r="C3010" s="226"/>
      <c r="D3010" s="136">
        <v>42951</v>
      </c>
      <c r="E3010" s="136">
        <v>42972</v>
      </c>
      <c r="F3010" s="136">
        <v>42972</v>
      </c>
      <c r="G3010" s="25">
        <f t="shared" si="157"/>
        <v>21</v>
      </c>
      <c r="H3010" s="373">
        <v>6865.16</v>
      </c>
      <c r="I3010" s="121">
        <f t="shared" si="158"/>
        <v>144168.35999999999</v>
      </c>
      <c r="J3010" s="16"/>
    </row>
    <row r="3011" spans="1:10">
      <c r="A3011" s="23">
        <f t="shared" si="159"/>
        <v>2967</v>
      </c>
      <c r="B3011" s="226"/>
      <c r="C3011" s="226"/>
      <c r="D3011" s="136">
        <v>42951</v>
      </c>
      <c r="E3011" s="136">
        <v>42972</v>
      </c>
      <c r="F3011" s="136">
        <v>42972</v>
      </c>
      <c r="G3011" s="25">
        <f t="shared" si="157"/>
        <v>21</v>
      </c>
      <c r="H3011" s="373">
        <v>6848.15</v>
      </c>
      <c r="I3011" s="121">
        <f t="shared" si="158"/>
        <v>143811.15</v>
      </c>
      <c r="J3011" s="16"/>
    </row>
    <row r="3012" spans="1:10">
      <c r="A3012" s="23">
        <f t="shared" si="159"/>
        <v>2968</v>
      </c>
      <c r="B3012" s="226"/>
      <c r="C3012" s="226"/>
      <c r="D3012" s="136">
        <v>42951</v>
      </c>
      <c r="E3012" s="136">
        <v>42972</v>
      </c>
      <c r="F3012" s="136">
        <v>42972</v>
      </c>
      <c r="G3012" s="25">
        <f t="shared" si="157"/>
        <v>21</v>
      </c>
      <c r="H3012" s="373">
        <v>6239.43</v>
      </c>
      <c r="I3012" s="121">
        <f t="shared" si="158"/>
        <v>131028.03</v>
      </c>
      <c r="J3012" s="16"/>
    </row>
    <row r="3013" spans="1:10">
      <c r="A3013" s="23">
        <f t="shared" si="159"/>
        <v>2969</v>
      </c>
      <c r="B3013" s="226"/>
      <c r="C3013" s="226"/>
      <c r="D3013" s="136">
        <v>42951</v>
      </c>
      <c r="E3013" s="136">
        <v>42972</v>
      </c>
      <c r="F3013" s="136">
        <v>42972</v>
      </c>
      <c r="G3013" s="25">
        <f t="shared" si="157"/>
        <v>21</v>
      </c>
      <c r="H3013" s="373">
        <v>6786.99</v>
      </c>
      <c r="I3013" s="121">
        <f t="shared" si="158"/>
        <v>142526.79</v>
      </c>
      <c r="J3013" s="16"/>
    </row>
    <row r="3014" spans="1:10">
      <c r="A3014" s="23">
        <f t="shared" si="159"/>
        <v>2970</v>
      </c>
      <c r="B3014" s="226"/>
      <c r="C3014" s="226"/>
      <c r="D3014" s="136">
        <v>42951</v>
      </c>
      <c r="E3014" s="136">
        <v>42972</v>
      </c>
      <c r="F3014" s="136">
        <v>42972</v>
      </c>
      <c r="G3014" s="25">
        <f t="shared" si="157"/>
        <v>21</v>
      </c>
      <c r="H3014" s="373">
        <v>7075.51</v>
      </c>
      <c r="I3014" s="121">
        <f t="shared" si="158"/>
        <v>148585.71</v>
      </c>
      <c r="J3014" s="16"/>
    </row>
    <row r="3015" spans="1:10">
      <c r="A3015" s="23">
        <f t="shared" si="159"/>
        <v>2971</v>
      </c>
      <c r="B3015" s="226"/>
      <c r="C3015" s="226"/>
      <c r="D3015" s="136">
        <v>42951</v>
      </c>
      <c r="E3015" s="136">
        <v>42972</v>
      </c>
      <c r="F3015" s="136">
        <v>42972</v>
      </c>
      <c r="G3015" s="25">
        <f t="shared" si="157"/>
        <v>21</v>
      </c>
      <c r="H3015" s="373">
        <v>7075.51</v>
      </c>
      <c r="I3015" s="121">
        <f t="shared" si="158"/>
        <v>148585.71</v>
      </c>
      <c r="J3015" s="16"/>
    </row>
    <row r="3016" spans="1:10">
      <c r="A3016" s="23">
        <f t="shared" si="159"/>
        <v>2972</v>
      </c>
      <c r="B3016" s="226"/>
      <c r="C3016" s="226"/>
      <c r="D3016" s="136">
        <v>42951</v>
      </c>
      <c r="E3016" s="136">
        <v>42972</v>
      </c>
      <c r="F3016" s="136">
        <v>42972</v>
      </c>
      <c r="G3016" s="25">
        <f t="shared" si="157"/>
        <v>21</v>
      </c>
      <c r="H3016" s="373">
        <v>6697.08</v>
      </c>
      <c r="I3016" s="121">
        <f t="shared" si="158"/>
        <v>140638.68</v>
      </c>
      <c r="J3016" s="16"/>
    </row>
    <row r="3017" spans="1:10">
      <c r="A3017" s="23">
        <f t="shared" si="159"/>
        <v>2973</v>
      </c>
      <c r="B3017" s="226"/>
      <c r="C3017" s="226"/>
      <c r="D3017" s="136">
        <v>42951</v>
      </c>
      <c r="E3017" s="136">
        <v>42972</v>
      </c>
      <c r="F3017" s="136">
        <v>42972</v>
      </c>
      <c r="G3017" s="25">
        <f t="shared" si="157"/>
        <v>21</v>
      </c>
      <c r="H3017" s="373">
        <v>6344.12</v>
      </c>
      <c r="I3017" s="121">
        <f t="shared" si="158"/>
        <v>133226.51999999999</v>
      </c>
      <c r="J3017" s="16"/>
    </row>
    <row r="3018" spans="1:10">
      <c r="A3018" s="23">
        <f t="shared" si="159"/>
        <v>2974</v>
      </c>
      <c r="B3018" s="226"/>
      <c r="C3018" s="226"/>
      <c r="D3018" s="136">
        <v>42951</v>
      </c>
      <c r="E3018" s="136">
        <v>42972</v>
      </c>
      <c r="F3018" s="136">
        <v>42972</v>
      </c>
      <c r="G3018" s="25">
        <f t="shared" si="157"/>
        <v>21</v>
      </c>
      <c r="H3018" s="373">
        <v>6445.58</v>
      </c>
      <c r="I3018" s="121">
        <f t="shared" si="158"/>
        <v>135357.18</v>
      </c>
      <c r="J3018" s="16"/>
    </row>
    <row r="3019" spans="1:10">
      <c r="A3019" s="23">
        <f t="shared" si="159"/>
        <v>2975</v>
      </c>
      <c r="B3019" s="226"/>
      <c r="C3019" s="226"/>
      <c r="D3019" s="136">
        <v>42951</v>
      </c>
      <c r="E3019" s="136">
        <v>42972</v>
      </c>
      <c r="F3019" s="136">
        <v>42972</v>
      </c>
      <c r="G3019" s="25">
        <f t="shared" si="157"/>
        <v>21</v>
      </c>
      <c r="H3019" s="373">
        <v>6539.54</v>
      </c>
      <c r="I3019" s="121">
        <f t="shared" si="158"/>
        <v>137330.34</v>
      </c>
      <c r="J3019" s="16"/>
    </row>
    <row r="3020" spans="1:10">
      <c r="A3020" s="23">
        <f t="shared" si="159"/>
        <v>2976</v>
      </c>
      <c r="B3020" s="226"/>
      <c r="C3020" s="226"/>
      <c r="D3020" s="136">
        <v>42951</v>
      </c>
      <c r="E3020" s="136">
        <v>42972</v>
      </c>
      <c r="F3020" s="136">
        <v>42972</v>
      </c>
      <c r="G3020" s="25">
        <f t="shared" si="157"/>
        <v>21</v>
      </c>
      <c r="H3020" s="373">
        <v>6541.97</v>
      </c>
      <c r="I3020" s="121">
        <f t="shared" si="158"/>
        <v>137381.37</v>
      </c>
      <c r="J3020" s="16"/>
    </row>
    <row r="3021" spans="1:10">
      <c r="A3021" s="23">
        <f t="shared" si="159"/>
        <v>2977</v>
      </c>
      <c r="B3021" s="226"/>
      <c r="C3021" s="226"/>
      <c r="D3021" s="136">
        <v>42951</v>
      </c>
      <c r="E3021" s="136">
        <v>42972</v>
      </c>
      <c r="F3021" s="136">
        <v>42972</v>
      </c>
      <c r="G3021" s="25">
        <f t="shared" si="157"/>
        <v>21</v>
      </c>
      <c r="H3021" s="373">
        <v>6843.29</v>
      </c>
      <c r="I3021" s="121">
        <f t="shared" si="158"/>
        <v>143709.09</v>
      </c>
      <c r="J3021" s="16"/>
    </row>
    <row r="3022" spans="1:10">
      <c r="A3022" s="23">
        <f t="shared" si="159"/>
        <v>2978</v>
      </c>
      <c r="B3022" s="226"/>
      <c r="C3022" s="226"/>
      <c r="D3022" s="136">
        <v>42951</v>
      </c>
      <c r="E3022" s="136">
        <v>42972</v>
      </c>
      <c r="F3022" s="136">
        <v>42972</v>
      </c>
      <c r="G3022" s="25">
        <f t="shared" si="157"/>
        <v>21</v>
      </c>
      <c r="H3022" s="373">
        <v>6853.82</v>
      </c>
      <c r="I3022" s="121">
        <f t="shared" si="158"/>
        <v>143930.22</v>
      </c>
      <c r="J3022" s="16"/>
    </row>
    <row r="3023" spans="1:10">
      <c r="A3023" s="23">
        <f t="shared" si="159"/>
        <v>2979</v>
      </c>
      <c r="B3023" s="226"/>
      <c r="C3023" s="226"/>
      <c r="D3023" s="136">
        <v>42951</v>
      </c>
      <c r="E3023" s="136">
        <v>42972</v>
      </c>
      <c r="F3023" s="136">
        <v>42972</v>
      </c>
      <c r="G3023" s="25">
        <f t="shared" si="157"/>
        <v>21</v>
      </c>
      <c r="H3023" s="373">
        <v>6666.71</v>
      </c>
      <c r="I3023" s="121">
        <f t="shared" si="158"/>
        <v>140000.91</v>
      </c>
      <c r="J3023" s="16"/>
    </row>
    <row r="3024" spans="1:10">
      <c r="A3024" s="23">
        <f t="shared" si="159"/>
        <v>2980</v>
      </c>
      <c r="B3024" s="226"/>
      <c r="C3024" s="226"/>
      <c r="D3024" s="136">
        <v>42951</v>
      </c>
      <c r="E3024" s="136">
        <v>42972</v>
      </c>
      <c r="F3024" s="136">
        <v>42972</v>
      </c>
      <c r="G3024" s="25">
        <f t="shared" si="157"/>
        <v>21</v>
      </c>
      <c r="H3024" s="373">
        <v>6844.5</v>
      </c>
      <c r="I3024" s="121">
        <f t="shared" si="158"/>
        <v>143734.5</v>
      </c>
      <c r="J3024" s="16"/>
    </row>
    <row r="3025" spans="1:10">
      <c r="A3025" s="23">
        <f t="shared" si="159"/>
        <v>2981</v>
      </c>
      <c r="B3025" s="226"/>
      <c r="C3025" s="226"/>
      <c r="D3025" s="136">
        <v>42951</v>
      </c>
      <c r="E3025" s="136">
        <v>42972</v>
      </c>
      <c r="F3025" s="136">
        <v>42972</v>
      </c>
      <c r="G3025" s="25">
        <f t="shared" si="157"/>
        <v>21</v>
      </c>
      <c r="H3025" s="373">
        <v>6771.6</v>
      </c>
      <c r="I3025" s="121">
        <f t="shared" si="158"/>
        <v>142203.6</v>
      </c>
      <c r="J3025" s="16"/>
    </row>
    <row r="3026" spans="1:10">
      <c r="A3026" s="23">
        <f t="shared" si="159"/>
        <v>2982</v>
      </c>
      <c r="B3026" s="226"/>
      <c r="C3026" s="226"/>
      <c r="D3026" s="136">
        <v>42951</v>
      </c>
      <c r="E3026" s="136">
        <v>42972</v>
      </c>
      <c r="F3026" s="136">
        <v>42972</v>
      </c>
      <c r="G3026" s="25">
        <f t="shared" si="157"/>
        <v>21</v>
      </c>
      <c r="H3026" s="373">
        <v>6704.37</v>
      </c>
      <c r="I3026" s="121">
        <f t="shared" si="158"/>
        <v>140791.76999999999</v>
      </c>
      <c r="J3026" s="16"/>
    </row>
    <row r="3027" spans="1:10">
      <c r="A3027" s="23">
        <f t="shared" si="159"/>
        <v>2983</v>
      </c>
      <c r="B3027" s="226"/>
      <c r="C3027" s="226"/>
      <c r="D3027" s="136">
        <v>42951</v>
      </c>
      <c r="E3027" s="136">
        <v>42972</v>
      </c>
      <c r="F3027" s="136">
        <v>42972</v>
      </c>
      <c r="G3027" s="25">
        <f t="shared" si="157"/>
        <v>21</v>
      </c>
      <c r="H3027" s="373">
        <v>6394.95</v>
      </c>
      <c r="I3027" s="121">
        <f t="shared" si="158"/>
        <v>134293.95000000001</v>
      </c>
      <c r="J3027" s="16"/>
    </row>
    <row r="3028" spans="1:10">
      <c r="A3028" s="23">
        <f t="shared" si="159"/>
        <v>2984</v>
      </c>
      <c r="B3028" s="226"/>
      <c r="C3028" s="226"/>
      <c r="D3028" s="136">
        <v>42951</v>
      </c>
      <c r="E3028" s="136">
        <v>42972</v>
      </c>
      <c r="F3028" s="136">
        <v>42972</v>
      </c>
      <c r="G3028" s="25">
        <f t="shared" ref="G3028:G3091" si="160">F3028-D3028</f>
        <v>21</v>
      </c>
      <c r="H3028" s="373">
        <v>6382.8</v>
      </c>
      <c r="I3028" s="121">
        <f t="shared" ref="I3028:I3091" si="161">ROUND(G3028*H3028,2)</f>
        <v>134038.79999999999</v>
      </c>
      <c r="J3028" s="16"/>
    </row>
    <row r="3029" spans="1:10">
      <c r="A3029" s="23">
        <f t="shared" ref="A3029:A3092" si="162">A3028+1</f>
        <v>2985</v>
      </c>
      <c r="B3029" s="226"/>
      <c r="C3029" s="226"/>
      <c r="D3029" s="136">
        <v>42951</v>
      </c>
      <c r="E3029" s="136">
        <v>42972</v>
      </c>
      <c r="F3029" s="136">
        <v>42972</v>
      </c>
      <c r="G3029" s="25">
        <f t="shared" si="160"/>
        <v>21</v>
      </c>
      <c r="H3029" s="373">
        <v>7075.51</v>
      </c>
      <c r="I3029" s="121">
        <f t="shared" si="161"/>
        <v>148585.71</v>
      </c>
      <c r="J3029" s="16"/>
    </row>
    <row r="3030" spans="1:10">
      <c r="A3030" s="23">
        <f t="shared" si="162"/>
        <v>2986</v>
      </c>
      <c r="B3030" s="226"/>
      <c r="C3030" s="226"/>
      <c r="D3030" s="136">
        <v>42951</v>
      </c>
      <c r="E3030" s="136">
        <v>42972</v>
      </c>
      <c r="F3030" s="136">
        <v>42972</v>
      </c>
      <c r="G3030" s="25">
        <f t="shared" si="160"/>
        <v>21</v>
      </c>
      <c r="H3030" s="373">
        <v>7075.51</v>
      </c>
      <c r="I3030" s="121">
        <f t="shared" si="161"/>
        <v>148585.71</v>
      </c>
      <c r="J3030" s="16"/>
    </row>
    <row r="3031" spans="1:10">
      <c r="A3031" s="23">
        <f t="shared" si="162"/>
        <v>2987</v>
      </c>
      <c r="B3031" s="226"/>
      <c r="C3031" s="226"/>
      <c r="D3031" s="136">
        <v>42951</v>
      </c>
      <c r="E3031" s="136">
        <v>42972</v>
      </c>
      <c r="F3031" s="136">
        <v>42972</v>
      </c>
      <c r="G3031" s="25">
        <f t="shared" si="160"/>
        <v>21</v>
      </c>
      <c r="H3031" s="373">
        <v>6490.53</v>
      </c>
      <c r="I3031" s="121">
        <f t="shared" si="161"/>
        <v>136301.13</v>
      </c>
      <c r="J3031" s="16"/>
    </row>
    <row r="3032" spans="1:10">
      <c r="A3032" s="23">
        <f t="shared" si="162"/>
        <v>2988</v>
      </c>
      <c r="B3032" s="226"/>
      <c r="C3032" s="226"/>
      <c r="D3032" s="136">
        <v>42951</v>
      </c>
      <c r="E3032" s="136">
        <v>42972</v>
      </c>
      <c r="F3032" s="136">
        <v>42972</v>
      </c>
      <c r="G3032" s="25">
        <f t="shared" si="160"/>
        <v>21</v>
      </c>
      <c r="H3032" s="373">
        <v>6307.07</v>
      </c>
      <c r="I3032" s="121">
        <f t="shared" si="161"/>
        <v>132448.47</v>
      </c>
      <c r="J3032" s="16"/>
    </row>
    <row r="3033" spans="1:10">
      <c r="A3033" s="23">
        <f t="shared" si="162"/>
        <v>2989</v>
      </c>
      <c r="B3033" s="226"/>
      <c r="C3033" s="226"/>
      <c r="D3033" s="136">
        <v>42951</v>
      </c>
      <c r="E3033" s="136">
        <v>42972</v>
      </c>
      <c r="F3033" s="136">
        <v>42972</v>
      </c>
      <c r="G3033" s="25">
        <f t="shared" si="160"/>
        <v>21</v>
      </c>
      <c r="H3033" s="373">
        <v>6365.79</v>
      </c>
      <c r="I3033" s="121">
        <f t="shared" si="161"/>
        <v>133681.59</v>
      </c>
      <c r="J3033" s="16"/>
    </row>
    <row r="3034" spans="1:10">
      <c r="A3034" s="23">
        <f t="shared" si="162"/>
        <v>2990</v>
      </c>
      <c r="B3034" s="226"/>
      <c r="C3034" s="226"/>
      <c r="D3034" s="136">
        <v>42951</v>
      </c>
      <c r="E3034" s="136">
        <v>42972</v>
      </c>
      <c r="F3034" s="136">
        <v>42972</v>
      </c>
      <c r="G3034" s="25">
        <f t="shared" si="160"/>
        <v>21</v>
      </c>
      <c r="H3034" s="373">
        <v>6796.31</v>
      </c>
      <c r="I3034" s="121">
        <f t="shared" si="161"/>
        <v>142722.51</v>
      </c>
      <c r="J3034" s="16"/>
    </row>
    <row r="3035" spans="1:10">
      <c r="A3035" s="23">
        <f t="shared" si="162"/>
        <v>2991</v>
      </c>
      <c r="B3035" s="226"/>
      <c r="C3035" s="226"/>
      <c r="D3035" s="136">
        <v>42951</v>
      </c>
      <c r="E3035" s="136">
        <v>42972</v>
      </c>
      <c r="F3035" s="136">
        <v>42972</v>
      </c>
      <c r="G3035" s="25">
        <f t="shared" si="160"/>
        <v>21</v>
      </c>
      <c r="H3035" s="373">
        <v>6864.35</v>
      </c>
      <c r="I3035" s="121">
        <f t="shared" si="161"/>
        <v>144151.35</v>
      </c>
      <c r="J3035" s="16"/>
    </row>
    <row r="3036" spans="1:10">
      <c r="A3036" s="23">
        <f t="shared" si="162"/>
        <v>2992</v>
      </c>
      <c r="B3036" s="226"/>
      <c r="C3036" s="226"/>
      <c r="D3036" s="136">
        <v>42951</v>
      </c>
      <c r="E3036" s="136">
        <v>42972</v>
      </c>
      <c r="F3036" s="136">
        <v>42972</v>
      </c>
      <c r="G3036" s="25">
        <f t="shared" si="160"/>
        <v>21</v>
      </c>
      <c r="H3036" s="373">
        <v>6924.69</v>
      </c>
      <c r="I3036" s="121">
        <f t="shared" si="161"/>
        <v>145418.49</v>
      </c>
      <c r="J3036" s="16"/>
    </row>
    <row r="3037" spans="1:10">
      <c r="A3037" s="23">
        <f t="shared" si="162"/>
        <v>2993</v>
      </c>
      <c r="B3037" s="226"/>
      <c r="C3037" s="226"/>
      <c r="D3037" s="136">
        <v>42951</v>
      </c>
      <c r="E3037" s="136">
        <v>42972</v>
      </c>
      <c r="F3037" s="136">
        <v>42972</v>
      </c>
      <c r="G3037" s="25">
        <f t="shared" si="160"/>
        <v>21</v>
      </c>
      <c r="H3037" s="373">
        <v>6639.17</v>
      </c>
      <c r="I3037" s="121">
        <f t="shared" si="161"/>
        <v>139422.57</v>
      </c>
      <c r="J3037" s="16"/>
    </row>
    <row r="3038" spans="1:10">
      <c r="A3038" s="23">
        <f t="shared" si="162"/>
        <v>2994</v>
      </c>
      <c r="B3038" s="226"/>
      <c r="C3038" s="226"/>
      <c r="D3038" s="136">
        <v>42954</v>
      </c>
      <c r="E3038" s="136">
        <v>42972</v>
      </c>
      <c r="F3038" s="136">
        <v>42972</v>
      </c>
      <c r="G3038" s="25">
        <f t="shared" si="160"/>
        <v>18</v>
      </c>
      <c r="H3038" s="373">
        <v>6441.93</v>
      </c>
      <c r="I3038" s="121">
        <f t="shared" si="161"/>
        <v>115954.74</v>
      </c>
      <c r="J3038" s="16"/>
    </row>
    <row r="3039" spans="1:10">
      <c r="A3039" s="23">
        <f t="shared" si="162"/>
        <v>2995</v>
      </c>
      <c r="B3039" s="226"/>
      <c r="C3039" s="226"/>
      <c r="D3039" s="136">
        <v>42954</v>
      </c>
      <c r="E3039" s="136">
        <v>42972</v>
      </c>
      <c r="F3039" s="136">
        <v>42972</v>
      </c>
      <c r="G3039" s="25">
        <f t="shared" si="160"/>
        <v>18</v>
      </c>
      <c r="H3039" s="373">
        <v>6457</v>
      </c>
      <c r="I3039" s="121">
        <f t="shared" si="161"/>
        <v>116226</v>
      </c>
      <c r="J3039" s="16"/>
    </row>
    <row r="3040" spans="1:10">
      <c r="A3040" s="23">
        <f t="shared" si="162"/>
        <v>2996</v>
      </c>
      <c r="B3040" s="226"/>
      <c r="C3040" s="226"/>
      <c r="D3040" s="136">
        <v>42954</v>
      </c>
      <c r="E3040" s="136">
        <v>42972</v>
      </c>
      <c r="F3040" s="136">
        <v>42972</v>
      </c>
      <c r="G3040" s="25">
        <f t="shared" si="160"/>
        <v>18</v>
      </c>
      <c r="H3040" s="373">
        <v>6860.58</v>
      </c>
      <c r="I3040" s="121">
        <f t="shared" si="161"/>
        <v>123490.44</v>
      </c>
      <c r="J3040" s="16"/>
    </row>
    <row r="3041" spans="1:10">
      <c r="A3041" s="23">
        <f t="shared" si="162"/>
        <v>2997</v>
      </c>
      <c r="B3041" s="226"/>
      <c r="C3041" s="226"/>
      <c r="D3041" s="136">
        <v>42954</v>
      </c>
      <c r="E3041" s="136">
        <v>42972</v>
      </c>
      <c r="F3041" s="136">
        <v>42972</v>
      </c>
      <c r="G3041" s="25">
        <f t="shared" si="160"/>
        <v>18</v>
      </c>
      <c r="H3041" s="373">
        <v>6457</v>
      </c>
      <c r="I3041" s="121">
        <f t="shared" si="161"/>
        <v>116226</v>
      </c>
      <c r="J3041" s="16"/>
    </row>
    <row r="3042" spans="1:10">
      <c r="A3042" s="23">
        <f t="shared" si="162"/>
        <v>2998</v>
      </c>
      <c r="B3042" s="226"/>
      <c r="C3042" s="226"/>
      <c r="D3042" s="136">
        <v>42954</v>
      </c>
      <c r="E3042" s="136">
        <v>42972</v>
      </c>
      <c r="F3042" s="136">
        <v>42972</v>
      </c>
      <c r="G3042" s="25">
        <f t="shared" si="160"/>
        <v>18</v>
      </c>
      <c r="H3042" s="373">
        <v>6629.04</v>
      </c>
      <c r="I3042" s="121">
        <f t="shared" si="161"/>
        <v>119322.72</v>
      </c>
      <c r="J3042" s="16"/>
    </row>
    <row r="3043" spans="1:10">
      <c r="A3043" s="23">
        <f t="shared" si="162"/>
        <v>2999</v>
      </c>
      <c r="B3043" s="226"/>
      <c r="C3043" s="226"/>
      <c r="D3043" s="136">
        <v>42955</v>
      </c>
      <c r="E3043" s="136">
        <v>42972</v>
      </c>
      <c r="F3043" s="136">
        <v>42972</v>
      </c>
      <c r="G3043" s="25">
        <f t="shared" si="160"/>
        <v>17</v>
      </c>
      <c r="H3043" s="373">
        <v>6486.48</v>
      </c>
      <c r="I3043" s="121">
        <f t="shared" si="161"/>
        <v>110270.16</v>
      </c>
      <c r="J3043" s="16"/>
    </row>
    <row r="3044" spans="1:10">
      <c r="A3044" s="23">
        <f t="shared" si="162"/>
        <v>3000</v>
      </c>
      <c r="B3044" s="226"/>
      <c r="C3044" s="226"/>
      <c r="D3044" s="136">
        <v>42955</v>
      </c>
      <c r="E3044" s="136">
        <v>42972</v>
      </c>
      <c r="F3044" s="136">
        <v>42972</v>
      </c>
      <c r="G3044" s="25">
        <f t="shared" si="160"/>
        <v>17</v>
      </c>
      <c r="H3044" s="373">
        <v>7309.04</v>
      </c>
      <c r="I3044" s="121">
        <f t="shared" si="161"/>
        <v>124253.68</v>
      </c>
      <c r="J3044" s="16"/>
    </row>
    <row r="3045" spans="1:10">
      <c r="A3045" s="23">
        <f t="shared" si="162"/>
        <v>3001</v>
      </c>
      <c r="B3045" s="226"/>
      <c r="C3045" s="226"/>
      <c r="D3045" s="136">
        <v>42955</v>
      </c>
      <c r="E3045" s="136">
        <v>42972</v>
      </c>
      <c r="F3045" s="136">
        <v>42972</v>
      </c>
      <c r="G3045" s="25">
        <f t="shared" si="160"/>
        <v>17</v>
      </c>
      <c r="H3045" s="373">
        <v>7294.66</v>
      </c>
      <c r="I3045" s="121">
        <f t="shared" si="161"/>
        <v>124009.22</v>
      </c>
      <c r="J3045" s="16"/>
    </row>
    <row r="3046" spans="1:10">
      <c r="A3046" s="23">
        <f t="shared" si="162"/>
        <v>3002</v>
      </c>
      <c r="B3046" s="226"/>
      <c r="C3046" s="226"/>
      <c r="D3046" s="136">
        <v>42955</v>
      </c>
      <c r="E3046" s="136">
        <v>42972</v>
      </c>
      <c r="F3046" s="136">
        <v>42972</v>
      </c>
      <c r="G3046" s="25">
        <f t="shared" si="160"/>
        <v>17</v>
      </c>
      <c r="H3046" s="373">
        <v>6244.01</v>
      </c>
      <c r="I3046" s="121">
        <f t="shared" si="161"/>
        <v>106148.17</v>
      </c>
      <c r="J3046" s="16"/>
    </row>
    <row r="3047" spans="1:10">
      <c r="A3047" s="23">
        <f t="shared" si="162"/>
        <v>3003</v>
      </c>
      <c r="B3047" s="226"/>
      <c r="C3047" s="226"/>
      <c r="D3047" s="136">
        <v>42955</v>
      </c>
      <c r="E3047" s="136">
        <v>42972</v>
      </c>
      <c r="F3047" s="136">
        <v>42972</v>
      </c>
      <c r="G3047" s="25">
        <f t="shared" si="160"/>
        <v>17</v>
      </c>
      <c r="H3047" s="373">
        <v>6735.68</v>
      </c>
      <c r="I3047" s="121">
        <f t="shared" si="161"/>
        <v>114506.56</v>
      </c>
      <c r="J3047" s="16"/>
    </row>
    <row r="3048" spans="1:10">
      <c r="A3048" s="23">
        <f t="shared" si="162"/>
        <v>3004</v>
      </c>
      <c r="B3048" s="226"/>
      <c r="C3048" s="226"/>
      <c r="D3048" s="136">
        <v>42955</v>
      </c>
      <c r="E3048" s="136">
        <v>42972</v>
      </c>
      <c r="F3048" s="136">
        <v>42972</v>
      </c>
      <c r="G3048" s="25">
        <f t="shared" si="160"/>
        <v>17</v>
      </c>
      <c r="H3048" s="373">
        <v>7075.76</v>
      </c>
      <c r="I3048" s="121">
        <f t="shared" si="161"/>
        <v>120287.92</v>
      </c>
      <c r="J3048" s="16"/>
    </row>
    <row r="3049" spans="1:10">
      <c r="A3049" s="23">
        <f t="shared" si="162"/>
        <v>3005</v>
      </c>
      <c r="B3049" s="226" t="s">
        <v>285</v>
      </c>
      <c r="C3049" s="226" t="s">
        <v>490</v>
      </c>
      <c r="D3049" s="136">
        <v>42940</v>
      </c>
      <c r="E3049" s="136">
        <v>43003</v>
      </c>
      <c r="F3049" s="136">
        <v>43003</v>
      </c>
      <c r="G3049" s="25">
        <f t="shared" si="160"/>
        <v>63</v>
      </c>
      <c r="H3049" s="373">
        <v>6103.68</v>
      </c>
      <c r="I3049" s="121">
        <f t="shared" si="161"/>
        <v>384531.84</v>
      </c>
      <c r="J3049" s="16"/>
    </row>
    <row r="3050" spans="1:10">
      <c r="A3050" s="23">
        <f t="shared" si="162"/>
        <v>3006</v>
      </c>
      <c r="B3050" s="226"/>
      <c r="C3050" s="226"/>
      <c r="D3050" s="136">
        <v>42940</v>
      </c>
      <c r="E3050" s="136">
        <v>43003</v>
      </c>
      <c r="F3050" s="136">
        <v>43003</v>
      </c>
      <c r="G3050" s="25">
        <f t="shared" si="160"/>
        <v>63</v>
      </c>
      <c r="H3050" s="373">
        <v>6119.8</v>
      </c>
      <c r="I3050" s="121">
        <f t="shared" si="161"/>
        <v>385547.4</v>
      </c>
      <c r="J3050" s="16"/>
    </row>
    <row r="3051" spans="1:10">
      <c r="A3051" s="23">
        <f t="shared" si="162"/>
        <v>3007</v>
      </c>
      <c r="B3051" s="226"/>
      <c r="C3051" s="226"/>
      <c r="D3051" s="136">
        <v>42940</v>
      </c>
      <c r="E3051" s="136">
        <v>43003</v>
      </c>
      <c r="F3051" s="136">
        <v>43003</v>
      </c>
      <c r="G3051" s="25">
        <f t="shared" si="160"/>
        <v>63</v>
      </c>
      <c r="H3051" s="373">
        <v>6131.59</v>
      </c>
      <c r="I3051" s="121">
        <f t="shared" si="161"/>
        <v>386290.17</v>
      </c>
      <c r="J3051" s="16"/>
    </row>
    <row r="3052" spans="1:10">
      <c r="A3052" s="23">
        <f t="shared" si="162"/>
        <v>3008</v>
      </c>
      <c r="B3052" s="226"/>
      <c r="C3052" s="226"/>
      <c r="D3052" s="136">
        <v>42940</v>
      </c>
      <c r="E3052" s="136">
        <v>43003</v>
      </c>
      <c r="F3052" s="136">
        <v>43003</v>
      </c>
      <c r="G3052" s="25">
        <f t="shared" si="160"/>
        <v>63</v>
      </c>
      <c r="H3052" s="373">
        <v>6102.5</v>
      </c>
      <c r="I3052" s="121">
        <f t="shared" si="161"/>
        <v>384457.5</v>
      </c>
      <c r="J3052" s="16"/>
    </row>
    <row r="3053" spans="1:10">
      <c r="A3053" s="23">
        <f t="shared" si="162"/>
        <v>3009</v>
      </c>
      <c r="B3053" s="226"/>
      <c r="C3053" s="226"/>
      <c r="D3053" s="136">
        <v>42940</v>
      </c>
      <c r="E3053" s="136">
        <v>43003</v>
      </c>
      <c r="F3053" s="136">
        <v>43003</v>
      </c>
      <c r="G3053" s="25">
        <f t="shared" si="160"/>
        <v>63</v>
      </c>
      <c r="H3053" s="373">
        <v>6106.43</v>
      </c>
      <c r="I3053" s="121">
        <f t="shared" si="161"/>
        <v>384705.09</v>
      </c>
      <c r="J3053" s="16"/>
    </row>
    <row r="3054" spans="1:10">
      <c r="A3054" s="23">
        <f t="shared" si="162"/>
        <v>3010</v>
      </c>
      <c r="B3054" s="226"/>
      <c r="C3054" s="226"/>
      <c r="D3054" s="136">
        <v>42940</v>
      </c>
      <c r="E3054" s="136">
        <v>43003</v>
      </c>
      <c r="F3054" s="136">
        <v>43003</v>
      </c>
      <c r="G3054" s="25">
        <f t="shared" si="160"/>
        <v>63</v>
      </c>
      <c r="H3054" s="373">
        <v>7391.82</v>
      </c>
      <c r="I3054" s="121">
        <f t="shared" si="161"/>
        <v>465684.66</v>
      </c>
      <c r="J3054" s="16"/>
    </row>
    <row r="3055" spans="1:10">
      <c r="A3055" s="23">
        <f t="shared" si="162"/>
        <v>3011</v>
      </c>
      <c r="B3055" s="226"/>
      <c r="C3055" s="226"/>
      <c r="D3055" s="136">
        <v>42941</v>
      </c>
      <c r="E3055" s="136">
        <v>43003</v>
      </c>
      <c r="F3055" s="136">
        <v>43003</v>
      </c>
      <c r="G3055" s="25">
        <f t="shared" si="160"/>
        <v>62</v>
      </c>
      <c r="H3055" s="373">
        <v>7690.8</v>
      </c>
      <c r="I3055" s="121">
        <f t="shared" si="161"/>
        <v>476829.6</v>
      </c>
      <c r="J3055" s="16"/>
    </row>
    <row r="3056" spans="1:10">
      <c r="A3056" s="23">
        <f t="shared" si="162"/>
        <v>3012</v>
      </c>
      <c r="B3056" s="226"/>
      <c r="C3056" s="226"/>
      <c r="D3056" s="136">
        <v>42941</v>
      </c>
      <c r="E3056" s="136">
        <v>43003</v>
      </c>
      <c r="F3056" s="136">
        <v>43003</v>
      </c>
      <c r="G3056" s="25">
        <f t="shared" si="160"/>
        <v>62</v>
      </c>
      <c r="H3056" s="373">
        <v>7888</v>
      </c>
      <c r="I3056" s="121">
        <f t="shared" si="161"/>
        <v>489056</v>
      </c>
      <c r="J3056" s="16"/>
    </row>
    <row r="3057" spans="1:10">
      <c r="A3057" s="23">
        <f t="shared" si="162"/>
        <v>3013</v>
      </c>
      <c r="B3057" s="226"/>
      <c r="C3057" s="226"/>
      <c r="D3057" s="136">
        <v>42941</v>
      </c>
      <c r="E3057" s="136">
        <v>43003</v>
      </c>
      <c r="F3057" s="136">
        <v>43003</v>
      </c>
      <c r="G3057" s="25">
        <f t="shared" si="160"/>
        <v>62</v>
      </c>
      <c r="H3057" s="373">
        <v>7749.96</v>
      </c>
      <c r="I3057" s="121">
        <f t="shared" si="161"/>
        <v>480497.52</v>
      </c>
      <c r="J3057" s="16"/>
    </row>
    <row r="3058" spans="1:10">
      <c r="A3058" s="23">
        <f t="shared" si="162"/>
        <v>3014</v>
      </c>
      <c r="B3058" s="226"/>
      <c r="C3058" s="226"/>
      <c r="D3058" s="136">
        <v>42942</v>
      </c>
      <c r="E3058" s="136">
        <v>43003</v>
      </c>
      <c r="F3058" s="136">
        <v>43003</v>
      </c>
      <c r="G3058" s="25">
        <f t="shared" si="160"/>
        <v>61</v>
      </c>
      <c r="H3058" s="373">
        <v>15890.49</v>
      </c>
      <c r="I3058" s="121">
        <f t="shared" si="161"/>
        <v>969319.89</v>
      </c>
      <c r="J3058" s="16"/>
    </row>
    <row r="3059" spans="1:10">
      <c r="A3059" s="23">
        <f t="shared" si="162"/>
        <v>3015</v>
      </c>
      <c r="B3059" s="226"/>
      <c r="C3059" s="226"/>
      <c r="D3059" s="136">
        <v>42942</v>
      </c>
      <c r="E3059" s="136">
        <v>43003</v>
      </c>
      <c r="F3059" s="136">
        <v>43003</v>
      </c>
      <c r="G3059" s="25">
        <f t="shared" si="160"/>
        <v>61</v>
      </c>
      <c r="H3059" s="373">
        <v>15705.67</v>
      </c>
      <c r="I3059" s="121">
        <f t="shared" si="161"/>
        <v>958045.87</v>
      </c>
      <c r="J3059" s="16"/>
    </row>
    <row r="3060" spans="1:10">
      <c r="A3060" s="23">
        <f t="shared" si="162"/>
        <v>3016</v>
      </c>
      <c r="B3060" s="226"/>
      <c r="C3060" s="226"/>
      <c r="D3060" s="136">
        <v>42943</v>
      </c>
      <c r="E3060" s="136">
        <v>43003</v>
      </c>
      <c r="F3060" s="136">
        <v>43003</v>
      </c>
      <c r="G3060" s="25">
        <f t="shared" si="160"/>
        <v>60</v>
      </c>
      <c r="H3060" s="373">
        <v>15382.22</v>
      </c>
      <c r="I3060" s="121">
        <f t="shared" si="161"/>
        <v>922933.2</v>
      </c>
      <c r="J3060" s="16"/>
    </row>
    <row r="3061" spans="1:10">
      <c r="A3061" s="23">
        <f t="shared" si="162"/>
        <v>3017</v>
      </c>
      <c r="B3061" s="226"/>
      <c r="C3061" s="226"/>
      <c r="D3061" s="136">
        <v>42943</v>
      </c>
      <c r="E3061" s="136">
        <v>43003</v>
      </c>
      <c r="F3061" s="136">
        <v>43003</v>
      </c>
      <c r="G3061" s="25">
        <f t="shared" si="160"/>
        <v>60</v>
      </c>
      <c r="H3061" s="373">
        <v>15558.56</v>
      </c>
      <c r="I3061" s="121">
        <f t="shared" si="161"/>
        <v>933513.6</v>
      </c>
      <c r="J3061" s="16"/>
    </row>
    <row r="3062" spans="1:10">
      <c r="A3062" s="23">
        <f t="shared" si="162"/>
        <v>3018</v>
      </c>
      <c r="B3062" s="226"/>
      <c r="C3062" s="226"/>
      <c r="D3062" s="136">
        <v>42943</v>
      </c>
      <c r="E3062" s="136">
        <v>43003</v>
      </c>
      <c r="F3062" s="136">
        <v>43003</v>
      </c>
      <c r="G3062" s="25">
        <f t="shared" si="160"/>
        <v>60</v>
      </c>
      <c r="H3062" s="373">
        <v>7779.54</v>
      </c>
      <c r="I3062" s="121">
        <f t="shared" si="161"/>
        <v>466772.4</v>
      </c>
      <c r="J3062" s="16"/>
    </row>
    <row r="3063" spans="1:10">
      <c r="A3063" s="23">
        <f t="shared" si="162"/>
        <v>3019</v>
      </c>
      <c r="B3063" s="226"/>
      <c r="C3063" s="226"/>
      <c r="D3063" s="136">
        <v>42943</v>
      </c>
      <c r="E3063" s="136">
        <v>43003</v>
      </c>
      <c r="F3063" s="136">
        <v>43003</v>
      </c>
      <c r="G3063" s="25">
        <f t="shared" si="160"/>
        <v>60</v>
      </c>
      <c r="H3063" s="373">
        <v>7730.24</v>
      </c>
      <c r="I3063" s="121">
        <f t="shared" si="161"/>
        <v>463814.40000000002</v>
      </c>
      <c r="J3063" s="16"/>
    </row>
    <row r="3064" spans="1:10">
      <c r="A3064" s="23">
        <f t="shared" si="162"/>
        <v>3020</v>
      </c>
      <c r="B3064" s="226"/>
      <c r="C3064" s="226"/>
      <c r="D3064" s="136">
        <v>42943</v>
      </c>
      <c r="E3064" s="136">
        <v>43003</v>
      </c>
      <c r="F3064" s="136">
        <v>43003</v>
      </c>
      <c r="G3064" s="25">
        <f t="shared" si="160"/>
        <v>60</v>
      </c>
      <c r="H3064" s="373">
        <v>7789.4</v>
      </c>
      <c r="I3064" s="121">
        <f t="shared" si="161"/>
        <v>467364</v>
      </c>
      <c r="J3064" s="16"/>
    </row>
    <row r="3065" spans="1:10">
      <c r="A3065" s="23">
        <f t="shared" si="162"/>
        <v>3021</v>
      </c>
      <c r="B3065" s="226"/>
      <c r="C3065" s="226"/>
      <c r="D3065" s="136">
        <v>42943</v>
      </c>
      <c r="E3065" s="136">
        <v>43003</v>
      </c>
      <c r="F3065" s="136">
        <v>43003</v>
      </c>
      <c r="G3065" s="25">
        <f t="shared" si="160"/>
        <v>60</v>
      </c>
      <c r="H3065" s="373">
        <v>7897.86</v>
      </c>
      <c r="I3065" s="121">
        <f t="shared" si="161"/>
        <v>473871.6</v>
      </c>
      <c r="J3065" s="16"/>
    </row>
    <row r="3066" spans="1:10">
      <c r="A3066" s="23">
        <f t="shared" si="162"/>
        <v>3022</v>
      </c>
      <c r="B3066" s="226"/>
      <c r="C3066" s="226"/>
      <c r="D3066" s="136">
        <v>42943</v>
      </c>
      <c r="E3066" s="136">
        <v>43003</v>
      </c>
      <c r="F3066" s="136">
        <v>43003</v>
      </c>
      <c r="G3066" s="25">
        <f t="shared" si="160"/>
        <v>60</v>
      </c>
      <c r="H3066" s="373">
        <v>8104.92</v>
      </c>
      <c r="I3066" s="121">
        <f t="shared" si="161"/>
        <v>486295.2</v>
      </c>
      <c r="J3066" s="16"/>
    </row>
    <row r="3067" spans="1:10">
      <c r="A3067" s="23">
        <f t="shared" si="162"/>
        <v>3023</v>
      </c>
      <c r="B3067" s="226"/>
      <c r="C3067" s="226"/>
      <c r="D3067" s="136">
        <v>42945</v>
      </c>
      <c r="E3067" s="136">
        <v>43003</v>
      </c>
      <c r="F3067" s="136">
        <v>43003</v>
      </c>
      <c r="G3067" s="25">
        <f t="shared" si="160"/>
        <v>58</v>
      </c>
      <c r="H3067" s="373">
        <v>7927.44</v>
      </c>
      <c r="I3067" s="121">
        <f t="shared" si="161"/>
        <v>459791.52</v>
      </c>
      <c r="J3067" s="16"/>
    </row>
    <row r="3068" spans="1:10">
      <c r="A3068" s="23">
        <f t="shared" si="162"/>
        <v>3024</v>
      </c>
      <c r="B3068" s="226"/>
      <c r="C3068" s="226"/>
      <c r="D3068" s="136">
        <v>42945</v>
      </c>
      <c r="E3068" s="136">
        <v>43003</v>
      </c>
      <c r="F3068" s="136">
        <v>43003</v>
      </c>
      <c r="G3068" s="25">
        <f t="shared" si="160"/>
        <v>58</v>
      </c>
      <c r="H3068" s="373">
        <v>7858.42</v>
      </c>
      <c r="I3068" s="121">
        <f t="shared" si="161"/>
        <v>455788.36</v>
      </c>
      <c r="J3068" s="16"/>
    </row>
    <row r="3069" spans="1:10">
      <c r="A3069" s="23">
        <f t="shared" si="162"/>
        <v>3025</v>
      </c>
      <c r="B3069" s="226"/>
      <c r="C3069" s="226"/>
      <c r="D3069" s="136">
        <v>42947</v>
      </c>
      <c r="E3069" s="136">
        <v>43003</v>
      </c>
      <c r="F3069" s="136">
        <v>43003</v>
      </c>
      <c r="G3069" s="25">
        <f t="shared" si="160"/>
        <v>56</v>
      </c>
      <c r="H3069" s="373">
        <v>6245.56</v>
      </c>
      <c r="I3069" s="121">
        <f t="shared" si="161"/>
        <v>349751.36</v>
      </c>
      <c r="J3069" s="16"/>
    </row>
    <row r="3070" spans="1:10">
      <c r="A3070" s="23">
        <f t="shared" si="162"/>
        <v>3026</v>
      </c>
      <c r="B3070" s="226"/>
      <c r="C3070" s="226"/>
      <c r="D3070" s="136">
        <v>42947</v>
      </c>
      <c r="E3070" s="136">
        <v>43003</v>
      </c>
      <c r="F3070" s="136">
        <v>43003</v>
      </c>
      <c r="G3070" s="25">
        <f t="shared" si="160"/>
        <v>56</v>
      </c>
      <c r="H3070" s="373">
        <v>6133.55</v>
      </c>
      <c r="I3070" s="121">
        <f t="shared" si="161"/>
        <v>343478.8</v>
      </c>
      <c r="J3070" s="16"/>
    </row>
    <row r="3071" spans="1:10">
      <c r="A3071" s="23">
        <f t="shared" si="162"/>
        <v>3027</v>
      </c>
      <c r="B3071" s="226"/>
      <c r="C3071" s="226"/>
      <c r="D3071" s="136">
        <v>42947</v>
      </c>
      <c r="E3071" s="136">
        <v>43003</v>
      </c>
      <c r="F3071" s="136">
        <v>43003</v>
      </c>
      <c r="G3071" s="25">
        <f t="shared" si="160"/>
        <v>56</v>
      </c>
      <c r="H3071" s="373">
        <v>6189.75</v>
      </c>
      <c r="I3071" s="121">
        <f t="shared" si="161"/>
        <v>346626</v>
      </c>
      <c r="J3071" s="16"/>
    </row>
    <row r="3072" spans="1:10">
      <c r="A3072" s="23">
        <f t="shared" si="162"/>
        <v>3028</v>
      </c>
      <c r="B3072" s="226"/>
      <c r="C3072" s="226"/>
      <c r="D3072" s="136">
        <v>42948</v>
      </c>
      <c r="E3072" s="136">
        <v>43003</v>
      </c>
      <c r="F3072" s="136">
        <v>43003</v>
      </c>
      <c r="G3072" s="25">
        <f t="shared" si="160"/>
        <v>55</v>
      </c>
      <c r="H3072" s="373">
        <v>6371.76</v>
      </c>
      <c r="I3072" s="121">
        <f t="shared" si="161"/>
        <v>350446.8</v>
      </c>
      <c r="J3072" s="16"/>
    </row>
    <row r="3073" spans="1:10">
      <c r="A3073" s="23">
        <f t="shared" si="162"/>
        <v>3029</v>
      </c>
      <c r="B3073" s="226"/>
      <c r="C3073" s="226"/>
      <c r="D3073" s="136">
        <v>42948</v>
      </c>
      <c r="E3073" s="136">
        <v>43003</v>
      </c>
      <c r="F3073" s="136">
        <v>43003</v>
      </c>
      <c r="G3073" s="25">
        <f t="shared" si="160"/>
        <v>55</v>
      </c>
      <c r="H3073" s="373">
        <v>6980.58</v>
      </c>
      <c r="I3073" s="121">
        <f t="shared" si="161"/>
        <v>383931.9</v>
      </c>
      <c r="J3073" s="16"/>
    </row>
    <row r="3074" spans="1:10">
      <c r="A3074" s="23">
        <f t="shared" si="162"/>
        <v>3030</v>
      </c>
      <c r="B3074" s="226"/>
      <c r="C3074" s="226"/>
      <c r="D3074" s="136">
        <v>42948</v>
      </c>
      <c r="E3074" s="136">
        <v>43003</v>
      </c>
      <c r="F3074" s="136">
        <v>43003</v>
      </c>
      <c r="G3074" s="25">
        <f t="shared" si="160"/>
        <v>55</v>
      </c>
      <c r="H3074" s="373">
        <v>7063.98</v>
      </c>
      <c r="I3074" s="121">
        <f t="shared" si="161"/>
        <v>388518.9</v>
      </c>
      <c r="J3074" s="16"/>
    </row>
    <row r="3075" spans="1:10">
      <c r="A3075" s="23">
        <f t="shared" si="162"/>
        <v>3031</v>
      </c>
      <c r="B3075" s="226"/>
      <c r="C3075" s="226"/>
      <c r="D3075" s="136">
        <v>42948</v>
      </c>
      <c r="E3075" s="136">
        <v>43003</v>
      </c>
      <c r="F3075" s="136">
        <v>43003</v>
      </c>
      <c r="G3075" s="25">
        <f t="shared" si="160"/>
        <v>55</v>
      </c>
      <c r="H3075" s="373">
        <v>6980.58</v>
      </c>
      <c r="I3075" s="121">
        <f t="shared" si="161"/>
        <v>383931.9</v>
      </c>
      <c r="J3075" s="16"/>
    </row>
    <row r="3076" spans="1:10">
      <c r="A3076" s="23">
        <f t="shared" si="162"/>
        <v>3032</v>
      </c>
      <c r="B3076" s="226"/>
      <c r="C3076" s="226"/>
      <c r="D3076" s="136">
        <v>42948</v>
      </c>
      <c r="E3076" s="136">
        <v>43003</v>
      </c>
      <c r="F3076" s="136">
        <v>43003</v>
      </c>
      <c r="G3076" s="25">
        <f t="shared" si="160"/>
        <v>55</v>
      </c>
      <c r="H3076" s="373">
        <v>309</v>
      </c>
      <c r="I3076" s="121">
        <f t="shared" si="161"/>
        <v>16995</v>
      </c>
      <c r="J3076" s="16"/>
    </row>
    <row r="3077" spans="1:10">
      <c r="A3077" s="23">
        <f t="shared" si="162"/>
        <v>3033</v>
      </c>
      <c r="B3077" s="226"/>
      <c r="C3077" s="226"/>
      <c r="D3077" s="136">
        <v>42948</v>
      </c>
      <c r="E3077" s="136">
        <v>43003</v>
      </c>
      <c r="F3077" s="136">
        <v>43003</v>
      </c>
      <c r="G3077" s="25">
        <f t="shared" si="160"/>
        <v>55</v>
      </c>
      <c r="H3077" s="373">
        <v>6730.38</v>
      </c>
      <c r="I3077" s="121">
        <f t="shared" si="161"/>
        <v>370170.9</v>
      </c>
      <c r="J3077" s="16"/>
    </row>
    <row r="3078" spans="1:10">
      <c r="A3078" s="23">
        <f t="shared" si="162"/>
        <v>3034</v>
      </c>
      <c r="B3078" s="226"/>
      <c r="C3078" s="226"/>
      <c r="D3078" s="136">
        <v>42948</v>
      </c>
      <c r="E3078" s="136">
        <v>43003</v>
      </c>
      <c r="F3078" s="136">
        <v>43003</v>
      </c>
      <c r="G3078" s="25">
        <f t="shared" si="160"/>
        <v>55</v>
      </c>
      <c r="H3078" s="373">
        <v>7130.7</v>
      </c>
      <c r="I3078" s="121">
        <f t="shared" si="161"/>
        <v>392188.5</v>
      </c>
      <c r="J3078" s="16"/>
    </row>
    <row r="3079" spans="1:10">
      <c r="A3079" s="23">
        <f t="shared" si="162"/>
        <v>3035</v>
      </c>
      <c r="B3079" s="226"/>
      <c r="C3079" s="226"/>
      <c r="D3079" s="136">
        <v>42948</v>
      </c>
      <c r="E3079" s="136">
        <v>43003</v>
      </c>
      <c r="F3079" s="136">
        <v>43003</v>
      </c>
      <c r="G3079" s="25">
        <f t="shared" si="160"/>
        <v>55</v>
      </c>
      <c r="H3079" s="373">
        <v>6913.86</v>
      </c>
      <c r="I3079" s="121">
        <f t="shared" si="161"/>
        <v>380262.3</v>
      </c>
      <c r="J3079" s="16"/>
    </row>
    <row r="3080" spans="1:10">
      <c r="A3080" s="23">
        <f t="shared" si="162"/>
        <v>3036</v>
      </c>
      <c r="B3080" s="226"/>
      <c r="C3080" s="226"/>
      <c r="D3080" s="136">
        <v>42948</v>
      </c>
      <c r="E3080" s="136">
        <v>43003</v>
      </c>
      <c r="F3080" s="136">
        <v>43003</v>
      </c>
      <c r="G3080" s="25">
        <f t="shared" si="160"/>
        <v>55</v>
      </c>
      <c r="H3080" s="373">
        <v>6367.59</v>
      </c>
      <c r="I3080" s="121">
        <f t="shared" si="161"/>
        <v>350217.45</v>
      </c>
      <c r="J3080" s="16"/>
    </row>
    <row r="3081" spans="1:10">
      <c r="A3081" s="23">
        <f t="shared" si="162"/>
        <v>3037</v>
      </c>
      <c r="B3081" s="226"/>
      <c r="C3081" s="226"/>
      <c r="D3081" s="136">
        <v>42948</v>
      </c>
      <c r="E3081" s="136">
        <v>43003</v>
      </c>
      <c r="F3081" s="136">
        <v>43003</v>
      </c>
      <c r="G3081" s="25">
        <f t="shared" si="160"/>
        <v>55</v>
      </c>
      <c r="H3081" s="373">
        <v>6988.92</v>
      </c>
      <c r="I3081" s="121">
        <f t="shared" si="161"/>
        <v>384390.6</v>
      </c>
      <c r="J3081" s="16"/>
    </row>
    <row r="3082" spans="1:10">
      <c r="A3082" s="23">
        <f t="shared" si="162"/>
        <v>3038</v>
      </c>
      <c r="B3082" s="226"/>
      <c r="C3082" s="226"/>
      <c r="D3082" s="136">
        <v>42948</v>
      </c>
      <c r="E3082" s="136">
        <v>43003</v>
      </c>
      <c r="F3082" s="136">
        <v>43003</v>
      </c>
      <c r="G3082" s="25">
        <f t="shared" si="160"/>
        <v>55</v>
      </c>
      <c r="H3082" s="373">
        <v>7055.64</v>
      </c>
      <c r="I3082" s="121">
        <f t="shared" si="161"/>
        <v>388060.2</v>
      </c>
      <c r="J3082" s="16"/>
    </row>
    <row r="3083" spans="1:10">
      <c r="A3083" s="23">
        <f t="shared" si="162"/>
        <v>3039</v>
      </c>
      <c r="B3083" s="226"/>
      <c r="C3083" s="226"/>
      <c r="D3083" s="136">
        <v>42950</v>
      </c>
      <c r="E3083" s="136">
        <v>43003</v>
      </c>
      <c r="F3083" s="136">
        <v>43003</v>
      </c>
      <c r="G3083" s="25">
        <f t="shared" si="160"/>
        <v>53</v>
      </c>
      <c r="H3083" s="373">
        <v>14772.57</v>
      </c>
      <c r="I3083" s="121">
        <f t="shared" si="161"/>
        <v>782946.21</v>
      </c>
      <c r="J3083" s="16"/>
    </row>
    <row r="3084" spans="1:10">
      <c r="A3084" s="23">
        <f t="shared" si="162"/>
        <v>3040</v>
      </c>
      <c r="B3084" s="226"/>
      <c r="C3084" s="226"/>
      <c r="D3084" s="136">
        <v>42950</v>
      </c>
      <c r="E3084" s="136">
        <v>43003</v>
      </c>
      <c r="F3084" s="136">
        <v>43003</v>
      </c>
      <c r="G3084" s="25">
        <f t="shared" si="160"/>
        <v>53</v>
      </c>
      <c r="H3084" s="373">
        <v>5130.5</v>
      </c>
      <c r="I3084" s="121">
        <f t="shared" si="161"/>
        <v>271916.5</v>
      </c>
      <c r="J3084" s="16"/>
    </row>
    <row r="3085" spans="1:10">
      <c r="A3085" s="23">
        <f t="shared" si="162"/>
        <v>3041</v>
      </c>
      <c r="B3085" s="226"/>
      <c r="C3085" s="226"/>
      <c r="D3085" s="136">
        <v>42950</v>
      </c>
      <c r="E3085" s="136">
        <v>43003</v>
      </c>
      <c r="F3085" s="136">
        <v>43003</v>
      </c>
      <c r="G3085" s="25">
        <f t="shared" si="160"/>
        <v>53</v>
      </c>
      <c r="H3085" s="373">
        <v>5133.8100000000004</v>
      </c>
      <c r="I3085" s="121">
        <f t="shared" si="161"/>
        <v>272091.93</v>
      </c>
      <c r="J3085" s="16"/>
    </row>
    <row r="3086" spans="1:10">
      <c r="A3086" s="23">
        <f t="shared" si="162"/>
        <v>3042</v>
      </c>
      <c r="B3086" s="226"/>
      <c r="C3086" s="226"/>
      <c r="D3086" s="136">
        <v>42950</v>
      </c>
      <c r="E3086" s="136">
        <v>43003</v>
      </c>
      <c r="F3086" s="136">
        <v>43003</v>
      </c>
      <c r="G3086" s="25">
        <f t="shared" si="160"/>
        <v>53</v>
      </c>
      <c r="H3086" s="373">
        <v>7710.52</v>
      </c>
      <c r="I3086" s="121">
        <f t="shared" si="161"/>
        <v>408657.56</v>
      </c>
      <c r="J3086" s="16"/>
    </row>
    <row r="3087" spans="1:10">
      <c r="A3087" s="23">
        <f t="shared" si="162"/>
        <v>3043</v>
      </c>
      <c r="B3087" s="226"/>
      <c r="C3087" s="226"/>
      <c r="D3087" s="136">
        <v>42950</v>
      </c>
      <c r="E3087" s="136">
        <v>43003</v>
      </c>
      <c r="F3087" s="136">
        <v>43003</v>
      </c>
      <c r="G3087" s="25">
        <f t="shared" si="160"/>
        <v>53</v>
      </c>
      <c r="H3087" s="373">
        <v>7809.12</v>
      </c>
      <c r="I3087" s="121">
        <f t="shared" si="161"/>
        <v>413883.36</v>
      </c>
      <c r="J3087" s="16"/>
    </row>
    <row r="3088" spans="1:10">
      <c r="A3088" s="23">
        <f t="shared" si="162"/>
        <v>3044</v>
      </c>
      <c r="B3088" s="226"/>
      <c r="C3088" s="226"/>
      <c r="D3088" s="136">
        <v>42950</v>
      </c>
      <c r="E3088" s="136">
        <v>43003</v>
      </c>
      <c r="F3088" s="136">
        <v>43003</v>
      </c>
      <c r="G3088" s="25">
        <f t="shared" si="160"/>
        <v>53</v>
      </c>
      <c r="H3088" s="373">
        <v>7957.02</v>
      </c>
      <c r="I3088" s="121">
        <f t="shared" si="161"/>
        <v>421722.06</v>
      </c>
      <c r="J3088" s="16"/>
    </row>
    <row r="3089" spans="1:10">
      <c r="A3089" s="23">
        <f t="shared" si="162"/>
        <v>3045</v>
      </c>
      <c r="B3089" s="226"/>
      <c r="C3089" s="226"/>
      <c r="D3089" s="136">
        <v>42950</v>
      </c>
      <c r="E3089" s="136">
        <v>43003</v>
      </c>
      <c r="F3089" s="136">
        <v>43003</v>
      </c>
      <c r="G3089" s="25">
        <f t="shared" si="160"/>
        <v>53</v>
      </c>
      <c r="H3089" s="373">
        <v>7828.84</v>
      </c>
      <c r="I3089" s="121">
        <f t="shared" si="161"/>
        <v>414928.52</v>
      </c>
      <c r="J3089" s="16"/>
    </row>
    <row r="3090" spans="1:10">
      <c r="A3090" s="23">
        <f t="shared" si="162"/>
        <v>3046</v>
      </c>
      <c r="B3090" s="226"/>
      <c r="C3090" s="226"/>
      <c r="D3090" s="136">
        <v>42950</v>
      </c>
      <c r="E3090" s="136">
        <v>43003</v>
      </c>
      <c r="F3090" s="136">
        <v>43003</v>
      </c>
      <c r="G3090" s="25">
        <f t="shared" si="160"/>
        <v>53</v>
      </c>
      <c r="H3090" s="373">
        <v>7789.4</v>
      </c>
      <c r="I3090" s="121">
        <f t="shared" si="161"/>
        <v>412838.2</v>
      </c>
      <c r="J3090" s="16"/>
    </row>
    <row r="3091" spans="1:10">
      <c r="A3091" s="23">
        <f t="shared" si="162"/>
        <v>3047</v>
      </c>
      <c r="B3091" s="226"/>
      <c r="C3091" s="226"/>
      <c r="D3091" s="136">
        <v>42950</v>
      </c>
      <c r="E3091" s="136">
        <v>43003</v>
      </c>
      <c r="F3091" s="136">
        <v>43003</v>
      </c>
      <c r="G3091" s="25">
        <f t="shared" si="160"/>
        <v>53</v>
      </c>
      <c r="H3091" s="373">
        <v>7809.12</v>
      </c>
      <c r="I3091" s="121">
        <f t="shared" si="161"/>
        <v>413883.36</v>
      </c>
      <c r="J3091" s="16"/>
    </row>
    <row r="3092" spans="1:10">
      <c r="A3092" s="23">
        <f t="shared" si="162"/>
        <v>3048</v>
      </c>
      <c r="B3092" s="226"/>
      <c r="C3092" s="226"/>
      <c r="D3092" s="136">
        <v>42950</v>
      </c>
      <c r="E3092" s="136">
        <v>43003</v>
      </c>
      <c r="F3092" s="136">
        <v>43003</v>
      </c>
      <c r="G3092" s="25">
        <f t="shared" ref="G3092:G3134" si="163">F3092-D3092</f>
        <v>53</v>
      </c>
      <c r="H3092" s="373">
        <v>8055.62</v>
      </c>
      <c r="I3092" s="121">
        <f t="shared" ref="I3092:I3134" si="164">ROUND(G3092*H3092,2)</f>
        <v>426947.86</v>
      </c>
      <c r="J3092" s="16"/>
    </row>
    <row r="3093" spans="1:10">
      <c r="A3093" s="23">
        <f t="shared" ref="A3093:A3135" si="165">A3092+1</f>
        <v>3049</v>
      </c>
      <c r="B3093" s="226"/>
      <c r="C3093" s="226"/>
      <c r="D3093" s="136">
        <v>42951</v>
      </c>
      <c r="E3093" s="136">
        <v>43003</v>
      </c>
      <c r="F3093" s="136">
        <v>43003</v>
      </c>
      <c r="G3093" s="25">
        <f t="shared" si="163"/>
        <v>52</v>
      </c>
      <c r="H3093" s="373">
        <v>5468.12</v>
      </c>
      <c r="I3093" s="121">
        <f t="shared" si="164"/>
        <v>284342.24</v>
      </c>
      <c r="J3093" s="16"/>
    </row>
    <row r="3094" spans="1:10">
      <c r="A3094" s="23">
        <f t="shared" si="165"/>
        <v>3050</v>
      </c>
      <c r="B3094" s="226"/>
      <c r="C3094" s="226"/>
      <c r="D3094" s="136">
        <v>42951</v>
      </c>
      <c r="E3094" s="136">
        <v>43003</v>
      </c>
      <c r="F3094" s="136">
        <v>43003</v>
      </c>
      <c r="G3094" s="25">
        <f t="shared" si="163"/>
        <v>52</v>
      </c>
      <c r="H3094" s="373">
        <v>5233.1099999999997</v>
      </c>
      <c r="I3094" s="121">
        <f t="shared" si="164"/>
        <v>272121.71999999997</v>
      </c>
      <c r="J3094" s="16"/>
    </row>
    <row r="3095" spans="1:10">
      <c r="A3095" s="23">
        <f t="shared" si="165"/>
        <v>3051</v>
      </c>
      <c r="B3095" s="226"/>
      <c r="C3095" s="226"/>
      <c r="D3095" s="136">
        <v>42951</v>
      </c>
      <c r="E3095" s="136">
        <v>43003</v>
      </c>
      <c r="F3095" s="136">
        <v>43003</v>
      </c>
      <c r="G3095" s="25">
        <f t="shared" si="163"/>
        <v>52</v>
      </c>
      <c r="H3095" s="373">
        <v>7075.51</v>
      </c>
      <c r="I3095" s="121">
        <f t="shared" si="164"/>
        <v>367926.52</v>
      </c>
      <c r="J3095" s="16"/>
    </row>
    <row r="3096" spans="1:10">
      <c r="A3096" s="23">
        <f t="shared" si="165"/>
        <v>3052</v>
      </c>
      <c r="B3096" s="226"/>
      <c r="C3096" s="226"/>
      <c r="D3096" s="136">
        <v>42951</v>
      </c>
      <c r="E3096" s="136">
        <v>43003</v>
      </c>
      <c r="F3096" s="136">
        <v>43003</v>
      </c>
      <c r="G3096" s="25">
        <f t="shared" si="163"/>
        <v>52</v>
      </c>
      <c r="H3096" s="373">
        <v>7828.84</v>
      </c>
      <c r="I3096" s="121">
        <f t="shared" si="164"/>
        <v>407099.68</v>
      </c>
      <c r="J3096" s="16"/>
    </row>
    <row r="3097" spans="1:10">
      <c r="A3097" s="23">
        <f t="shared" si="165"/>
        <v>3053</v>
      </c>
      <c r="B3097" s="226"/>
      <c r="C3097" s="226"/>
      <c r="D3097" s="136">
        <v>42951</v>
      </c>
      <c r="E3097" s="136">
        <v>43003</v>
      </c>
      <c r="F3097" s="136">
        <v>43003</v>
      </c>
      <c r="G3097" s="25">
        <f t="shared" si="163"/>
        <v>52</v>
      </c>
      <c r="H3097" s="373">
        <v>7848.56</v>
      </c>
      <c r="I3097" s="121">
        <f t="shared" si="164"/>
        <v>408125.12</v>
      </c>
      <c r="J3097" s="16"/>
    </row>
    <row r="3098" spans="1:10">
      <c r="A3098" s="23">
        <f t="shared" si="165"/>
        <v>3054</v>
      </c>
      <c r="B3098" s="226"/>
      <c r="C3098" s="226"/>
      <c r="D3098" s="136">
        <v>42951</v>
      </c>
      <c r="E3098" s="136">
        <v>43003</v>
      </c>
      <c r="F3098" s="136">
        <v>43003</v>
      </c>
      <c r="G3098" s="25">
        <f t="shared" si="163"/>
        <v>52</v>
      </c>
      <c r="H3098" s="373">
        <v>7720.38</v>
      </c>
      <c r="I3098" s="121">
        <f t="shared" si="164"/>
        <v>401459.76</v>
      </c>
      <c r="J3098" s="16"/>
    </row>
    <row r="3099" spans="1:10">
      <c r="A3099" s="23">
        <f t="shared" si="165"/>
        <v>3055</v>
      </c>
      <c r="B3099" s="226"/>
      <c r="C3099" s="226"/>
      <c r="D3099" s="136">
        <v>42951</v>
      </c>
      <c r="E3099" s="136">
        <v>43003</v>
      </c>
      <c r="F3099" s="136">
        <v>43003</v>
      </c>
      <c r="G3099" s="25">
        <f t="shared" si="163"/>
        <v>52</v>
      </c>
      <c r="H3099" s="373">
        <v>7897.86</v>
      </c>
      <c r="I3099" s="121">
        <f t="shared" si="164"/>
        <v>410688.72</v>
      </c>
      <c r="J3099" s="16"/>
    </row>
    <row r="3100" spans="1:10">
      <c r="A3100" s="23">
        <f t="shared" si="165"/>
        <v>3056</v>
      </c>
      <c r="B3100" s="226"/>
      <c r="C3100" s="226"/>
      <c r="D3100" s="136">
        <v>42951</v>
      </c>
      <c r="E3100" s="136">
        <v>43003</v>
      </c>
      <c r="F3100" s="136">
        <v>43003</v>
      </c>
      <c r="G3100" s="25">
        <f t="shared" si="163"/>
        <v>52</v>
      </c>
      <c r="H3100" s="373">
        <v>7661.22</v>
      </c>
      <c r="I3100" s="121">
        <f t="shared" si="164"/>
        <v>398383.44</v>
      </c>
      <c r="J3100" s="16"/>
    </row>
    <row r="3101" spans="1:10">
      <c r="A3101" s="23">
        <f t="shared" si="165"/>
        <v>3057</v>
      </c>
      <c r="B3101" s="226"/>
      <c r="C3101" s="226"/>
      <c r="D3101" s="136">
        <v>42952</v>
      </c>
      <c r="E3101" s="136">
        <v>43003</v>
      </c>
      <c r="F3101" s="136">
        <v>43003</v>
      </c>
      <c r="G3101" s="25">
        <f t="shared" si="163"/>
        <v>51</v>
      </c>
      <c r="H3101" s="373">
        <v>15422.29</v>
      </c>
      <c r="I3101" s="121">
        <f t="shared" si="164"/>
        <v>786536.79</v>
      </c>
      <c r="J3101" s="16"/>
    </row>
    <row r="3102" spans="1:10">
      <c r="A3102" s="23">
        <f t="shared" si="165"/>
        <v>3058</v>
      </c>
      <c r="B3102" s="226"/>
      <c r="C3102" s="226"/>
      <c r="D3102" s="136">
        <v>42952</v>
      </c>
      <c r="E3102" s="136">
        <v>43003</v>
      </c>
      <c r="F3102" s="136">
        <v>43003</v>
      </c>
      <c r="G3102" s="25">
        <f t="shared" si="163"/>
        <v>51</v>
      </c>
      <c r="H3102" s="373">
        <v>15265.28</v>
      </c>
      <c r="I3102" s="121">
        <f t="shared" si="164"/>
        <v>778529.28000000003</v>
      </c>
      <c r="J3102" s="16"/>
    </row>
    <row r="3103" spans="1:10">
      <c r="A3103" s="23">
        <f t="shared" si="165"/>
        <v>3059</v>
      </c>
      <c r="B3103" s="226"/>
      <c r="C3103" s="226"/>
      <c r="D3103" s="136">
        <v>42952</v>
      </c>
      <c r="E3103" s="136">
        <v>43003</v>
      </c>
      <c r="F3103" s="136">
        <v>43003</v>
      </c>
      <c r="G3103" s="25">
        <f t="shared" si="163"/>
        <v>51</v>
      </c>
      <c r="H3103" s="373">
        <v>15465.67</v>
      </c>
      <c r="I3103" s="121">
        <f t="shared" si="164"/>
        <v>788749.17</v>
      </c>
      <c r="J3103" s="16"/>
    </row>
    <row r="3104" spans="1:10">
      <c r="A3104" s="23">
        <f t="shared" si="165"/>
        <v>3060</v>
      </c>
      <c r="B3104" s="226"/>
      <c r="C3104" s="226"/>
      <c r="D3104" s="136">
        <v>42954</v>
      </c>
      <c r="E3104" s="136">
        <v>43003</v>
      </c>
      <c r="F3104" s="136">
        <v>43003</v>
      </c>
      <c r="G3104" s="25">
        <f t="shared" si="163"/>
        <v>49</v>
      </c>
      <c r="H3104" s="373">
        <v>5951.59</v>
      </c>
      <c r="I3104" s="121">
        <f t="shared" si="164"/>
        <v>291627.90999999997</v>
      </c>
      <c r="J3104" s="16"/>
    </row>
    <row r="3105" spans="1:10">
      <c r="A3105" s="23">
        <f t="shared" si="165"/>
        <v>3061</v>
      </c>
      <c r="B3105" s="226"/>
      <c r="C3105" s="226"/>
      <c r="D3105" s="136">
        <v>42954</v>
      </c>
      <c r="E3105" s="136">
        <v>43003</v>
      </c>
      <c r="F3105" s="136">
        <v>43003</v>
      </c>
      <c r="G3105" s="25">
        <f t="shared" si="163"/>
        <v>49</v>
      </c>
      <c r="H3105" s="373">
        <v>6136.7</v>
      </c>
      <c r="I3105" s="121">
        <f t="shared" si="164"/>
        <v>300698.3</v>
      </c>
      <c r="J3105" s="16"/>
    </row>
    <row r="3106" spans="1:10">
      <c r="A3106" s="23">
        <f t="shared" si="165"/>
        <v>3062</v>
      </c>
      <c r="B3106" s="226"/>
      <c r="C3106" s="226"/>
      <c r="D3106" s="136">
        <v>42954</v>
      </c>
      <c r="E3106" s="136">
        <v>43003</v>
      </c>
      <c r="F3106" s="136">
        <v>43003</v>
      </c>
      <c r="G3106" s="25">
        <f t="shared" si="163"/>
        <v>49</v>
      </c>
      <c r="H3106" s="373">
        <v>6160.28</v>
      </c>
      <c r="I3106" s="121">
        <f t="shared" si="164"/>
        <v>301853.71999999997</v>
      </c>
      <c r="J3106" s="16"/>
    </row>
    <row r="3107" spans="1:10">
      <c r="A3107" s="23">
        <f t="shared" si="165"/>
        <v>3063</v>
      </c>
      <c r="B3107" s="226"/>
      <c r="C3107" s="226"/>
      <c r="D3107" s="136">
        <v>42954</v>
      </c>
      <c r="E3107" s="136">
        <v>43003</v>
      </c>
      <c r="F3107" s="136">
        <v>43003</v>
      </c>
      <c r="G3107" s="25">
        <f t="shared" si="163"/>
        <v>49</v>
      </c>
      <c r="H3107" s="373">
        <v>6061.24</v>
      </c>
      <c r="I3107" s="121">
        <f t="shared" si="164"/>
        <v>297000.76</v>
      </c>
      <c r="J3107" s="16"/>
    </row>
    <row r="3108" spans="1:10">
      <c r="A3108" s="23">
        <f t="shared" si="165"/>
        <v>3064</v>
      </c>
      <c r="B3108" s="226"/>
      <c r="C3108" s="226"/>
      <c r="D3108" s="136">
        <v>42954</v>
      </c>
      <c r="E3108" s="136">
        <v>43003</v>
      </c>
      <c r="F3108" s="136">
        <v>43003</v>
      </c>
      <c r="G3108" s="25">
        <f t="shared" si="163"/>
        <v>49</v>
      </c>
      <c r="H3108" s="373">
        <v>6211.76</v>
      </c>
      <c r="I3108" s="121">
        <f t="shared" si="164"/>
        <v>304376.24</v>
      </c>
      <c r="J3108" s="16"/>
    </row>
    <row r="3109" spans="1:10">
      <c r="A3109" s="23">
        <f t="shared" si="165"/>
        <v>3065</v>
      </c>
      <c r="B3109" s="226"/>
      <c r="C3109" s="226"/>
      <c r="D3109" s="136">
        <v>42954</v>
      </c>
      <c r="E3109" s="136">
        <v>43003</v>
      </c>
      <c r="F3109" s="136">
        <v>43003</v>
      </c>
      <c r="G3109" s="25">
        <f t="shared" si="163"/>
        <v>49</v>
      </c>
      <c r="H3109" s="373">
        <v>15445.4</v>
      </c>
      <c r="I3109" s="121">
        <f t="shared" si="164"/>
        <v>756824.6</v>
      </c>
      <c r="J3109" s="16"/>
    </row>
    <row r="3110" spans="1:10">
      <c r="A3110" s="23">
        <f t="shared" si="165"/>
        <v>3066</v>
      </c>
      <c r="B3110" s="226"/>
      <c r="C3110" s="226"/>
      <c r="D3110" s="136">
        <v>42954</v>
      </c>
      <c r="E3110" s="136">
        <v>43003</v>
      </c>
      <c r="F3110" s="136">
        <v>43003</v>
      </c>
      <c r="G3110" s="25">
        <f t="shared" si="163"/>
        <v>49</v>
      </c>
      <c r="H3110" s="373">
        <v>15538.75</v>
      </c>
      <c r="I3110" s="121">
        <f t="shared" si="164"/>
        <v>761398.75</v>
      </c>
      <c r="J3110" s="16"/>
    </row>
    <row r="3111" spans="1:10">
      <c r="A3111" s="23">
        <f t="shared" si="165"/>
        <v>3067</v>
      </c>
      <c r="B3111" s="226"/>
      <c r="C3111" s="226"/>
      <c r="D3111" s="136">
        <v>42954</v>
      </c>
      <c r="E3111" s="136">
        <v>43003</v>
      </c>
      <c r="F3111" s="136">
        <v>43003</v>
      </c>
      <c r="G3111" s="25">
        <f t="shared" si="163"/>
        <v>49</v>
      </c>
      <c r="H3111" s="373">
        <v>15009.73</v>
      </c>
      <c r="I3111" s="121">
        <f t="shared" si="164"/>
        <v>735476.77</v>
      </c>
      <c r="J3111" s="16"/>
    </row>
    <row r="3112" spans="1:10">
      <c r="A3112" s="23">
        <f t="shared" si="165"/>
        <v>3068</v>
      </c>
      <c r="B3112" s="226"/>
      <c r="C3112" s="226"/>
      <c r="D3112" s="136">
        <v>42954</v>
      </c>
      <c r="E3112" s="136">
        <v>43003</v>
      </c>
      <c r="F3112" s="136">
        <v>43003</v>
      </c>
      <c r="G3112" s="25">
        <f t="shared" si="163"/>
        <v>49</v>
      </c>
      <c r="H3112" s="373">
        <v>6888.24</v>
      </c>
      <c r="I3112" s="121">
        <f t="shared" si="164"/>
        <v>337523.76</v>
      </c>
      <c r="J3112" s="16"/>
    </row>
    <row r="3113" spans="1:10">
      <c r="A3113" s="23">
        <f t="shared" si="165"/>
        <v>3069</v>
      </c>
      <c r="B3113" s="226"/>
      <c r="C3113" s="226"/>
      <c r="D3113" s="136">
        <v>42954</v>
      </c>
      <c r="E3113" s="136">
        <v>43003</v>
      </c>
      <c r="F3113" s="136">
        <v>43003</v>
      </c>
      <c r="G3113" s="25">
        <f t="shared" si="163"/>
        <v>49</v>
      </c>
      <c r="H3113" s="373">
        <v>6860.58</v>
      </c>
      <c r="I3113" s="121">
        <f t="shared" si="164"/>
        <v>336168.42</v>
      </c>
      <c r="J3113" s="16"/>
    </row>
    <row r="3114" spans="1:10">
      <c r="A3114" s="23">
        <f t="shared" si="165"/>
        <v>3070</v>
      </c>
      <c r="B3114" s="226"/>
      <c r="C3114" s="226"/>
      <c r="D3114" s="136">
        <v>42954</v>
      </c>
      <c r="E3114" s="136">
        <v>43003</v>
      </c>
      <c r="F3114" s="136">
        <v>43003</v>
      </c>
      <c r="G3114" s="25">
        <f t="shared" si="163"/>
        <v>49</v>
      </c>
      <c r="H3114" s="373">
        <v>6517.26</v>
      </c>
      <c r="I3114" s="121">
        <f t="shared" si="164"/>
        <v>319345.74</v>
      </c>
      <c r="J3114" s="16"/>
    </row>
    <row r="3115" spans="1:10">
      <c r="A3115" s="23">
        <f t="shared" si="165"/>
        <v>3071</v>
      </c>
      <c r="B3115" s="226"/>
      <c r="C3115" s="226"/>
      <c r="D3115" s="136">
        <v>42954</v>
      </c>
      <c r="E3115" s="136">
        <v>43003</v>
      </c>
      <c r="F3115" s="136">
        <v>43003</v>
      </c>
      <c r="G3115" s="25">
        <f t="shared" si="163"/>
        <v>49</v>
      </c>
      <c r="H3115" s="373">
        <v>6420.06</v>
      </c>
      <c r="I3115" s="121">
        <f t="shared" si="164"/>
        <v>314582.94</v>
      </c>
      <c r="J3115" s="16"/>
    </row>
    <row r="3116" spans="1:10">
      <c r="A3116" s="23">
        <f t="shared" si="165"/>
        <v>3072</v>
      </c>
      <c r="B3116" s="226"/>
      <c r="C3116" s="226"/>
      <c r="D3116" s="136">
        <v>42954</v>
      </c>
      <c r="E3116" s="136">
        <v>43003</v>
      </c>
      <c r="F3116" s="136">
        <v>43003</v>
      </c>
      <c r="G3116" s="25">
        <f t="shared" si="163"/>
        <v>49</v>
      </c>
      <c r="H3116" s="373">
        <v>6791.85</v>
      </c>
      <c r="I3116" s="121">
        <f t="shared" si="164"/>
        <v>332800.65000000002</v>
      </c>
      <c r="J3116" s="16"/>
    </row>
    <row r="3117" spans="1:10">
      <c r="A3117" s="23">
        <f t="shared" si="165"/>
        <v>3073</v>
      </c>
      <c r="B3117" s="226"/>
      <c r="C3117" s="226"/>
      <c r="D3117" s="136">
        <v>42954</v>
      </c>
      <c r="E3117" s="136">
        <v>43003</v>
      </c>
      <c r="F3117" s="136">
        <v>43003</v>
      </c>
      <c r="G3117" s="25">
        <f t="shared" si="163"/>
        <v>49</v>
      </c>
      <c r="H3117" s="373">
        <v>6932.39</v>
      </c>
      <c r="I3117" s="121">
        <f t="shared" si="164"/>
        <v>339687.11</v>
      </c>
      <c r="J3117" s="16"/>
    </row>
    <row r="3118" spans="1:10">
      <c r="A3118" s="23">
        <f t="shared" si="165"/>
        <v>3074</v>
      </c>
      <c r="B3118" s="226"/>
      <c r="C3118" s="226"/>
      <c r="D3118" s="136">
        <v>42954</v>
      </c>
      <c r="E3118" s="136">
        <v>43003</v>
      </c>
      <c r="F3118" s="136">
        <v>43003</v>
      </c>
      <c r="G3118" s="25">
        <f t="shared" si="163"/>
        <v>49</v>
      </c>
      <c r="H3118" s="373">
        <v>7034.12</v>
      </c>
      <c r="I3118" s="121">
        <f t="shared" si="164"/>
        <v>344671.88</v>
      </c>
      <c r="J3118" s="16"/>
    </row>
    <row r="3119" spans="1:10">
      <c r="A3119" s="23">
        <f t="shared" si="165"/>
        <v>3075</v>
      </c>
      <c r="B3119" s="226"/>
      <c r="C3119" s="226"/>
      <c r="D3119" s="136">
        <v>42954</v>
      </c>
      <c r="E3119" s="136">
        <v>43003</v>
      </c>
      <c r="F3119" s="136">
        <v>43003</v>
      </c>
      <c r="G3119" s="25">
        <f t="shared" si="163"/>
        <v>49</v>
      </c>
      <c r="H3119" s="373">
        <v>6783.35</v>
      </c>
      <c r="I3119" s="121">
        <f t="shared" si="164"/>
        <v>332384.15000000002</v>
      </c>
      <c r="J3119" s="16"/>
    </row>
    <row r="3120" spans="1:10">
      <c r="A3120" s="23">
        <f t="shared" si="165"/>
        <v>3076</v>
      </c>
      <c r="B3120" s="226"/>
      <c r="C3120" s="226"/>
      <c r="D3120" s="136">
        <v>42955</v>
      </c>
      <c r="E3120" s="136">
        <v>43003</v>
      </c>
      <c r="F3120" s="136">
        <v>43003</v>
      </c>
      <c r="G3120" s="25">
        <f t="shared" si="163"/>
        <v>48</v>
      </c>
      <c r="H3120" s="373">
        <v>15784.41</v>
      </c>
      <c r="I3120" s="121">
        <f t="shared" si="164"/>
        <v>757651.68</v>
      </c>
      <c r="J3120" s="16"/>
    </row>
    <row r="3121" spans="1:10">
      <c r="A3121" s="23">
        <f t="shared" si="165"/>
        <v>3077</v>
      </c>
      <c r="B3121" s="226"/>
      <c r="C3121" s="226"/>
      <c r="D3121" s="136">
        <v>42955</v>
      </c>
      <c r="E3121" s="136">
        <v>43003</v>
      </c>
      <c r="F3121" s="136">
        <v>43003</v>
      </c>
      <c r="G3121" s="25">
        <f t="shared" si="163"/>
        <v>48</v>
      </c>
      <c r="H3121" s="373">
        <v>14985.21</v>
      </c>
      <c r="I3121" s="121">
        <f t="shared" si="164"/>
        <v>719290.08</v>
      </c>
      <c r="J3121" s="16"/>
    </row>
    <row r="3122" spans="1:10">
      <c r="A3122" s="23">
        <f t="shared" si="165"/>
        <v>3078</v>
      </c>
      <c r="B3122" s="226"/>
      <c r="C3122" s="226"/>
      <c r="D3122" s="136">
        <v>42955</v>
      </c>
      <c r="E3122" s="136">
        <v>43003</v>
      </c>
      <c r="F3122" s="136">
        <v>43003</v>
      </c>
      <c r="G3122" s="25">
        <f t="shared" si="163"/>
        <v>48</v>
      </c>
      <c r="H3122" s="373">
        <v>15521.78</v>
      </c>
      <c r="I3122" s="121">
        <f t="shared" si="164"/>
        <v>745045.44</v>
      </c>
      <c r="J3122" s="16"/>
    </row>
    <row r="3123" spans="1:10">
      <c r="A3123" s="23">
        <f t="shared" si="165"/>
        <v>3079</v>
      </c>
      <c r="B3123" s="226"/>
      <c r="C3123" s="226"/>
      <c r="D3123" s="136">
        <v>42955</v>
      </c>
      <c r="E3123" s="136">
        <v>43003</v>
      </c>
      <c r="F3123" s="136">
        <v>43003</v>
      </c>
      <c r="G3123" s="25">
        <f t="shared" si="163"/>
        <v>48</v>
      </c>
      <c r="H3123" s="373">
        <v>7234.68</v>
      </c>
      <c r="I3123" s="121">
        <f t="shared" si="164"/>
        <v>347264.64</v>
      </c>
      <c r="J3123" s="16"/>
    </row>
    <row r="3124" spans="1:10">
      <c r="A3124" s="23">
        <f t="shared" si="165"/>
        <v>3080</v>
      </c>
      <c r="B3124" s="226"/>
      <c r="C3124" s="226"/>
      <c r="D3124" s="136">
        <v>42955</v>
      </c>
      <c r="E3124" s="136">
        <v>43003</v>
      </c>
      <c r="F3124" s="136">
        <v>43003</v>
      </c>
      <c r="G3124" s="25">
        <f t="shared" si="163"/>
        <v>48</v>
      </c>
      <c r="H3124" s="373">
        <v>6642.81</v>
      </c>
      <c r="I3124" s="121">
        <f t="shared" si="164"/>
        <v>318854.88</v>
      </c>
      <c r="J3124" s="16"/>
    </row>
    <row r="3125" spans="1:10">
      <c r="A3125" s="23">
        <f t="shared" si="165"/>
        <v>3081</v>
      </c>
      <c r="B3125" s="226"/>
      <c r="C3125" s="226"/>
      <c r="D3125" s="136">
        <v>42955</v>
      </c>
      <c r="E3125" s="136">
        <v>43003</v>
      </c>
      <c r="F3125" s="136">
        <v>43003</v>
      </c>
      <c r="G3125" s="25">
        <f t="shared" si="163"/>
        <v>48</v>
      </c>
      <c r="H3125" s="373">
        <v>6576.09</v>
      </c>
      <c r="I3125" s="121">
        <f t="shared" si="164"/>
        <v>315652.32</v>
      </c>
      <c r="J3125" s="16"/>
    </row>
    <row r="3126" spans="1:10">
      <c r="A3126" s="23">
        <f t="shared" si="165"/>
        <v>3082</v>
      </c>
      <c r="B3126" s="226"/>
      <c r="C3126" s="226"/>
      <c r="D3126" s="136">
        <v>42955</v>
      </c>
      <c r="E3126" s="136">
        <v>43003</v>
      </c>
      <c r="F3126" s="136">
        <v>43003</v>
      </c>
      <c r="G3126" s="25">
        <f t="shared" si="163"/>
        <v>48</v>
      </c>
      <c r="H3126" s="373">
        <v>6713.7</v>
      </c>
      <c r="I3126" s="121">
        <f t="shared" si="164"/>
        <v>322257.59999999998</v>
      </c>
      <c r="J3126" s="16"/>
    </row>
    <row r="3127" spans="1:10">
      <c r="A3127" s="23">
        <f t="shared" si="165"/>
        <v>3083</v>
      </c>
      <c r="B3127" s="226"/>
      <c r="C3127" s="226"/>
      <c r="D3127" s="136">
        <v>42955</v>
      </c>
      <c r="E3127" s="136">
        <v>43003</v>
      </c>
      <c r="F3127" s="136">
        <v>43003</v>
      </c>
      <c r="G3127" s="25">
        <f t="shared" si="163"/>
        <v>48</v>
      </c>
      <c r="H3127" s="373">
        <v>6642.81</v>
      </c>
      <c r="I3127" s="121">
        <f t="shared" si="164"/>
        <v>318854.88</v>
      </c>
      <c r="J3127" s="16"/>
    </row>
    <row r="3128" spans="1:10">
      <c r="A3128" s="23">
        <f t="shared" si="165"/>
        <v>3084</v>
      </c>
      <c r="B3128" s="226"/>
      <c r="C3128" s="226"/>
      <c r="D3128" s="136">
        <v>42955</v>
      </c>
      <c r="E3128" s="136">
        <v>43003</v>
      </c>
      <c r="F3128" s="136">
        <v>43003</v>
      </c>
      <c r="G3128" s="25">
        <f t="shared" si="163"/>
        <v>48</v>
      </c>
      <c r="H3128" s="373">
        <v>6717.87</v>
      </c>
      <c r="I3128" s="121">
        <f t="shared" si="164"/>
        <v>322457.76</v>
      </c>
      <c r="J3128" s="16"/>
    </row>
    <row r="3129" spans="1:10">
      <c r="A3129" s="23">
        <f t="shared" si="165"/>
        <v>3085</v>
      </c>
      <c r="B3129" s="226"/>
      <c r="C3129" s="226"/>
      <c r="D3129" s="136">
        <v>42955</v>
      </c>
      <c r="E3129" s="136">
        <v>43003</v>
      </c>
      <c r="F3129" s="136">
        <v>43003</v>
      </c>
      <c r="G3129" s="25">
        <f t="shared" si="163"/>
        <v>48</v>
      </c>
      <c r="H3129" s="373">
        <v>6576.09</v>
      </c>
      <c r="I3129" s="121">
        <f t="shared" si="164"/>
        <v>315652.32</v>
      </c>
      <c r="J3129" s="16"/>
    </row>
    <row r="3130" spans="1:10">
      <c r="A3130" s="23">
        <f t="shared" si="165"/>
        <v>3086</v>
      </c>
      <c r="B3130" s="226"/>
      <c r="C3130" s="226"/>
      <c r="D3130" s="136">
        <v>42955</v>
      </c>
      <c r="E3130" s="136">
        <v>43003</v>
      </c>
      <c r="F3130" s="136">
        <v>43003</v>
      </c>
      <c r="G3130" s="25">
        <f t="shared" si="163"/>
        <v>48</v>
      </c>
      <c r="H3130" s="373">
        <v>6651.15</v>
      </c>
      <c r="I3130" s="121">
        <f t="shared" si="164"/>
        <v>319255.2</v>
      </c>
      <c r="J3130" s="16"/>
    </row>
    <row r="3131" spans="1:10">
      <c r="A3131" s="23">
        <f t="shared" si="165"/>
        <v>3087</v>
      </c>
      <c r="B3131" s="226"/>
      <c r="C3131" s="226"/>
      <c r="D3131" s="136">
        <v>42955</v>
      </c>
      <c r="E3131" s="136">
        <v>43003</v>
      </c>
      <c r="F3131" s="136">
        <v>43003</v>
      </c>
      <c r="G3131" s="25">
        <f t="shared" si="163"/>
        <v>48</v>
      </c>
      <c r="H3131" s="373">
        <v>6642.81</v>
      </c>
      <c r="I3131" s="121">
        <f t="shared" si="164"/>
        <v>318854.88</v>
      </c>
      <c r="J3131" s="16"/>
    </row>
    <row r="3132" spans="1:10">
      <c r="A3132" s="23">
        <f t="shared" si="165"/>
        <v>3088</v>
      </c>
      <c r="B3132" s="226"/>
      <c r="C3132" s="226"/>
      <c r="D3132" s="136">
        <v>42955</v>
      </c>
      <c r="E3132" s="136">
        <v>43003</v>
      </c>
      <c r="F3132" s="136">
        <v>43003</v>
      </c>
      <c r="G3132" s="25">
        <f t="shared" si="163"/>
        <v>48</v>
      </c>
      <c r="H3132" s="373">
        <v>6496.86</v>
      </c>
      <c r="I3132" s="121">
        <f t="shared" si="164"/>
        <v>311849.28000000003</v>
      </c>
      <c r="J3132" s="16"/>
    </row>
    <row r="3133" spans="1:10">
      <c r="A3133" s="23">
        <f t="shared" si="165"/>
        <v>3089</v>
      </c>
      <c r="B3133" s="226"/>
      <c r="C3133" s="226"/>
      <c r="D3133" s="136">
        <v>42955</v>
      </c>
      <c r="E3133" s="136">
        <v>43003</v>
      </c>
      <c r="F3133" s="136">
        <v>43003</v>
      </c>
      <c r="G3133" s="25">
        <f t="shared" si="163"/>
        <v>48</v>
      </c>
      <c r="H3133" s="373">
        <v>6713.7</v>
      </c>
      <c r="I3133" s="121">
        <f t="shared" si="164"/>
        <v>322257.59999999998</v>
      </c>
      <c r="J3133" s="16"/>
    </row>
    <row r="3134" spans="1:10">
      <c r="A3134" s="23">
        <f>A3133+1</f>
        <v>3090</v>
      </c>
      <c r="B3134" s="226"/>
      <c r="C3134" s="226"/>
      <c r="D3134" s="136">
        <v>42956</v>
      </c>
      <c r="E3134" s="136">
        <v>43003</v>
      </c>
      <c r="F3134" s="136">
        <v>43003</v>
      </c>
      <c r="G3134" s="25">
        <f t="shared" si="163"/>
        <v>47</v>
      </c>
      <c r="H3134" s="373">
        <v>6096.22</v>
      </c>
      <c r="I3134" s="121">
        <f t="shared" si="164"/>
        <v>286522.34000000003</v>
      </c>
      <c r="J3134" s="16"/>
    </row>
    <row r="3135" spans="1:10">
      <c r="A3135" s="23">
        <f t="shared" si="165"/>
        <v>3091</v>
      </c>
      <c r="B3135" s="226"/>
      <c r="C3135" s="226"/>
      <c r="D3135" s="136">
        <v>42956</v>
      </c>
      <c r="E3135" s="136">
        <v>43003</v>
      </c>
      <c r="F3135" s="136">
        <v>43003</v>
      </c>
      <c r="G3135" s="25">
        <f t="shared" ref="G3135:G3198" si="166">F3135-D3135</f>
        <v>47</v>
      </c>
      <c r="H3135" s="373">
        <v>6096.22</v>
      </c>
      <c r="I3135" s="121">
        <f t="shared" ref="I3135:I3198" si="167">ROUND(G3135*H3135,2)</f>
        <v>286522.34000000003</v>
      </c>
      <c r="J3135" s="16"/>
    </row>
    <row r="3136" spans="1:10">
      <c r="A3136" s="23">
        <f t="shared" ref="A3136:A3199" si="168">A3135+1</f>
        <v>3092</v>
      </c>
      <c r="B3136" s="226"/>
      <c r="C3136" s="226"/>
      <c r="D3136" s="136">
        <v>42956</v>
      </c>
      <c r="E3136" s="136">
        <v>43003</v>
      </c>
      <c r="F3136" s="136">
        <v>43003</v>
      </c>
      <c r="G3136" s="25">
        <f t="shared" si="166"/>
        <v>47</v>
      </c>
      <c r="H3136" s="373">
        <v>6652.83</v>
      </c>
      <c r="I3136" s="121">
        <f t="shared" si="167"/>
        <v>312683.01</v>
      </c>
      <c r="J3136" s="16"/>
    </row>
    <row r="3137" spans="1:10">
      <c r="A3137" s="23">
        <f t="shared" si="168"/>
        <v>3093</v>
      </c>
      <c r="B3137" s="226"/>
      <c r="C3137" s="226"/>
      <c r="D3137" s="136">
        <v>42956</v>
      </c>
      <c r="E3137" s="136">
        <v>43003</v>
      </c>
      <c r="F3137" s="136">
        <v>43003</v>
      </c>
      <c r="G3137" s="25">
        <f t="shared" si="166"/>
        <v>47</v>
      </c>
      <c r="H3137" s="373">
        <v>6784.33</v>
      </c>
      <c r="I3137" s="121">
        <f t="shared" si="167"/>
        <v>318863.51</v>
      </c>
      <c r="J3137" s="16"/>
    </row>
    <row r="3138" spans="1:10">
      <c r="A3138" s="23">
        <f t="shared" si="168"/>
        <v>3094</v>
      </c>
      <c r="B3138" s="226"/>
      <c r="C3138" s="226"/>
      <c r="D3138" s="136">
        <v>42956</v>
      </c>
      <c r="E3138" s="136">
        <v>43003</v>
      </c>
      <c r="F3138" s="136">
        <v>43003</v>
      </c>
      <c r="G3138" s="25">
        <f t="shared" si="166"/>
        <v>47</v>
      </c>
      <c r="H3138" s="373">
        <v>7947.16</v>
      </c>
      <c r="I3138" s="121">
        <f t="shared" si="167"/>
        <v>373516.52</v>
      </c>
      <c r="J3138" s="16"/>
    </row>
    <row r="3139" spans="1:10">
      <c r="A3139" s="23">
        <f t="shared" si="168"/>
        <v>3095</v>
      </c>
      <c r="B3139" s="226"/>
      <c r="C3139" s="226"/>
      <c r="D3139" s="136">
        <v>42956</v>
      </c>
      <c r="E3139" s="136">
        <v>43003</v>
      </c>
      <c r="F3139" s="136">
        <v>43003</v>
      </c>
      <c r="G3139" s="25">
        <f t="shared" si="166"/>
        <v>47</v>
      </c>
      <c r="H3139" s="373">
        <v>7661.22</v>
      </c>
      <c r="I3139" s="121">
        <f t="shared" si="167"/>
        <v>360077.34</v>
      </c>
      <c r="J3139" s="16"/>
    </row>
    <row r="3140" spans="1:10">
      <c r="A3140" s="23">
        <f t="shared" si="168"/>
        <v>3096</v>
      </c>
      <c r="B3140" s="226"/>
      <c r="C3140" s="226"/>
      <c r="D3140" s="136">
        <v>42956</v>
      </c>
      <c r="E3140" s="136">
        <v>43003</v>
      </c>
      <c r="F3140" s="136">
        <v>43003</v>
      </c>
      <c r="G3140" s="25">
        <f t="shared" si="166"/>
        <v>47</v>
      </c>
      <c r="H3140" s="373">
        <v>7986.6</v>
      </c>
      <c r="I3140" s="121">
        <f t="shared" si="167"/>
        <v>375370.2</v>
      </c>
      <c r="J3140" s="16"/>
    </row>
    <row r="3141" spans="1:10">
      <c r="A3141" s="23">
        <f t="shared" si="168"/>
        <v>3097</v>
      </c>
      <c r="B3141" s="226"/>
      <c r="C3141" s="226"/>
      <c r="D3141" s="136">
        <v>42956</v>
      </c>
      <c r="E3141" s="136">
        <v>43003</v>
      </c>
      <c r="F3141" s="136">
        <v>43003</v>
      </c>
      <c r="G3141" s="25">
        <f t="shared" si="166"/>
        <v>47</v>
      </c>
      <c r="H3141" s="373">
        <v>7680.94</v>
      </c>
      <c r="I3141" s="121">
        <f t="shared" si="167"/>
        <v>361004.18</v>
      </c>
      <c r="J3141" s="16"/>
    </row>
    <row r="3142" spans="1:10">
      <c r="A3142" s="23">
        <f t="shared" si="168"/>
        <v>3098</v>
      </c>
      <c r="B3142" s="226"/>
      <c r="C3142" s="226"/>
      <c r="D3142" s="136">
        <v>42956</v>
      </c>
      <c r="E3142" s="136">
        <v>43003</v>
      </c>
      <c r="F3142" s="136">
        <v>43003</v>
      </c>
      <c r="G3142" s="25">
        <f t="shared" si="166"/>
        <v>47</v>
      </c>
      <c r="H3142" s="373">
        <v>7809.12</v>
      </c>
      <c r="I3142" s="121">
        <f t="shared" si="167"/>
        <v>367028.64</v>
      </c>
      <c r="J3142" s="16"/>
    </row>
    <row r="3143" spans="1:10">
      <c r="A3143" s="23">
        <f t="shared" si="168"/>
        <v>3099</v>
      </c>
      <c r="B3143" s="226"/>
      <c r="C3143" s="226"/>
      <c r="D3143" s="136">
        <v>42956</v>
      </c>
      <c r="E3143" s="136">
        <v>43003</v>
      </c>
      <c r="F3143" s="136">
        <v>43003</v>
      </c>
      <c r="G3143" s="25">
        <f t="shared" si="166"/>
        <v>47</v>
      </c>
      <c r="H3143" s="373">
        <v>8006.3200000000015</v>
      </c>
      <c r="I3143" s="121">
        <f t="shared" si="167"/>
        <v>376297.04</v>
      </c>
      <c r="J3143" s="16"/>
    </row>
    <row r="3144" spans="1:10">
      <c r="A3144" s="23">
        <f t="shared" si="168"/>
        <v>3100</v>
      </c>
      <c r="B3144" s="226"/>
      <c r="C3144" s="226"/>
      <c r="D3144" s="136">
        <v>42956</v>
      </c>
      <c r="E3144" s="136">
        <v>43003</v>
      </c>
      <c r="F3144" s="136">
        <v>43003</v>
      </c>
      <c r="G3144" s="25">
        <f t="shared" si="166"/>
        <v>47</v>
      </c>
      <c r="H3144" s="373">
        <v>7769.68</v>
      </c>
      <c r="I3144" s="121">
        <f t="shared" si="167"/>
        <v>365174.96</v>
      </c>
      <c r="J3144" s="16"/>
    </row>
    <row r="3145" spans="1:10">
      <c r="A3145" s="23">
        <f t="shared" si="168"/>
        <v>3101</v>
      </c>
      <c r="B3145" s="226"/>
      <c r="C3145" s="226"/>
      <c r="D3145" s="136">
        <v>42956</v>
      </c>
      <c r="E3145" s="136">
        <v>43003</v>
      </c>
      <c r="F3145" s="136">
        <v>43003</v>
      </c>
      <c r="G3145" s="25">
        <f t="shared" si="166"/>
        <v>47</v>
      </c>
      <c r="H3145" s="373">
        <v>7947.16</v>
      </c>
      <c r="I3145" s="121">
        <f t="shared" si="167"/>
        <v>373516.52</v>
      </c>
      <c r="J3145" s="16"/>
    </row>
    <row r="3146" spans="1:10">
      <c r="A3146" s="23">
        <f t="shared" si="168"/>
        <v>3102</v>
      </c>
      <c r="B3146" s="226"/>
      <c r="C3146" s="226"/>
      <c r="D3146" s="136">
        <v>42956</v>
      </c>
      <c r="E3146" s="136">
        <v>43003</v>
      </c>
      <c r="F3146" s="136">
        <v>43003</v>
      </c>
      <c r="G3146" s="25">
        <f t="shared" si="166"/>
        <v>47</v>
      </c>
      <c r="H3146" s="373">
        <v>7720.38</v>
      </c>
      <c r="I3146" s="121">
        <f t="shared" si="167"/>
        <v>362857.86</v>
      </c>
      <c r="J3146" s="16"/>
    </row>
    <row r="3147" spans="1:10">
      <c r="A3147" s="23">
        <f t="shared" si="168"/>
        <v>3103</v>
      </c>
      <c r="B3147" s="226"/>
      <c r="C3147" s="226"/>
      <c r="D3147" s="136">
        <v>42956</v>
      </c>
      <c r="E3147" s="136">
        <v>43003</v>
      </c>
      <c r="F3147" s="136">
        <v>43003</v>
      </c>
      <c r="G3147" s="25">
        <f t="shared" si="166"/>
        <v>47</v>
      </c>
      <c r="H3147" s="373">
        <v>7848.56</v>
      </c>
      <c r="I3147" s="121">
        <f t="shared" si="167"/>
        <v>368882.32</v>
      </c>
      <c r="J3147" s="16"/>
    </row>
    <row r="3148" spans="1:10">
      <c r="A3148" s="23">
        <f t="shared" si="168"/>
        <v>3104</v>
      </c>
      <c r="B3148" s="226"/>
      <c r="C3148" s="226"/>
      <c r="D3148" s="136">
        <v>42957</v>
      </c>
      <c r="E3148" s="136">
        <v>43003</v>
      </c>
      <c r="F3148" s="136">
        <v>43003</v>
      </c>
      <c r="G3148" s="25">
        <f t="shared" si="166"/>
        <v>46</v>
      </c>
      <c r="H3148" s="373">
        <v>6745.58</v>
      </c>
      <c r="I3148" s="121">
        <f t="shared" si="167"/>
        <v>310296.68</v>
      </c>
      <c r="J3148" s="16"/>
    </row>
    <row r="3149" spans="1:10">
      <c r="A3149" s="23">
        <f t="shared" si="168"/>
        <v>3105</v>
      </c>
      <c r="B3149" s="226"/>
      <c r="C3149" s="226"/>
      <c r="D3149" s="136">
        <v>42957</v>
      </c>
      <c r="E3149" s="136">
        <v>43003</v>
      </c>
      <c r="F3149" s="136">
        <v>43003</v>
      </c>
      <c r="G3149" s="25">
        <f t="shared" si="166"/>
        <v>46</v>
      </c>
      <c r="H3149" s="373">
        <v>6692.22</v>
      </c>
      <c r="I3149" s="121">
        <f t="shared" si="167"/>
        <v>307842.12</v>
      </c>
      <c r="J3149" s="16"/>
    </row>
    <row r="3150" spans="1:10">
      <c r="A3150" s="23">
        <f t="shared" si="168"/>
        <v>3106</v>
      </c>
      <c r="B3150" s="226"/>
      <c r="C3150" s="226"/>
      <c r="D3150" s="136">
        <v>42957</v>
      </c>
      <c r="E3150" s="136">
        <v>43003</v>
      </c>
      <c r="F3150" s="136">
        <v>43003</v>
      </c>
      <c r="G3150" s="25">
        <f t="shared" si="166"/>
        <v>46</v>
      </c>
      <c r="H3150" s="373">
        <v>7888</v>
      </c>
      <c r="I3150" s="121">
        <f t="shared" si="167"/>
        <v>362848</v>
      </c>
      <c r="J3150" s="16"/>
    </row>
    <row r="3151" spans="1:10">
      <c r="A3151" s="23">
        <f t="shared" si="168"/>
        <v>3107</v>
      </c>
      <c r="B3151" s="226"/>
      <c r="C3151" s="226"/>
      <c r="D3151" s="136">
        <v>42957</v>
      </c>
      <c r="E3151" s="136">
        <v>43003</v>
      </c>
      <c r="F3151" s="136">
        <v>43003</v>
      </c>
      <c r="G3151" s="25">
        <f t="shared" si="166"/>
        <v>46</v>
      </c>
      <c r="H3151" s="373">
        <v>7838.7</v>
      </c>
      <c r="I3151" s="121">
        <f t="shared" si="167"/>
        <v>360580.2</v>
      </c>
      <c r="J3151" s="16"/>
    </row>
    <row r="3152" spans="1:10">
      <c r="A3152" s="23">
        <f t="shared" si="168"/>
        <v>3108</v>
      </c>
      <c r="B3152" s="226"/>
      <c r="C3152" s="226"/>
      <c r="D3152" s="136">
        <v>42958</v>
      </c>
      <c r="E3152" s="136">
        <v>43003</v>
      </c>
      <c r="F3152" s="136">
        <v>43003</v>
      </c>
      <c r="G3152" s="25">
        <f t="shared" si="166"/>
        <v>45</v>
      </c>
      <c r="H3152" s="373">
        <v>5405.23</v>
      </c>
      <c r="I3152" s="121">
        <f t="shared" si="167"/>
        <v>243235.35</v>
      </c>
      <c r="J3152" s="16"/>
    </row>
    <row r="3153" spans="1:10">
      <c r="A3153" s="23">
        <f t="shared" si="168"/>
        <v>3109</v>
      </c>
      <c r="B3153" s="226"/>
      <c r="C3153" s="226"/>
      <c r="D3153" s="136">
        <v>42958</v>
      </c>
      <c r="E3153" s="136">
        <v>43003</v>
      </c>
      <c r="F3153" s="136">
        <v>43003</v>
      </c>
      <c r="G3153" s="25">
        <f t="shared" si="166"/>
        <v>45</v>
      </c>
      <c r="H3153" s="373">
        <v>5312.55</v>
      </c>
      <c r="I3153" s="121">
        <f t="shared" si="167"/>
        <v>239064.75</v>
      </c>
      <c r="J3153" s="16"/>
    </row>
    <row r="3154" spans="1:10">
      <c r="A3154" s="23">
        <f t="shared" si="168"/>
        <v>3110</v>
      </c>
      <c r="B3154" s="226"/>
      <c r="C3154" s="226"/>
      <c r="D3154" s="136">
        <v>42958</v>
      </c>
      <c r="E3154" s="136">
        <v>43003</v>
      </c>
      <c r="F3154" s="136">
        <v>43003</v>
      </c>
      <c r="G3154" s="25">
        <f t="shared" si="166"/>
        <v>45</v>
      </c>
      <c r="H3154" s="373">
        <v>5481.36</v>
      </c>
      <c r="I3154" s="121">
        <f t="shared" si="167"/>
        <v>246661.2</v>
      </c>
      <c r="J3154" s="16"/>
    </row>
    <row r="3155" spans="1:10">
      <c r="A3155" s="23">
        <f t="shared" si="168"/>
        <v>3111</v>
      </c>
      <c r="B3155" s="226"/>
      <c r="C3155" s="226"/>
      <c r="D3155" s="136">
        <v>42958</v>
      </c>
      <c r="E3155" s="136">
        <v>43003</v>
      </c>
      <c r="F3155" s="136">
        <v>43003</v>
      </c>
      <c r="G3155" s="25">
        <f t="shared" si="166"/>
        <v>45</v>
      </c>
      <c r="H3155" s="373">
        <v>5395.3</v>
      </c>
      <c r="I3155" s="121">
        <f t="shared" si="167"/>
        <v>242788.5</v>
      </c>
      <c r="J3155" s="16"/>
    </row>
    <row r="3156" spans="1:10">
      <c r="A3156" s="23">
        <f t="shared" si="168"/>
        <v>3112</v>
      </c>
      <c r="B3156" s="226"/>
      <c r="C3156" s="226"/>
      <c r="D3156" s="136">
        <v>42960</v>
      </c>
      <c r="E3156" s="136">
        <v>43003</v>
      </c>
      <c r="F3156" s="136">
        <v>43003</v>
      </c>
      <c r="G3156" s="25">
        <f t="shared" si="166"/>
        <v>43</v>
      </c>
      <c r="H3156" s="373">
        <v>6782.54</v>
      </c>
      <c r="I3156" s="121">
        <f t="shared" si="167"/>
        <v>291649.21999999997</v>
      </c>
      <c r="J3156" s="16"/>
    </row>
    <row r="3157" spans="1:10">
      <c r="A3157" s="23">
        <f t="shared" si="168"/>
        <v>3113</v>
      </c>
      <c r="B3157" s="226"/>
      <c r="C3157" s="226"/>
      <c r="D3157" s="136">
        <v>42961</v>
      </c>
      <c r="E3157" s="136">
        <v>43003</v>
      </c>
      <c r="F3157" s="136">
        <v>43003</v>
      </c>
      <c r="G3157" s="25">
        <f t="shared" si="166"/>
        <v>42</v>
      </c>
      <c r="H3157" s="373">
        <v>6092.29</v>
      </c>
      <c r="I3157" s="121">
        <f t="shared" si="167"/>
        <v>255876.18</v>
      </c>
      <c r="J3157" s="16"/>
    </row>
    <row r="3158" spans="1:10">
      <c r="A3158" s="23">
        <f t="shared" si="168"/>
        <v>3114</v>
      </c>
      <c r="B3158" s="226"/>
      <c r="C3158" s="226"/>
      <c r="D3158" s="136">
        <v>42961</v>
      </c>
      <c r="E3158" s="136">
        <v>43003</v>
      </c>
      <c r="F3158" s="136">
        <v>43003</v>
      </c>
      <c r="G3158" s="25">
        <f t="shared" si="166"/>
        <v>42</v>
      </c>
      <c r="H3158" s="373">
        <v>15945.19</v>
      </c>
      <c r="I3158" s="121">
        <f t="shared" si="167"/>
        <v>669697.98</v>
      </c>
      <c r="J3158" s="16"/>
    </row>
    <row r="3159" spans="1:10">
      <c r="A3159" s="23">
        <f t="shared" si="168"/>
        <v>3115</v>
      </c>
      <c r="B3159" s="226"/>
      <c r="C3159" s="226"/>
      <c r="D3159" s="136">
        <v>42961</v>
      </c>
      <c r="E3159" s="136">
        <v>43003</v>
      </c>
      <c r="F3159" s="136">
        <v>43003</v>
      </c>
      <c r="G3159" s="25">
        <f t="shared" si="166"/>
        <v>42</v>
      </c>
      <c r="H3159" s="373">
        <v>15515.65</v>
      </c>
      <c r="I3159" s="121">
        <f t="shared" si="167"/>
        <v>651657.30000000005</v>
      </c>
      <c r="J3159" s="16"/>
    </row>
    <row r="3160" spans="1:10">
      <c r="A3160" s="23">
        <f t="shared" si="168"/>
        <v>3116</v>
      </c>
      <c r="B3160" s="226"/>
      <c r="C3160" s="226"/>
      <c r="D3160" s="136">
        <v>42961</v>
      </c>
      <c r="E3160" s="136">
        <v>43003</v>
      </c>
      <c r="F3160" s="136">
        <v>43003</v>
      </c>
      <c r="G3160" s="25">
        <f t="shared" si="166"/>
        <v>42</v>
      </c>
      <c r="H3160" s="373">
        <v>15492.55</v>
      </c>
      <c r="I3160" s="121">
        <f t="shared" si="167"/>
        <v>650687.1</v>
      </c>
      <c r="J3160" s="16"/>
    </row>
    <row r="3161" spans="1:10">
      <c r="A3161" s="23">
        <f t="shared" si="168"/>
        <v>3117</v>
      </c>
      <c r="B3161" s="226"/>
      <c r="C3161" s="226"/>
      <c r="D3161" s="136">
        <v>42961</v>
      </c>
      <c r="E3161" s="136">
        <v>43003</v>
      </c>
      <c r="F3161" s="136">
        <v>43003</v>
      </c>
      <c r="G3161" s="25">
        <f t="shared" si="166"/>
        <v>42</v>
      </c>
      <c r="H3161" s="373">
        <v>6600.16</v>
      </c>
      <c r="I3161" s="121">
        <f t="shared" si="167"/>
        <v>277206.71999999997</v>
      </c>
      <c r="J3161" s="16"/>
    </row>
    <row r="3162" spans="1:10">
      <c r="A3162" s="23">
        <f t="shared" si="168"/>
        <v>3118</v>
      </c>
      <c r="B3162" s="226"/>
      <c r="C3162" s="226"/>
      <c r="D3162" s="136">
        <v>42961</v>
      </c>
      <c r="E3162" s="136">
        <v>43003</v>
      </c>
      <c r="F3162" s="136">
        <v>43003</v>
      </c>
      <c r="G3162" s="25">
        <f t="shared" si="166"/>
        <v>42</v>
      </c>
      <c r="H3162" s="373">
        <v>6848.96</v>
      </c>
      <c r="I3162" s="121">
        <f t="shared" si="167"/>
        <v>287656.32000000001</v>
      </c>
      <c r="J3162" s="16"/>
    </row>
    <row r="3163" spans="1:10">
      <c r="A3163" s="23">
        <f t="shared" si="168"/>
        <v>3119</v>
      </c>
      <c r="B3163" s="226"/>
      <c r="C3163" s="226"/>
      <c r="D3163" s="136">
        <v>42961</v>
      </c>
      <c r="E3163" s="136">
        <v>43003</v>
      </c>
      <c r="F3163" s="136">
        <v>43003</v>
      </c>
      <c r="G3163" s="25">
        <f t="shared" si="166"/>
        <v>42</v>
      </c>
      <c r="H3163" s="373">
        <v>6927.24</v>
      </c>
      <c r="I3163" s="121">
        <f t="shared" si="167"/>
        <v>290944.08</v>
      </c>
      <c r="J3163" s="16"/>
    </row>
    <row r="3164" spans="1:10">
      <c r="A3164" s="23">
        <f t="shared" si="168"/>
        <v>3120</v>
      </c>
      <c r="B3164" s="226"/>
      <c r="C3164" s="226"/>
      <c r="D3164" s="136">
        <v>42961</v>
      </c>
      <c r="E3164" s="136">
        <v>43003</v>
      </c>
      <c r="F3164" s="136">
        <v>43003</v>
      </c>
      <c r="G3164" s="25">
        <f t="shared" si="166"/>
        <v>42</v>
      </c>
      <c r="H3164" s="373">
        <v>6424.92</v>
      </c>
      <c r="I3164" s="121">
        <f t="shared" si="167"/>
        <v>269846.64</v>
      </c>
      <c r="J3164" s="16"/>
    </row>
    <row r="3165" spans="1:10">
      <c r="A3165" s="23">
        <f t="shared" si="168"/>
        <v>3121</v>
      </c>
      <c r="B3165" s="226"/>
      <c r="C3165" s="226"/>
      <c r="D3165" s="136">
        <v>42961</v>
      </c>
      <c r="E3165" s="136">
        <v>43003</v>
      </c>
      <c r="F3165" s="136">
        <v>43003</v>
      </c>
      <c r="G3165" s="25">
        <f t="shared" si="166"/>
        <v>42</v>
      </c>
      <c r="H3165" s="373">
        <v>6606.77</v>
      </c>
      <c r="I3165" s="121">
        <f t="shared" si="167"/>
        <v>277484.34000000003</v>
      </c>
      <c r="J3165" s="16"/>
    </row>
    <row r="3166" spans="1:10">
      <c r="A3166" s="23">
        <f t="shared" si="168"/>
        <v>3122</v>
      </c>
      <c r="B3166" s="226"/>
      <c r="C3166" s="226"/>
      <c r="D3166" s="136">
        <v>42961</v>
      </c>
      <c r="E3166" s="136">
        <v>43003</v>
      </c>
      <c r="F3166" s="136">
        <v>43003</v>
      </c>
      <c r="G3166" s="25">
        <f t="shared" si="166"/>
        <v>42</v>
      </c>
      <c r="H3166" s="373">
        <v>7193.12</v>
      </c>
      <c r="I3166" s="121">
        <f t="shared" si="167"/>
        <v>302111.03999999998</v>
      </c>
      <c r="J3166" s="16"/>
    </row>
    <row r="3167" spans="1:10">
      <c r="A3167" s="23">
        <f t="shared" si="168"/>
        <v>3123</v>
      </c>
      <c r="B3167" s="226"/>
      <c r="C3167" s="226"/>
      <c r="D3167" s="136">
        <v>42961</v>
      </c>
      <c r="E3167" s="136">
        <v>43003</v>
      </c>
      <c r="F3167" s="136">
        <v>43003</v>
      </c>
      <c r="G3167" s="25">
        <f t="shared" si="166"/>
        <v>42</v>
      </c>
      <c r="H3167" s="373">
        <v>7374.15</v>
      </c>
      <c r="I3167" s="121">
        <f t="shared" si="167"/>
        <v>309714.3</v>
      </c>
      <c r="J3167" s="16"/>
    </row>
    <row r="3168" spans="1:10">
      <c r="A3168" s="23">
        <f t="shared" si="168"/>
        <v>3124</v>
      </c>
      <c r="B3168" s="226"/>
      <c r="C3168" s="226"/>
      <c r="D3168" s="136">
        <v>42962</v>
      </c>
      <c r="E3168" s="136">
        <v>43003</v>
      </c>
      <c r="F3168" s="136">
        <v>43003</v>
      </c>
      <c r="G3168" s="25">
        <f t="shared" si="166"/>
        <v>41</v>
      </c>
      <c r="H3168" s="373">
        <v>7390.4</v>
      </c>
      <c r="I3168" s="121">
        <f t="shared" si="167"/>
        <v>303006.40000000002</v>
      </c>
      <c r="J3168" s="16"/>
    </row>
    <row r="3169" spans="1:10">
      <c r="A3169" s="23">
        <f t="shared" si="168"/>
        <v>3125</v>
      </c>
      <c r="B3169" s="226"/>
      <c r="C3169" s="226"/>
      <c r="D3169" s="136">
        <v>42962</v>
      </c>
      <c r="E3169" s="136">
        <v>43003</v>
      </c>
      <c r="F3169" s="136">
        <v>43003</v>
      </c>
      <c r="G3169" s="25">
        <f t="shared" si="166"/>
        <v>41</v>
      </c>
      <c r="H3169" s="373">
        <v>7838.7</v>
      </c>
      <c r="I3169" s="121">
        <f t="shared" si="167"/>
        <v>321386.7</v>
      </c>
      <c r="J3169" s="16"/>
    </row>
    <row r="3170" spans="1:10">
      <c r="A3170" s="23">
        <f t="shared" si="168"/>
        <v>3126</v>
      </c>
      <c r="B3170" s="226"/>
      <c r="C3170" s="226"/>
      <c r="D3170" s="136">
        <v>42962</v>
      </c>
      <c r="E3170" s="136">
        <v>43003</v>
      </c>
      <c r="F3170" s="136">
        <v>43003</v>
      </c>
      <c r="G3170" s="25">
        <f t="shared" si="166"/>
        <v>41</v>
      </c>
      <c r="H3170" s="373">
        <v>7917.58</v>
      </c>
      <c r="I3170" s="121">
        <f t="shared" si="167"/>
        <v>324620.78000000003</v>
      </c>
      <c r="J3170" s="16"/>
    </row>
    <row r="3171" spans="1:10">
      <c r="A3171" s="23">
        <f t="shared" si="168"/>
        <v>3127</v>
      </c>
      <c r="B3171" s="226"/>
      <c r="C3171" s="226"/>
      <c r="D3171" s="136">
        <v>42962</v>
      </c>
      <c r="E3171" s="136">
        <v>43003</v>
      </c>
      <c r="F3171" s="136">
        <v>43003</v>
      </c>
      <c r="G3171" s="25">
        <f t="shared" si="166"/>
        <v>41</v>
      </c>
      <c r="H3171" s="373">
        <v>7947.16</v>
      </c>
      <c r="I3171" s="121">
        <f t="shared" si="167"/>
        <v>325833.56</v>
      </c>
      <c r="J3171" s="16"/>
    </row>
    <row r="3172" spans="1:10">
      <c r="A3172" s="23">
        <f t="shared" si="168"/>
        <v>3128</v>
      </c>
      <c r="B3172" s="226"/>
      <c r="C3172" s="226"/>
      <c r="D3172" s="136">
        <v>42962</v>
      </c>
      <c r="E3172" s="136">
        <v>43003</v>
      </c>
      <c r="F3172" s="136">
        <v>43003</v>
      </c>
      <c r="G3172" s="25">
        <f t="shared" si="166"/>
        <v>41</v>
      </c>
      <c r="H3172" s="373">
        <v>7769.68</v>
      </c>
      <c r="I3172" s="121">
        <f t="shared" si="167"/>
        <v>318556.88</v>
      </c>
      <c r="J3172" s="16"/>
    </row>
    <row r="3173" spans="1:10">
      <c r="A3173" s="23">
        <f t="shared" si="168"/>
        <v>3129</v>
      </c>
      <c r="B3173" s="226"/>
      <c r="C3173" s="226"/>
      <c r="D3173" s="136">
        <v>42963</v>
      </c>
      <c r="E3173" s="136">
        <v>43003</v>
      </c>
      <c r="F3173" s="136">
        <v>43003</v>
      </c>
      <c r="G3173" s="25">
        <f t="shared" si="166"/>
        <v>40</v>
      </c>
      <c r="H3173" s="373">
        <v>15542.53</v>
      </c>
      <c r="I3173" s="121">
        <f t="shared" si="167"/>
        <v>621701.19999999995</v>
      </c>
      <c r="J3173" s="16"/>
    </row>
    <row r="3174" spans="1:10">
      <c r="A3174" s="23">
        <f t="shared" si="168"/>
        <v>3130</v>
      </c>
      <c r="B3174" s="226"/>
      <c r="C3174" s="226"/>
      <c r="D3174" s="136">
        <v>42963</v>
      </c>
      <c r="E3174" s="136">
        <v>43003</v>
      </c>
      <c r="F3174" s="136">
        <v>43003</v>
      </c>
      <c r="G3174" s="25">
        <f t="shared" si="166"/>
        <v>40</v>
      </c>
      <c r="H3174" s="373">
        <v>7293.25</v>
      </c>
      <c r="I3174" s="121">
        <f t="shared" si="167"/>
        <v>291730</v>
      </c>
      <c r="J3174" s="16"/>
    </row>
    <row r="3175" spans="1:10">
      <c r="A3175" s="23">
        <f t="shared" si="168"/>
        <v>3131</v>
      </c>
      <c r="B3175" s="226"/>
      <c r="C3175" s="226"/>
      <c r="D3175" s="136">
        <v>42964</v>
      </c>
      <c r="E3175" s="136">
        <v>43003</v>
      </c>
      <c r="F3175" s="136">
        <v>43003</v>
      </c>
      <c r="G3175" s="25">
        <f t="shared" si="166"/>
        <v>39</v>
      </c>
      <c r="H3175" s="373">
        <v>5219.87</v>
      </c>
      <c r="I3175" s="121">
        <f t="shared" si="167"/>
        <v>203574.93</v>
      </c>
      <c r="J3175" s="16"/>
    </row>
    <row r="3176" spans="1:10">
      <c r="A3176" s="23">
        <f t="shared" si="168"/>
        <v>3132</v>
      </c>
      <c r="B3176" s="226"/>
      <c r="C3176" s="226"/>
      <c r="D3176" s="136">
        <v>42964</v>
      </c>
      <c r="E3176" s="136">
        <v>43003</v>
      </c>
      <c r="F3176" s="136">
        <v>43003</v>
      </c>
      <c r="G3176" s="25">
        <f t="shared" si="166"/>
        <v>39</v>
      </c>
      <c r="H3176" s="373">
        <v>5497.91</v>
      </c>
      <c r="I3176" s="121">
        <f t="shared" si="167"/>
        <v>214418.49</v>
      </c>
      <c r="J3176" s="16"/>
    </row>
    <row r="3177" spans="1:10">
      <c r="A3177" s="23">
        <f t="shared" si="168"/>
        <v>3133</v>
      </c>
      <c r="B3177" s="226"/>
      <c r="C3177" s="226"/>
      <c r="D3177" s="136">
        <v>42964</v>
      </c>
      <c r="E3177" s="136">
        <v>43003</v>
      </c>
      <c r="F3177" s="136">
        <v>43003</v>
      </c>
      <c r="G3177" s="25">
        <f t="shared" si="166"/>
        <v>39</v>
      </c>
      <c r="H3177" s="373">
        <v>5534.32</v>
      </c>
      <c r="I3177" s="121">
        <f t="shared" si="167"/>
        <v>215838.48</v>
      </c>
      <c r="J3177" s="16"/>
    </row>
    <row r="3178" spans="1:10">
      <c r="A3178" s="23">
        <f t="shared" si="168"/>
        <v>3134</v>
      </c>
      <c r="B3178" s="226"/>
      <c r="C3178" s="226"/>
      <c r="D3178" s="136">
        <v>42964</v>
      </c>
      <c r="E3178" s="136">
        <v>43003</v>
      </c>
      <c r="F3178" s="136">
        <v>43003</v>
      </c>
      <c r="G3178" s="25">
        <f t="shared" si="166"/>
        <v>39</v>
      </c>
      <c r="H3178" s="373">
        <v>5597.21</v>
      </c>
      <c r="I3178" s="121">
        <f t="shared" si="167"/>
        <v>218291.19</v>
      </c>
      <c r="J3178" s="16"/>
    </row>
    <row r="3179" spans="1:10">
      <c r="A3179" s="23">
        <f t="shared" si="168"/>
        <v>3135</v>
      </c>
      <c r="B3179" s="226"/>
      <c r="C3179" s="226"/>
      <c r="D3179" s="136">
        <v>42964</v>
      </c>
      <c r="E3179" s="136">
        <v>43003</v>
      </c>
      <c r="F3179" s="136">
        <v>43003</v>
      </c>
      <c r="G3179" s="25">
        <f t="shared" si="166"/>
        <v>39</v>
      </c>
      <c r="H3179" s="373">
        <v>6402.24</v>
      </c>
      <c r="I3179" s="121">
        <f t="shared" si="167"/>
        <v>249687.36</v>
      </c>
      <c r="J3179" s="16"/>
    </row>
    <row r="3180" spans="1:10">
      <c r="A3180" s="23">
        <f t="shared" si="168"/>
        <v>3136</v>
      </c>
      <c r="B3180" s="226"/>
      <c r="C3180" s="226"/>
      <c r="D3180" s="136">
        <v>42964</v>
      </c>
      <c r="E3180" s="136">
        <v>43003</v>
      </c>
      <c r="F3180" s="136">
        <v>43003</v>
      </c>
      <c r="G3180" s="25">
        <f t="shared" si="166"/>
        <v>39</v>
      </c>
      <c r="H3180" s="373">
        <v>6734.34</v>
      </c>
      <c r="I3180" s="121">
        <f t="shared" si="167"/>
        <v>262639.26</v>
      </c>
      <c r="J3180" s="16"/>
    </row>
    <row r="3181" spans="1:10">
      <c r="A3181" s="23">
        <f t="shared" si="168"/>
        <v>3137</v>
      </c>
      <c r="B3181" s="226"/>
      <c r="C3181" s="226"/>
      <c r="D3181" s="136">
        <v>42964</v>
      </c>
      <c r="E3181" s="136">
        <v>43003</v>
      </c>
      <c r="F3181" s="136">
        <v>43003</v>
      </c>
      <c r="G3181" s="25">
        <f t="shared" si="166"/>
        <v>39</v>
      </c>
      <c r="H3181" s="373">
        <v>6938.87</v>
      </c>
      <c r="I3181" s="121">
        <f t="shared" si="167"/>
        <v>270615.93</v>
      </c>
      <c r="J3181" s="16"/>
    </row>
    <row r="3182" spans="1:10">
      <c r="A3182" s="23">
        <f t="shared" si="168"/>
        <v>3138</v>
      </c>
      <c r="B3182" s="226"/>
      <c r="C3182" s="226"/>
      <c r="D3182" s="136">
        <v>42964</v>
      </c>
      <c r="E3182" s="136">
        <v>43003</v>
      </c>
      <c r="F3182" s="136">
        <v>43003</v>
      </c>
      <c r="G3182" s="25">
        <f t="shared" si="166"/>
        <v>39</v>
      </c>
      <c r="H3182" s="373">
        <v>6875.28</v>
      </c>
      <c r="I3182" s="121">
        <f t="shared" si="167"/>
        <v>268135.92</v>
      </c>
      <c r="J3182" s="16"/>
    </row>
    <row r="3183" spans="1:10">
      <c r="A3183" s="23">
        <f t="shared" si="168"/>
        <v>3139</v>
      </c>
      <c r="B3183" s="226"/>
      <c r="C3183" s="226"/>
      <c r="D3183" s="136">
        <v>42964</v>
      </c>
      <c r="E3183" s="136">
        <v>43003</v>
      </c>
      <c r="F3183" s="136">
        <v>43003</v>
      </c>
      <c r="G3183" s="25">
        <f t="shared" si="166"/>
        <v>39</v>
      </c>
      <c r="H3183" s="373">
        <v>6521.31</v>
      </c>
      <c r="I3183" s="121">
        <f t="shared" si="167"/>
        <v>254331.09</v>
      </c>
      <c r="J3183" s="16"/>
    </row>
    <row r="3184" spans="1:10">
      <c r="A3184" s="23">
        <f t="shared" si="168"/>
        <v>3140</v>
      </c>
      <c r="B3184" s="226"/>
      <c r="C3184" s="226"/>
      <c r="D3184" s="136">
        <v>42964</v>
      </c>
      <c r="E3184" s="136">
        <v>43003</v>
      </c>
      <c r="F3184" s="136">
        <v>43003</v>
      </c>
      <c r="G3184" s="25">
        <f t="shared" si="166"/>
        <v>39</v>
      </c>
      <c r="H3184" s="373">
        <v>6231.33</v>
      </c>
      <c r="I3184" s="121">
        <f t="shared" si="167"/>
        <v>243021.87</v>
      </c>
      <c r="J3184" s="16"/>
    </row>
    <row r="3185" spans="1:10">
      <c r="A3185" s="23">
        <f t="shared" si="168"/>
        <v>3141</v>
      </c>
      <c r="B3185" s="226"/>
      <c r="C3185" s="226"/>
      <c r="D3185" s="136">
        <v>42964</v>
      </c>
      <c r="E3185" s="136">
        <v>43003</v>
      </c>
      <c r="F3185" s="136">
        <v>43003</v>
      </c>
      <c r="G3185" s="25">
        <f t="shared" si="166"/>
        <v>39</v>
      </c>
      <c r="H3185" s="373">
        <v>6925.1</v>
      </c>
      <c r="I3185" s="121">
        <f t="shared" si="167"/>
        <v>270078.90000000002</v>
      </c>
      <c r="J3185" s="16"/>
    </row>
    <row r="3186" spans="1:10">
      <c r="A3186" s="23">
        <f t="shared" si="168"/>
        <v>3142</v>
      </c>
      <c r="B3186" s="226"/>
      <c r="C3186" s="226"/>
      <c r="D3186" s="136">
        <v>42964</v>
      </c>
      <c r="E3186" s="136">
        <v>43003</v>
      </c>
      <c r="F3186" s="136">
        <v>43003</v>
      </c>
      <c r="G3186" s="25">
        <f t="shared" si="166"/>
        <v>39</v>
      </c>
      <c r="H3186" s="373">
        <v>6642</v>
      </c>
      <c r="I3186" s="121">
        <f t="shared" si="167"/>
        <v>259038</v>
      </c>
      <c r="J3186" s="16"/>
    </row>
    <row r="3187" spans="1:10">
      <c r="A3187" s="23">
        <f t="shared" si="168"/>
        <v>3143</v>
      </c>
      <c r="B3187" s="226"/>
      <c r="C3187" s="226"/>
      <c r="D3187" s="136">
        <v>42964</v>
      </c>
      <c r="E3187" s="136">
        <v>43003</v>
      </c>
      <c r="F3187" s="136">
        <v>43003</v>
      </c>
      <c r="G3187" s="25">
        <f t="shared" si="166"/>
        <v>39</v>
      </c>
      <c r="H3187" s="373">
        <v>6940.49</v>
      </c>
      <c r="I3187" s="121">
        <f t="shared" si="167"/>
        <v>270679.11</v>
      </c>
      <c r="J3187" s="16"/>
    </row>
    <row r="3188" spans="1:10">
      <c r="A3188" s="23">
        <f t="shared" si="168"/>
        <v>3144</v>
      </c>
      <c r="B3188" s="226"/>
      <c r="C3188" s="226"/>
      <c r="D3188" s="136">
        <v>42964</v>
      </c>
      <c r="E3188" s="136">
        <v>43003</v>
      </c>
      <c r="F3188" s="136">
        <v>43003</v>
      </c>
      <c r="G3188" s="25">
        <f t="shared" si="166"/>
        <v>39</v>
      </c>
      <c r="H3188" s="373">
        <v>6565.86</v>
      </c>
      <c r="I3188" s="121">
        <f t="shared" si="167"/>
        <v>256068.54</v>
      </c>
      <c r="J3188" s="16"/>
    </row>
    <row r="3189" spans="1:10">
      <c r="A3189" s="23">
        <f t="shared" si="168"/>
        <v>3145</v>
      </c>
      <c r="B3189" s="226"/>
      <c r="C3189" s="226"/>
      <c r="D3189" s="136">
        <v>42964</v>
      </c>
      <c r="E3189" s="136">
        <v>43003</v>
      </c>
      <c r="F3189" s="136">
        <v>43003</v>
      </c>
      <c r="G3189" s="25">
        <f t="shared" si="166"/>
        <v>39</v>
      </c>
      <c r="H3189" s="373">
        <v>6416.01</v>
      </c>
      <c r="I3189" s="121">
        <f t="shared" si="167"/>
        <v>250224.39</v>
      </c>
      <c r="J3189" s="16"/>
    </row>
    <row r="3190" spans="1:10">
      <c r="A3190" s="23">
        <f t="shared" si="168"/>
        <v>3146</v>
      </c>
      <c r="B3190" s="226"/>
      <c r="C3190" s="226"/>
      <c r="D3190" s="136">
        <v>42964</v>
      </c>
      <c r="E3190" s="136">
        <v>43003</v>
      </c>
      <c r="F3190" s="136">
        <v>43003</v>
      </c>
      <c r="G3190" s="25">
        <f t="shared" si="166"/>
        <v>39</v>
      </c>
      <c r="H3190" s="373">
        <v>6889.86</v>
      </c>
      <c r="I3190" s="121">
        <f t="shared" si="167"/>
        <v>268704.53999999998</v>
      </c>
      <c r="J3190" s="16"/>
    </row>
    <row r="3191" spans="1:10">
      <c r="A3191" s="23">
        <f t="shared" si="168"/>
        <v>3147</v>
      </c>
      <c r="B3191" s="226"/>
      <c r="C3191" s="226"/>
      <c r="D3191" s="136">
        <v>42964</v>
      </c>
      <c r="E3191" s="136">
        <v>43003</v>
      </c>
      <c r="F3191" s="136">
        <v>43003</v>
      </c>
      <c r="G3191" s="25">
        <f t="shared" si="166"/>
        <v>39</v>
      </c>
      <c r="H3191" s="373">
        <v>6327.32</v>
      </c>
      <c r="I3191" s="121">
        <f t="shared" si="167"/>
        <v>246765.48</v>
      </c>
      <c r="J3191" s="16"/>
    </row>
    <row r="3192" spans="1:10">
      <c r="A3192" s="23">
        <f t="shared" si="168"/>
        <v>3148</v>
      </c>
      <c r="B3192" s="226"/>
      <c r="C3192" s="226"/>
      <c r="D3192" s="136">
        <v>42964</v>
      </c>
      <c r="E3192" s="136">
        <v>43003</v>
      </c>
      <c r="F3192" s="136">
        <v>43003</v>
      </c>
      <c r="G3192" s="25">
        <f t="shared" si="166"/>
        <v>39</v>
      </c>
      <c r="H3192" s="373">
        <v>6721.79</v>
      </c>
      <c r="I3192" s="121">
        <f t="shared" si="167"/>
        <v>262149.81</v>
      </c>
      <c r="J3192" s="16"/>
    </row>
    <row r="3193" spans="1:10">
      <c r="A3193" s="23">
        <f t="shared" si="168"/>
        <v>3149</v>
      </c>
      <c r="B3193" s="226"/>
      <c r="C3193" s="226"/>
      <c r="D3193" s="136">
        <v>42964</v>
      </c>
      <c r="E3193" s="136">
        <v>43003</v>
      </c>
      <c r="F3193" s="136">
        <v>43003</v>
      </c>
      <c r="G3193" s="25">
        <f t="shared" si="166"/>
        <v>39</v>
      </c>
      <c r="H3193" s="373">
        <v>6779.97</v>
      </c>
      <c r="I3193" s="121">
        <f t="shared" si="167"/>
        <v>264418.83</v>
      </c>
      <c r="J3193" s="16"/>
    </row>
    <row r="3194" spans="1:10">
      <c r="A3194" s="23">
        <f t="shared" si="168"/>
        <v>3150</v>
      </c>
      <c r="B3194" s="226"/>
      <c r="C3194" s="226"/>
      <c r="D3194" s="136">
        <v>42964</v>
      </c>
      <c r="E3194" s="136">
        <v>43003</v>
      </c>
      <c r="F3194" s="136">
        <v>43003</v>
      </c>
      <c r="G3194" s="25">
        <f t="shared" si="166"/>
        <v>39</v>
      </c>
      <c r="H3194" s="373">
        <v>6830.57</v>
      </c>
      <c r="I3194" s="121">
        <f t="shared" si="167"/>
        <v>266392.23</v>
      </c>
      <c r="J3194" s="16"/>
    </row>
    <row r="3195" spans="1:10">
      <c r="A3195" s="23">
        <f t="shared" si="168"/>
        <v>3151</v>
      </c>
      <c r="B3195" s="226"/>
      <c r="C3195" s="226"/>
      <c r="D3195" s="136">
        <v>42965</v>
      </c>
      <c r="E3195" s="136">
        <v>43003</v>
      </c>
      <c r="F3195" s="136">
        <v>43003</v>
      </c>
      <c r="G3195" s="25">
        <f t="shared" si="166"/>
        <v>38</v>
      </c>
      <c r="H3195" s="373">
        <v>6739.16</v>
      </c>
      <c r="I3195" s="121">
        <f t="shared" si="167"/>
        <v>256088.08</v>
      </c>
      <c r="J3195" s="16"/>
    </row>
    <row r="3196" spans="1:10">
      <c r="A3196" s="23">
        <f t="shared" si="168"/>
        <v>3152</v>
      </c>
      <c r="B3196" s="226"/>
      <c r="C3196" s="226"/>
      <c r="D3196" s="136">
        <v>42965</v>
      </c>
      <c r="E3196" s="136">
        <v>43003</v>
      </c>
      <c r="F3196" s="136">
        <v>43003</v>
      </c>
      <c r="G3196" s="25">
        <f t="shared" si="166"/>
        <v>38</v>
      </c>
      <c r="H3196" s="373">
        <v>6738.86</v>
      </c>
      <c r="I3196" s="121">
        <f t="shared" si="167"/>
        <v>256076.68</v>
      </c>
      <c r="J3196" s="16"/>
    </row>
    <row r="3197" spans="1:10">
      <c r="A3197" s="23">
        <f t="shared" si="168"/>
        <v>3153</v>
      </c>
      <c r="B3197" s="226"/>
      <c r="C3197" s="226"/>
      <c r="D3197" s="136">
        <v>42965</v>
      </c>
      <c r="E3197" s="136">
        <v>43003</v>
      </c>
      <c r="F3197" s="136">
        <v>43003</v>
      </c>
      <c r="G3197" s="25">
        <f t="shared" si="166"/>
        <v>38</v>
      </c>
      <c r="H3197" s="373">
        <v>7355.4</v>
      </c>
      <c r="I3197" s="121">
        <f t="shared" si="167"/>
        <v>279505.2</v>
      </c>
      <c r="J3197" s="16"/>
    </row>
    <row r="3198" spans="1:10">
      <c r="A3198" s="23">
        <f t="shared" si="168"/>
        <v>3154</v>
      </c>
      <c r="B3198" s="226"/>
      <c r="C3198" s="226"/>
      <c r="D3198" s="136">
        <v>42969</v>
      </c>
      <c r="E3198" s="136">
        <v>43003</v>
      </c>
      <c r="F3198" s="136">
        <v>43003</v>
      </c>
      <c r="G3198" s="25">
        <f t="shared" si="166"/>
        <v>34</v>
      </c>
      <c r="H3198" s="373">
        <v>5216.5600000000004</v>
      </c>
      <c r="I3198" s="121">
        <f t="shared" si="167"/>
        <v>177363.04</v>
      </c>
      <c r="J3198" s="16"/>
    </row>
    <row r="3199" spans="1:10">
      <c r="A3199" s="23">
        <f t="shared" si="168"/>
        <v>3155</v>
      </c>
      <c r="B3199" s="226"/>
      <c r="C3199" s="226"/>
      <c r="D3199" s="136">
        <v>42969</v>
      </c>
      <c r="E3199" s="136">
        <v>43003</v>
      </c>
      <c r="F3199" s="136">
        <v>43003</v>
      </c>
      <c r="G3199" s="25">
        <f t="shared" ref="G3199:G3262" si="169">F3199-D3199</f>
        <v>34</v>
      </c>
      <c r="H3199" s="373">
        <v>6532.04</v>
      </c>
      <c r="I3199" s="121">
        <f t="shared" ref="I3199:I3262" si="170">ROUND(G3199*H3199,2)</f>
        <v>222089.36</v>
      </c>
      <c r="J3199" s="16"/>
    </row>
    <row r="3200" spans="1:10">
      <c r="A3200" s="23">
        <f t="shared" ref="A3200:A3263" si="171">A3199+1</f>
        <v>3156</v>
      </c>
      <c r="B3200" s="226"/>
      <c r="C3200" s="226"/>
      <c r="D3200" s="136">
        <v>42969</v>
      </c>
      <c r="E3200" s="136">
        <v>43003</v>
      </c>
      <c r="F3200" s="136">
        <v>43003</v>
      </c>
      <c r="G3200" s="25">
        <f t="shared" si="169"/>
        <v>34</v>
      </c>
      <c r="H3200" s="373">
        <v>6532.04</v>
      </c>
      <c r="I3200" s="121">
        <f t="shared" si="170"/>
        <v>222089.36</v>
      </c>
      <c r="J3200" s="16"/>
    </row>
    <row r="3201" spans="1:10">
      <c r="A3201" s="23">
        <f t="shared" si="171"/>
        <v>3157</v>
      </c>
      <c r="B3201" s="226"/>
      <c r="C3201" s="226"/>
      <c r="D3201" s="136">
        <v>42969</v>
      </c>
      <c r="E3201" s="136">
        <v>43003</v>
      </c>
      <c r="F3201" s="136">
        <v>43003</v>
      </c>
      <c r="G3201" s="25">
        <f t="shared" si="169"/>
        <v>34</v>
      </c>
      <c r="H3201" s="373">
        <v>6532.04</v>
      </c>
      <c r="I3201" s="121">
        <f t="shared" si="170"/>
        <v>222089.36</v>
      </c>
      <c r="J3201" s="16"/>
    </row>
    <row r="3202" spans="1:10">
      <c r="A3202" s="23">
        <f t="shared" si="171"/>
        <v>3158</v>
      </c>
      <c r="B3202" s="226"/>
      <c r="C3202" s="226"/>
      <c r="D3202" s="136">
        <v>42969</v>
      </c>
      <c r="E3202" s="136">
        <v>43003</v>
      </c>
      <c r="F3202" s="136">
        <v>43003</v>
      </c>
      <c r="G3202" s="25">
        <f t="shared" si="169"/>
        <v>34</v>
      </c>
      <c r="H3202" s="373">
        <v>6532.04</v>
      </c>
      <c r="I3202" s="121">
        <f t="shared" si="170"/>
        <v>222089.36</v>
      </c>
      <c r="J3202" s="16"/>
    </row>
    <row r="3203" spans="1:10">
      <c r="A3203" s="23">
        <f t="shared" si="171"/>
        <v>3159</v>
      </c>
      <c r="B3203" s="226"/>
      <c r="C3203" s="226"/>
      <c r="D3203" s="136">
        <v>42969</v>
      </c>
      <c r="E3203" s="136">
        <v>43003</v>
      </c>
      <c r="F3203" s="136">
        <v>43003</v>
      </c>
      <c r="G3203" s="25">
        <f t="shared" si="169"/>
        <v>34</v>
      </c>
      <c r="H3203" s="373">
        <v>7285.1</v>
      </c>
      <c r="I3203" s="121">
        <f t="shared" si="170"/>
        <v>247693.4</v>
      </c>
      <c r="J3203" s="16"/>
    </row>
    <row r="3204" spans="1:10">
      <c r="A3204" s="23">
        <f t="shared" si="171"/>
        <v>3160</v>
      </c>
      <c r="B3204" s="226"/>
      <c r="C3204" s="226"/>
      <c r="D3204" s="136">
        <v>42971</v>
      </c>
      <c r="E3204" s="136">
        <v>43003</v>
      </c>
      <c r="F3204" s="136">
        <v>43003</v>
      </c>
      <c r="G3204" s="25">
        <f t="shared" si="169"/>
        <v>32</v>
      </c>
      <c r="H3204" s="373">
        <v>7074.95</v>
      </c>
      <c r="I3204" s="121">
        <f t="shared" si="170"/>
        <v>226398.4</v>
      </c>
      <c r="J3204" s="16"/>
    </row>
    <row r="3205" spans="1:10">
      <c r="A3205" s="23">
        <f t="shared" si="171"/>
        <v>3161</v>
      </c>
      <c r="B3205" s="226"/>
      <c r="C3205" s="226"/>
      <c r="D3205" s="136">
        <v>42971</v>
      </c>
      <c r="E3205" s="136">
        <v>43003</v>
      </c>
      <c r="F3205" s="136">
        <v>43003</v>
      </c>
      <c r="G3205" s="25">
        <f t="shared" si="169"/>
        <v>32</v>
      </c>
      <c r="H3205" s="373">
        <v>7353.99</v>
      </c>
      <c r="I3205" s="121">
        <f t="shared" si="170"/>
        <v>235327.68</v>
      </c>
      <c r="J3205" s="16"/>
    </row>
    <row r="3206" spans="1:10">
      <c r="A3206" s="23">
        <f t="shared" si="171"/>
        <v>3162</v>
      </c>
      <c r="B3206" s="226"/>
      <c r="C3206" s="226"/>
      <c r="D3206" s="136">
        <v>42971</v>
      </c>
      <c r="E3206" s="136">
        <v>43003</v>
      </c>
      <c r="F3206" s="136">
        <v>43003</v>
      </c>
      <c r="G3206" s="25">
        <f t="shared" si="169"/>
        <v>32</v>
      </c>
      <c r="H3206" s="373">
        <v>6964.79</v>
      </c>
      <c r="I3206" s="121">
        <f t="shared" si="170"/>
        <v>222873.28</v>
      </c>
      <c r="J3206" s="16"/>
    </row>
    <row r="3207" spans="1:10">
      <c r="A3207" s="23">
        <f t="shared" si="171"/>
        <v>3163</v>
      </c>
      <c r="B3207" s="226"/>
      <c r="C3207" s="226"/>
      <c r="D3207" s="136">
        <v>42971</v>
      </c>
      <c r="E3207" s="136">
        <v>43003</v>
      </c>
      <c r="F3207" s="136">
        <v>43003</v>
      </c>
      <c r="G3207" s="25">
        <f t="shared" si="169"/>
        <v>32</v>
      </c>
      <c r="H3207" s="373">
        <v>7204.55</v>
      </c>
      <c r="I3207" s="121">
        <f t="shared" si="170"/>
        <v>230545.6</v>
      </c>
      <c r="J3207" s="16"/>
    </row>
    <row r="3208" spans="1:10">
      <c r="A3208" s="23">
        <f t="shared" si="171"/>
        <v>3164</v>
      </c>
      <c r="B3208" s="226" t="s">
        <v>285</v>
      </c>
      <c r="C3208" s="226" t="s">
        <v>491</v>
      </c>
      <c r="D3208" s="136">
        <v>42972</v>
      </c>
      <c r="E3208" s="136">
        <v>43033</v>
      </c>
      <c r="F3208" s="136">
        <v>43033</v>
      </c>
      <c r="G3208" s="25">
        <f t="shared" si="169"/>
        <v>61</v>
      </c>
      <c r="H3208" s="373">
        <v>507.49</v>
      </c>
      <c r="I3208" s="121">
        <f t="shared" si="170"/>
        <v>30956.89</v>
      </c>
      <c r="J3208" s="16"/>
    </row>
    <row r="3209" spans="1:10">
      <c r="A3209" s="23">
        <f t="shared" si="171"/>
        <v>3165</v>
      </c>
      <c r="B3209" s="226"/>
      <c r="C3209" s="226"/>
      <c r="D3209" s="136">
        <v>42972</v>
      </c>
      <c r="E3209" s="136">
        <v>43033</v>
      </c>
      <c r="F3209" s="136">
        <v>43033</v>
      </c>
      <c r="G3209" s="25">
        <f t="shared" si="169"/>
        <v>61</v>
      </c>
      <c r="H3209" s="373">
        <v>5097.62</v>
      </c>
      <c r="I3209" s="121">
        <f t="shared" si="170"/>
        <v>310954.82</v>
      </c>
      <c r="J3209" s="16"/>
    </row>
    <row r="3210" spans="1:10">
      <c r="A3210" s="23">
        <f t="shared" si="171"/>
        <v>3166</v>
      </c>
      <c r="B3210" s="226"/>
      <c r="C3210" s="226"/>
      <c r="D3210" s="136">
        <v>42972</v>
      </c>
      <c r="E3210" s="136">
        <v>43033</v>
      </c>
      <c r="F3210" s="136">
        <v>43033</v>
      </c>
      <c r="G3210" s="25">
        <f t="shared" si="169"/>
        <v>61</v>
      </c>
      <c r="H3210" s="373">
        <v>506.86</v>
      </c>
      <c r="I3210" s="121">
        <f t="shared" si="170"/>
        <v>30918.46</v>
      </c>
      <c r="J3210" s="16"/>
    </row>
    <row r="3211" spans="1:10">
      <c r="A3211" s="23">
        <f t="shared" si="171"/>
        <v>3167</v>
      </c>
      <c r="B3211" s="226"/>
      <c r="C3211" s="226"/>
      <c r="D3211" s="136">
        <v>42984</v>
      </c>
      <c r="E3211" s="136">
        <v>43033</v>
      </c>
      <c r="F3211" s="136">
        <v>43033</v>
      </c>
      <c r="G3211" s="25">
        <f t="shared" si="169"/>
        <v>49</v>
      </c>
      <c r="H3211" s="373">
        <v>6484.35</v>
      </c>
      <c r="I3211" s="121">
        <f t="shared" si="170"/>
        <v>317733.15000000002</v>
      </c>
      <c r="J3211" s="16"/>
    </row>
    <row r="3212" spans="1:10">
      <c r="A3212" s="23">
        <f t="shared" si="171"/>
        <v>3168</v>
      </c>
      <c r="B3212" s="226"/>
      <c r="C3212" s="226"/>
      <c r="D3212" s="136">
        <v>42984</v>
      </c>
      <c r="E3212" s="136">
        <v>43033</v>
      </c>
      <c r="F3212" s="136">
        <v>43033</v>
      </c>
      <c r="G3212" s="25">
        <f t="shared" si="169"/>
        <v>49</v>
      </c>
      <c r="H3212" s="373">
        <v>6555.24</v>
      </c>
      <c r="I3212" s="121">
        <f t="shared" si="170"/>
        <v>321206.76</v>
      </c>
      <c r="J3212" s="16"/>
    </row>
    <row r="3213" spans="1:10">
      <c r="A3213" s="23">
        <f t="shared" si="171"/>
        <v>3169</v>
      </c>
      <c r="B3213" s="226"/>
      <c r="C3213" s="226"/>
      <c r="D3213" s="136">
        <v>42984</v>
      </c>
      <c r="E3213" s="136">
        <v>43033</v>
      </c>
      <c r="F3213" s="136">
        <v>43033</v>
      </c>
      <c r="G3213" s="25">
        <f t="shared" si="169"/>
        <v>49</v>
      </c>
      <c r="H3213" s="373">
        <v>6484.35</v>
      </c>
      <c r="I3213" s="121">
        <f t="shared" si="170"/>
        <v>317733.15000000002</v>
      </c>
      <c r="J3213" s="16"/>
    </row>
    <row r="3214" spans="1:10">
      <c r="A3214" s="23">
        <f t="shared" si="171"/>
        <v>3170</v>
      </c>
      <c r="B3214" s="226"/>
      <c r="C3214" s="226"/>
      <c r="D3214" s="136">
        <v>42984</v>
      </c>
      <c r="E3214" s="136">
        <v>43033</v>
      </c>
      <c r="F3214" s="136">
        <v>43033</v>
      </c>
      <c r="G3214" s="25">
        <f t="shared" si="169"/>
        <v>49</v>
      </c>
      <c r="H3214" s="373">
        <v>3543.87</v>
      </c>
      <c r="I3214" s="121">
        <f t="shared" si="170"/>
        <v>173649.63</v>
      </c>
      <c r="J3214" s="16"/>
    </row>
    <row r="3215" spans="1:10">
      <c r="A3215" s="23">
        <f t="shared" si="171"/>
        <v>3171</v>
      </c>
      <c r="B3215" s="226"/>
      <c r="C3215" s="226"/>
      <c r="D3215" s="136">
        <v>42984</v>
      </c>
      <c r="E3215" s="136">
        <v>43033</v>
      </c>
      <c r="F3215" s="136">
        <v>43033</v>
      </c>
      <c r="G3215" s="25">
        <f t="shared" si="169"/>
        <v>49</v>
      </c>
      <c r="H3215" s="373">
        <v>1321.89</v>
      </c>
      <c r="I3215" s="121">
        <f t="shared" si="170"/>
        <v>64772.61</v>
      </c>
      <c r="J3215" s="16"/>
    </row>
    <row r="3216" spans="1:10">
      <c r="A3216" s="23">
        <f t="shared" si="171"/>
        <v>3172</v>
      </c>
      <c r="B3216" s="226"/>
      <c r="C3216" s="226"/>
      <c r="D3216" s="136">
        <v>42984</v>
      </c>
      <c r="E3216" s="136">
        <v>43033</v>
      </c>
      <c r="F3216" s="136">
        <v>43033</v>
      </c>
      <c r="G3216" s="25">
        <f t="shared" si="169"/>
        <v>49</v>
      </c>
      <c r="H3216" s="373">
        <v>6123.44</v>
      </c>
      <c r="I3216" s="121">
        <f t="shared" si="170"/>
        <v>300048.56</v>
      </c>
      <c r="J3216" s="16"/>
    </row>
    <row r="3217" spans="1:10">
      <c r="A3217" s="23">
        <f t="shared" si="171"/>
        <v>3173</v>
      </c>
      <c r="B3217" s="226"/>
      <c r="C3217" s="226"/>
      <c r="D3217" s="136">
        <v>42984</v>
      </c>
      <c r="E3217" s="136">
        <v>43033</v>
      </c>
      <c r="F3217" s="136">
        <v>43033</v>
      </c>
      <c r="G3217" s="25">
        <f t="shared" si="169"/>
        <v>49</v>
      </c>
      <c r="H3217" s="373">
        <v>6555.24</v>
      </c>
      <c r="I3217" s="121">
        <f t="shared" si="170"/>
        <v>321206.76</v>
      </c>
      <c r="J3217" s="16"/>
    </row>
    <row r="3218" spans="1:10">
      <c r="A3218" s="23">
        <f t="shared" si="171"/>
        <v>3174</v>
      </c>
      <c r="B3218" s="226"/>
      <c r="C3218" s="226"/>
      <c r="D3218" s="136">
        <v>42984</v>
      </c>
      <c r="E3218" s="136">
        <v>43033</v>
      </c>
      <c r="F3218" s="136">
        <v>43033</v>
      </c>
      <c r="G3218" s="25">
        <f t="shared" si="169"/>
        <v>49</v>
      </c>
      <c r="H3218" s="373">
        <v>6122.81</v>
      </c>
      <c r="I3218" s="121">
        <f t="shared" si="170"/>
        <v>300017.69</v>
      </c>
      <c r="J3218" s="16"/>
    </row>
    <row r="3219" spans="1:10">
      <c r="A3219" s="23">
        <f t="shared" si="171"/>
        <v>3175</v>
      </c>
      <c r="B3219" s="226"/>
      <c r="C3219" s="226"/>
      <c r="D3219" s="136">
        <v>42984</v>
      </c>
      <c r="E3219" s="136">
        <v>43033</v>
      </c>
      <c r="F3219" s="136">
        <v>43033</v>
      </c>
      <c r="G3219" s="25">
        <f t="shared" si="169"/>
        <v>49</v>
      </c>
      <c r="H3219" s="373">
        <v>6555.24</v>
      </c>
      <c r="I3219" s="121">
        <f t="shared" si="170"/>
        <v>321206.76</v>
      </c>
      <c r="J3219" s="16"/>
    </row>
    <row r="3220" spans="1:10">
      <c r="A3220" s="23">
        <f t="shared" si="171"/>
        <v>3176</v>
      </c>
      <c r="B3220" s="226"/>
      <c r="C3220" s="226"/>
      <c r="D3220" s="136">
        <v>42984</v>
      </c>
      <c r="E3220" s="136">
        <v>43033</v>
      </c>
      <c r="F3220" s="136">
        <v>43033</v>
      </c>
      <c r="G3220" s="25">
        <f t="shared" si="169"/>
        <v>49</v>
      </c>
      <c r="H3220" s="373">
        <v>6480.18</v>
      </c>
      <c r="I3220" s="121">
        <f t="shared" si="170"/>
        <v>317528.82</v>
      </c>
      <c r="J3220" s="16"/>
    </row>
    <row r="3221" spans="1:10">
      <c r="A3221" s="23">
        <f t="shared" si="171"/>
        <v>3177</v>
      </c>
      <c r="B3221" s="226"/>
      <c r="C3221" s="226"/>
      <c r="D3221" s="136">
        <v>42984</v>
      </c>
      <c r="E3221" s="136">
        <v>43033</v>
      </c>
      <c r="F3221" s="136">
        <v>43033</v>
      </c>
      <c r="G3221" s="25">
        <f t="shared" si="169"/>
        <v>49</v>
      </c>
      <c r="H3221" s="373">
        <v>6405.12</v>
      </c>
      <c r="I3221" s="121">
        <f t="shared" si="170"/>
        <v>313850.88</v>
      </c>
      <c r="J3221" s="16"/>
    </row>
    <row r="3222" spans="1:10">
      <c r="A3222" s="23">
        <f t="shared" si="171"/>
        <v>3178</v>
      </c>
      <c r="B3222" s="226"/>
      <c r="C3222" s="226"/>
      <c r="D3222" s="136">
        <v>42984</v>
      </c>
      <c r="E3222" s="136">
        <v>43033</v>
      </c>
      <c r="F3222" s="136">
        <v>43033</v>
      </c>
      <c r="G3222" s="25">
        <f t="shared" si="169"/>
        <v>49</v>
      </c>
      <c r="H3222" s="373">
        <v>6405.12</v>
      </c>
      <c r="I3222" s="121">
        <f t="shared" si="170"/>
        <v>313850.88</v>
      </c>
      <c r="J3222" s="16"/>
    </row>
    <row r="3223" spans="1:10">
      <c r="A3223" s="23">
        <f t="shared" si="171"/>
        <v>3179</v>
      </c>
      <c r="B3223" s="226"/>
      <c r="C3223" s="226"/>
      <c r="D3223" s="136">
        <v>42993</v>
      </c>
      <c r="E3223" s="136">
        <v>43033</v>
      </c>
      <c r="F3223" s="136">
        <v>43033</v>
      </c>
      <c r="G3223" s="25">
        <f t="shared" si="169"/>
        <v>40</v>
      </c>
      <c r="H3223" s="373">
        <v>7917.58</v>
      </c>
      <c r="I3223" s="121">
        <f t="shared" si="170"/>
        <v>316703.2</v>
      </c>
      <c r="J3223" s="16"/>
    </row>
    <row r="3224" spans="1:10">
      <c r="A3224" s="23">
        <f t="shared" si="171"/>
        <v>3180</v>
      </c>
      <c r="B3224" s="226"/>
      <c r="C3224" s="226"/>
      <c r="D3224" s="136">
        <v>42997</v>
      </c>
      <c r="E3224" s="136">
        <v>43033</v>
      </c>
      <c r="F3224" s="136">
        <v>43033</v>
      </c>
      <c r="G3224" s="25">
        <f t="shared" si="169"/>
        <v>36</v>
      </c>
      <c r="H3224" s="373">
        <v>7369.93</v>
      </c>
      <c r="I3224" s="121">
        <f t="shared" si="170"/>
        <v>265317.48</v>
      </c>
      <c r="J3224" s="16"/>
    </row>
    <row r="3225" spans="1:10">
      <c r="A3225" s="23">
        <f t="shared" si="171"/>
        <v>3181</v>
      </c>
      <c r="B3225" s="226"/>
      <c r="C3225" s="226"/>
      <c r="D3225" s="136">
        <v>42998</v>
      </c>
      <c r="E3225" s="136">
        <v>43033</v>
      </c>
      <c r="F3225" s="136">
        <v>43033</v>
      </c>
      <c r="G3225" s="25">
        <f t="shared" si="169"/>
        <v>35</v>
      </c>
      <c r="H3225" s="373">
        <v>7323.03</v>
      </c>
      <c r="I3225" s="121">
        <f t="shared" si="170"/>
        <v>256306.05</v>
      </c>
      <c r="J3225" s="16"/>
    </row>
    <row r="3226" spans="1:10">
      <c r="A3226" s="23">
        <f t="shared" si="171"/>
        <v>3182</v>
      </c>
      <c r="B3226" s="226"/>
      <c r="C3226" s="226"/>
      <c r="D3226" s="136">
        <v>42998</v>
      </c>
      <c r="E3226" s="136">
        <v>43033</v>
      </c>
      <c r="F3226" s="136">
        <v>43033</v>
      </c>
      <c r="G3226" s="25">
        <f t="shared" si="169"/>
        <v>35</v>
      </c>
      <c r="H3226" s="373">
        <v>7360.53</v>
      </c>
      <c r="I3226" s="121">
        <f t="shared" si="170"/>
        <v>257618.55</v>
      </c>
      <c r="J3226" s="16"/>
    </row>
    <row r="3227" spans="1:10">
      <c r="A3227" s="23">
        <f t="shared" si="171"/>
        <v>3183</v>
      </c>
      <c r="B3227" s="226"/>
      <c r="C3227" s="226"/>
      <c r="D3227" s="136">
        <v>42998</v>
      </c>
      <c r="E3227" s="136">
        <v>43033</v>
      </c>
      <c r="F3227" s="136">
        <v>43033</v>
      </c>
      <c r="G3227" s="25">
        <f t="shared" si="169"/>
        <v>35</v>
      </c>
      <c r="H3227" s="373">
        <v>7396.95</v>
      </c>
      <c r="I3227" s="121">
        <f t="shared" si="170"/>
        <v>258893.25</v>
      </c>
      <c r="J3227" s="16"/>
    </row>
    <row r="3228" spans="1:10">
      <c r="A3228" s="23">
        <f t="shared" si="171"/>
        <v>3184</v>
      </c>
      <c r="B3228" s="226"/>
      <c r="C3228" s="226"/>
      <c r="D3228" s="136">
        <v>42998</v>
      </c>
      <c r="E3228" s="136">
        <v>43033</v>
      </c>
      <c r="F3228" s="136">
        <v>43033</v>
      </c>
      <c r="G3228" s="25">
        <f t="shared" si="169"/>
        <v>35</v>
      </c>
      <c r="H3228" s="373">
        <v>7848.56</v>
      </c>
      <c r="I3228" s="121">
        <f t="shared" si="170"/>
        <v>274699.59999999998</v>
      </c>
      <c r="J3228" s="16"/>
    </row>
    <row r="3229" spans="1:10">
      <c r="A3229" s="23">
        <f t="shared" si="171"/>
        <v>3185</v>
      </c>
      <c r="B3229" s="226"/>
      <c r="C3229" s="226"/>
      <c r="D3229" s="136">
        <v>42999</v>
      </c>
      <c r="E3229" s="136">
        <v>43033</v>
      </c>
      <c r="F3229" s="136">
        <v>43033</v>
      </c>
      <c r="G3229" s="25">
        <f t="shared" si="169"/>
        <v>34</v>
      </c>
      <c r="H3229" s="373">
        <v>7316.14</v>
      </c>
      <c r="I3229" s="121">
        <f t="shared" si="170"/>
        <v>248748.76</v>
      </c>
      <c r="J3229" s="16"/>
    </row>
    <row r="3230" spans="1:10">
      <c r="A3230" s="23">
        <f t="shared" si="171"/>
        <v>3186</v>
      </c>
      <c r="B3230" s="226"/>
      <c r="C3230" s="226"/>
      <c r="D3230" s="136">
        <v>42999</v>
      </c>
      <c r="E3230" s="136">
        <v>43033</v>
      </c>
      <c r="F3230" s="136">
        <v>43033</v>
      </c>
      <c r="G3230" s="25">
        <f t="shared" si="169"/>
        <v>34</v>
      </c>
      <c r="H3230" s="373">
        <v>7384.71</v>
      </c>
      <c r="I3230" s="121">
        <f t="shared" si="170"/>
        <v>251080.14</v>
      </c>
      <c r="J3230" s="16"/>
    </row>
    <row r="3231" spans="1:10">
      <c r="A3231" s="23">
        <f t="shared" si="171"/>
        <v>3187</v>
      </c>
      <c r="B3231" s="226"/>
      <c r="C3231" s="226"/>
      <c r="D3231" s="136">
        <v>42999</v>
      </c>
      <c r="E3231" s="136">
        <v>43033</v>
      </c>
      <c r="F3231" s="136">
        <v>43033</v>
      </c>
      <c r="G3231" s="25">
        <f t="shared" si="169"/>
        <v>34</v>
      </c>
      <c r="H3231" s="373">
        <v>6429.51</v>
      </c>
      <c r="I3231" s="121">
        <f t="shared" si="170"/>
        <v>218603.34</v>
      </c>
      <c r="J3231" s="16"/>
    </row>
    <row r="3232" spans="1:10">
      <c r="A3232" s="23">
        <f t="shared" si="171"/>
        <v>3188</v>
      </c>
      <c r="B3232" s="226"/>
      <c r="C3232" s="226"/>
      <c r="D3232" s="136">
        <v>42999</v>
      </c>
      <c r="E3232" s="136">
        <v>43033</v>
      </c>
      <c r="F3232" s="136">
        <v>43033</v>
      </c>
      <c r="G3232" s="25">
        <f t="shared" si="169"/>
        <v>34</v>
      </c>
      <c r="H3232" s="373">
        <v>6717.87</v>
      </c>
      <c r="I3232" s="121">
        <f t="shared" si="170"/>
        <v>228407.58</v>
      </c>
      <c r="J3232" s="16"/>
    </row>
    <row r="3233" spans="1:10">
      <c r="A3233" s="23">
        <f t="shared" si="171"/>
        <v>3189</v>
      </c>
      <c r="B3233" s="226"/>
      <c r="C3233" s="226"/>
      <c r="D3233" s="136">
        <v>42999</v>
      </c>
      <c r="E3233" s="136">
        <v>43033</v>
      </c>
      <c r="F3233" s="136">
        <v>43033</v>
      </c>
      <c r="G3233" s="25">
        <f t="shared" si="169"/>
        <v>34</v>
      </c>
      <c r="H3233" s="373">
        <v>2823.09</v>
      </c>
      <c r="I3233" s="121">
        <f t="shared" si="170"/>
        <v>95985.06</v>
      </c>
      <c r="J3233" s="16"/>
    </row>
    <row r="3234" spans="1:10">
      <c r="A3234" s="23">
        <f t="shared" si="171"/>
        <v>3190</v>
      </c>
      <c r="B3234" s="226"/>
      <c r="C3234" s="226"/>
      <c r="D3234" s="136">
        <v>42999</v>
      </c>
      <c r="E3234" s="136">
        <v>43033</v>
      </c>
      <c r="F3234" s="136">
        <v>43033</v>
      </c>
      <c r="G3234" s="25">
        <f t="shared" si="169"/>
        <v>34</v>
      </c>
      <c r="H3234" s="373">
        <v>6713.7</v>
      </c>
      <c r="I3234" s="121">
        <f t="shared" si="170"/>
        <v>228265.8</v>
      </c>
      <c r="J3234" s="16"/>
    </row>
    <row r="3235" spans="1:10">
      <c r="A3235" s="23">
        <f t="shared" si="171"/>
        <v>3191</v>
      </c>
      <c r="B3235" s="226"/>
      <c r="C3235" s="226"/>
      <c r="D3235" s="136">
        <v>42999</v>
      </c>
      <c r="E3235" s="136">
        <v>43033</v>
      </c>
      <c r="F3235" s="136">
        <v>43033</v>
      </c>
      <c r="G3235" s="25">
        <f t="shared" si="169"/>
        <v>34</v>
      </c>
      <c r="H3235" s="373">
        <v>6571.92</v>
      </c>
      <c r="I3235" s="121">
        <f t="shared" si="170"/>
        <v>223445.28</v>
      </c>
      <c r="J3235" s="16"/>
    </row>
    <row r="3236" spans="1:10">
      <c r="A3236" s="23">
        <f t="shared" si="171"/>
        <v>3192</v>
      </c>
      <c r="B3236" s="226"/>
      <c r="C3236" s="226"/>
      <c r="D3236" s="136">
        <v>42999</v>
      </c>
      <c r="E3236" s="136">
        <v>43033</v>
      </c>
      <c r="F3236" s="136">
        <v>43033</v>
      </c>
      <c r="G3236" s="25">
        <f t="shared" si="169"/>
        <v>34</v>
      </c>
      <c r="H3236" s="373">
        <v>6179.94</v>
      </c>
      <c r="I3236" s="121">
        <f t="shared" si="170"/>
        <v>210117.96</v>
      </c>
      <c r="J3236" s="16"/>
    </row>
    <row r="3237" spans="1:10">
      <c r="A3237" s="23">
        <f t="shared" si="171"/>
        <v>3193</v>
      </c>
      <c r="B3237" s="226"/>
      <c r="C3237" s="226"/>
      <c r="D3237" s="136">
        <v>42999</v>
      </c>
      <c r="E3237" s="136">
        <v>43033</v>
      </c>
      <c r="F3237" s="136">
        <v>43033</v>
      </c>
      <c r="G3237" s="25">
        <f t="shared" si="169"/>
        <v>34</v>
      </c>
      <c r="H3237" s="373">
        <v>6646.98</v>
      </c>
      <c r="I3237" s="121">
        <f t="shared" si="170"/>
        <v>225997.32</v>
      </c>
      <c r="J3237" s="16"/>
    </row>
    <row r="3238" spans="1:10">
      <c r="A3238" s="23">
        <f t="shared" si="171"/>
        <v>3194</v>
      </c>
      <c r="B3238" s="226"/>
      <c r="C3238" s="226"/>
      <c r="D3238" s="136">
        <v>42999</v>
      </c>
      <c r="E3238" s="136">
        <v>43033</v>
      </c>
      <c r="F3238" s="136">
        <v>43033</v>
      </c>
      <c r="G3238" s="25">
        <f t="shared" si="169"/>
        <v>34</v>
      </c>
      <c r="H3238" s="373">
        <v>6646.98</v>
      </c>
      <c r="I3238" s="121">
        <f t="shared" si="170"/>
        <v>225997.32</v>
      </c>
      <c r="J3238" s="16"/>
    </row>
    <row r="3239" spans="1:10">
      <c r="A3239" s="23">
        <f t="shared" si="171"/>
        <v>3195</v>
      </c>
      <c r="B3239" s="226"/>
      <c r="C3239" s="226"/>
      <c r="D3239" s="136">
        <v>42999</v>
      </c>
      <c r="E3239" s="136">
        <v>43033</v>
      </c>
      <c r="F3239" s="136">
        <v>43033</v>
      </c>
      <c r="G3239" s="25">
        <f t="shared" si="169"/>
        <v>34</v>
      </c>
      <c r="H3239" s="373">
        <v>6646.98</v>
      </c>
      <c r="I3239" s="121">
        <f t="shared" si="170"/>
        <v>225997.32</v>
      </c>
      <c r="J3239" s="16"/>
    </row>
    <row r="3240" spans="1:10">
      <c r="A3240" s="23">
        <f t="shared" si="171"/>
        <v>3196</v>
      </c>
      <c r="B3240" s="226"/>
      <c r="C3240" s="226"/>
      <c r="D3240" s="136">
        <v>42999</v>
      </c>
      <c r="E3240" s="136">
        <v>43033</v>
      </c>
      <c r="F3240" s="136">
        <v>43033</v>
      </c>
      <c r="G3240" s="25">
        <f t="shared" si="169"/>
        <v>34</v>
      </c>
      <c r="H3240" s="373">
        <v>6496.86</v>
      </c>
      <c r="I3240" s="121">
        <f t="shared" si="170"/>
        <v>220893.24</v>
      </c>
      <c r="J3240" s="16"/>
    </row>
    <row r="3241" spans="1:10">
      <c r="A3241" s="23">
        <f t="shared" si="171"/>
        <v>3197</v>
      </c>
      <c r="B3241" s="226"/>
      <c r="C3241" s="226"/>
      <c r="D3241" s="136">
        <v>42999</v>
      </c>
      <c r="E3241" s="136">
        <v>43033</v>
      </c>
      <c r="F3241" s="136">
        <v>43033</v>
      </c>
      <c r="G3241" s="25">
        <f t="shared" si="169"/>
        <v>34</v>
      </c>
      <c r="H3241" s="373">
        <v>6104.88</v>
      </c>
      <c r="I3241" s="121">
        <f t="shared" si="170"/>
        <v>207565.92</v>
      </c>
      <c r="J3241" s="16"/>
    </row>
    <row r="3242" spans="1:10">
      <c r="A3242" s="23">
        <f t="shared" si="171"/>
        <v>3198</v>
      </c>
      <c r="B3242" s="226"/>
      <c r="C3242" s="226"/>
      <c r="D3242" s="136">
        <v>43003</v>
      </c>
      <c r="E3242" s="136">
        <v>43033</v>
      </c>
      <c r="F3242" s="136">
        <v>43033</v>
      </c>
      <c r="G3242" s="25">
        <f t="shared" si="169"/>
        <v>30</v>
      </c>
      <c r="H3242" s="373">
        <v>6092.29</v>
      </c>
      <c r="I3242" s="121">
        <f t="shared" si="170"/>
        <v>182768.7</v>
      </c>
      <c r="J3242" s="16"/>
    </row>
    <row r="3243" spans="1:10">
      <c r="A3243" s="23">
        <f t="shared" si="171"/>
        <v>3199</v>
      </c>
      <c r="B3243" s="226"/>
      <c r="C3243" s="226"/>
      <c r="D3243" s="136">
        <v>43003</v>
      </c>
      <c r="E3243" s="136">
        <v>43033</v>
      </c>
      <c r="F3243" s="136">
        <v>43033</v>
      </c>
      <c r="G3243" s="25">
        <f t="shared" si="169"/>
        <v>30</v>
      </c>
      <c r="H3243" s="373">
        <v>6092.68</v>
      </c>
      <c r="I3243" s="121">
        <f t="shared" si="170"/>
        <v>182780.4</v>
      </c>
      <c r="J3243" s="16"/>
    </row>
    <row r="3244" spans="1:10">
      <c r="A3244" s="23">
        <f t="shared" si="171"/>
        <v>3200</v>
      </c>
      <c r="B3244" s="226"/>
      <c r="C3244" s="226"/>
      <c r="D3244" s="136">
        <v>43003</v>
      </c>
      <c r="E3244" s="136">
        <v>43033</v>
      </c>
      <c r="F3244" s="136">
        <v>43033</v>
      </c>
      <c r="G3244" s="25">
        <f t="shared" si="169"/>
        <v>30</v>
      </c>
      <c r="H3244" s="373">
        <v>6091.89</v>
      </c>
      <c r="I3244" s="121">
        <f t="shared" si="170"/>
        <v>182756.7</v>
      </c>
      <c r="J3244" s="16"/>
    </row>
    <row r="3245" spans="1:10">
      <c r="A3245" s="23">
        <f t="shared" si="171"/>
        <v>3201</v>
      </c>
      <c r="B3245" s="226"/>
      <c r="C3245" s="226"/>
      <c r="D3245" s="136">
        <v>43003</v>
      </c>
      <c r="E3245" s="136">
        <v>43033</v>
      </c>
      <c r="F3245" s="136">
        <v>43033</v>
      </c>
      <c r="G3245" s="25">
        <f t="shared" si="169"/>
        <v>30</v>
      </c>
      <c r="H3245" s="373">
        <v>6094.64</v>
      </c>
      <c r="I3245" s="121">
        <f t="shared" si="170"/>
        <v>182839.2</v>
      </c>
      <c r="J3245" s="16"/>
    </row>
    <row r="3246" spans="1:10">
      <c r="A3246" s="23">
        <f t="shared" si="171"/>
        <v>3202</v>
      </c>
      <c r="B3246" s="226"/>
      <c r="C3246" s="226"/>
      <c r="D3246" s="136">
        <v>43003</v>
      </c>
      <c r="E3246" s="136">
        <v>43033</v>
      </c>
      <c r="F3246" s="136">
        <v>43033</v>
      </c>
      <c r="G3246" s="25">
        <f t="shared" si="169"/>
        <v>30</v>
      </c>
      <c r="H3246" s="373">
        <v>6093.86</v>
      </c>
      <c r="I3246" s="121">
        <f t="shared" si="170"/>
        <v>182815.8</v>
      </c>
      <c r="J3246" s="16"/>
    </row>
    <row r="3247" spans="1:10">
      <c r="A3247" s="23">
        <f t="shared" si="171"/>
        <v>3203</v>
      </c>
      <c r="B3247" s="226"/>
      <c r="C3247" s="226"/>
      <c r="D3247" s="136">
        <v>43003</v>
      </c>
      <c r="E3247" s="136">
        <v>43033</v>
      </c>
      <c r="F3247" s="136">
        <v>43033</v>
      </c>
      <c r="G3247" s="25">
        <f t="shared" si="169"/>
        <v>30</v>
      </c>
      <c r="H3247" s="373">
        <v>6097.79</v>
      </c>
      <c r="I3247" s="121">
        <f t="shared" si="170"/>
        <v>182933.7</v>
      </c>
      <c r="J3247" s="16"/>
    </row>
    <row r="3248" spans="1:10">
      <c r="A3248" s="23">
        <f t="shared" si="171"/>
        <v>3204</v>
      </c>
      <c r="B3248" s="226"/>
      <c r="C3248" s="226"/>
      <c r="D3248" s="136">
        <v>43003</v>
      </c>
      <c r="E3248" s="136">
        <v>43033</v>
      </c>
      <c r="F3248" s="136">
        <v>43033</v>
      </c>
      <c r="G3248" s="25">
        <f t="shared" si="169"/>
        <v>30</v>
      </c>
      <c r="H3248" s="373">
        <v>6706.8</v>
      </c>
      <c r="I3248" s="121">
        <f t="shared" si="170"/>
        <v>201204</v>
      </c>
      <c r="J3248" s="16"/>
    </row>
    <row r="3249" spans="1:10">
      <c r="A3249" s="23">
        <f t="shared" si="171"/>
        <v>3205</v>
      </c>
      <c r="B3249" s="226"/>
      <c r="C3249" s="226"/>
      <c r="D3249" s="136">
        <v>43003</v>
      </c>
      <c r="E3249" s="136">
        <v>43033</v>
      </c>
      <c r="F3249" s="136">
        <v>43033</v>
      </c>
      <c r="G3249" s="25">
        <f t="shared" si="169"/>
        <v>30</v>
      </c>
      <c r="H3249" s="373">
        <v>7016.34</v>
      </c>
      <c r="I3249" s="121">
        <f t="shared" si="170"/>
        <v>210490.2</v>
      </c>
      <c r="J3249" s="16"/>
    </row>
    <row r="3250" spans="1:10">
      <c r="A3250" s="23">
        <f t="shared" si="171"/>
        <v>3206</v>
      </c>
      <c r="B3250" s="226"/>
      <c r="C3250" s="226"/>
      <c r="D3250" s="136">
        <v>43003</v>
      </c>
      <c r="E3250" s="136">
        <v>43033</v>
      </c>
      <c r="F3250" s="136">
        <v>43033</v>
      </c>
      <c r="G3250" s="25">
        <f t="shared" si="169"/>
        <v>30</v>
      </c>
      <c r="H3250" s="373">
        <v>7109.37</v>
      </c>
      <c r="I3250" s="121">
        <f t="shared" si="170"/>
        <v>213281.1</v>
      </c>
      <c r="J3250" s="16"/>
    </row>
    <row r="3251" spans="1:10">
      <c r="A3251" s="23">
        <f t="shared" si="171"/>
        <v>3207</v>
      </c>
      <c r="B3251" s="226"/>
      <c r="C3251" s="226"/>
      <c r="D3251" s="136">
        <v>43003</v>
      </c>
      <c r="E3251" s="136">
        <v>43033</v>
      </c>
      <c r="F3251" s="136">
        <v>43033</v>
      </c>
      <c r="G3251" s="25">
        <f t="shared" si="169"/>
        <v>30</v>
      </c>
      <c r="H3251" s="373">
        <v>6867.99</v>
      </c>
      <c r="I3251" s="121">
        <f t="shared" si="170"/>
        <v>206039.7</v>
      </c>
      <c r="J3251" s="16"/>
    </row>
    <row r="3252" spans="1:10">
      <c r="A3252" s="23">
        <f t="shared" si="171"/>
        <v>3208</v>
      </c>
      <c r="B3252" s="226"/>
      <c r="C3252" s="226"/>
      <c r="D3252" s="136">
        <v>43003</v>
      </c>
      <c r="E3252" s="136">
        <v>43033</v>
      </c>
      <c r="F3252" s="136">
        <v>43033</v>
      </c>
      <c r="G3252" s="25">
        <f t="shared" si="169"/>
        <v>30</v>
      </c>
      <c r="H3252" s="373">
        <v>6936.84</v>
      </c>
      <c r="I3252" s="121">
        <f t="shared" si="170"/>
        <v>208105.2</v>
      </c>
      <c r="J3252" s="16"/>
    </row>
    <row r="3253" spans="1:10">
      <c r="A3253" s="23">
        <f t="shared" si="171"/>
        <v>3209</v>
      </c>
      <c r="B3253" s="226"/>
      <c r="C3253" s="226"/>
      <c r="D3253" s="136">
        <v>43003</v>
      </c>
      <c r="E3253" s="136">
        <v>43033</v>
      </c>
      <c r="F3253" s="136">
        <v>43033</v>
      </c>
      <c r="G3253" s="25">
        <f t="shared" si="169"/>
        <v>30</v>
      </c>
      <c r="H3253" s="373">
        <v>6849.77</v>
      </c>
      <c r="I3253" s="121">
        <f t="shared" si="170"/>
        <v>205493.1</v>
      </c>
      <c r="J3253" s="16"/>
    </row>
    <row r="3254" spans="1:10">
      <c r="A3254" s="23">
        <f t="shared" si="171"/>
        <v>3210</v>
      </c>
      <c r="B3254" s="226"/>
      <c r="C3254" s="226"/>
      <c r="D3254" s="136">
        <v>43003</v>
      </c>
      <c r="E3254" s="136">
        <v>43033</v>
      </c>
      <c r="F3254" s="136">
        <v>43033</v>
      </c>
      <c r="G3254" s="25">
        <f t="shared" si="169"/>
        <v>30</v>
      </c>
      <c r="H3254" s="373">
        <v>6441.53</v>
      </c>
      <c r="I3254" s="121">
        <f t="shared" si="170"/>
        <v>193245.9</v>
      </c>
      <c r="J3254" s="16"/>
    </row>
    <row r="3255" spans="1:10">
      <c r="A3255" s="23">
        <f t="shared" si="171"/>
        <v>3211</v>
      </c>
      <c r="B3255" s="226"/>
      <c r="C3255" s="226"/>
      <c r="D3255" s="136">
        <v>43003</v>
      </c>
      <c r="E3255" s="136">
        <v>43033</v>
      </c>
      <c r="F3255" s="136">
        <v>43033</v>
      </c>
      <c r="G3255" s="25">
        <f t="shared" si="169"/>
        <v>30</v>
      </c>
      <c r="H3255" s="373">
        <v>7178.22</v>
      </c>
      <c r="I3255" s="121">
        <f t="shared" si="170"/>
        <v>215346.6</v>
      </c>
      <c r="J3255" s="16"/>
    </row>
    <row r="3256" spans="1:10">
      <c r="A3256" s="23">
        <f t="shared" si="171"/>
        <v>3212</v>
      </c>
      <c r="B3256" s="226"/>
      <c r="C3256" s="226"/>
      <c r="D3256" s="136">
        <v>43003</v>
      </c>
      <c r="E3256" s="136">
        <v>43033</v>
      </c>
      <c r="F3256" s="136">
        <v>43033</v>
      </c>
      <c r="G3256" s="25">
        <f t="shared" si="169"/>
        <v>30</v>
      </c>
      <c r="H3256" s="373">
        <v>6911.73</v>
      </c>
      <c r="I3256" s="121">
        <f t="shared" si="170"/>
        <v>207351.9</v>
      </c>
      <c r="J3256" s="16"/>
    </row>
    <row r="3257" spans="1:10">
      <c r="A3257" s="23">
        <f t="shared" si="171"/>
        <v>3213</v>
      </c>
      <c r="B3257" s="226"/>
      <c r="C3257" s="226"/>
      <c r="D3257" s="136">
        <v>43003</v>
      </c>
      <c r="E3257" s="136">
        <v>43033</v>
      </c>
      <c r="F3257" s="136">
        <v>43033</v>
      </c>
      <c r="G3257" s="25">
        <f t="shared" si="169"/>
        <v>30</v>
      </c>
      <c r="H3257" s="373">
        <v>6732.32</v>
      </c>
      <c r="I3257" s="121">
        <f t="shared" si="170"/>
        <v>201969.6</v>
      </c>
      <c r="J3257" s="16"/>
    </row>
    <row r="3258" spans="1:10">
      <c r="A3258" s="23">
        <f t="shared" si="171"/>
        <v>3214</v>
      </c>
      <c r="B3258" s="226"/>
      <c r="C3258" s="226"/>
      <c r="D3258" s="136">
        <v>43003</v>
      </c>
      <c r="E3258" s="136">
        <v>43033</v>
      </c>
      <c r="F3258" s="136">
        <v>43033</v>
      </c>
      <c r="G3258" s="25">
        <f t="shared" si="169"/>
        <v>30</v>
      </c>
      <c r="H3258" s="373">
        <v>6995.97</v>
      </c>
      <c r="I3258" s="121">
        <f t="shared" si="170"/>
        <v>209879.1</v>
      </c>
      <c r="J3258" s="16"/>
    </row>
    <row r="3259" spans="1:10">
      <c r="A3259" s="23">
        <f t="shared" si="171"/>
        <v>3215</v>
      </c>
      <c r="B3259" s="226"/>
      <c r="C3259" s="226"/>
      <c r="D3259" s="136">
        <v>43003</v>
      </c>
      <c r="E3259" s="136">
        <v>43033</v>
      </c>
      <c r="F3259" s="136">
        <v>43033</v>
      </c>
      <c r="G3259" s="25">
        <f t="shared" si="169"/>
        <v>30</v>
      </c>
      <c r="H3259" s="373">
        <v>6886.62</v>
      </c>
      <c r="I3259" s="121">
        <f t="shared" si="170"/>
        <v>206598.6</v>
      </c>
      <c r="J3259" s="16"/>
    </row>
    <row r="3260" spans="1:10">
      <c r="A3260" s="23">
        <f t="shared" si="171"/>
        <v>3216</v>
      </c>
      <c r="B3260" s="226"/>
      <c r="C3260" s="226"/>
      <c r="D3260" s="136">
        <v>43003</v>
      </c>
      <c r="E3260" s="136">
        <v>43033</v>
      </c>
      <c r="F3260" s="136">
        <v>43033</v>
      </c>
      <c r="G3260" s="25">
        <f t="shared" si="169"/>
        <v>30</v>
      </c>
      <c r="H3260" s="373">
        <v>6859.49</v>
      </c>
      <c r="I3260" s="121">
        <f t="shared" si="170"/>
        <v>205784.7</v>
      </c>
      <c r="J3260" s="16"/>
    </row>
    <row r="3261" spans="1:10">
      <c r="A3261" s="23">
        <f t="shared" si="171"/>
        <v>3217</v>
      </c>
      <c r="B3261" s="226"/>
      <c r="C3261" s="226"/>
      <c r="D3261" s="136">
        <v>43003</v>
      </c>
      <c r="E3261" s="136">
        <v>43033</v>
      </c>
      <c r="F3261" s="136">
        <v>43033</v>
      </c>
      <c r="G3261" s="25">
        <f t="shared" si="169"/>
        <v>30</v>
      </c>
      <c r="H3261" s="373">
        <v>6443.96</v>
      </c>
      <c r="I3261" s="121">
        <f t="shared" si="170"/>
        <v>193318.8</v>
      </c>
      <c r="J3261" s="16"/>
    </row>
    <row r="3262" spans="1:10">
      <c r="A3262" s="23">
        <f t="shared" si="171"/>
        <v>3218</v>
      </c>
      <c r="B3262" s="226"/>
      <c r="C3262" s="226"/>
      <c r="D3262" s="136">
        <v>43003</v>
      </c>
      <c r="E3262" s="136">
        <v>43033</v>
      </c>
      <c r="F3262" s="136">
        <v>43033</v>
      </c>
      <c r="G3262" s="25">
        <f t="shared" si="169"/>
        <v>30</v>
      </c>
      <c r="H3262" s="373">
        <v>6944.13</v>
      </c>
      <c r="I3262" s="121">
        <f t="shared" si="170"/>
        <v>208323.9</v>
      </c>
      <c r="J3262" s="16"/>
    </row>
    <row r="3263" spans="1:10">
      <c r="A3263" s="23">
        <f t="shared" si="171"/>
        <v>3219</v>
      </c>
      <c r="B3263" s="226"/>
      <c r="C3263" s="226"/>
      <c r="D3263" s="136">
        <v>43003</v>
      </c>
      <c r="E3263" s="136">
        <v>43033</v>
      </c>
      <c r="F3263" s="136">
        <v>43033</v>
      </c>
      <c r="G3263" s="25">
        <f t="shared" ref="G3263:G3322" si="172">F3263-D3263</f>
        <v>30</v>
      </c>
      <c r="H3263" s="373">
        <v>6484.46</v>
      </c>
      <c r="I3263" s="121">
        <f t="shared" ref="I3263:I3322" si="173">ROUND(G3263*H3263,2)</f>
        <v>194533.8</v>
      </c>
      <c r="J3263" s="16"/>
    </row>
    <row r="3264" spans="1:10">
      <c r="A3264" s="23">
        <f t="shared" ref="A3264:A3322" si="174">A3263+1</f>
        <v>3220</v>
      </c>
      <c r="B3264" s="226"/>
      <c r="C3264" s="226"/>
      <c r="D3264" s="136">
        <v>43003</v>
      </c>
      <c r="E3264" s="136">
        <v>43033</v>
      </c>
      <c r="F3264" s="136">
        <v>43033</v>
      </c>
      <c r="G3264" s="25">
        <f t="shared" si="172"/>
        <v>30</v>
      </c>
      <c r="H3264" s="373">
        <v>6410.75</v>
      </c>
      <c r="I3264" s="121">
        <f t="shared" si="173"/>
        <v>192322.5</v>
      </c>
      <c r="J3264" s="16"/>
    </row>
    <row r="3265" spans="1:10">
      <c r="A3265" s="23">
        <f t="shared" si="174"/>
        <v>3221</v>
      </c>
      <c r="B3265" s="226"/>
      <c r="C3265" s="226"/>
      <c r="D3265" s="136">
        <v>43003</v>
      </c>
      <c r="E3265" s="136">
        <v>43033</v>
      </c>
      <c r="F3265" s="136">
        <v>43033</v>
      </c>
      <c r="G3265" s="25">
        <f t="shared" si="172"/>
        <v>30</v>
      </c>
      <c r="H3265" s="373">
        <v>6486.48</v>
      </c>
      <c r="I3265" s="121">
        <f t="shared" si="173"/>
        <v>194594.4</v>
      </c>
      <c r="J3265" s="16"/>
    </row>
    <row r="3266" spans="1:10">
      <c r="A3266" s="23">
        <f t="shared" si="174"/>
        <v>3222</v>
      </c>
      <c r="B3266" s="226"/>
      <c r="C3266" s="226"/>
      <c r="D3266" s="136">
        <v>43004</v>
      </c>
      <c r="E3266" s="136">
        <v>43033</v>
      </c>
      <c r="F3266" s="136">
        <v>43033</v>
      </c>
      <c r="G3266" s="25">
        <f t="shared" si="172"/>
        <v>29</v>
      </c>
      <c r="H3266" s="373">
        <v>6258.83</v>
      </c>
      <c r="I3266" s="121">
        <f t="shared" si="173"/>
        <v>181506.07</v>
      </c>
      <c r="J3266" s="16"/>
    </row>
    <row r="3267" spans="1:10">
      <c r="A3267" s="23">
        <f t="shared" si="174"/>
        <v>3223</v>
      </c>
      <c r="B3267" s="226"/>
      <c r="C3267" s="226"/>
      <c r="D3267" s="136">
        <v>43004</v>
      </c>
      <c r="E3267" s="136">
        <v>43033</v>
      </c>
      <c r="F3267" s="136">
        <v>43033</v>
      </c>
      <c r="G3267" s="25">
        <f t="shared" si="172"/>
        <v>29</v>
      </c>
      <c r="H3267" s="373">
        <v>6765.93</v>
      </c>
      <c r="I3267" s="121">
        <f t="shared" si="173"/>
        <v>196211.97</v>
      </c>
      <c r="J3267" s="16"/>
    </row>
    <row r="3268" spans="1:10">
      <c r="A3268" s="23">
        <f t="shared" si="174"/>
        <v>3224</v>
      </c>
      <c r="B3268" s="226"/>
      <c r="C3268" s="226"/>
      <c r="D3268" s="136">
        <v>43004</v>
      </c>
      <c r="E3268" s="136">
        <v>43033</v>
      </c>
      <c r="F3268" s="136">
        <v>43033</v>
      </c>
      <c r="G3268" s="25">
        <f t="shared" si="172"/>
        <v>29</v>
      </c>
      <c r="H3268" s="373">
        <v>6980.34</v>
      </c>
      <c r="I3268" s="121">
        <f t="shared" si="173"/>
        <v>202429.86</v>
      </c>
      <c r="J3268" s="16"/>
    </row>
    <row r="3269" spans="1:10">
      <c r="A3269" s="23">
        <f t="shared" si="174"/>
        <v>3225</v>
      </c>
      <c r="B3269" s="226"/>
      <c r="C3269" s="226"/>
      <c r="D3269" s="136">
        <v>43004</v>
      </c>
      <c r="E3269" s="136">
        <v>43033</v>
      </c>
      <c r="F3269" s="136">
        <v>43033</v>
      </c>
      <c r="G3269" s="25">
        <f t="shared" si="172"/>
        <v>29</v>
      </c>
      <c r="H3269" s="373">
        <v>6980.34</v>
      </c>
      <c r="I3269" s="121">
        <f t="shared" si="173"/>
        <v>202429.86</v>
      </c>
      <c r="J3269" s="16"/>
    </row>
    <row r="3270" spans="1:10">
      <c r="A3270" s="23">
        <f t="shared" si="174"/>
        <v>3226</v>
      </c>
      <c r="B3270" s="226"/>
      <c r="C3270" s="226"/>
      <c r="D3270" s="136">
        <v>43004</v>
      </c>
      <c r="E3270" s="136">
        <v>43033</v>
      </c>
      <c r="F3270" s="136">
        <v>43033</v>
      </c>
      <c r="G3270" s="25">
        <f t="shared" si="172"/>
        <v>29</v>
      </c>
      <c r="H3270" s="373">
        <v>6980.34</v>
      </c>
      <c r="I3270" s="121">
        <f t="shared" si="173"/>
        <v>202429.86</v>
      </c>
      <c r="J3270" s="16"/>
    </row>
    <row r="3271" spans="1:10">
      <c r="A3271" s="23">
        <f t="shared" si="174"/>
        <v>3227</v>
      </c>
      <c r="B3271" s="226"/>
      <c r="C3271" s="226"/>
      <c r="D3271" s="136">
        <v>43004</v>
      </c>
      <c r="E3271" s="136">
        <v>43033</v>
      </c>
      <c r="F3271" s="136">
        <v>43033</v>
      </c>
      <c r="G3271" s="25">
        <f t="shared" si="172"/>
        <v>29</v>
      </c>
      <c r="H3271" s="373">
        <v>6258.83</v>
      </c>
      <c r="I3271" s="121">
        <f t="shared" si="173"/>
        <v>181506.07</v>
      </c>
      <c r="J3271" s="16"/>
    </row>
    <row r="3272" spans="1:10">
      <c r="A3272" s="23">
        <f t="shared" si="174"/>
        <v>3228</v>
      </c>
      <c r="B3272" s="226"/>
      <c r="C3272" s="226"/>
      <c r="D3272" s="136">
        <v>43004</v>
      </c>
      <c r="E3272" s="136">
        <v>43033</v>
      </c>
      <c r="F3272" s="136">
        <v>43033</v>
      </c>
      <c r="G3272" s="25">
        <f t="shared" si="172"/>
        <v>29</v>
      </c>
      <c r="H3272" s="373">
        <v>6904.85</v>
      </c>
      <c r="I3272" s="121">
        <f t="shared" si="173"/>
        <v>200240.65</v>
      </c>
      <c r="J3272" s="16"/>
    </row>
    <row r="3273" spans="1:10">
      <c r="A3273" s="23">
        <f t="shared" si="174"/>
        <v>3229</v>
      </c>
      <c r="B3273" s="226"/>
      <c r="C3273" s="226"/>
      <c r="D3273" s="136">
        <v>43004</v>
      </c>
      <c r="E3273" s="136">
        <v>43033</v>
      </c>
      <c r="F3273" s="136">
        <v>43033</v>
      </c>
      <c r="G3273" s="25">
        <f t="shared" si="172"/>
        <v>29</v>
      </c>
      <c r="H3273" s="373">
        <v>6458.54</v>
      </c>
      <c r="I3273" s="121">
        <f t="shared" si="173"/>
        <v>187297.66</v>
      </c>
      <c r="J3273" s="16"/>
    </row>
    <row r="3274" spans="1:10">
      <c r="A3274" s="23">
        <f t="shared" si="174"/>
        <v>3230</v>
      </c>
      <c r="B3274" s="226"/>
      <c r="C3274" s="226"/>
      <c r="D3274" s="136">
        <v>43004</v>
      </c>
      <c r="E3274" s="136">
        <v>43033</v>
      </c>
      <c r="F3274" s="136">
        <v>43033</v>
      </c>
      <c r="G3274" s="25">
        <f t="shared" si="172"/>
        <v>29</v>
      </c>
      <c r="H3274" s="373">
        <v>6258.83</v>
      </c>
      <c r="I3274" s="121">
        <f t="shared" si="173"/>
        <v>181506.07</v>
      </c>
      <c r="J3274" s="16"/>
    </row>
    <row r="3275" spans="1:10">
      <c r="A3275" s="23">
        <f t="shared" si="174"/>
        <v>3231</v>
      </c>
      <c r="B3275" s="226"/>
      <c r="C3275" s="226"/>
      <c r="D3275" s="136">
        <v>43004</v>
      </c>
      <c r="E3275" s="136">
        <v>43033</v>
      </c>
      <c r="F3275" s="136">
        <v>43033</v>
      </c>
      <c r="G3275" s="25">
        <f t="shared" si="172"/>
        <v>29</v>
      </c>
      <c r="H3275" s="373">
        <v>6836.81</v>
      </c>
      <c r="I3275" s="121">
        <f t="shared" si="173"/>
        <v>198267.49</v>
      </c>
      <c r="J3275" s="16"/>
    </row>
    <row r="3276" spans="1:10">
      <c r="A3276" s="23">
        <f t="shared" si="174"/>
        <v>3232</v>
      </c>
      <c r="B3276" s="226"/>
      <c r="C3276" s="226"/>
      <c r="D3276" s="136">
        <v>43004</v>
      </c>
      <c r="E3276" s="136">
        <v>43033</v>
      </c>
      <c r="F3276" s="136">
        <v>43033</v>
      </c>
      <c r="G3276" s="25">
        <f t="shared" si="172"/>
        <v>29</v>
      </c>
      <c r="H3276" s="373">
        <v>6741.63</v>
      </c>
      <c r="I3276" s="121">
        <f t="shared" si="173"/>
        <v>195507.27</v>
      </c>
      <c r="J3276" s="16"/>
    </row>
    <row r="3277" spans="1:10">
      <c r="A3277" s="23">
        <f t="shared" si="174"/>
        <v>3233</v>
      </c>
      <c r="B3277" s="226"/>
      <c r="C3277" s="226"/>
      <c r="D3277" s="136">
        <v>43004</v>
      </c>
      <c r="E3277" s="136">
        <v>43033</v>
      </c>
      <c r="F3277" s="136">
        <v>43033</v>
      </c>
      <c r="G3277" s="25">
        <f t="shared" si="172"/>
        <v>29</v>
      </c>
      <c r="H3277" s="373">
        <v>6980.34</v>
      </c>
      <c r="I3277" s="121">
        <f t="shared" si="173"/>
        <v>202429.86</v>
      </c>
      <c r="J3277" s="16"/>
    </row>
    <row r="3278" spans="1:10">
      <c r="A3278" s="23">
        <f t="shared" si="174"/>
        <v>3234</v>
      </c>
      <c r="B3278" s="226"/>
      <c r="C3278" s="226"/>
      <c r="D3278" s="136">
        <v>43004</v>
      </c>
      <c r="E3278" s="136">
        <v>43033</v>
      </c>
      <c r="F3278" s="136">
        <v>43033</v>
      </c>
      <c r="G3278" s="25">
        <f t="shared" si="172"/>
        <v>29</v>
      </c>
      <c r="H3278" s="373">
        <v>6980.34</v>
      </c>
      <c r="I3278" s="121">
        <f t="shared" si="173"/>
        <v>202429.86</v>
      </c>
      <c r="J3278" s="16"/>
    </row>
    <row r="3279" spans="1:10">
      <c r="A3279" s="23">
        <f t="shared" si="174"/>
        <v>3235</v>
      </c>
      <c r="B3279" s="226"/>
      <c r="C3279" s="226"/>
      <c r="D3279" s="136">
        <v>43004</v>
      </c>
      <c r="E3279" s="136">
        <v>43033</v>
      </c>
      <c r="F3279" s="136">
        <v>43033</v>
      </c>
      <c r="G3279" s="25">
        <f t="shared" si="172"/>
        <v>29</v>
      </c>
      <c r="H3279" s="373">
        <v>6980.34</v>
      </c>
      <c r="I3279" s="121">
        <f t="shared" si="173"/>
        <v>202429.86</v>
      </c>
      <c r="J3279" s="16"/>
    </row>
    <row r="3280" spans="1:10">
      <c r="A3280" s="23">
        <f t="shared" si="174"/>
        <v>3236</v>
      </c>
      <c r="B3280" s="226"/>
      <c r="C3280" s="226"/>
      <c r="D3280" s="136">
        <v>43004</v>
      </c>
      <c r="E3280" s="136">
        <v>43033</v>
      </c>
      <c r="F3280" s="136">
        <v>43033</v>
      </c>
      <c r="G3280" s="25">
        <f t="shared" si="172"/>
        <v>29</v>
      </c>
      <c r="H3280" s="373">
        <v>6258.83</v>
      </c>
      <c r="I3280" s="121">
        <f t="shared" si="173"/>
        <v>181506.07</v>
      </c>
      <c r="J3280" s="16"/>
    </row>
    <row r="3281" spans="1:10">
      <c r="A3281" s="23">
        <f t="shared" si="174"/>
        <v>3237</v>
      </c>
      <c r="B3281" s="226"/>
      <c r="C3281" s="226"/>
      <c r="D3281" s="136">
        <v>43004</v>
      </c>
      <c r="E3281" s="136">
        <v>43033</v>
      </c>
      <c r="F3281" s="136">
        <v>43033</v>
      </c>
      <c r="G3281" s="25">
        <f t="shared" si="172"/>
        <v>29</v>
      </c>
      <c r="H3281" s="373">
        <v>6768.04</v>
      </c>
      <c r="I3281" s="121">
        <f t="shared" si="173"/>
        <v>196273.16</v>
      </c>
      <c r="J3281" s="16"/>
    </row>
    <row r="3282" spans="1:10">
      <c r="A3282" s="23">
        <f t="shared" si="174"/>
        <v>3238</v>
      </c>
      <c r="B3282" s="226"/>
      <c r="C3282" s="226"/>
      <c r="D3282" s="136">
        <v>43004</v>
      </c>
      <c r="E3282" s="136">
        <v>43033</v>
      </c>
      <c r="F3282" s="136">
        <v>43033</v>
      </c>
      <c r="G3282" s="25">
        <f t="shared" si="172"/>
        <v>29</v>
      </c>
      <c r="H3282" s="373">
        <v>7272.26</v>
      </c>
      <c r="I3282" s="121">
        <f t="shared" si="173"/>
        <v>210895.54</v>
      </c>
      <c r="J3282" s="16"/>
    </row>
    <row r="3283" spans="1:10">
      <c r="A3283" s="23">
        <f t="shared" si="174"/>
        <v>3239</v>
      </c>
      <c r="B3283" s="226"/>
      <c r="C3283" s="226"/>
      <c r="D3283" s="136">
        <v>43004</v>
      </c>
      <c r="E3283" s="136">
        <v>43033</v>
      </c>
      <c r="F3283" s="136">
        <v>43033</v>
      </c>
      <c r="G3283" s="25">
        <f t="shared" si="172"/>
        <v>29</v>
      </c>
      <c r="H3283" s="373">
        <v>7779.54</v>
      </c>
      <c r="I3283" s="121">
        <f t="shared" si="173"/>
        <v>225606.66</v>
      </c>
      <c r="J3283" s="16"/>
    </row>
    <row r="3284" spans="1:10">
      <c r="A3284" s="23">
        <f t="shared" si="174"/>
        <v>3240</v>
      </c>
      <c r="B3284" s="226"/>
      <c r="C3284" s="226"/>
      <c r="D3284" s="136">
        <v>43004</v>
      </c>
      <c r="E3284" s="136">
        <v>43033</v>
      </c>
      <c r="F3284" s="136">
        <v>43033</v>
      </c>
      <c r="G3284" s="25">
        <f t="shared" si="172"/>
        <v>29</v>
      </c>
      <c r="H3284" s="373">
        <v>7868.28</v>
      </c>
      <c r="I3284" s="121">
        <f t="shared" si="173"/>
        <v>228180.12</v>
      </c>
      <c r="J3284" s="16"/>
    </row>
    <row r="3285" spans="1:10">
      <c r="A3285" s="23">
        <f t="shared" si="174"/>
        <v>3241</v>
      </c>
      <c r="B3285" s="226"/>
      <c r="C3285" s="226"/>
      <c r="D3285" s="136">
        <v>43004</v>
      </c>
      <c r="E3285" s="136">
        <v>43033</v>
      </c>
      <c r="F3285" s="136">
        <v>43033</v>
      </c>
      <c r="G3285" s="25">
        <f t="shared" si="172"/>
        <v>29</v>
      </c>
      <c r="H3285" s="373">
        <v>7769.68</v>
      </c>
      <c r="I3285" s="121">
        <f t="shared" si="173"/>
        <v>225320.72</v>
      </c>
      <c r="J3285" s="16"/>
    </row>
    <row r="3286" spans="1:10">
      <c r="A3286" s="23">
        <f t="shared" si="174"/>
        <v>3242</v>
      </c>
      <c r="B3286" s="226"/>
      <c r="C3286" s="226"/>
      <c r="D3286" s="136">
        <v>43004</v>
      </c>
      <c r="E3286" s="136">
        <v>43033</v>
      </c>
      <c r="F3286" s="136">
        <v>43033</v>
      </c>
      <c r="G3286" s="25">
        <f t="shared" si="172"/>
        <v>29</v>
      </c>
      <c r="H3286" s="373">
        <v>7927.44</v>
      </c>
      <c r="I3286" s="121">
        <f t="shared" si="173"/>
        <v>229895.76</v>
      </c>
      <c r="J3286" s="16"/>
    </row>
    <row r="3287" spans="1:10">
      <c r="A3287" s="23">
        <f t="shared" si="174"/>
        <v>3243</v>
      </c>
      <c r="B3287" s="226"/>
      <c r="C3287" s="226"/>
      <c r="D3287" s="136">
        <v>43004</v>
      </c>
      <c r="E3287" s="136">
        <v>43033</v>
      </c>
      <c r="F3287" s="136">
        <v>43033</v>
      </c>
      <c r="G3287" s="25">
        <f t="shared" si="172"/>
        <v>29</v>
      </c>
      <c r="H3287" s="373">
        <v>7986.6</v>
      </c>
      <c r="I3287" s="121">
        <f t="shared" si="173"/>
        <v>231611.4</v>
      </c>
      <c r="J3287" s="16"/>
    </row>
    <row r="3288" spans="1:10">
      <c r="A3288" s="23">
        <f t="shared" si="174"/>
        <v>3244</v>
      </c>
      <c r="B3288" s="226"/>
      <c r="C3288" s="226"/>
      <c r="D3288" s="136">
        <v>43004</v>
      </c>
      <c r="E3288" s="136">
        <v>43033</v>
      </c>
      <c r="F3288" s="136">
        <v>43033</v>
      </c>
      <c r="G3288" s="25">
        <f t="shared" si="172"/>
        <v>29</v>
      </c>
      <c r="H3288" s="373">
        <v>7907.72</v>
      </c>
      <c r="I3288" s="121">
        <f t="shared" si="173"/>
        <v>229323.88</v>
      </c>
      <c r="J3288" s="16"/>
    </row>
    <row r="3289" spans="1:10">
      <c r="A3289" s="23">
        <f t="shared" si="174"/>
        <v>3245</v>
      </c>
      <c r="B3289" s="226"/>
      <c r="C3289" s="226"/>
      <c r="D3289" s="136">
        <v>43004</v>
      </c>
      <c r="E3289" s="136">
        <v>43033</v>
      </c>
      <c r="F3289" s="136">
        <v>43033</v>
      </c>
      <c r="G3289" s="25">
        <f t="shared" si="172"/>
        <v>29</v>
      </c>
      <c r="H3289" s="373">
        <v>7966.88</v>
      </c>
      <c r="I3289" s="121">
        <f t="shared" si="173"/>
        <v>231039.52</v>
      </c>
      <c r="J3289" s="16"/>
    </row>
    <row r="3290" spans="1:10">
      <c r="A3290" s="23">
        <f t="shared" si="174"/>
        <v>3246</v>
      </c>
      <c r="B3290" s="226"/>
      <c r="C3290" s="226"/>
      <c r="D3290" s="136">
        <v>43005</v>
      </c>
      <c r="E3290" s="136">
        <v>43033</v>
      </c>
      <c r="F3290" s="136">
        <v>43033</v>
      </c>
      <c r="G3290" s="25">
        <f t="shared" si="172"/>
        <v>28</v>
      </c>
      <c r="H3290" s="373">
        <v>6096.22</v>
      </c>
      <c r="I3290" s="121">
        <f t="shared" si="173"/>
        <v>170694.16</v>
      </c>
      <c r="J3290" s="16"/>
    </row>
    <row r="3291" spans="1:10">
      <c r="A3291" s="23">
        <f t="shared" si="174"/>
        <v>3247</v>
      </c>
      <c r="B3291" s="226"/>
      <c r="C3291" s="226"/>
      <c r="D3291" s="136">
        <v>43005</v>
      </c>
      <c r="E3291" s="136">
        <v>43033</v>
      </c>
      <c r="F3291" s="136">
        <v>43033</v>
      </c>
      <c r="G3291" s="25">
        <f t="shared" si="172"/>
        <v>28</v>
      </c>
      <c r="H3291" s="373">
        <v>6097.4</v>
      </c>
      <c r="I3291" s="121">
        <f t="shared" si="173"/>
        <v>170727.2</v>
      </c>
      <c r="J3291" s="16"/>
    </row>
    <row r="3292" spans="1:10">
      <c r="A3292" s="23">
        <f t="shared" si="174"/>
        <v>3248</v>
      </c>
      <c r="B3292" s="226"/>
      <c r="C3292" s="226"/>
      <c r="D3292" s="136">
        <v>43005</v>
      </c>
      <c r="E3292" s="136">
        <v>43033</v>
      </c>
      <c r="F3292" s="136">
        <v>43033</v>
      </c>
      <c r="G3292" s="25">
        <f t="shared" si="172"/>
        <v>28</v>
      </c>
      <c r="H3292" s="373">
        <v>6097</v>
      </c>
      <c r="I3292" s="121">
        <f t="shared" si="173"/>
        <v>170716</v>
      </c>
      <c r="J3292" s="16"/>
    </row>
    <row r="3293" spans="1:10">
      <c r="A3293" s="23">
        <f t="shared" si="174"/>
        <v>3249</v>
      </c>
      <c r="B3293" s="226"/>
      <c r="C3293" s="226"/>
      <c r="D3293" s="136">
        <v>43005</v>
      </c>
      <c r="E3293" s="136">
        <v>43033</v>
      </c>
      <c r="F3293" s="136">
        <v>43033</v>
      </c>
      <c r="G3293" s="25">
        <f t="shared" si="172"/>
        <v>28</v>
      </c>
      <c r="H3293" s="373">
        <v>6097.79</v>
      </c>
      <c r="I3293" s="121">
        <f t="shared" si="173"/>
        <v>170738.12</v>
      </c>
      <c r="J3293" s="16"/>
    </row>
    <row r="3294" spans="1:10">
      <c r="A3294" s="23">
        <f t="shared" si="174"/>
        <v>3250</v>
      </c>
      <c r="B3294" s="226"/>
      <c r="C3294" s="226"/>
      <c r="D3294" s="136">
        <v>43005</v>
      </c>
      <c r="E3294" s="136">
        <v>43033</v>
      </c>
      <c r="F3294" s="136">
        <v>43033</v>
      </c>
      <c r="G3294" s="25">
        <f t="shared" si="172"/>
        <v>28</v>
      </c>
      <c r="H3294" s="373">
        <v>5130.5</v>
      </c>
      <c r="I3294" s="121">
        <f t="shared" si="173"/>
        <v>143654</v>
      </c>
      <c r="J3294" s="16"/>
    </row>
    <row r="3295" spans="1:10">
      <c r="A3295" s="23">
        <f t="shared" si="174"/>
        <v>3251</v>
      </c>
      <c r="B3295" s="226"/>
      <c r="C3295" s="226"/>
      <c r="D3295" s="136">
        <v>43005</v>
      </c>
      <c r="E3295" s="136">
        <v>43033</v>
      </c>
      <c r="F3295" s="136">
        <v>43033</v>
      </c>
      <c r="G3295" s="25">
        <f t="shared" si="172"/>
        <v>28</v>
      </c>
      <c r="H3295" s="373">
        <v>5150.3599999999997</v>
      </c>
      <c r="I3295" s="121">
        <f t="shared" si="173"/>
        <v>144210.07999999999</v>
      </c>
      <c r="J3295" s="16"/>
    </row>
    <row r="3296" spans="1:10">
      <c r="A3296" s="23">
        <f t="shared" si="174"/>
        <v>3252</v>
      </c>
      <c r="B3296" s="226"/>
      <c r="C3296" s="226"/>
      <c r="D3296" s="136">
        <v>43006</v>
      </c>
      <c r="E3296" s="136">
        <v>43033</v>
      </c>
      <c r="F3296" s="136">
        <v>43033</v>
      </c>
      <c r="G3296" s="25">
        <f t="shared" si="172"/>
        <v>27</v>
      </c>
      <c r="H3296" s="373">
        <v>7838.7</v>
      </c>
      <c r="I3296" s="121">
        <f t="shared" si="173"/>
        <v>211644.9</v>
      </c>
      <c r="J3296" s="16"/>
    </row>
    <row r="3297" spans="1:10">
      <c r="A3297" s="23">
        <f t="shared" si="174"/>
        <v>3253</v>
      </c>
      <c r="B3297" s="226"/>
      <c r="C3297" s="226"/>
      <c r="D3297" s="136">
        <v>43006</v>
      </c>
      <c r="E3297" s="136">
        <v>43033</v>
      </c>
      <c r="F3297" s="136">
        <v>43033</v>
      </c>
      <c r="G3297" s="25">
        <f t="shared" si="172"/>
        <v>27</v>
      </c>
      <c r="H3297" s="373">
        <v>7858.42</v>
      </c>
      <c r="I3297" s="121">
        <f t="shared" si="173"/>
        <v>212177.34</v>
      </c>
      <c r="J3297" s="16"/>
    </row>
    <row r="3298" spans="1:10">
      <c r="A3298" s="23">
        <f t="shared" si="174"/>
        <v>3254</v>
      </c>
      <c r="B3298" s="226"/>
      <c r="C3298" s="226"/>
      <c r="D3298" s="136">
        <v>43006</v>
      </c>
      <c r="E3298" s="136">
        <v>43033</v>
      </c>
      <c r="F3298" s="136">
        <v>43033</v>
      </c>
      <c r="G3298" s="25">
        <f t="shared" si="172"/>
        <v>27</v>
      </c>
      <c r="H3298" s="373">
        <v>7730.24</v>
      </c>
      <c r="I3298" s="121">
        <f t="shared" si="173"/>
        <v>208716.48</v>
      </c>
      <c r="J3298" s="16"/>
    </row>
    <row r="3299" spans="1:10">
      <c r="A3299" s="23">
        <f t="shared" si="174"/>
        <v>3255</v>
      </c>
      <c r="B3299" s="226"/>
      <c r="C3299" s="226"/>
      <c r="D3299" s="136">
        <v>43006</v>
      </c>
      <c r="E3299" s="136">
        <v>43033</v>
      </c>
      <c r="F3299" s="136">
        <v>43033</v>
      </c>
      <c r="G3299" s="25">
        <f t="shared" si="172"/>
        <v>27</v>
      </c>
      <c r="H3299" s="373">
        <v>7799.26</v>
      </c>
      <c r="I3299" s="121">
        <f t="shared" si="173"/>
        <v>210580.02</v>
      </c>
      <c r="J3299" s="16"/>
    </row>
    <row r="3300" spans="1:10">
      <c r="A3300" s="23">
        <f t="shared" si="174"/>
        <v>3256</v>
      </c>
      <c r="B3300" s="226"/>
      <c r="C3300" s="226"/>
      <c r="D3300" s="136">
        <v>43006</v>
      </c>
      <c r="E3300" s="136">
        <v>43033</v>
      </c>
      <c r="F3300" s="136">
        <v>43033</v>
      </c>
      <c r="G3300" s="25">
        <f t="shared" si="172"/>
        <v>27</v>
      </c>
      <c r="H3300" s="373">
        <v>7720.38</v>
      </c>
      <c r="I3300" s="121">
        <f t="shared" si="173"/>
        <v>208450.26</v>
      </c>
      <c r="J3300" s="16"/>
    </row>
    <row r="3301" spans="1:10">
      <c r="A3301" s="23">
        <f t="shared" si="174"/>
        <v>3257</v>
      </c>
      <c r="B3301" s="226"/>
      <c r="C3301" s="226"/>
      <c r="D3301" s="136">
        <v>43006</v>
      </c>
      <c r="E3301" s="136">
        <v>43033</v>
      </c>
      <c r="F3301" s="136">
        <v>43033</v>
      </c>
      <c r="G3301" s="25">
        <f t="shared" si="172"/>
        <v>27</v>
      </c>
      <c r="H3301" s="373">
        <v>7809.12</v>
      </c>
      <c r="I3301" s="121">
        <f t="shared" si="173"/>
        <v>210846.24</v>
      </c>
      <c r="J3301" s="16"/>
    </row>
    <row r="3302" spans="1:10">
      <c r="A3302" s="23">
        <f t="shared" si="174"/>
        <v>3258</v>
      </c>
      <c r="B3302" s="226"/>
      <c r="C3302" s="226"/>
      <c r="D3302" s="136">
        <v>43006</v>
      </c>
      <c r="E3302" s="136">
        <v>43033</v>
      </c>
      <c r="F3302" s="136">
        <v>43033</v>
      </c>
      <c r="G3302" s="25">
        <f t="shared" si="172"/>
        <v>27</v>
      </c>
      <c r="H3302" s="373">
        <v>7789.4</v>
      </c>
      <c r="I3302" s="121">
        <f t="shared" si="173"/>
        <v>210313.8</v>
      </c>
      <c r="J3302" s="16"/>
    </row>
    <row r="3303" spans="1:10">
      <c r="A3303" s="23">
        <f t="shared" si="174"/>
        <v>3259</v>
      </c>
      <c r="B3303" s="226"/>
      <c r="C3303" s="226"/>
      <c r="D3303" s="136">
        <v>43006</v>
      </c>
      <c r="E3303" s="136">
        <v>43033</v>
      </c>
      <c r="F3303" s="136">
        <v>43033</v>
      </c>
      <c r="G3303" s="25">
        <f t="shared" si="172"/>
        <v>27</v>
      </c>
      <c r="H3303" s="373">
        <v>7740.1</v>
      </c>
      <c r="I3303" s="121">
        <f t="shared" si="173"/>
        <v>208982.7</v>
      </c>
      <c r="J3303" s="16"/>
    </row>
    <row r="3304" spans="1:10">
      <c r="A3304" s="23">
        <f t="shared" si="174"/>
        <v>3260</v>
      </c>
      <c r="B3304" s="226"/>
      <c r="C3304" s="226"/>
      <c r="D3304" s="136">
        <v>43007</v>
      </c>
      <c r="E3304" s="136">
        <v>43033</v>
      </c>
      <c r="F3304" s="136">
        <v>43033</v>
      </c>
      <c r="G3304" s="25">
        <f t="shared" si="172"/>
        <v>26</v>
      </c>
      <c r="H3304" s="373">
        <v>7339.84</v>
      </c>
      <c r="I3304" s="121">
        <f t="shared" si="173"/>
        <v>190835.84</v>
      </c>
      <c r="J3304" s="16"/>
    </row>
    <row r="3305" spans="1:10">
      <c r="A3305" s="23">
        <f t="shared" si="174"/>
        <v>3261</v>
      </c>
      <c r="B3305" s="226"/>
      <c r="C3305" s="226"/>
      <c r="D3305" s="136">
        <v>43008</v>
      </c>
      <c r="E3305" s="136">
        <v>43033</v>
      </c>
      <c r="F3305" s="136">
        <v>43033</v>
      </c>
      <c r="G3305" s="25">
        <f t="shared" si="172"/>
        <v>25</v>
      </c>
      <c r="H3305" s="373">
        <v>7325.62</v>
      </c>
      <c r="I3305" s="121">
        <f t="shared" si="173"/>
        <v>183140.5</v>
      </c>
      <c r="J3305" s="16"/>
    </row>
    <row r="3306" spans="1:10">
      <c r="A3306" s="23">
        <f t="shared" si="174"/>
        <v>3262</v>
      </c>
      <c r="B3306" s="226"/>
      <c r="C3306" s="226"/>
      <c r="D3306" s="136">
        <v>43008</v>
      </c>
      <c r="E3306" s="136">
        <v>43033</v>
      </c>
      <c r="F3306" s="136">
        <v>43033</v>
      </c>
      <c r="G3306" s="25">
        <f t="shared" si="172"/>
        <v>25</v>
      </c>
      <c r="H3306" s="373">
        <v>7312.56</v>
      </c>
      <c r="I3306" s="121">
        <f t="shared" si="173"/>
        <v>182814</v>
      </c>
      <c r="J3306" s="16"/>
    </row>
    <row r="3307" spans="1:10">
      <c r="A3307" s="23">
        <f t="shared" si="174"/>
        <v>3263</v>
      </c>
      <c r="B3307" s="226"/>
      <c r="C3307" s="226"/>
      <c r="D3307" s="136">
        <v>43010</v>
      </c>
      <c r="E3307" s="136">
        <v>43033</v>
      </c>
      <c r="F3307" s="136">
        <v>43033</v>
      </c>
      <c r="G3307" s="25">
        <f t="shared" si="172"/>
        <v>23</v>
      </c>
      <c r="H3307" s="373">
        <v>6436.82</v>
      </c>
      <c r="I3307" s="121">
        <f t="shared" si="173"/>
        <v>148046.85999999999</v>
      </c>
      <c r="J3307" s="16"/>
    </row>
    <row r="3308" spans="1:10">
      <c r="A3308" s="23">
        <f t="shared" si="174"/>
        <v>3264</v>
      </c>
      <c r="B3308" s="226"/>
      <c r="C3308" s="226"/>
      <c r="D3308" s="136">
        <v>43010</v>
      </c>
      <c r="E3308" s="136">
        <v>43033</v>
      </c>
      <c r="F3308" s="136">
        <v>43033</v>
      </c>
      <c r="G3308" s="25">
        <f t="shared" si="172"/>
        <v>23</v>
      </c>
      <c r="H3308" s="373">
        <v>6438.03</v>
      </c>
      <c r="I3308" s="121">
        <f t="shared" si="173"/>
        <v>148074.69</v>
      </c>
      <c r="J3308" s="16"/>
    </row>
    <row r="3309" spans="1:10">
      <c r="A3309" s="23">
        <f t="shared" si="174"/>
        <v>3265</v>
      </c>
      <c r="B3309" s="226"/>
      <c r="C3309" s="226"/>
      <c r="D3309" s="136">
        <v>43010</v>
      </c>
      <c r="E3309" s="136">
        <v>43033</v>
      </c>
      <c r="F3309" s="136">
        <v>43033</v>
      </c>
      <c r="G3309" s="25">
        <f t="shared" si="172"/>
        <v>23</v>
      </c>
      <c r="H3309" s="373">
        <v>6413.51</v>
      </c>
      <c r="I3309" s="121">
        <f t="shared" si="173"/>
        <v>147510.73000000001</v>
      </c>
      <c r="J3309" s="16"/>
    </row>
    <row r="3310" spans="1:10">
      <c r="A3310" s="23">
        <f t="shared" si="174"/>
        <v>3266</v>
      </c>
      <c r="B3310" s="226"/>
      <c r="C3310" s="226"/>
      <c r="D3310" s="136">
        <v>43010</v>
      </c>
      <c r="E3310" s="136">
        <v>43033</v>
      </c>
      <c r="F3310" s="136">
        <v>43033</v>
      </c>
      <c r="G3310" s="25">
        <f t="shared" si="172"/>
        <v>23</v>
      </c>
      <c r="H3310" s="373">
        <v>6441.65</v>
      </c>
      <c r="I3310" s="121">
        <f t="shared" si="173"/>
        <v>148157.95000000001</v>
      </c>
      <c r="J3310" s="16"/>
    </row>
    <row r="3311" spans="1:10">
      <c r="A3311" s="23">
        <f t="shared" si="174"/>
        <v>3267</v>
      </c>
      <c r="B3311" s="226"/>
      <c r="C3311" s="226"/>
      <c r="D3311" s="136">
        <v>43011</v>
      </c>
      <c r="E3311" s="136">
        <v>43033</v>
      </c>
      <c r="F3311" s="136">
        <v>43033</v>
      </c>
      <c r="G3311" s="25">
        <f t="shared" si="172"/>
        <v>22</v>
      </c>
      <c r="H3311" s="373">
        <v>6378.13</v>
      </c>
      <c r="I3311" s="121">
        <f t="shared" si="173"/>
        <v>140318.85999999999</v>
      </c>
      <c r="J3311" s="16"/>
    </row>
    <row r="3312" spans="1:10">
      <c r="A3312" s="23">
        <f t="shared" si="174"/>
        <v>3268</v>
      </c>
      <c r="B3312" s="226"/>
      <c r="C3312" s="226"/>
      <c r="D3312" s="136">
        <v>43011</v>
      </c>
      <c r="E3312" s="136">
        <v>43033</v>
      </c>
      <c r="F3312" s="136">
        <v>43033</v>
      </c>
      <c r="G3312" s="25">
        <f t="shared" si="172"/>
        <v>22</v>
      </c>
      <c r="H3312" s="373">
        <v>6259.94</v>
      </c>
      <c r="I3312" s="121">
        <f t="shared" si="173"/>
        <v>137718.68</v>
      </c>
      <c r="J3312" s="16"/>
    </row>
    <row r="3313" spans="1:10">
      <c r="A3313" s="23">
        <f t="shared" si="174"/>
        <v>3269</v>
      </c>
      <c r="B3313" s="226"/>
      <c r="C3313" s="226"/>
      <c r="D3313" s="136">
        <v>43011</v>
      </c>
      <c r="E3313" s="136">
        <v>43033</v>
      </c>
      <c r="F3313" s="136">
        <v>43033</v>
      </c>
      <c r="G3313" s="25">
        <f t="shared" si="172"/>
        <v>22</v>
      </c>
      <c r="H3313" s="373">
        <v>6417.93</v>
      </c>
      <c r="I3313" s="121">
        <f t="shared" si="173"/>
        <v>141194.46</v>
      </c>
      <c r="J3313" s="16"/>
    </row>
    <row r="3314" spans="1:10">
      <c r="A3314" s="23">
        <f t="shared" si="174"/>
        <v>3270</v>
      </c>
      <c r="B3314" s="226"/>
      <c r="C3314" s="226"/>
      <c r="D3314" s="136">
        <v>43011</v>
      </c>
      <c r="E3314" s="136">
        <v>43033</v>
      </c>
      <c r="F3314" s="136">
        <v>43033</v>
      </c>
      <c r="G3314" s="25">
        <f t="shared" si="172"/>
        <v>22</v>
      </c>
      <c r="H3314" s="373">
        <v>6522.05</v>
      </c>
      <c r="I3314" s="121">
        <f t="shared" si="173"/>
        <v>143485.1</v>
      </c>
      <c r="J3314" s="16"/>
    </row>
    <row r="3315" spans="1:10">
      <c r="A3315" s="23">
        <f t="shared" si="174"/>
        <v>3271</v>
      </c>
      <c r="B3315" s="226"/>
      <c r="C3315" s="226"/>
      <c r="D3315" s="136">
        <v>43011</v>
      </c>
      <c r="E3315" s="136">
        <v>43033</v>
      </c>
      <c r="F3315" s="136">
        <v>43033</v>
      </c>
      <c r="G3315" s="25">
        <f t="shared" si="172"/>
        <v>22</v>
      </c>
      <c r="H3315" s="373">
        <v>6333.91</v>
      </c>
      <c r="I3315" s="121">
        <f t="shared" si="173"/>
        <v>139346.01999999999</v>
      </c>
      <c r="J3315" s="16"/>
    </row>
    <row r="3316" spans="1:10">
      <c r="A3316" s="23">
        <f t="shared" si="174"/>
        <v>3272</v>
      </c>
      <c r="B3316" s="226"/>
      <c r="C3316" s="226"/>
      <c r="D3316" s="136">
        <v>43011</v>
      </c>
      <c r="E3316" s="136">
        <v>43033</v>
      </c>
      <c r="F3316" s="136">
        <v>43033</v>
      </c>
      <c r="G3316" s="25">
        <f t="shared" si="172"/>
        <v>22</v>
      </c>
      <c r="H3316" s="373">
        <v>6377.73</v>
      </c>
      <c r="I3316" s="121">
        <f t="shared" si="173"/>
        <v>140310.06</v>
      </c>
      <c r="J3316" s="16"/>
    </row>
    <row r="3317" spans="1:10">
      <c r="A3317" s="23">
        <f t="shared" si="174"/>
        <v>3273</v>
      </c>
      <c r="B3317" s="226"/>
      <c r="C3317" s="226"/>
      <c r="D3317" s="136">
        <v>43011</v>
      </c>
      <c r="E3317" s="136">
        <v>43033</v>
      </c>
      <c r="F3317" s="136">
        <v>43033</v>
      </c>
      <c r="G3317" s="25">
        <f t="shared" si="172"/>
        <v>22</v>
      </c>
      <c r="H3317" s="373">
        <v>6317.43</v>
      </c>
      <c r="I3317" s="121">
        <f t="shared" si="173"/>
        <v>138983.46</v>
      </c>
      <c r="J3317" s="16"/>
    </row>
    <row r="3318" spans="1:10">
      <c r="A3318" s="23">
        <f t="shared" si="174"/>
        <v>3274</v>
      </c>
      <c r="B3318" s="226"/>
      <c r="C3318" s="226"/>
      <c r="D3318" s="136">
        <v>43011</v>
      </c>
      <c r="E3318" s="136">
        <v>43033</v>
      </c>
      <c r="F3318" s="136">
        <v>43033</v>
      </c>
      <c r="G3318" s="25">
        <f t="shared" si="172"/>
        <v>22</v>
      </c>
      <c r="H3318" s="373">
        <v>6379.34</v>
      </c>
      <c r="I3318" s="121">
        <f t="shared" si="173"/>
        <v>140345.48000000001</v>
      </c>
      <c r="J3318" s="16"/>
    </row>
    <row r="3319" spans="1:10">
      <c r="A3319" s="23">
        <f t="shared" si="174"/>
        <v>3275</v>
      </c>
      <c r="B3319" s="226"/>
      <c r="C3319" s="226"/>
      <c r="D3319" s="136">
        <v>43011</v>
      </c>
      <c r="E3319" s="136">
        <v>43033</v>
      </c>
      <c r="F3319" s="136">
        <v>43033</v>
      </c>
      <c r="G3319" s="25">
        <f t="shared" si="172"/>
        <v>22</v>
      </c>
      <c r="H3319" s="373">
        <v>6496.32</v>
      </c>
      <c r="I3319" s="121">
        <f t="shared" si="173"/>
        <v>142919.04000000001</v>
      </c>
      <c r="J3319" s="16"/>
    </row>
    <row r="3320" spans="1:10">
      <c r="A3320" s="23">
        <f t="shared" si="174"/>
        <v>3276</v>
      </c>
      <c r="B3320" s="226"/>
      <c r="C3320" s="226"/>
      <c r="D3320" s="136">
        <v>43012</v>
      </c>
      <c r="E3320" s="136">
        <v>43033</v>
      </c>
      <c r="F3320" s="136">
        <v>43033</v>
      </c>
      <c r="G3320" s="25">
        <f t="shared" si="172"/>
        <v>21</v>
      </c>
      <c r="H3320" s="373">
        <v>6564.66</v>
      </c>
      <c r="I3320" s="121">
        <f t="shared" si="173"/>
        <v>137857.85999999999</v>
      </c>
      <c r="J3320" s="16"/>
    </row>
    <row r="3321" spans="1:10">
      <c r="A3321" s="23">
        <f t="shared" si="174"/>
        <v>3277</v>
      </c>
      <c r="B3321" s="226"/>
      <c r="C3321" s="226"/>
      <c r="D3321" s="136">
        <v>43012</v>
      </c>
      <c r="E3321" s="136">
        <v>43033</v>
      </c>
      <c r="F3321" s="136">
        <v>43033</v>
      </c>
      <c r="G3321" s="25">
        <f t="shared" si="172"/>
        <v>21</v>
      </c>
      <c r="H3321" s="373">
        <v>6546.17</v>
      </c>
      <c r="I3321" s="121">
        <f t="shared" si="173"/>
        <v>137469.57</v>
      </c>
      <c r="J3321" s="16"/>
    </row>
    <row r="3322" spans="1:10">
      <c r="A3322" s="23">
        <f t="shared" si="174"/>
        <v>3278</v>
      </c>
      <c r="B3322" s="226"/>
      <c r="C3322" s="226"/>
      <c r="D3322" s="136">
        <v>43012</v>
      </c>
      <c r="E3322" s="136">
        <v>43033</v>
      </c>
      <c r="F3322" s="136">
        <v>43033</v>
      </c>
      <c r="G3322" s="25">
        <f t="shared" si="172"/>
        <v>21</v>
      </c>
      <c r="H3322" s="373">
        <v>6432.8</v>
      </c>
      <c r="I3322" s="121">
        <f t="shared" si="173"/>
        <v>135088.79999999999</v>
      </c>
      <c r="J3322" s="16"/>
    </row>
    <row r="3323" spans="1:10">
      <c r="A3323" s="23">
        <f>A3322+1</f>
        <v>3279</v>
      </c>
      <c r="B3323" s="226"/>
      <c r="C3323" s="226"/>
      <c r="D3323" s="136">
        <v>43013</v>
      </c>
      <c r="E3323" s="136">
        <v>43033</v>
      </c>
      <c r="F3323" s="136">
        <v>43033</v>
      </c>
      <c r="G3323" s="25">
        <f t="shared" ref="G3323:G3374" si="175">F3323-D3323</f>
        <v>20</v>
      </c>
      <c r="H3323" s="373">
        <v>5283.74</v>
      </c>
      <c r="I3323" s="121">
        <f t="shared" ref="I3323:I3374" si="176">ROUND(G3323*H3323,2)</f>
        <v>105674.8</v>
      </c>
      <c r="J3323" s="16"/>
    </row>
    <row r="3324" spans="1:10">
      <c r="A3324" s="23">
        <f t="shared" ref="A3324:A3375" si="177">A3323+1</f>
        <v>3280</v>
      </c>
      <c r="B3324" s="226"/>
      <c r="C3324" s="226"/>
      <c r="D3324" s="136">
        <v>43013</v>
      </c>
      <c r="E3324" s="136">
        <v>43033</v>
      </c>
      <c r="F3324" s="136">
        <v>43033</v>
      </c>
      <c r="G3324" s="25">
        <f t="shared" si="175"/>
        <v>20</v>
      </c>
      <c r="H3324" s="373">
        <v>5217.9400000000005</v>
      </c>
      <c r="I3324" s="121">
        <f t="shared" si="176"/>
        <v>104358.8</v>
      </c>
      <c r="J3324" s="16"/>
    </row>
    <row r="3325" spans="1:10">
      <c r="A3325" s="23">
        <f t="shared" si="177"/>
        <v>3281</v>
      </c>
      <c r="B3325" s="226" t="s">
        <v>285</v>
      </c>
      <c r="C3325" s="226" t="s">
        <v>492</v>
      </c>
      <c r="D3325" s="136">
        <v>42999</v>
      </c>
      <c r="E3325" s="136">
        <v>43066</v>
      </c>
      <c r="F3325" s="136">
        <v>43066</v>
      </c>
      <c r="G3325" s="25">
        <f t="shared" si="175"/>
        <v>67</v>
      </c>
      <c r="H3325" s="373">
        <v>505.37</v>
      </c>
      <c r="I3325" s="121">
        <f t="shared" si="176"/>
        <v>33859.79</v>
      </c>
      <c r="J3325" s="16"/>
    </row>
    <row r="3326" spans="1:10">
      <c r="A3326" s="23">
        <f t="shared" si="177"/>
        <v>3282</v>
      </c>
      <c r="B3326" s="226"/>
      <c r="C3326" s="226"/>
      <c r="D3326" s="136">
        <v>42999</v>
      </c>
      <c r="E3326" s="136">
        <v>43066</v>
      </c>
      <c r="F3326" s="136">
        <v>43066</v>
      </c>
      <c r="G3326" s="25">
        <f t="shared" si="175"/>
        <v>67</v>
      </c>
      <c r="H3326" s="373">
        <v>505</v>
      </c>
      <c r="I3326" s="121">
        <f t="shared" si="176"/>
        <v>33835</v>
      </c>
      <c r="J3326" s="16"/>
    </row>
    <row r="3327" spans="1:10">
      <c r="A3327" s="23">
        <f t="shared" si="177"/>
        <v>3283</v>
      </c>
      <c r="B3327" s="226"/>
      <c r="C3327" s="226"/>
      <c r="D3327" s="136">
        <v>43005</v>
      </c>
      <c r="E3327" s="136">
        <v>43066</v>
      </c>
      <c r="F3327" s="136">
        <v>43066</v>
      </c>
      <c r="G3327" s="25">
        <f t="shared" si="175"/>
        <v>61</v>
      </c>
      <c r="H3327" s="373">
        <v>6095.82</v>
      </c>
      <c r="I3327" s="121">
        <f t="shared" si="176"/>
        <v>371845.02</v>
      </c>
      <c r="J3327" s="16"/>
    </row>
    <row r="3328" spans="1:10">
      <c r="A3328" s="23">
        <f t="shared" si="177"/>
        <v>3284</v>
      </c>
      <c r="B3328" s="226"/>
      <c r="C3328" s="226"/>
      <c r="D3328" s="136">
        <v>43005</v>
      </c>
      <c r="E3328" s="136">
        <v>43066</v>
      </c>
      <c r="F3328" s="136">
        <v>43066</v>
      </c>
      <c r="G3328" s="25">
        <f t="shared" si="175"/>
        <v>61</v>
      </c>
      <c r="H3328" s="373">
        <v>6097.4</v>
      </c>
      <c r="I3328" s="121">
        <f t="shared" si="176"/>
        <v>371941.4</v>
      </c>
      <c r="J3328" s="16"/>
    </row>
    <row r="3329" spans="1:10">
      <c r="A3329" s="23">
        <f t="shared" si="177"/>
        <v>3285</v>
      </c>
      <c r="B3329" s="226"/>
      <c r="C3329" s="226"/>
      <c r="D3329" s="136">
        <v>43006</v>
      </c>
      <c r="E3329" s="136">
        <v>43066</v>
      </c>
      <c r="F3329" s="136">
        <v>43066</v>
      </c>
      <c r="G3329" s="25">
        <f t="shared" si="175"/>
        <v>60</v>
      </c>
      <c r="H3329" s="373">
        <v>5949.18</v>
      </c>
      <c r="I3329" s="121">
        <f t="shared" si="176"/>
        <v>356950.8</v>
      </c>
      <c r="J3329" s="16"/>
    </row>
    <row r="3330" spans="1:10">
      <c r="A3330" s="23">
        <f t="shared" si="177"/>
        <v>3286</v>
      </c>
      <c r="B3330" s="226"/>
      <c r="C3330" s="226"/>
      <c r="D3330" s="136">
        <v>43006</v>
      </c>
      <c r="E3330" s="136">
        <v>43066</v>
      </c>
      <c r="F3330" s="136">
        <v>43066</v>
      </c>
      <c r="G3330" s="25">
        <f t="shared" si="175"/>
        <v>60</v>
      </c>
      <c r="H3330" s="373">
        <v>5733.98</v>
      </c>
      <c r="I3330" s="121">
        <f t="shared" si="176"/>
        <v>344038.8</v>
      </c>
      <c r="J3330" s="16"/>
    </row>
    <row r="3331" spans="1:10">
      <c r="A3331" s="23">
        <f t="shared" si="177"/>
        <v>3287</v>
      </c>
      <c r="B3331" s="226"/>
      <c r="C3331" s="226"/>
      <c r="D3331" s="136">
        <v>43006</v>
      </c>
      <c r="E3331" s="136">
        <v>43066</v>
      </c>
      <c r="F3331" s="136">
        <v>43066</v>
      </c>
      <c r="G3331" s="25">
        <f t="shared" si="175"/>
        <v>60</v>
      </c>
      <c r="H3331" s="373">
        <v>5874.66</v>
      </c>
      <c r="I3331" s="121">
        <f t="shared" si="176"/>
        <v>352479.6</v>
      </c>
      <c r="J3331" s="16"/>
    </row>
    <row r="3332" spans="1:10">
      <c r="A3332" s="23">
        <f t="shared" si="177"/>
        <v>3288</v>
      </c>
      <c r="B3332" s="226"/>
      <c r="C3332" s="226"/>
      <c r="D3332" s="136">
        <v>43006</v>
      </c>
      <c r="E3332" s="136">
        <v>43066</v>
      </c>
      <c r="F3332" s="136">
        <v>43066</v>
      </c>
      <c r="G3332" s="25">
        <f t="shared" si="175"/>
        <v>60</v>
      </c>
      <c r="H3332" s="373">
        <v>5762.59</v>
      </c>
      <c r="I3332" s="121">
        <f t="shared" si="176"/>
        <v>345755.4</v>
      </c>
      <c r="J3332" s="16"/>
    </row>
    <row r="3333" spans="1:10">
      <c r="A3333" s="23">
        <f t="shared" si="177"/>
        <v>3289</v>
      </c>
      <c r="B3333" s="226"/>
      <c r="C3333" s="226"/>
      <c r="D3333" s="136">
        <v>43006</v>
      </c>
      <c r="E3333" s="136">
        <v>43066</v>
      </c>
      <c r="F3333" s="136">
        <v>43066</v>
      </c>
      <c r="G3333" s="25">
        <f t="shared" si="175"/>
        <v>60</v>
      </c>
      <c r="H3333" s="373">
        <v>6019.56</v>
      </c>
      <c r="I3333" s="121">
        <f t="shared" si="176"/>
        <v>361173.6</v>
      </c>
      <c r="J3333" s="16"/>
    </row>
    <row r="3334" spans="1:10">
      <c r="A3334" s="23">
        <f t="shared" si="177"/>
        <v>3290</v>
      </c>
      <c r="B3334" s="226"/>
      <c r="C3334" s="226"/>
      <c r="D3334" s="136">
        <v>43006</v>
      </c>
      <c r="E3334" s="136">
        <v>43066</v>
      </c>
      <c r="F3334" s="136">
        <v>43066</v>
      </c>
      <c r="G3334" s="25">
        <f t="shared" si="175"/>
        <v>60</v>
      </c>
      <c r="H3334" s="373">
        <v>6085.8</v>
      </c>
      <c r="I3334" s="121">
        <f t="shared" si="176"/>
        <v>365148</v>
      </c>
      <c r="J3334" s="16"/>
    </row>
    <row r="3335" spans="1:10">
      <c r="A3335" s="23">
        <f t="shared" si="177"/>
        <v>3291</v>
      </c>
      <c r="B3335" s="226"/>
      <c r="C3335" s="226"/>
      <c r="D3335" s="136">
        <v>43006</v>
      </c>
      <c r="E3335" s="136">
        <v>43066</v>
      </c>
      <c r="F3335" s="136">
        <v>43066</v>
      </c>
      <c r="G3335" s="25">
        <f t="shared" si="175"/>
        <v>60</v>
      </c>
      <c r="H3335" s="373">
        <v>5874.66</v>
      </c>
      <c r="I3335" s="121">
        <f t="shared" si="176"/>
        <v>352479.6</v>
      </c>
      <c r="J3335" s="16"/>
    </row>
    <row r="3336" spans="1:10">
      <c r="A3336" s="23">
        <f t="shared" si="177"/>
        <v>3292</v>
      </c>
      <c r="B3336" s="226"/>
      <c r="C3336" s="226"/>
      <c r="D3336" s="136">
        <v>43006</v>
      </c>
      <c r="E3336" s="136">
        <v>43066</v>
      </c>
      <c r="F3336" s="136">
        <v>43066</v>
      </c>
      <c r="G3336" s="25">
        <f t="shared" si="175"/>
        <v>60</v>
      </c>
      <c r="H3336" s="373">
        <v>5949.18</v>
      </c>
      <c r="I3336" s="121">
        <f t="shared" si="176"/>
        <v>356950.8</v>
      </c>
      <c r="J3336" s="16"/>
    </row>
    <row r="3337" spans="1:10">
      <c r="A3337" s="23">
        <f t="shared" si="177"/>
        <v>3293</v>
      </c>
      <c r="B3337" s="226"/>
      <c r="C3337" s="226"/>
      <c r="D3337" s="136">
        <v>43006</v>
      </c>
      <c r="E3337" s="136">
        <v>43066</v>
      </c>
      <c r="F3337" s="136">
        <v>43066</v>
      </c>
      <c r="G3337" s="25">
        <f t="shared" si="175"/>
        <v>60</v>
      </c>
      <c r="H3337" s="373">
        <v>6019.56</v>
      </c>
      <c r="I3337" s="121">
        <f t="shared" si="176"/>
        <v>361173.6</v>
      </c>
      <c r="J3337" s="16"/>
    </row>
    <row r="3338" spans="1:10">
      <c r="A3338" s="23">
        <f t="shared" si="177"/>
        <v>3294</v>
      </c>
      <c r="B3338" s="226"/>
      <c r="C3338" s="226"/>
      <c r="D3338" s="136">
        <v>43006</v>
      </c>
      <c r="E3338" s="136">
        <v>43066</v>
      </c>
      <c r="F3338" s="136">
        <v>43066</v>
      </c>
      <c r="G3338" s="25">
        <f t="shared" si="175"/>
        <v>60</v>
      </c>
      <c r="H3338" s="373">
        <v>6094.08</v>
      </c>
      <c r="I3338" s="121">
        <f t="shared" si="176"/>
        <v>365644.79999999999</v>
      </c>
      <c r="J3338" s="16"/>
    </row>
    <row r="3339" spans="1:10">
      <c r="A3339" s="23">
        <f t="shared" si="177"/>
        <v>3295</v>
      </c>
      <c r="B3339" s="226"/>
      <c r="C3339" s="226"/>
      <c r="D3339" s="136">
        <v>43006</v>
      </c>
      <c r="E3339" s="136">
        <v>43066</v>
      </c>
      <c r="F3339" s="136">
        <v>43066</v>
      </c>
      <c r="G3339" s="25">
        <f t="shared" si="175"/>
        <v>60</v>
      </c>
      <c r="H3339" s="373">
        <v>5916.06</v>
      </c>
      <c r="I3339" s="121">
        <f t="shared" si="176"/>
        <v>354963.6</v>
      </c>
      <c r="J3339" s="16"/>
    </row>
    <row r="3340" spans="1:10">
      <c r="A3340" s="23">
        <f t="shared" si="177"/>
        <v>3296</v>
      </c>
      <c r="B3340" s="226"/>
      <c r="C3340" s="226"/>
      <c r="D3340" s="136">
        <v>43006</v>
      </c>
      <c r="E3340" s="136">
        <v>43066</v>
      </c>
      <c r="F3340" s="136">
        <v>43066</v>
      </c>
      <c r="G3340" s="25">
        <f t="shared" si="175"/>
        <v>60</v>
      </c>
      <c r="H3340" s="373">
        <v>7868.28</v>
      </c>
      <c r="I3340" s="121">
        <f t="shared" si="176"/>
        <v>472096.8</v>
      </c>
      <c r="J3340" s="16"/>
    </row>
    <row r="3341" spans="1:10">
      <c r="A3341" s="23">
        <f t="shared" si="177"/>
        <v>3297</v>
      </c>
      <c r="B3341" s="226"/>
      <c r="C3341" s="226"/>
      <c r="D3341" s="136">
        <v>43006</v>
      </c>
      <c r="E3341" s="136">
        <v>43066</v>
      </c>
      <c r="F3341" s="136">
        <v>43066</v>
      </c>
      <c r="G3341" s="25">
        <f t="shared" si="175"/>
        <v>60</v>
      </c>
      <c r="H3341" s="373">
        <v>7838.7</v>
      </c>
      <c r="I3341" s="121">
        <f t="shared" si="176"/>
        <v>470322</v>
      </c>
      <c r="J3341" s="16"/>
    </row>
    <row r="3342" spans="1:10">
      <c r="A3342" s="23">
        <f t="shared" si="177"/>
        <v>3298</v>
      </c>
      <c r="B3342" s="226"/>
      <c r="C3342" s="226"/>
      <c r="D3342" s="136">
        <v>43007</v>
      </c>
      <c r="E3342" s="136">
        <v>43066</v>
      </c>
      <c r="F3342" s="136">
        <v>43066</v>
      </c>
      <c r="G3342" s="25">
        <f t="shared" si="175"/>
        <v>59</v>
      </c>
      <c r="H3342" s="373">
        <v>7848.56</v>
      </c>
      <c r="I3342" s="121">
        <f t="shared" si="176"/>
        <v>463065.04</v>
      </c>
      <c r="J3342" s="16"/>
    </row>
    <row r="3343" spans="1:10">
      <c r="A3343" s="23">
        <f t="shared" si="177"/>
        <v>3299</v>
      </c>
      <c r="B3343" s="226"/>
      <c r="C3343" s="226"/>
      <c r="D3343" s="136">
        <v>43007</v>
      </c>
      <c r="E3343" s="136">
        <v>43066</v>
      </c>
      <c r="F3343" s="136">
        <v>43066</v>
      </c>
      <c r="G3343" s="25">
        <f t="shared" si="175"/>
        <v>59</v>
      </c>
      <c r="H3343" s="373">
        <v>7897.86</v>
      </c>
      <c r="I3343" s="121">
        <f t="shared" si="176"/>
        <v>465973.74</v>
      </c>
      <c r="J3343" s="16"/>
    </row>
    <row r="3344" spans="1:10">
      <c r="A3344" s="23">
        <f t="shared" si="177"/>
        <v>3300</v>
      </c>
      <c r="B3344" s="226"/>
      <c r="C3344" s="226"/>
      <c r="D3344" s="136">
        <v>43007</v>
      </c>
      <c r="E3344" s="136">
        <v>43066</v>
      </c>
      <c r="F3344" s="136">
        <v>43066</v>
      </c>
      <c r="G3344" s="25">
        <f t="shared" si="175"/>
        <v>59</v>
      </c>
      <c r="H3344" s="373">
        <v>7789.4</v>
      </c>
      <c r="I3344" s="121">
        <f t="shared" si="176"/>
        <v>459574.6</v>
      </c>
      <c r="J3344" s="16"/>
    </row>
    <row r="3345" spans="1:10">
      <c r="A3345" s="23">
        <f t="shared" si="177"/>
        <v>3301</v>
      </c>
      <c r="B3345" s="226"/>
      <c r="C3345" s="226"/>
      <c r="D3345" s="136">
        <v>43007</v>
      </c>
      <c r="E3345" s="136">
        <v>43066</v>
      </c>
      <c r="F3345" s="136">
        <v>43066</v>
      </c>
      <c r="G3345" s="25">
        <f t="shared" si="175"/>
        <v>59</v>
      </c>
      <c r="H3345" s="373">
        <v>7789.4</v>
      </c>
      <c r="I3345" s="121">
        <f t="shared" si="176"/>
        <v>459574.6</v>
      </c>
      <c r="J3345" s="16"/>
    </row>
    <row r="3346" spans="1:10">
      <c r="A3346" s="23">
        <f t="shared" si="177"/>
        <v>3302</v>
      </c>
      <c r="B3346" s="226"/>
      <c r="C3346" s="226"/>
      <c r="D3346" s="136">
        <v>43007</v>
      </c>
      <c r="E3346" s="136">
        <v>43066</v>
      </c>
      <c r="F3346" s="136">
        <v>43066</v>
      </c>
      <c r="G3346" s="25">
        <f t="shared" si="175"/>
        <v>59</v>
      </c>
      <c r="H3346" s="373">
        <v>7779.54</v>
      </c>
      <c r="I3346" s="121">
        <f t="shared" si="176"/>
        <v>458992.86</v>
      </c>
      <c r="J3346" s="16"/>
    </row>
    <row r="3347" spans="1:10">
      <c r="A3347" s="23">
        <f t="shared" si="177"/>
        <v>3303</v>
      </c>
      <c r="B3347" s="226"/>
      <c r="C3347" s="226"/>
      <c r="D3347" s="136">
        <v>43007</v>
      </c>
      <c r="E3347" s="136">
        <v>43066</v>
      </c>
      <c r="F3347" s="136">
        <v>43066</v>
      </c>
      <c r="G3347" s="25">
        <f t="shared" si="175"/>
        <v>59</v>
      </c>
      <c r="H3347" s="373">
        <v>7996.46</v>
      </c>
      <c r="I3347" s="121">
        <f t="shared" si="176"/>
        <v>471791.14</v>
      </c>
      <c r="J3347" s="16"/>
    </row>
    <row r="3348" spans="1:10">
      <c r="A3348" s="23">
        <f t="shared" si="177"/>
        <v>3304</v>
      </c>
      <c r="B3348" s="226"/>
      <c r="C3348" s="226"/>
      <c r="D3348" s="136">
        <v>43010</v>
      </c>
      <c r="E3348" s="136">
        <v>43066</v>
      </c>
      <c r="F3348" s="136">
        <v>43066</v>
      </c>
      <c r="G3348" s="25">
        <f t="shared" si="175"/>
        <v>56</v>
      </c>
      <c r="H3348" s="373">
        <v>5262.68</v>
      </c>
      <c r="I3348" s="121">
        <f t="shared" si="176"/>
        <v>294710.08</v>
      </c>
      <c r="J3348" s="16"/>
    </row>
    <row r="3349" spans="1:10">
      <c r="A3349" s="23">
        <f t="shared" si="177"/>
        <v>3305</v>
      </c>
      <c r="B3349" s="226"/>
      <c r="C3349" s="226"/>
      <c r="D3349" s="136">
        <v>43011</v>
      </c>
      <c r="E3349" s="136">
        <v>43066</v>
      </c>
      <c r="F3349" s="136">
        <v>43066</v>
      </c>
      <c r="G3349" s="25">
        <f t="shared" si="175"/>
        <v>55</v>
      </c>
      <c r="H3349" s="373">
        <v>6048.12</v>
      </c>
      <c r="I3349" s="121">
        <f t="shared" si="176"/>
        <v>332646.59999999998</v>
      </c>
      <c r="J3349" s="16"/>
    </row>
    <row r="3350" spans="1:10">
      <c r="A3350" s="23">
        <f t="shared" si="177"/>
        <v>3306</v>
      </c>
      <c r="B3350" s="226"/>
      <c r="C3350" s="226"/>
      <c r="D3350" s="136">
        <v>43011</v>
      </c>
      <c r="E3350" s="136">
        <v>43066</v>
      </c>
      <c r="F3350" s="136">
        <v>43066</v>
      </c>
      <c r="G3350" s="25">
        <f t="shared" si="175"/>
        <v>55</v>
      </c>
      <c r="H3350" s="373">
        <v>6035.25</v>
      </c>
      <c r="I3350" s="121">
        <f t="shared" si="176"/>
        <v>331938.75</v>
      </c>
      <c r="J3350" s="16"/>
    </row>
    <row r="3351" spans="1:10">
      <c r="A3351" s="23">
        <f t="shared" si="177"/>
        <v>3307</v>
      </c>
      <c r="B3351" s="226"/>
      <c r="C3351" s="226"/>
      <c r="D3351" s="136">
        <v>43011</v>
      </c>
      <c r="E3351" s="136">
        <v>43066</v>
      </c>
      <c r="F3351" s="136">
        <v>43066</v>
      </c>
      <c r="G3351" s="25">
        <f t="shared" si="175"/>
        <v>55</v>
      </c>
      <c r="H3351" s="373">
        <v>6047.34</v>
      </c>
      <c r="I3351" s="121">
        <f t="shared" si="176"/>
        <v>332603.7</v>
      </c>
      <c r="J3351" s="16"/>
    </row>
    <row r="3352" spans="1:10">
      <c r="A3352" s="23">
        <f t="shared" si="177"/>
        <v>3308</v>
      </c>
      <c r="B3352" s="226"/>
      <c r="C3352" s="226"/>
      <c r="D3352" s="136">
        <v>43011</v>
      </c>
      <c r="E3352" s="136">
        <v>43066</v>
      </c>
      <c r="F3352" s="136">
        <v>43066</v>
      </c>
      <c r="G3352" s="25">
        <f t="shared" si="175"/>
        <v>55</v>
      </c>
      <c r="H3352" s="373">
        <v>6053.97</v>
      </c>
      <c r="I3352" s="121">
        <f t="shared" si="176"/>
        <v>332968.34999999998</v>
      </c>
      <c r="J3352" s="16"/>
    </row>
    <row r="3353" spans="1:10">
      <c r="A3353" s="23">
        <f t="shared" si="177"/>
        <v>3309</v>
      </c>
      <c r="B3353" s="226"/>
      <c r="C3353" s="226"/>
      <c r="D3353" s="136">
        <v>43011</v>
      </c>
      <c r="E3353" s="136">
        <v>43066</v>
      </c>
      <c r="F3353" s="136">
        <v>43066</v>
      </c>
      <c r="G3353" s="25">
        <f t="shared" si="175"/>
        <v>55</v>
      </c>
      <c r="H3353" s="373">
        <v>5226.17</v>
      </c>
      <c r="I3353" s="121">
        <f t="shared" si="176"/>
        <v>287439.34999999998</v>
      </c>
      <c r="J3353" s="16"/>
    </row>
    <row r="3354" spans="1:10">
      <c r="A3354" s="23">
        <f t="shared" si="177"/>
        <v>3310</v>
      </c>
      <c r="B3354" s="226"/>
      <c r="C3354" s="226"/>
      <c r="D3354" s="136">
        <v>43011</v>
      </c>
      <c r="E3354" s="136">
        <v>43066</v>
      </c>
      <c r="F3354" s="136">
        <v>43066</v>
      </c>
      <c r="G3354" s="25">
        <f t="shared" si="175"/>
        <v>55</v>
      </c>
      <c r="H3354" s="373">
        <v>6367.68</v>
      </c>
      <c r="I3354" s="121">
        <f t="shared" si="176"/>
        <v>350222.4</v>
      </c>
      <c r="J3354" s="16"/>
    </row>
    <row r="3355" spans="1:10">
      <c r="A3355" s="23">
        <f t="shared" si="177"/>
        <v>3311</v>
      </c>
      <c r="B3355" s="226"/>
      <c r="C3355" s="226"/>
      <c r="D3355" s="136">
        <v>43011</v>
      </c>
      <c r="E3355" s="136">
        <v>43066</v>
      </c>
      <c r="F3355" s="136">
        <v>43066</v>
      </c>
      <c r="G3355" s="25">
        <f t="shared" si="175"/>
        <v>55</v>
      </c>
      <c r="H3355" s="373">
        <v>6339.94</v>
      </c>
      <c r="I3355" s="121">
        <f t="shared" si="176"/>
        <v>348696.7</v>
      </c>
      <c r="J3355" s="16"/>
    </row>
    <row r="3356" spans="1:10">
      <c r="A3356" s="23">
        <f t="shared" si="177"/>
        <v>3312</v>
      </c>
      <c r="B3356" s="226"/>
      <c r="C3356" s="226"/>
      <c r="D3356" s="136">
        <v>43011</v>
      </c>
      <c r="E3356" s="136">
        <v>43066</v>
      </c>
      <c r="F3356" s="136">
        <v>43066</v>
      </c>
      <c r="G3356" s="25">
        <f t="shared" si="175"/>
        <v>55</v>
      </c>
      <c r="H3356" s="373">
        <v>6386.57</v>
      </c>
      <c r="I3356" s="121">
        <f t="shared" si="176"/>
        <v>351261.35</v>
      </c>
      <c r="J3356" s="16"/>
    </row>
    <row r="3357" spans="1:10">
      <c r="A3357" s="23">
        <f t="shared" si="177"/>
        <v>3313</v>
      </c>
      <c r="B3357" s="226"/>
      <c r="C3357" s="226"/>
      <c r="D3357" s="136">
        <v>43011</v>
      </c>
      <c r="E3357" s="136">
        <v>43066</v>
      </c>
      <c r="F3357" s="136">
        <v>43066</v>
      </c>
      <c r="G3357" s="25">
        <f t="shared" si="175"/>
        <v>55</v>
      </c>
      <c r="H3357" s="373">
        <v>6329.49</v>
      </c>
      <c r="I3357" s="121">
        <f t="shared" si="176"/>
        <v>348121.95</v>
      </c>
      <c r="J3357" s="16"/>
    </row>
    <row r="3358" spans="1:10">
      <c r="A3358" s="23">
        <f t="shared" si="177"/>
        <v>3314</v>
      </c>
      <c r="B3358" s="226"/>
      <c r="C3358" s="226"/>
      <c r="D3358" s="136">
        <v>43011</v>
      </c>
      <c r="E3358" s="136">
        <v>43066</v>
      </c>
      <c r="F3358" s="136">
        <v>43066</v>
      </c>
      <c r="G3358" s="25">
        <f t="shared" si="175"/>
        <v>55</v>
      </c>
      <c r="H3358" s="373">
        <v>6471.4</v>
      </c>
      <c r="I3358" s="121">
        <f t="shared" si="176"/>
        <v>355927</v>
      </c>
      <c r="J3358" s="16"/>
    </row>
    <row r="3359" spans="1:10">
      <c r="A3359" s="23">
        <f t="shared" si="177"/>
        <v>3315</v>
      </c>
      <c r="B3359" s="226"/>
      <c r="C3359" s="226"/>
      <c r="D3359" s="136">
        <v>43012</v>
      </c>
      <c r="E3359" s="136">
        <v>43066</v>
      </c>
      <c r="F3359" s="136">
        <v>43066</v>
      </c>
      <c r="G3359" s="25">
        <f t="shared" si="175"/>
        <v>54</v>
      </c>
      <c r="H3359" s="373">
        <v>5469.95</v>
      </c>
      <c r="I3359" s="121">
        <f t="shared" si="176"/>
        <v>295377.3</v>
      </c>
      <c r="J3359" s="16"/>
    </row>
    <row r="3360" spans="1:10">
      <c r="A3360" s="23">
        <f t="shared" si="177"/>
        <v>3316</v>
      </c>
      <c r="B3360" s="226"/>
      <c r="C3360" s="226"/>
      <c r="D3360" s="136">
        <v>43012</v>
      </c>
      <c r="E3360" s="136">
        <v>43066</v>
      </c>
      <c r="F3360" s="136">
        <v>43066</v>
      </c>
      <c r="G3360" s="25">
        <f t="shared" si="175"/>
        <v>54</v>
      </c>
      <c r="H3360" s="373">
        <v>7693</v>
      </c>
      <c r="I3360" s="121">
        <f t="shared" si="176"/>
        <v>415422</v>
      </c>
      <c r="J3360" s="16"/>
    </row>
    <row r="3361" spans="1:10">
      <c r="A3361" s="23">
        <f t="shared" si="177"/>
        <v>3317</v>
      </c>
      <c r="B3361" s="226"/>
      <c r="C3361" s="226"/>
      <c r="D3361" s="136">
        <v>43012</v>
      </c>
      <c r="E3361" s="136">
        <v>43066</v>
      </c>
      <c r="F3361" s="136">
        <v>43066</v>
      </c>
      <c r="G3361" s="25">
        <f t="shared" si="175"/>
        <v>54</v>
      </c>
      <c r="H3361" s="373">
        <v>7879.2</v>
      </c>
      <c r="I3361" s="121">
        <f t="shared" si="176"/>
        <v>425476.8</v>
      </c>
      <c r="J3361" s="16"/>
    </row>
    <row r="3362" spans="1:10">
      <c r="A3362" s="23">
        <f t="shared" si="177"/>
        <v>3318</v>
      </c>
      <c r="B3362" s="226"/>
      <c r="C3362" s="226"/>
      <c r="D3362" s="136">
        <v>43012</v>
      </c>
      <c r="E3362" s="136">
        <v>43066</v>
      </c>
      <c r="F3362" s="136">
        <v>43066</v>
      </c>
      <c r="G3362" s="25">
        <f t="shared" si="175"/>
        <v>54</v>
      </c>
      <c r="H3362" s="373">
        <v>7849.8</v>
      </c>
      <c r="I3362" s="121">
        <f t="shared" si="176"/>
        <v>423889.2</v>
      </c>
      <c r="J3362" s="16"/>
    </row>
    <row r="3363" spans="1:10">
      <c r="A3363" s="23">
        <f t="shared" si="177"/>
        <v>3319</v>
      </c>
      <c r="B3363" s="226"/>
      <c r="C3363" s="226"/>
      <c r="D3363" s="136">
        <v>43012</v>
      </c>
      <c r="E3363" s="136">
        <v>43066</v>
      </c>
      <c r="F3363" s="136">
        <v>43066</v>
      </c>
      <c r="G3363" s="25">
        <f t="shared" si="175"/>
        <v>54</v>
      </c>
      <c r="H3363" s="373">
        <v>7898.8</v>
      </c>
      <c r="I3363" s="121">
        <f t="shared" si="176"/>
        <v>426535.2</v>
      </c>
      <c r="J3363" s="16"/>
    </row>
    <row r="3364" spans="1:10">
      <c r="A3364" s="23">
        <f t="shared" si="177"/>
        <v>3320</v>
      </c>
      <c r="B3364" s="226"/>
      <c r="C3364" s="226"/>
      <c r="D3364" s="136">
        <v>43012</v>
      </c>
      <c r="E3364" s="136">
        <v>43066</v>
      </c>
      <c r="F3364" s="136">
        <v>43066</v>
      </c>
      <c r="G3364" s="25">
        <f t="shared" si="175"/>
        <v>54</v>
      </c>
      <c r="H3364" s="373">
        <v>7614.6</v>
      </c>
      <c r="I3364" s="121">
        <f t="shared" si="176"/>
        <v>411188.4</v>
      </c>
      <c r="J3364" s="16"/>
    </row>
    <row r="3365" spans="1:10">
      <c r="A3365" s="23">
        <f t="shared" si="177"/>
        <v>3321</v>
      </c>
      <c r="B3365" s="226"/>
      <c r="C3365" s="226"/>
      <c r="D3365" s="136">
        <v>43012</v>
      </c>
      <c r="E3365" s="136">
        <v>43066</v>
      </c>
      <c r="F3365" s="136">
        <v>43066</v>
      </c>
      <c r="G3365" s="25">
        <f t="shared" si="175"/>
        <v>54</v>
      </c>
      <c r="H3365" s="373">
        <v>7849.8</v>
      </c>
      <c r="I3365" s="121">
        <f t="shared" si="176"/>
        <v>423889.2</v>
      </c>
      <c r="J3365" s="16"/>
    </row>
    <row r="3366" spans="1:10">
      <c r="A3366" s="23">
        <f t="shared" si="177"/>
        <v>3322</v>
      </c>
      <c r="B3366" s="226"/>
      <c r="C3366" s="226"/>
      <c r="D3366" s="136">
        <v>43012</v>
      </c>
      <c r="E3366" s="136">
        <v>43066</v>
      </c>
      <c r="F3366" s="136">
        <v>43066</v>
      </c>
      <c r="G3366" s="25">
        <f t="shared" si="175"/>
        <v>54</v>
      </c>
      <c r="H3366" s="373">
        <v>7791</v>
      </c>
      <c r="I3366" s="121">
        <f t="shared" si="176"/>
        <v>420714</v>
      </c>
      <c r="J3366" s="16"/>
    </row>
    <row r="3367" spans="1:10">
      <c r="A3367" s="23">
        <f t="shared" si="177"/>
        <v>3323</v>
      </c>
      <c r="B3367" s="226"/>
      <c r="C3367" s="226"/>
      <c r="D3367" s="136">
        <v>43012</v>
      </c>
      <c r="E3367" s="136">
        <v>43066</v>
      </c>
      <c r="F3367" s="136">
        <v>43066</v>
      </c>
      <c r="G3367" s="25">
        <f t="shared" si="175"/>
        <v>54</v>
      </c>
      <c r="H3367" s="373">
        <v>7761.6</v>
      </c>
      <c r="I3367" s="121">
        <f t="shared" si="176"/>
        <v>419126.4</v>
      </c>
      <c r="J3367" s="16"/>
    </row>
    <row r="3368" spans="1:10">
      <c r="A3368" s="23">
        <f t="shared" si="177"/>
        <v>3324</v>
      </c>
      <c r="B3368" s="226"/>
      <c r="C3368" s="226"/>
      <c r="D3368" s="136">
        <v>43013</v>
      </c>
      <c r="E3368" s="136">
        <v>43066</v>
      </c>
      <c r="F3368" s="136">
        <v>43066</v>
      </c>
      <c r="G3368" s="25">
        <f t="shared" si="175"/>
        <v>53</v>
      </c>
      <c r="H3368" s="373">
        <v>7395.58</v>
      </c>
      <c r="I3368" s="121">
        <f t="shared" si="176"/>
        <v>391965.74</v>
      </c>
      <c r="J3368" s="16"/>
    </row>
    <row r="3369" spans="1:10">
      <c r="A3369" s="23">
        <f t="shared" si="177"/>
        <v>3325</v>
      </c>
      <c r="B3369" s="226"/>
      <c r="C3369" s="226"/>
      <c r="D3369" s="136">
        <v>43014</v>
      </c>
      <c r="E3369" s="136">
        <v>43066</v>
      </c>
      <c r="F3369" s="136">
        <v>43066</v>
      </c>
      <c r="G3369" s="25">
        <f t="shared" si="175"/>
        <v>52</v>
      </c>
      <c r="H3369" s="373">
        <v>7226.18</v>
      </c>
      <c r="I3369" s="121">
        <f t="shared" si="176"/>
        <v>375761.36</v>
      </c>
      <c r="J3369" s="16"/>
    </row>
    <row r="3370" spans="1:10">
      <c r="A3370" s="23">
        <f t="shared" si="177"/>
        <v>3326</v>
      </c>
      <c r="B3370" s="226"/>
      <c r="C3370" s="226"/>
      <c r="D3370" s="136">
        <v>43014</v>
      </c>
      <c r="E3370" s="136">
        <v>43066</v>
      </c>
      <c r="F3370" s="136">
        <v>43066</v>
      </c>
      <c r="G3370" s="25">
        <f t="shared" si="175"/>
        <v>52</v>
      </c>
      <c r="H3370" s="373">
        <v>7325.31</v>
      </c>
      <c r="I3370" s="121">
        <f t="shared" si="176"/>
        <v>380916.12</v>
      </c>
      <c r="J3370" s="16"/>
    </row>
    <row r="3371" spans="1:10">
      <c r="A3371" s="23">
        <f t="shared" si="177"/>
        <v>3327</v>
      </c>
      <c r="B3371" s="226"/>
      <c r="C3371" s="226"/>
      <c r="D3371" s="136">
        <v>43014</v>
      </c>
      <c r="E3371" s="136">
        <v>43066</v>
      </c>
      <c r="F3371" s="136">
        <v>43066</v>
      </c>
      <c r="G3371" s="25">
        <f t="shared" si="175"/>
        <v>52</v>
      </c>
      <c r="H3371" s="373">
        <v>7255.46</v>
      </c>
      <c r="I3371" s="121">
        <f t="shared" si="176"/>
        <v>377283.92</v>
      </c>
      <c r="J3371" s="16"/>
    </row>
    <row r="3372" spans="1:10">
      <c r="A3372" s="23">
        <f t="shared" si="177"/>
        <v>3328</v>
      </c>
      <c r="B3372" s="226"/>
      <c r="C3372" s="226"/>
      <c r="D3372" s="136">
        <v>43018</v>
      </c>
      <c r="E3372" s="136">
        <v>43066</v>
      </c>
      <c r="F3372" s="136">
        <v>43066</v>
      </c>
      <c r="G3372" s="25">
        <f t="shared" si="175"/>
        <v>48</v>
      </c>
      <c r="H3372" s="373">
        <v>6813.1</v>
      </c>
      <c r="I3372" s="121">
        <f t="shared" si="176"/>
        <v>327028.8</v>
      </c>
      <c r="J3372" s="16"/>
    </row>
    <row r="3373" spans="1:10">
      <c r="A3373" s="23">
        <f t="shared" si="177"/>
        <v>3329</v>
      </c>
      <c r="B3373" s="226"/>
      <c r="C3373" s="226"/>
      <c r="D3373" s="136">
        <v>43018</v>
      </c>
      <c r="E3373" s="136">
        <v>43066</v>
      </c>
      <c r="F3373" s="136">
        <v>43066</v>
      </c>
      <c r="G3373" s="25">
        <f t="shared" si="175"/>
        <v>48</v>
      </c>
      <c r="H3373" s="373">
        <v>6303.36</v>
      </c>
      <c r="I3373" s="121">
        <f t="shared" si="176"/>
        <v>302561.28000000003</v>
      </c>
      <c r="J3373" s="16"/>
    </row>
    <row r="3374" spans="1:10">
      <c r="A3374" s="23">
        <f t="shared" si="177"/>
        <v>3330</v>
      </c>
      <c r="B3374" s="226"/>
      <c r="C3374" s="226"/>
      <c r="D3374" s="136">
        <v>43018</v>
      </c>
      <c r="E3374" s="136">
        <v>43066</v>
      </c>
      <c r="F3374" s="136">
        <v>43066</v>
      </c>
      <c r="G3374" s="25">
        <f t="shared" si="175"/>
        <v>48</v>
      </c>
      <c r="H3374" s="373">
        <v>6967.87</v>
      </c>
      <c r="I3374" s="121">
        <f t="shared" si="176"/>
        <v>334457.76</v>
      </c>
      <c r="J3374" s="16"/>
    </row>
    <row r="3375" spans="1:10">
      <c r="A3375" s="23">
        <f t="shared" si="177"/>
        <v>3331</v>
      </c>
      <c r="B3375" s="226"/>
      <c r="C3375" s="226"/>
      <c r="D3375" s="136">
        <v>43018</v>
      </c>
      <c r="E3375" s="136">
        <v>43066</v>
      </c>
      <c r="F3375" s="136">
        <v>43066</v>
      </c>
      <c r="G3375" s="25">
        <f t="shared" ref="G3375:G3438" si="178">F3375-D3375</f>
        <v>48</v>
      </c>
      <c r="H3375" s="373">
        <v>6467.38</v>
      </c>
      <c r="I3375" s="121">
        <f t="shared" ref="I3375:I3438" si="179">ROUND(G3375*H3375,2)</f>
        <v>310434.24</v>
      </c>
      <c r="J3375" s="16"/>
    </row>
    <row r="3376" spans="1:10">
      <c r="A3376" s="23">
        <f t="shared" ref="A3376:A3439" si="180">A3375+1</f>
        <v>3332</v>
      </c>
      <c r="B3376" s="226"/>
      <c r="C3376" s="226"/>
      <c r="D3376" s="136">
        <v>43018</v>
      </c>
      <c r="E3376" s="136">
        <v>43066</v>
      </c>
      <c r="F3376" s="136">
        <v>43066</v>
      </c>
      <c r="G3376" s="25">
        <f t="shared" si="178"/>
        <v>48</v>
      </c>
      <c r="H3376" s="373">
        <v>6710.59</v>
      </c>
      <c r="I3376" s="121">
        <f t="shared" si="179"/>
        <v>322108.32</v>
      </c>
      <c r="J3376" s="16"/>
    </row>
    <row r="3377" spans="1:10">
      <c r="A3377" s="23">
        <f t="shared" si="180"/>
        <v>3333</v>
      </c>
      <c r="B3377" s="226"/>
      <c r="C3377" s="226"/>
      <c r="D3377" s="136">
        <v>43018</v>
      </c>
      <c r="E3377" s="136">
        <v>43066</v>
      </c>
      <c r="F3377" s="136">
        <v>43066</v>
      </c>
      <c r="G3377" s="25">
        <f t="shared" si="178"/>
        <v>48</v>
      </c>
      <c r="H3377" s="373">
        <v>6338.74</v>
      </c>
      <c r="I3377" s="121">
        <f t="shared" si="179"/>
        <v>304259.52</v>
      </c>
      <c r="J3377" s="16"/>
    </row>
    <row r="3378" spans="1:10">
      <c r="A3378" s="23">
        <f t="shared" si="180"/>
        <v>3334</v>
      </c>
      <c r="B3378" s="226"/>
      <c r="C3378" s="226"/>
      <c r="D3378" s="136">
        <v>43018</v>
      </c>
      <c r="E3378" s="136">
        <v>43066</v>
      </c>
      <c r="F3378" s="136">
        <v>43066</v>
      </c>
      <c r="G3378" s="25">
        <f t="shared" si="178"/>
        <v>48</v>
      </c>
      <c r="H3378" s="373">
        <v>6475.82</v>
      </c>
      <c r="I3378" s="121">
        <f t="shared" si="179"/>
        <v>310839.36</v>
      </c>
      <c r="J3378" s="16"/>
    </row>
    <row r="3379" spans="1:10">
      <c r="A3379" s="23">
        <f t="shared" si="180"/>
        <v>3335</v>
      </c>
      <c r="B3379" s="226"/>
      <c r="C3379" s="226"/>
      <c r="D3379" s="136">
        <v>43018</v>
      </c>
      <c r="E3379" s="136">
        <v>43066</v>
      </c>
      <c r="F3379" s="136">
        <v>43066</v>
      </c>
      <c r="G3379" s="25">
        <f t="shared" si="178"/>
        <v>48</v>
      </c>
      <c r="H3379" s="373">
        <v>6838.02</v>
      </c>
      <c r="I3379" s="121">
        <f t="shared" si="179"/>
        <v>328224.96000000002</v>
      </c>
      <c r="J3379" s="16"/>
    </row>
    <row r="3380" spans="1:10">
      <c r="A3380" s="23">
        <f t="shared" si="180"/>
        <v>3336</v>
      </c>
      <c r="B3380" s="226"/>
      <c r="C3380" s="226"/>
      <c r="D3380" s="136">
        <v>43018</v>
      </c>
      <c r="E3380" s="136">
        <v>43066</v>
      </c>
      <c r="F3380" s="136">
        <v>43066</v>
      </c>
      <c r="G3380" s="25">
        <f t="shared" si="178"/>
        <v>48</v>
      </c>
      <c r="H3380" s="373">
        <v>6836.81</v>
      </c>
      <c r="I3380" s="121">
        <f t="shared" si="179"/>
        <v>328166.88</v>
      </c>
      <c r="J3380" s="16"/>
    </row>
    <row r="3381" spans="1:10">
      <c r="A3381" s="23">
        <f t="shared" si="180"/>
        <v>3337</v>
      </c>
      <c r="B3381" s="226"/>
      <c r="C3381" s="226"/>
      <c r="D3381" s="136">
        <v>43018</v>
      </c>
      <c r="E3381" s="136">
        <v>43066</v>
      </c>
      <c r="F3381" s="136">
        <v>43066</v>
      </c>
      <c r="G3381" s="25">
        <f t="shared" si="178"/>
        <v>48</v>
      </c>
      <c r="H3381" s="373">
        <v>6839.63</v>
      </c>
      <c r="I3381" s="121">
        <f t="shared" si="179"/>
        <v>328302.24</v>
      </c>
      <c r="J3381" s="16"/>
    </row>
    <row r="3382" spans="1:10">
      <c r="A3382" s="23">
        <f t="shared" si="180"/>
        <v>3338</v>
      </c>
      <c r="B3382" s="226"/>
      <c r="C3382" s="226"/>
      <c r="D3382" s="136">
        <v>43018</v>
      </c>
      <c r="E3382" s="136">
        <v>43066</v>
      </c>
      <c r="F3382" s="136">
        <v>43066</v>
      </c>
      <c r="G3382" s="25">
        <f t="shared" si="178"/>
        <v>48</v>
      </c>
      <c r="H3382" s="373">
        <v>6375.72</v>
      </c>
      <c r="I3382" s="121">
        <f t="shared" si="179"/>
        <v>306034.56</v>
      </c>
      <c r="J3382" s="16"/>
    </row>
    <row r="3383" spans="1:10">
      <c r="A3383" s="23">
        <f t="shared" si="180"/>
        <v>3339</v>
      </c>
      <c r="B3383" s="226"/>
      <c r="C3383" s="226"/>
      <c r="D3383" s="136">
        <v>43018</v>
      </c>
      <c r="E3383" s="136">
        <v>43066</v>
      </c>
      <c r="F3383" s="136">
        <v>43066</v>
      </c>
      <c r="G3383" s="25">
        <f t="shared" si="178"/>
        <v>48</v>
      </c>
      <c r="H3383" s="373">
        <v>6502.87</v>
      </c>
      <c r="I3383" s="121">
        <f t="shared" si="179"/>
        <v>312137.76</v>
      </c>
      <c r="J3383" s="16"/>
    </row>
    <row r="3384" spans="1:10">
      <c r="A3384" s="23">
        <f t="shared" si="180"/>
        <v>3340</v>
      </c>
      <c r="B3384" s="226"/>
      <c r="C3384" s="226"/>
      <c r="D3384" s="136">
        <v>43018</v>
      </c>
      <c r="E3384" s="136">
        <v>43066</v>
      </c>
      <c r="F3384" s="136">
        <v>43066</v>
      </c>
      <c r="G3384" s="25">
        <f t="shared" si="178"/>
        <v>48</v>
      </c>
      <c r="H3384" s="373">
        <v>6715.41</v>
      </c>
      <c r="I3384" s="121">
        <f t="shared" si="179"/>
        <v>322339.68</v>
      </c>
      <c r="J3384" s="16"/>
    </row>
    <row r="3385" spans="1:10">
      <c r="A3385" s="23">
        <f t="shared" si="180"/>
        <v>3341</v>
      </c>
      <c r="B3385" s="226"/>
      <c r="C3385" s="226"/>
      <c r="D3385" s="136">
        <v>43018</v>
      </c>
      <c r="E3385" s="136">
        <v>43066</v>
      </c>
      <c r="F3385" s="136">
        <v>43066</v>
      </c>
      <c r="G3385" s="25">
        <f t="shared" si="178"/>
        <v>48</v>
      </c>
      <c r="H3385" s="373">
        <v>6769.28</v>
      </c>
      <c r="I3385" s="121">
        <f t="shared" si="179"/>
        <v>324925.44</v>
      </c>
      <c r="J3385" s="16"/>
    </row>
    <row r="3386" spans="1:10">
      <c r="A3386" s="23">
        <f t="shared" si="180"/>
        <v>3342</v>
      </c>
      <c r="B3386" s="226"/>
      <c r="C3386" s="226"/>
      <c r="D3386" s="136">
        <v>43018</v>
      </c>
      <c r="E3386" s="136">
        <v>43066</v>
      </c>
      <c r="F3386" s="136">
        <v>43066</v>
      </c>
      <c r="G3386" s="25">
        <f t="shared" si="178"/>
        <v>48</v>
      </c>
      <c r="H3386" s="373">
        <v>6325.07</v>
      </c>
      <c r="I3386" s="121">
        <f t="shared" si="179"/>
        <v>303603.36</v>
      </c>
      <c r="J3386" s="16"/>
    </row>
    <row r="3387" spans="1:10">
      <c r="A3387" s="23">
        <f t="shared" si="180"/>
        <v>3343</v>
      </c>
      <c r="B3387" s="226"/>
      <c r="C3387" s="226"/>
      <c r="D3387" s="136">
        <v>43018</v>
      </c>
      <c r="E3387" s="136">
        <v>43066</v>
      </c>
      <c r="F3387" s="136">
        <v>43066</v>
      </c>
      <c r="G3387" s="25">
        <f t="shared" si="178"/>
        <v>48</v>
      </c>
      <c r="H3387" s="373">
        <v>6774.91</v>
      </c>
      <c r="I3387" s="121">
        <f t="shared" si="179"/>
        <v>325195.68</v>
      </c>
      <c r="J3387" s="16"/>
    </row>
    <row r="3388" spans="1:10">
      <c r="A3388" s="23">
        <f t="shared" si="180"/>
        <v>3344</v>
      </c>
      <c r="B3388" s="226"/>
      <c r="C3388" s="226"/>
      <c r="D3388" s="136">
        <v>43018</v>
      </c>
      <c r="E3388" s="136">
        <v>43066</v>
      </c>
      <c r="F3388" s="136">
        <v>43066</v>
      </c>
      <c r="G3388" s="25">
        <f t="shared" si="178"/>
        <v>48</v>
      </c>
      <c r="H3388" s="373">
        <v>6413.51</v>
      </c>
      <c r="I3388" s="121">
        <f t="shared" si="179"/>
        <v>307848.48</v>
      </c>
      <c r="J3388" s="16"/>
    </row>
    <row r="3389" spans="1:10">
      <c r="A3389" s="23">
        <f t="shared" si="180"/>
        <v>3345</v>
      </c>
      <c r="B3389" s="226"/>
      <c r="C3389" s="226"/>
      <c r="D3389" s="136">
        <v>43018</v>
      </c>
      <c r="E3389" s="136">
        <v>43066</v>
      </c>
      <c r="F3389" s="136">
        <v>43066</v>
      </c>
      <c r="G3389" s="25">
        <f t="shared" si="178"/>
        <v>48</v>
      </c>
      <c r="H3389" s="373">
        <v>6729.08</v>
      </c>
      <c r="I3389" s="121">
        <f t="shared" si="179"/>
        <v>322995.84000000003</v>
      </c>
      <c r="J3389" s="16"/>
    </row>
    <row r="3390" spans="1:10">
      <c r="A3390" s="23">
        <f t="shared" si="180"/>
        <v>3346</v>
      </c>
      <c r="B3390" s="226"/>
      <c r="C3390" s="226"/>
      <c r="D3390" s="136">
        <v>43018</v>
      </c>
      <c r="E3390" s="136">
        <v>43066</v>
      </c>
      <c r="F3390" s="136">
        <v>43066</v>
      </c>
      <c r="G3390" s="25">
        <f t="shared" si="178"/>
        <v>48</v>
      </c>
      <c r="H3390" s="373">
        <v>7820.4</v>
      </c>
      <c r="I3390" s="121">
        <f t="shared" si="179"/>
        <v>375379.20000000001</v>
      </c>
      <c r="J3390" s="16"/>
    </row>
    <row r="3391" spans="1:10">
      <c r="A3391" s="23">
        <f t="shared" si="180"/>
        <v>3347</v>
      </c>
      <c r="B3391" s="226"/>
      <c r="C3391" s="226"/>
      <c r="D3391" s="136">
        <v>43018</v>
      </c>
      <c r="E3391" s="136">
        <v>43066</v>
      </c>
      <c r="F3391" s="136">
        <v>43066</v>
      </c>
      <c r="G3391" s="25">
        <f t="shared" si="178"/>
        <v>48</v>
      </c>
      <c r="H3391" s="373">
        <v>7663.6</v>
      </c>
      <c r="I3391" s="121">
        <f t="shared" si="179"/>
        <v>367852.79999999999</v>
      </c>
      <c r="J3391" s="16"/>
    </row>
    <row r="3392" spans="1:10">
      <c r="A3392" s="23">
        <f t="shared" si="180"/>
        <v>3348</v>
      </c>
      <c r="B3392" s="226"/>
      <c r="C3392" s="226"/>
      <c r="D3392" s="136">
        <v>43019</v>
      </c>
      <c r="E3392" s="136">
        <v>43066</v>
      </c>
      <c r="F3392" s="136">
        <v>43066</v>
      </c>
      <c r="G3392" s="25">
        <f t="shared" si="178"/>
        <v>47</v>
      </c>
      <c r="H3392" s="373">
        <v>6054.75</v>
      </c>
      <c r="I3392" s="121">
        <f t="shared" si="179"/>
        <v>284573.25</v>
      </c>
      <c r="J3392" s="16"/>
    </row>
    <row r="3393" spans="1:10">
      <c r="A3393" s="23">
        <f t="shared" si="180"/>
        <v>3349</v>
      </c>
      <c r="B3393" s="226"/>
      <c r="C3393" s="226"/>
      <c r="D3393" s="136">
        <v>43019</v>
      </c>
      <c r="E3393" s="136">
        <v>43066</v>
      </c>
      <c r="F3393" s="136">
        <v>43066</v>
      </c>
      <c r="G3393" s="25">
        <f t="shared" si="178"/>
        <v>47</v>
      </c>
      <c r="H3393" s="373">
        <v>6046.56</v>
      </c>
      <c r="I3393" s="121">
        <f t="shared" si="179"/>
        <v>284188.32</v>
      </c>
      <c r="J3393" s="16"/>
    </row>
    <row r="3394" spans="1:10">
      <c r="A3394" s="23">
        <f t="shared" si="180"/>
        <v>3350</v>
      </c>
      <c r="B3394" s="226"/>
      <c r="C3394" s="226"/>
      <c r="D3394" s="136">
        <v>43019</v>
      </c>
      <c r="E3394" s="136">
        <v>43066</v>
      </c>
      <c r="F3394" s="136">
        <v>43066</v>
      </c>
      <c r="G3394" s="25">
        <f t="shared" si="178"/>
        <v>47</v>
      </c>
      <c r="H3394" s="373">
        <v>6051.24</v>
      </c>
      <c r="I3394" s="121">
        <f t="shared" si="179"/>
        <v>284408.28000000003</v>
      </c>
      <c r="J3394" s="16"/>
    </row>
    <row r="3395" spans="1:10">
      <c r="A3395" s="23">
        <f t="shared" si="180"/>
        <v>3351</v>
      </c>
      <c r="B3395" s="226"/>
      <c r="C3395" s="226"/>
      <c r="D3395" s="136">
        <v>43019</v>
      </c>
      <c r="E3395" s="136">
        <v>43066</v>
      </c>
      <c r="F3395" s="136">
        <v>43066</v>
      </c>
      <c r="G3395" s="25">
        <f t="shared" si="178"/>
        <v>47</v>
      </c>
      <c r="H3395" s="373">
        <v>5606.16</v>
      </c>
      <c r="I3395" s="121">
        <f t="shared" si="179"/>
        <v>263489.52</v>
      </c>
      <c r="J3395" s="16"/>
    </row>
    <row r="3396" spans="1:10">
      <c r="A3396" s="23">
        <f t="shared" si="180"/>
        <v>3352</v>
      </c>
      <c r="B3396" s="226"/>
      <c r="C3396" s="226"/>
      <c r="D3396" s="136">
        <v>43019</v>
      </c>
      <c r="E3396" s="136">
        <v>43066</v>
      </c>
      <c r="F3396" s="136">
        <v>43066</v>
      </c>
      <c r="G3396" s="25">
        <f t="shared" si="178"/>
        <v>47</v>
      </c>
      <c r="H3396" s="373">
        <v>5102.79</v>
      </c>
      <c r="I3396" s="121">
        <f t="shared" si="179"/>
        <v>239831.13</v>
      </c>
      <c r="J3396" s="16"/>
    </row>
    <row r="3397" spans="1:10">
      <c r="A3397" s="23">
        <f t="shared" si="180"/>
        <v>3353</v>
      </c>
      <c r="B3397" s="226"/>
      <c r="C3397" s="226"/>
      <c r="D3397" s="136">
        <v>43019</v>
      </c>
      <c r="E3397" s="136">
        <v>43066</v>
      </c>
      <c r="F3397" s="136">
        <v>43066</v>
      </c>
      <c r="G3397" s="25">
        <f t="shared" si="178"/>
        <v>47</v>
      </c>
      <c r="H3397" s="373">
        <v>6280.04</v>
      </c>
      <c r="I3397" s="121">
        <f t="shared" si="179"/>
        <v>295161.88</v>
      </c>
      <c r="J3397" s="16"/>
    </row>
    <row r="3398" spans="1:10">
      <c r="A3398" s="23">
        <f t="shared" si="180"/>
        <v>3354</v>
      </c>
      <c r="B3398" s="226"/>
      <c r="C3398" s="226"/>
      <c r="D3398" s="136">
        <v>43019</v>
      </c>
      <c r="E3398" s="136">
        <v>43066</v>
      </c>
      <c r="F3398" s="136">
        <v>43066</v>
      </c>
      <c r="G3398" s="25">
        <f t="shared" si="178"/>
        <v>47</v>
      </c>
      <c r="H3398" s="373">
        <v>6341.95</v>
      </c>
      <c r="I3398" s="121">
        <f t="shared" si="179"/>
        <v>298071.65000000002</v>
      </c>
      <c r="J3398" s="16"/>
    </row>
    <row r="3399" spans="1:10">
      <c r="A3399" s="23">
        <f t="shared" si="180"/>
        <v>3355</v>
      </c>
      <c r="B3399" s="226"/>
      <c r="C3399" s="226"/>
      <c r="D3399" s="136">
        <v>43019</v>
      </c>
      <c r="E3399" s="136">
        <v>43066</v>
      </c>
      <c r="F3399" s="136">
        <v>43066</v>
      </c>
      <c r="G3399" s="25">
        <f t="shared" si="178"/>
        <v>47</v>
      </c>
      <c r="H3399" s="373">
        <v>6911.59</v>
      </c>
      <c r="I3399" s="121">
        <f t="shared" si="179"/>
        <v>324844.73</v>
      </c>
      <c r="J3399" s="16"/>
    </row>
    <row r="3400" spans="1:10">
      <c r="A3400" s="23">
        <f t="shared" si="180"/>
        <v>3356</v>
      </c>
      <c r="B3400" s="226"/>
      <c r="C3400" s="226"/>
      <c r="D3400" s="136">
        <v>43019</v>
      </c>
      <c r="E3400" s="136">
        <v>43066</v>
      </c>
      <c r="F3400" s="136">
        <v>43066</v>
      </c>
      <c r="G3400" s="25">
        <f t="shared" si="178"/>
        <v>47</v>
      </c>
      <c r="H3400" s="373">
        <v>6284.87</v>
      </c>
      <c r="I3400" s="121">
        <f t="shared" si="179"/>
        <v>295388.89</v>
      </c>
      <c r="J3400" s="16"/>
    </row>
    <row r="3401" spans="1:10">
      <c r="A3401" s="23">
        <f t="shared" si="180"/>
        <v>3357</v>
      </c>
      <c r="B3401" s="226"/>
      <c r="C3401" s="226"/>
      <c r="D3401" s="136">
        <v>43019</v>
      </c>
      <c r="E3401" s="136">
        <v>43066</v>
      </c>
      <c r="F3401" s="136">
        <v>43066</v>
      </c>
      <c r="G3401" s="25">
        <f t="shared" si="178"/>
        <v>47</v>
      </c>
      <c r="H3401" s="373">
        <v>6843.25</v>
      </c>
      <c r="I3401" s="121">
        <f t="shared" si="179"/>
        <v>321632.75</v>
      </c>
      <c r="J3401" s="16"/>
    </row>
    <row r="3402" spans="1:10">
      <c r="A3402" s="23">
        <f t="shared" si="180"/>
        <v>3358</v>
      </c>
      <c r="B3402" s="226"/>
      <c r="C3402" s="226"/>
      <c r="D3402" s="136">
        <v>43019</v>
      </c>
      <c r="E3402" s="136">
        <v>43066</v>
      </c>
      <c r="F3402" s="136">
        <v>43066</v>
      </c>
      <c r="G3402" s="25">
        <f t="shared" si="178"/>
        <v>47</v>
      </c>
      <c r="H3402" s="373">
        <v>6339.54</v>
      </c>
      <c r="I3402" s="121">
        <f t="shared" si="179"/>
        <v>297958.38</v>
      </c>
      <c r="J3402" s="16"/>
    </row>
    <row r="3403" spans="1:10">
      <c r="A3403" s="23">
        <f t="shared" si="180"/>
        <v>3359</v>
      </c>
      <c r="B3403" s="226"/>
      <c r="C3403" s="226"/>
      <c r="D3403" s="136">
        <v>43019</v>
      </c>
      <c r="E3403" s="136">
        <v>43066</v>
      </c>
      <c r="F3403" s="136">
        <v>43066</v>
      </c>
      <c r="G3403" s="25">
        <f t="shared" si="178"/>
        <v>47</v>
      </c>
      <c r="H3403" s="373">
        <v>7761.6</v>
      </c>
      <c r="I3403" s="121">
        <f t="shared" si="179"/>
        <v>364795.2</v>
      </c>
      <c r="J3403" s="16"/>
    </row>
    <row r="3404" spans="1:10">
      <c r="A3404" s="23">
        <f t="shared" si="180"/>
        <v>3360</v>
      </c>
      <c r="B3404" s="226"/>
      <c r="C3404" s="226"/>
      <c r="D3404" s="136">
        <v>43020</v>
      </c>
      <c r="E3404" s="136">
        <v>43066</v>
      </c>
      <c r="F3404" s="136">
        <v>43066</v>
      </c>
      <c r="G3404" s="25">
        <f t="shared" si="178"/>
        <v>46</v>
      </c>
      <c r="H3404" s="373">
        <v>6381.55</v>
      </c>
      <c r="I3404" s="121">
        <f t="shared" si="179"/>
        <v>293551.3</v>
      </c>
      <c r="J3404" s="16"/>
    </row>
    <row r="3405" spans="1:10">
      <c r="A3405" s="23">
        <f t="shared" si="180"/>
        <v>3361</v>
      </c>
      <c r="B3405" s="226"/>
      <c r="C3405" s="226"/>
      <c r="D3405" s="136">
        <v>43020</v>
      </c>
      <c r="E3405" s="136">
        <v>43066</v>
      </c>
      <c r="F3405" s="136">
        <v>43066</v>
      </c>
      <c r="G3405" s="25">
        <f t="shared" si="178"/>
        <v>46</v>
      </c>
      <c r="H3405" s="373">
        <v>7117.25</v>
      </c>
      <c r="I3405" s="121">
        <f t="shared" si="179"/>
        <v>327393.5</v>
      </c>
      <c r="J3405" s="16"/>
    </row>
    <row r="3406" spans="1:10">
      <c r="A3406" s="23">
        <f t="shared" si="180"/>
        <v>3362</v>
      </c>
      <c r="B3406" s="226"/>
      <c r="C3406" s="226"/>
      <c r="D3406" s="136">
        <v>43020</v>
      </c>
      <c r="E3406" s="136">
        <v>43066</v>
      </c>
      <c r="F3406" s="136">
        <v>43066</v>
      </c>
      <c r="G3406" s="25">
        <f t="shared" si="178"/>
        <v>46</v>
      </c>
      <c r="H3406" s="373">
        <v>7117.25</v>
      </c>
      <c r="I3406" s="121">
        <f t="shared" si="179"/>
        <v>327393.5</v>
      </c>
      <c r="J3406" s="16"/>
    </row>
    <row r="3407" spans="1:10">
      <c r="A3407" s="23">
        <f t="shared" si="180"/>
        <v>3363</v>
      </c>
      <c r="B3407" s="226"/>
      <c r="C3407" s="226"/>
      <c r="D3407" s="136">
        <v>43020</v>
      </c>
      <c r="E3407" s="136">
        <v>43066</v>
      </c>
      <c r="F3407" s="136">
        <v>43066</v>
      </c>
      <c r="G3407" s="25">
        <f t="shared" si="178"/>
        <v>46</v>
      </c>
      <c r="H3407" s="373">
        <v>6381.55</v>
      </c>
      <c r="I3407" s="121">
        <f t="shared" si="179"/>
        <v>293551.3</v>
      </c>
      <c r="J3407" s="16"/>
    </row>
    <row r="3408" spans="1:10">
      <c r="A3408" s="23">
        <f t="shared" si="180"/>
        <v>3364</v>
      </c>
      <c r="B3408" s="226"/>
      <c r="C3408" s="226"/>
      <c r="D3408" s="136">
        <v>43020</v>
      </c>
      <c r="E3408" s="136">
        <v>43066</v>
      </c>
      <c r="F3408" s="136">
        <v>43066</v>
      </c>
      <c r="G3408" s="25">
        <f t="shared" si="178"/>
        <v>46</v>
      </c>
      <c r="H3408" s="373">
        <v>6381.55</v>
      </c>
      <c r="I3408" s="121">
        <f t="shared" si="179"/>
        <v>293551.3</v>
      </c>
      <c r="J3408" s="16"/>
    </row>
    <row r="3409" spans="1:10">
      <c r="A3409" s="23">
        <f t="shared" si="180"/>
        <v>3365</v>
      </c>
      <c r="B3409" s="226"/>
      <c r="C3409" s="226"/>
      <c r="D3409" s="136">
        <v>43020</v>
      </c>
      <c r="E3409" s="136">
        <v>43066</v>
      </c>
      <c r="F3409" s="136">
        <v>43066</v>
      </c>
      <c r="G3409" s="25">
        <f t="shared" si="178"/>
        <v>46</v>
      </c>
      <c r="H3409" s="373">
        <v>7117.25</v>
      </c>
      <c r="I3409" s="121">
        <f t="shared" si="179"/>
        <v>327393.5</v>
      </c>
      <c r="J3409" s="16"/>
    </row>
    <row r="3410" spans="1:10">
      <c r="A3410" s="23">
        <f t="shared" si="180"/>
        <v>3366</v>
      </c>
      <c r="B3410" s="226"/>
      <c r="C3410" s="226"/>
      <c r="D3410" s="136">
        <v>43020</v>
      </c>
      <c r="E3410" s="136">
        <v>43066</v>
      </c>
      <c r="F3410" s="136">
        <v>43066</v>
      </c>
      <c r="G3410" s="25">
        <f t="shared" si="178"/>
        <v>46</v>
      </c>
      <c r="H3410" s="373">
        <v>7117.25</v>
      </c>
      <c r="I3410" s="121">
        <f t="shared" si="179"/>
        <v>327393.5</v>
      </c>
      <c r="J3410" s="16"/>
    </row>
    <row r="3411" spans="1:10">
      <c r="A3411" s="23">
        <f t="shared" si="180"/>
        <v>3367</v>
      </c>
      <c r="B3411" s="226"/>
      <c r="C3411" s="226"/>
      <c r="D3411" s="136">
        <v>43020</v>
      </c>
      <c r="E3411" s="136">
        <v>43066</v>
      </c>
      <c r="F3411" s="136">
        <v>43066</v>
      </c>
      <c r="G3411" s="25">
        <f t="shared" si="178"/>
        <v>46</v>
      </c>
      <c r="H3411" s="373">
        <v>7117.25</v>
      </c>
      <c r="I3411" s="121">
        <f t="shared" si="179"/>
        <v>327393.5</v>
      </c>
      <c r="J3411" s="16"/>
    </row>
    <row r="3412" spans="1:10">
      <c r="A3412" s="23">
        <f t="shared" si="180"/>
        <v>3368</v>
      </c>
      <c r="B3412" s="226"/>
      <c r="C3412" s="226"/>
      <c r="D3412" s="136">
        <v>43020</v>
      </c>
      <c r="E3412" s="136">
        <v>43066</v>
      </c>
      <c r="F3412" s="136">
        <v>43066</v>
      </c>
      <c r="G3412" s="25">
        <f t="shared" si="178"/>
        <v>46</v>
      </c>
      <c r="H3412" s="373">
        <v>6381.55</v>
      </c>
      <c r="I3412" s="121">
        <f t="shared" si="179"/>
        <v>293551.3</v>
      </c>
      <c r="J3412" s="16"/>
    </row>
    <row r="3413" spans="1:10">
      <c r="A3413" s="23">
        <f t="shared" si="180"/>
        <v>3369</v>
      </c>
      <c r="B3413" s="226"/>
      <c r="C3413" s="226"/>
      <c r="D3413" s="136">
        <v>43020</v>
      </c>
      <c r="E3413" s="136">
        <v>43066</v>
      </c>
      <c r="F3413" s="136">
        <v>43066</v>
      </c>
      <c r="G3413" s="25">
        <f t="shared" si="178"/>
        <v>46</v>
      </c>
      <c r="H3413" s="373">
        <v>7117.25</v>
      </c>
      <c r="I3413" s="121">
        <f t="shared" si="179"/>
        <v>327393.5</v>
      </c>
      <c r="J3413" s="16"/>
    </row>
    <row r="3414" spans="1:10">
      <c r="A3414" s="23">
        <f t="shared" si="180"/>
        <v>3370</v>
      </c>
      <c r="B3414" s="226"/>
      <c r="C3414" s="226"/>
      <c r="D3414" s="136">
        <v>43020</v>
      </c>
      <c r="E3414" s="136">
        <v>43066</v>
      </c>
      <c r="F3414" s="136">
        <v>43066</v>
      </c>
      <c r="G3414" s="25">
        <f t="shared" si="178"/>
        <v>46</v>
      </c>
      <c r="H3414" s="373">
        <v>6381.55</v>
      </c>
      <c r="I3414" s="121">
        <f t="shared" si="179"/>
        <v>293551.3</v>
      </c>
      <c r="J3414" s="16"/>
    </row>
    <row r="3415" spans="1:10">
      <c r="A3415" s="23">
        <f t="shared" si="180"/>
        <v>3371</v>
      </c>
      <c r="B3415" s="226"/>
      <c r="C3415" s="226"/>
      <c r="D3415" s="136">
        <v>43020</v>
      </c>
      <c r="E3415" s="136">
        <v>43066</v>
      </c>
      <c r="F3415" s="136">
        <v>43066</v>
      </c>
      <c r="G3415" s="25">
        <f t="shared" si="178"/>
        <v>46</v>
      </c>
      <c r="H3415" s="373">
        <v>6564.32</v>
      </c>
      <c r="I3415" s="121">
        <f t="shared" si="179"/>
        <v>301958.71999999997</v>
      </c>
      <c r="J3415" s="16"/>
    </row>
    <row r="3416" spans="1:10">
      <c r="A3416" s="23">
        <f t="shared" si="180"/>
        <v>3372</v>
      </c>
      <c r="B3416" s="226"/>
      <c r="C3416" s="226"/>
      <c r="D3416" s="136">
        <v>43020</v>
      </c>
      <c r="E3416" s="136">
        <v>43066</v>
      </c>
      <c r="F3416" s="136">
        <v>43066</v>
      </c>
      <c r="G3416" s="25">
        <f t="shared" si="178"/>
        <v>46</v>
      </c>
      <c r="H3416" s="373">
        <v>7771.4</v>
      </c>
      <c r="I3416" s="121">
        <f t="shared" si="179"/>
        <v>357484.4</v>
      </c>
      <c r="J3416" s="16"/>
    </row>
    <row r="3417" spans="1:10">
      <c r="A3417" s="23">
        <f t="shared" si="180"/>
        <v>3373</v>
      </c>
      <c r="B3417" s="226"/>
      <c r="C3417" s="226"/>
      <c r="D3417" s="136">
        <v>43020</v>
      </c>
      <c r="E3417" s="136">
        <v>43066</v>
      </c>
      <c r="F3417" s="136">
        <v>43066</v>
      </c>
      <c r="G3417" s="25">
        <f t="shared" si="178"/>
        <v>46</v>
      </c>
      <c r="H3417" s="373">
        <v>7614.6</v>
      </c>
      <c r="I3417" s="121">
        <f t="shared" si="179"/>
        <v>350271.6</v>
      </c>
      <c r="J3417" s="16"/>
    </row>
    <row r="3418" spans="1:10">
      <c r="A3418" s="23">
        <f t="shared" si="180"/>
        <v>3374</v>
      </c>
      <c r="B3418" s="226"/>
      <c r="C3418" s="226"/>
      <c r="D3418" s="136">
        <v>43020</v>
      </c>
      <c r="E3418" s="136">
        <v>43066</v>
      </c>
      <c r="F3418" s="136">
        <v>43066</v>
      </c>
      <c r="G3418" s="25">
        <f t="shared" si="178"/>
        <v>46</v>
      </c>
      <c r="H3418" s="373">
        <v>7781.2</v>
      </c>
      <c r="I3418" s="121">
        <f t="shared" si="179"/>
        <v>357935.2</v>
      </c>
      <c r="J3418" s="16"/>
    </row>
    <row r="3419" spans="1:10">
      <c r="A3419" s="23">
        <f t="shared" si="180"/>
        <v>3375</v>
      </c>
      <c r="B3419" s="226"/>
      <c r="C3419" s="226"/>
      <c r="D3419" s="136">
        <v>43021</v>
      </c>
      <c r="E3419" s="136">
        <v>43066</v>
      </c>
      <c r="F3419" s="136">
        <v>43066</v>
      </c>
      <c r="G3419" s="25">
        <f t="shared" si="178"/>
        <v>45</v>
      </c>
      <c r="H3419" s="373">
        <v>15153.84</v>
      </c>
      <c r="I3419" s="121">
        <f t="shared" si="179"/>
        <v>681922.8</v>
      </c>
      <c r="J3419" s="16"/>
    </row>
    <row r="3420" spans="1:10">
      <c r="A3420" s="23">
        <f t="shared" si="180"/>
        <v>3376</v>
      </c>
      <c r="B3420" s="226"/>
      <c r="C3420" s="226"/>
      <c r="D3420" s="136">
        <v>43021</v>
      </c>
      <c r="E3420" s="136">
        <v>43066</v>
      </c>
      <c r="F3420" s="136">
        <v>43066</v>
      </c>
      <c r="G3420" s="25">
        <f t="shared" si="178"/>
        <v>45</v>
      </c>
      <c r="H3420" s="373">
        <v>7387.75</v>
      </c>
      <c r="I3420" s="121">
        <f t="shared" si="179"/>
        <v>332448.75</v>
      </c>
      <c r="J3420" s="16"/>
    </row>
    <row r="3421" spans="1:10">
      <c r="A3421" s="23">
        <f t="shared" si="180"/>
        <v>3377</v>
      </c>
      <c r="B3421" s="226"/>
      <c r="C3421" s="226"/>
      <c r="D3421" s="136">
        <v>43021</v>
      </c>
      <c r="E3421" s="136">
        <v>43066</v>
      </c>
      <c r="F3421" s="136">
        <v>43066</v>
      </c>
      <c r="G3421" s="25">
        <f t="shared" si="178"/>
        <v>45</v>
      </c>
      <c r="H3421" s="373">
        <v>7663.6</v>
      </c>
      <c r="I3421" s="121">
        <f t="shared" si="179"/>
        <v>344862</v>
      </c>
      <c r="J3421" s="16"/>
    </row>
    <row r="3422" spans="1:10">
      <c r="A3422" s="23">
        <f t="shared" si="180"/>
        <v>3378</v>
      </c>
      <c r="B3422" s="226"/>
      <c r="C3422" s="226"/>
      <c r="D3422" s="136">
        <v>43021</v>
      </c>
      <c r="E3422" s="136">
        <v>43066</v>
      </c>
      <c r="F3422" s="136">
        <v>43066</v>
      </c>
      <c r="G3422" s="25">
        <f t="shared" si="178"/>
        <v>45</v>
      </c>
      <c r="H3422" s="373">
        <v>7898.8</v>
      </c>
      <c r="I3422" s="121">
        <f t="shared" si="179"/>
        <v>355446</v>
      </c>
      <c r="J3422" s="16"/>
    </row>
    <row r="3423" spans="1:10">
      <c r="A3423" s="23">
        <f t="shared" si="180"/>
        <v>3379</v>
      </c>
      <c r="B3423" s="226"/>
      <c r="C3423" s="226"/>
      <c r="D3423" s="136">
        <v>43021</v>
      </c>
      <c r="E3423" s="136">
        <v>43066</v>
      </c>
      <c r="F3423" s="136">
        <v>43066</v>
      </c>
      <c r="G3423" s="25">
        <f t="shared" si="178"/>
        <v>45</v>
      </c>
      <c r="H3423" s="373">
        <v>7644</v>
      </c>
      <c r="I3423" s="121">
        <f t="shared" si="179"/>
        <v>343980</v>
      </c>
      <c r="J3423" s="16"/>
    </row>
    <row r="3424" spans="1:10">
      <c r="A3424" s="23">
        <f t="shared" si="180"/>
        <v>3380</v>
      </c>
      <c r="B3424" s="226"/>
      <c r="C3424" s="226"/>
      <c r="D3424" s="136">
        <v>43021</v>
      </c>
      <c r="E3424" s="136">
        <v>43066</v>
      </c>
      <c r="F3424" s="136">
        <v>43066</v>
      </c>
      <c r="G3424" s="25">
        <f t="shared" si="178"/>
        <v>45</v>
      </c>
      <c r="H3424" s="373">
        <v>7624.4</v>
      </c>
      <c r="I3424" s="121">
        <f t="shared" si="179"/>
        <v>343098</v>
      </c>
      <c r="J3424" s="16"/>
    </row>
    <row r="3425" spans="1:10">
      <c r="A3425" s="23">
        <f t="shared" si="180"/>
        <v>3381</v>
      </c>
      <c r="B3425" s="226"/>
      <c r="C3425" s="226"/>
      <c r="D3425" s="136">
        <v>43022</v>
      </c>
      <c r="E3425" s="136">
        <v>43066</v>
      </c>
      <c r="F3425" s="136">
        <v>43066</v>
      </c>
      <c r="G3425" s="25">
        <f t="shared" si="178"/>
        <v>44</v>
      </c>
      <c r="H3425" s="373">
        <v>7251.13</v>
      </c>
      <c r="I3425" s="121">
        <f t="shared" si="179"/>
        <v>319049.71999999997</v>
      </c>
      <c r="J3425" s="16"/>
    </row>
    <row r="3426" spans="1:10">
      <c r="A3426" s="23">
        <f t="shared" si="180"/>
        <v>3382</v>
      </c>
      <c r="B3426" s="226"/>
      <c r="C3426" s="226"/>
      <c r="D3426" s="136">
        <v>43022</v>
      </c>
      <c r="E3426" s="136">
        <v>43066</v>
      </c>
      <c r="F3426" s="136">
        <v>43066</v>
      </c>
      <c r="G3426" s="25">
        <f t="shared" si="178"/>
        <v>44</v>
      </c>
      <c r="H3426" s="373">
        <v>6653.09</v>
      </c>
      <c r="I3426" s="121">
        <f t="shared" si="179"/>
        <v>292735.96000000002</v>
      </c>
      <c r="J3426" s="16"/>
    </row>
    <row r="3427" spans="1:10">
      <c r="A3427" s="23">
        <f t="shared" si="180"/>
        <v>3383</v>
      </c>
      <c r="B3427" s="226"/>
      <c r="C3427" s="226"/>
      <c r="D3427" s="136">
        <v>43024</v>
      </c>
      <c r="E3427" s="136">
        <v>43066</v>
      </c>
      <c r="F3427" s="136">
        <v>43066</v>
      </c>
      <c r="G3427" s="25">
        <f t="shared" si="178"/>
        <v>42</v>
      </c>
      <c r="H3427" s="373">
        <v>14778.5</v>
      </c>
      <c r="I3427" s="121">
        <f t="shared" si="179"/>
        <v>620697</v>
      </c>
      <c r="J3427" s="16"/>
    </row>
    <row r="3428" spans="1:10">
      <c r="A3428" s="23">
        <f t="shared" si="180"/>
        <v>3384</v>
      </c>
      <c r="B3428" s="226"/>
      <c r="C3428" s="226"/>
      <c r="D3428" s="136">
        <v>43024</v>
      </c>
      <c r="E3428" s="136">
        <v>43066</v>
      </c>
      <c r="F3428" s="136">
        <v>43066</v>
      </c>
      <c r="G3428" s="25">
        <f t="shared" si="178"/>
        <v>42</v>
      </c>
      <c r="H3428" s="373">
        <v>6648</v>
      </c>
      <c r="I3428" s="121">
        <f t="shared" si="179"/>
        <v>279216</v>
      </c>
      <c r="J3428" s="16"/>
    </row>
    <row r="3429" spans="1:10">
      <c r="A3429" s="23">
        <f t="shared" si="180"/>
        <v>3385</v>
      </c>
      <c r="B3429" s="226"/>
      <c r="C3429" s="226"/>
      <c r="D3429" s="136">
        <v>43025</v>
      </c>
      <c r="E3429" s="136">
        <v>43066</v>
      </c>
      <c r="F3429" s="136">
        <v>43066</v>
      </c>
      <c r="G3429" s="25">
        <f t="shared" si="178"/>
        <v>41</v>
      </c>
      <c r="H3429" s="373">
        <v>6579.05</v>
      </c>
      <c r="I3429" s="121">
        <f t="shared" si="179"/>
        <v>269741.05</v>
      </c>
      <c r="J3429" s="16"/>
    </row>
    <row r="3430" spans="1:10">
      <c r="A3430" s="23">
        <f t="shared" si="180"/>
        <v>3386</v>
      </c>
      <c r="B3430" s="226"/>
      <c r="C3430" s="226"/>
      <c r="D3430" s="136">
        <v>43025</v>
      </c>
      <c r="E3430" s="136">
        <v>43066</v>
      </c>
      <c r="F3430" s="136">
        <v>43066</v>
      </c>
      <c r="G3430" s="25">
        <f t="shared" si="178"/>
        <v>41</v>
      </c>
      <c r="H3430" s="373">
        <v>6317.03</v>
      </c>
      <c r="I3430" s="121">
        <f t="shared" si="179"/>
        <v>258998.23</v>
      </c>
      <c r="J3430" s="16"/>
    </row>
    <row r="3431" spans="1:10">
      <c r="A3431" s="23">
        <f t="shared" si="180"/>
        <v>3387</v>
      </c>
      <c r="B3431" s="226"/>
      <c r="C3431" s="226"/>
      <c r="D3431" s="136">
        <v>43025</v>
      </c>
      <c r="E3431" s="136">
        <v>43066</v>
      </c>
      <c r="F3431" s="136">
        <v>43066</v>
      </c>
      <c r="G3431" s="25">
        <f t="shared" si="178"/>
        <v>41</v>
      </c>
      <c r="H3431" s="373">
        <v>6579.05</v>
      </c>
      <c r="I3431" s="121">
        <f t="shared" si="179"/>
        <v>269741.05</v>
      </c>
      <c r="J3431" s="16"/>
    </row>
    <row r="3432" spans="1:10">
      <c r="A3432" s="23">
        <f t="shared" si="180"/>
        <v>3388</v>
      </c>
      <c r="B3432" s="226"/>
      <c r="C3432" s="226"/>
      <c r="D3432" s="136">
        <v>43025</v>
      </c>
      <c r="E3432" s="136">
        <v>43066</v>
      </c>
      <c r="F3432" s="136">
        <v>43066</v>
      </c>
      <c r="G3432" s="25">
        <f t="shared" si="178"/>
        <v>41</v>
      </c>
      <c r="H3432" s="373">
        <v>6977.15</v>
      </c>
      <c r="I3432" s="121">
        <f t="shared" si="179"/>
        <v>286063.15000000002</v>
      </c>
      <c r="J3432" s="16"/>
    </row>
    <row r="3433" spans="1:10">
      <c r="A3433" s="23">
        <f t="shared" si="180"/>
        <v>3389</v>
      </c>
      <c r="B3433" s="226"/>
      <c r="C3433" s="226"/>
      <c r="D3433" s="136">
        <v>43025</v>
      </c>
      <c r="E3433" s="136">
        <v>43066</v>
      </c>
      <c r="F3433" s="136">
        <v>43066</v>
      </c>
      <c r="G3433" s="25">
        <f t="shared" si="178"/>
        <v>41</v>
      </c>
      <c r="H3433" s="373">
        <v>6282.86</v>
      </c>
      <c r="I3433" s="121">
        <f t="shared" si="179"/>
        <v>257597.26</v>
      </c>
      <c r="J3433" s="16"/>
    </row>
    <row r="3434" spans="1:10">
      <c r="A3434" s="23">
        <f t="shared" si="180"/>
        <v>3390</v>
      </c>
      <c r="B3434" s="226"/>
      <c r="C3434" s="226"/>
      <c r="D3434" s="136">
        <v>43025</v>
      </c>
      <c r="E3434" s="136">
        <v>43066</v>
      </c>
      <c r="F3434" s="136">
        <v>43066</v>
      </c>
      <c r="G3434" s="25">
        <f t="shared" si="178"/>
        <v>41</v>
      </c>
      <c r="H3434" s="373">
        <v>6977.15</v>
      </c>
      <c r="I3434" s="121">
        <f t="shared" si="179"/>
        <v>286063.15000000002</v>
      </c>
      <c r="J3434" s="16"/>
    </row>
    <row r="3435" spans="1:10">
      <c r="A3435" s="23">
        <f t="shared" si="180"/>
        <v>3391</v>
      </c>
      <c r="B3435" s="226"/>
      <c r="C3435" s="226"/>
      <c r="D3435" s="136">
        <v>43025</v>
      </c>
      <c r="E3435" s="136">
        <v>43066</v>
      </c>
      <c r="F3435" s="136">
        <v>43066</v>
      </c>
      <c r="G3435" s="25">
        <f t="shared" si="178"/>
        <v>41</v>
      </c>
      <c r="H3435" s="373">
        <v>6460.54</v>
      </c>
      <c r="I3435" s="121">
        <f t="shared" si="179"/>
        <v>264882.14</v>
      </c>
      <c r="J3435" s="16"/>
    </row>
    <row r="3436" spans="1:10">
      <c r="A3436" s="23">
        <f t="shared" si="180"/>
        <v>3392</v>
      </c>
      <c r="B3436" s="226"/>
      <c r="C3436" s="226"/>
      <c r="D3436" s="136">
        <v>43025</v>
      </c>
      <c r="E3436" s="136">
        <v>43066</v>
      </c>
      <c r="F3436" s="136">
        <v>43066</v>
      </c>
      <c r="G3436" s="25">
        <f t="shared" si="178"/>
        <v>41</v>
      </c>
      <c r="H3436" s="373">
        <v>6889.48</v>
      </c>
      <c r="I3436" s="121">
        <f t="shared" si="179"/>
        <v>282468.68</v>
      </c>
      <c r="J3436" s="16"/>
    </row>
    <row r="3437" spans="1:10">
      <c r="A3437" s="23">
        <f t="shared" si="180"/>
        <v>3393</v>
      </c>
      <c r="B3437" s="226"/>
      <c r="C3437" s="226"/>
      <c r="D3437" s="136">
        <v>43025</v>
      </c>
      <c r="E3437" s="136">
        <v>43066</v>
      </c>
      <c r="F3437" s="136">
        <v>43066</v>
      </c>
      <c r="G3437" s="25">
        <f t="shared" si="178"/>
        <v>41</v>
      </c>
      <c r="H3437" s="373">
        <v>6579.05</v>
      </c>
      <c r="I3437" s="121">
        <f t="shared" si="179"/>
        <v>269741.05</v>
      </c>
      <c r="J3437" s="16"/>
    </row>
    <row r="3438" spans="1:10">
      <c r="A3438" s="23">
        <f t="shared" si="180"/>
        <v>3394</v>
      </c>
      <c r="B3438" s="226"/>
      <c r="C3438" s="226"/>
      <c r="D3438" s="136">
        <v>43025</v>
      </c>
      <c r="E3438" s="136">
        <v>43066</v>
      </c>
      <c r="F3438" s="136">
        <v>43066</v>
      </c>
      <c r="G3438" s="25">
        <f t="shared" si="178"/>
        <v>41</v>
      </c>
      <c r="H3438" s="373">
        <v>6921.64</v>
      </c>
      <c r="I3438" s="121">
        <f t="shared" si="179"/>
        <v>283787.24</v>
      </c>
      <c r="J3438" s="16"/>
    </row>
    <row r="3439" spans="1:10">
      <c r="A3439" s="23">
        <f t="shared" si="180"/>
        <v>3395</v>
      </c>
      <c r="B3439" s="226"/>
      <c r="C3439" s="226"/>
      <c r="D3439" s="136">
        <v>43025</v>
      </c>
      <c r="E3439" s="136">
        <v>43066</v>
      </c>
      <c r="F3439" s="136">
        <v>43066</v>
      </c>
      <c r="G3439" s="25">
        <f t="shared" ref="G3439:G3502" si="181">F3439-D3439</f>
        <v>41</v>
      </c>
      <c r="H3439" s="373">
        <v>6244.27</v>
      </c>
      <c r="I3439" s="121">
        <f t="shared" ref="I3439:I3502" si="182">ROUND(G3439*H3439,2)</f>
        <v>256015.07</v>
      </c>
      <c r="J3439" s="16"/>
    </row>
    <row r="3440" spans="1:10">
      <c r="A3440" s="23">
        <f t="shared" ref="A3440:A3503" si="183">A3439+1</f>
        <v>3396</v>
      </c>
      <c r="B3440" s="226"/>
      <c r="C3440" s="226"/>
      <c r="D3440" s="136">
        <v>43025</v>
      </c>
      <c r="E3440" s="136">
        <v>43066</v>
      </c>
      <c r="F3440" s="136">
        <v>43066</v>
      </c>
      <c r="G3440" s="25">
        <f t="shared" si="181"/>
        <v>41</v>
      </c>
      <c r="H3440" s="373">
        <v>6769.68</v>
      </c>
      <c r="I3440" s="121">
        <f t="shared" si="182"/>
        <v>277556.88</v>
      </c>
      <c r="J3440" s="16"/>
    </row>
    <row r="3441" spans="1:10">
      <c r="A3441" s="23">
        <f t="shared" si="183"/>
        <v>3397</v>
      </c>
      <c r="B3441" s="226"/>
      <c r="C3441" s="226"/>
      <c r="D3441" s="136">
        <v>43026</v>
      </c>
      <c r="E3441" s="136">
        <v>43066</v>
      </c>
      <c r="F3441" s="136">
        <v>43066</v>
      </c>
      <c r="G3441" s="25">
        <f t="shared" si="181"/>
        <v>40</v>
      </c>
      <c r="H3441" s="373">
        <v>5264</v>
      </c>
      <c r="I3441" s="121">
        <f t="shared" si="182"/>
        <v>210560</v>
      </c>
      <c r="J3441" s="16"/>
    </row>
    <row r="3442" spans="1:10">
      <c r="A3442" s="23">
        <f t="shared" si="183"/>
        <v>3398</v>
      </c>
      <c r="B3442" s="226"/>
      <c r="C3442" s="226"/>
      <c r="D3442" s="136">
        <v>43026</v>
      </c>
      <c r="E3442" s="136">
        <v>43066</v>
      </c>
      <c r="F3442" s="136">
        <v>43066</v>
      </c>
      <c r="G3442" s="25">
        <f t="shared" si="181"/>
        <v>40</v>
      </c>
      <c r="H3442" s="373">
        <v>7270.44</v>
      </c>
      <c r="I3442" s="121">
        <f t="shared" si="182"/>
        <v>290817.59999999998</v>
      </c>
      <c r="J3442" s="16"/>
    </row>
    <row r="3443" spans="1:10">
      <c r="A3443" s="23">
        <f t="shared" si="183"/>
        <v>3399</v>
      </c>
      <c r="B3443" s="226"/>
      <c r="C3443" s="226"/>
      <c r="D3443" s="136">
        <v>43026</v>
      </c>
      <c r="E3443" s="136">
        <v>43066</v>
      </c>
      <c r="F3443" s="136">
        <v>43066</v>
      </c>
      <c r="G3443" s="25">
        <f t="shared" si="181"/>
        <v>40</v>
      </c>
      <c r="H3443" s="373">
        <v>6699.7</v>
      </c>
      <c r="I3443" s="121">
        <f t="shared" si="182"/>
        <v>267988</v>
      </c>
      <c r="J3443" s="16"/>
    </row>
    <row r="3444" spans="1:10">
      <c r="A3444" s="23">
        <f t="shared" si="183"/>
        <v>3400</v>
      </c>
      <c r="B3444" s="226"/>
      <c r="C3444" s="226"/>
      <c r="D3444" s="136">
        <v>43026</v>
      </c>
      <c r="E3444" s="136">
        <v>43066</v>
      </c>
      <c r="F3444" s="136">
        <v>43066</v>
      </c>
      <c r="G3444" s="25">
        <f t="shared" si="181"/>
        <v>40</v>
      </c>
      <c r="H3444" s="373">
        <v>7298.77</v>
      </c>
      <c r="I3444" s="121">
        <f t="shared" si="182"/>
        <v>291950.8</v>
      </c>
      <c r="J3444" s="16"/>
    </row>
    <row r="3445" spans="1:10">
      <c r="A3445" s="23">
        <f t="shared" si="183"/>
        <v>3401</v>
      </c>
      <c r="B3445" s="226"/>
      <c r="C3445" s="226"/>
      <c r="D3445" s="136">
        <v>43026</v>
      </c>
      <c r="E3445" s="136">
        <v>43066</v>
      </c>
      <c r="F3445" s="136">
        <v>43066</v>
      </c>
      <c r="G3445" s="25">
        <f t="shared" si="181"/>
        <v>40</v>
      </c>
      <c r="H3445" s="373">
        <v>7840</v>
      </c>
      <c r="I3445" s="121">
        <f t="shared" si="182"/>
        <v>313600</v>
      </c>
      <c r="J3445" s="16"/>
    </row>
    <row r="3446" spans="1:10">
      <c r="A3446" s="23">
        <f t="shared" si="183"/>
        <v>3402</v>
      </c>
      <c r="B3446" s="226"/>
      <c r="C3446" s="226"/>
      <c r="D3446" s="136">
        <v>43026</v>
      </c>
      <c r="E3446" s="136">
        <v>43066</v>
      </c>
      <c r="F3446" s="136">
        <v>43066</v>
      </c>
      <c r="G3446" s="25">
        <f t="shared" si="181"/>
        <v>40</v>
      </c>
      <c r="H3446" s="373">
        <v>7791</v>
      </c>
      <c r="I3446" s="121">
        <f t="shared" si="182"/>
        <v>311640</v>
      </c>
      <c r="J3446" s="16"/>
    </row>
    <row r="3447" spans="1:10">
      <c r="A3447" s="23">
        <f t="shared" si="183"/>
        <v>3403</v>
      </c>
      <c r="B3447" s="226"/>
      <c r="C3447" s="226"/>
      <c r="D3447" s="136">
        <v>43027</v>
      </c>
      <c r="E3447" s="136">
        <v>43066</v>
      </c>
      <c r="F3447" s="136">
        <v>43066</v>
      </c>
      <c r="G3447" s="25">
        <f t="shared" si="181"/>
        <v>39</v>
      </c>
      <c r="H3447" s="373">
        <v>5138.6500000000005</v>
      </c>
      <c r="I3447" s="121">
        <f t="shared" si="182"/>
        <v>200407.35</v>
      </c>
      <c r="J3447" s="16"/>
    </row>
    <row r="3448" spans="1:10">
      <c r="A3448" s="23">
        <f t="shared" si="183"/>
        <v>3404</v>
      </c>
      <c r="B3448" s="226"/>
      <c r="C3448" s="226"/>
      <c r="D3448" s="136">
        <v>43027</v>
      </c>
      <c r="E3448" s="136">
        <v>43066</v>
      </c>
      <c r="F3448" s="136">
        <v>43066</v>
      </c>
      <c r="G3448" s="25">
        <f t="shared" si="181"/>
        <v>39</v>
      </c>
      <c r="H3448" s="373">
        <v>6470.19</v>
      </c>
      <c r="I3448" s="121">
        <f t="shared" si="182"/>
        <v>252337.41</v>
      </c>
      <c r="J3448" s="16"/>
    </row>
    <row r="3449" spans="1:10">
      <c r="A3449" s="23">
        <f t="shared" si="183"/>
        <v>3405</v>
      </c>
      <c r="B3449" s="226"/>
      <c r="C3449" s="226"/>
      <c r="D3449" s="136">
        <v>43027</v>
      </c>
      <c r="E3449" s="136">
        <v>43066</v>
      </c>
      <c r="F3449" s="136">
        <v>43066</v>
      </c>
      <c r="G3449" s="25">
        <f t="shared" si="181"/>
        <v>39</v>
      </c>
      <c r="H3449" s="373">
        <v>6388.58</v>
      </c>
      <c r="I3449" s="121">
        <f t="shared" si="182"/>
        <v>249154.62</v>
      </c>
      <c r="J3449" s="16"/>
    </row>
    <row r="3450" spans="1:10">
      <c r="A3450" s="23">
        <f t="shared" si="183"/>
        <v>3406</v>
      </c>
      <c r="B3450" s="226"/>
      <c r="C3450" s="226"/>
      <c r="D3450" s="136">
        <v>43027</v>
      </c>
      <c r="E3450" s="136">
        <v>43066</v>
      </c>
      <c r="F3450" s="136">
        <v>43066</v>
      </c>
      <c r="G3450" s="25">
        <f t="shared" si="181"/>
        <v>39</v>
      </c>
      <c r="H3450" s="373">
        <v>6728.27</v>
      </c>
      <c r="I3450" s="121">
        <f t="shared" si="182"/>
        <v>262402.53000000003</v>
      </c>
      <c r="J3450" s="16"/>
    </row>
    <row r="3451" spans="1:10">
      <c r="A3451" s="23">
        <f t="shared" si="183"/>
        <v>3407</v>
      </c>
      <c r="B3451" s="226"/>
      <c r="C3451" s="226"/>
      <c r="D3451" s="136">
        <v>43027</v>
      </c>
      <c r="E3451" s="136">
        <v>43066</v>
      </c>
      <c r="F3451" s="136">
        <v>43066</v>
      </c>
      <c r="G3451" s="25">
        <f t="shared" si="181"/>
        <v>39</v>
      </c>
      <c r="H3451" s="373">
        <v>6815.51</v>
      </c>
      <c r="I3451" s="121">
        <f t="shared" si="182"/>
        <v>265804.89</v>
      </c>
      <c r="J3451" s="16"/>
    </row>
    <row r="3452" spans="1:10">
      <c r="A3452" s="23">
        <f t="shared" si="183"/>
        <v>3408</v>
      </c>
      <c r="B3452" s="226"/>
      <c r="C3452" s="226"/>
      <c r="D3452" s="136">
        <v>43027</v>
      </c>
      <c r="E3452" s="136">
        <v>43066</v>
      </c>
      <c r="F3452" s="136">
        <v>43066</v>
      </c>
      <c r="G3452" s="25">
        <f t="shared" si="181"/>
        <v>39</v>
      </c>
      <c r="H3452" s="373">
        <v>6823.95</v>
      </c>
      <c r="I3452" s="121">
        <f t="shared" si="182"/>
        <v>266134.05</v>
      </c>
      <c r="J3452" s="16"/>
    </row>
    <row r="3453" spans="1:10">
      <c r="A3453" s="23">
        <f t="shared" si="183"/>
        <v>3409</v>
      </c>
      <c r="B3453" s="226"/>
      <c r="C3453" s="226"/>
      <c r="D3453" s="136">
        <v>43027</v>
      </c>
      <c r="E3453" s="136">
        <v>43066</v>
      </c>
      <c r="F3453" s="136">
        <v>43066</v>
      </c>
      <c r="G3453" s="25">
        <f t="shared" si="181"/>
        <v>39</v>
      </c>
      <c r="H3453" s="373">
        <v>7024.15</v>
      </c>
      <c r="I3453" s="121">
        <f t="shared" si="182"/>
        <v>273941.84999999998</v>
      </c>
      <c r="J3453" s="16"/>
    </row>
    <row r="3454" spans="1:10">
      <c r="A3454" s="23">
        <f t="shared" si="183"/>
        <v>3410</v>
      </c>
      <c r="B3454" s="226"/>
      <c r="C3454" s="226"/>
      <c r="D3454" s="136">
        <v>43027</v>
      </c>
      <c r="E3454" s="136">
        <v>43066</v>
      </c>
      <c r="F3454" s="136">
        <v>43066</v>
      </c>
      <c r="G3454" s="25">
        <f t="shared" si="181"/>
        <v>39</v>
      </c>
      <c r="H3454" s="373">
        <v>6785.36</v>
      </c>
      <c r="I3454" s="121">
        <f t="shared" si="182"/>
        <v>264629.03999999998</v>
      </c>
      <c r="J3454" s="16"/>
    </row>
    <row r="3455" spans="1:10">
      <c r="A3455" s="23">
        <f t="shared" si="183"/>
        <v>3411</v>
      </c>
      <c r="B3455" s="226"/>
      <c r="C3455" s="226"/>
      <c r="D3455" s="136">
        <v>43027</v>
      </c>
      <c r="E3455" s="136">
        <v>43066</v>
      </c>
      <c r="F3455" s="136">
        <v>43066</v>
      </c>
      <c r="G3455" s="25">
        <f t="shared" si="181"/>
        <v>39</v>
      </c>
      <c r="H3455" s="373">
        <v>6917.62</v>
      </c>
      <c r="I3455" s="121">
        <f t="shared" si="182"/>
        <v>269787.18</v>
      </c>
      <c r="J3455" s="16"/>
    </row>
    <row r="3456" spans="1:10">
      <c r="A3456" s="23">
        <f t="shared" si="183"/>
        <v>3412</v>
      </c>
      <c r="B3456" s="226"/>
      <c r="C3456" s="226"/>
      <c r="D3456" s="136">
        <v>43027</v>
      </c>
      <c r="E3456" s="136">
        <v>43066</v>
      </c>
      <c r="F3456" s="136">
        <v>43066</v>
      </c>
      <c r="G3456" s="25">
        <f t="shared" si="181"/>
        <v>39</v>
      </c>
      <c r="H3456" s="373">
        <v>6716.62</v>
      </c>
      <c r="I3456" s="121">
        <f t="shared" si="182"/>
        <v>261948.18</v>
      </c>
      <c r="J3456" s="16"/>
    </row>
    <row r="3457" spans="1:10">
      <c r="A3457" s="23">
        <f t="shared" si="183"/>
        <v>3413</v>
      </c>
      <c r="B3457" s="226"/>
      <c r="C3457" s="226"/>
      <c r="D3457" s="136">
        <v>43027</v>
      </c>
      <c r="E3457" s="136">
        <v>43066</v>
      </c>
      <c r="F3457" s="136">
        <v>43066</v>
      </c>
      <c r="G3457" s="25">
        <f t="shared" si="181"/>
        <v>39</v>
      </c>
      <c r="H3457" s="373">
        <v>6793.4</v>
      </c>
      <c r="I3457" s="121">
        <f t="shared" si="182"/>
        <v>264942.59999999998</v>
      </c>
      <c r="J3457" s="16"/>
    </row>
    <row r="3458" spans="1:10">
      <c r="A3458" s="23">
        <f t="shared" si="183"/>
        <v>3414</v>
      </c>
      <c r="B3458" s="226"/>
      <c r="C3458" s="226"/>
      <c r="D3458" s="136">
        <v>43027</v>
      </c>
      <c r="E3458" s="136">
        <v>43066</v>
      </c>
      <c r="F3458" s="136">
        <v>43066</v>
      </c>
      <c r="G3458" s="25">
        <f t="shared" si="181"/>
        <v>39</v>
      </c>
      <c r="H3458" s="373">
        <v>7216.21</v>
      </c>
      <c r="I3458" s="121">
        <f t="shared" si="182"/>
        <v>281432.19</v>
      </c>
      <c r="J3458" s="16"/>
    </row>
    <row r="3459" spans="1:10">
      <c r="A3459" s="23">
        <f t="shared" si="183"/>
        <v>3415</v>
      </c>
      <c r="B3459" s="226"/>
      <c r="C3459" s="226"/>
      <c r="D3459" s="136">
        <v>43027</v>
      </c>
      <c r="E3459" s="136">
        <v>43066</v>
      </c>
      <c r="F3459" s="136">
        <v>43066</v>
      </c>
      <c r="G3459" s="25">
        <f t="shared" si="181"/>
        <v>39</v>
      </c>
      <c r="H3459" s="373">
        <v>7702.8</v>
      </c>
      <c r="I3459" s="121">
        <f t="shared" si="182"/>
        <v>300409.2</v>
      </c>
      <c r="J3459" s="16"/>
    </row>
    <row r="3460" spans="1:10">
      <c r="A3460" s="23">
        <f t="shared" si="183"/>
        <v>3416</v>
      </c>
      <c r="B3460" s="226"/>
      <c r="C3460" s="226"/>
      <c r="D3460" s="136">
        <v>43027</v>
      </c>
      <c r="E3460" s="136">
        <v>43066</v>
      </c>
      <c r="F3460" s="136">
        <v>43066</v>
      </c>
      <c r="G3460" s="25">
        <f t="shared" si="181"/>
        <v>39</v>
      </c>
      <c r="H3460" s="373">
        <v>7879.2</v>
      </c>
      <c r="I3460" s="121">
        <f t="shared" si="182"/>
        <v>307288.8</v>
      </c>
      <c r="J3460" s="16"/>
    </row>
    <row r="3461" spans="1:10">
      <c r="A3461" s="23">
        <f t="shared" si="183"/>
        <v>3417</v>
      </c>
      <c r="B3461" s="226"/>
      <c r="C3461" s="226"/>
      <c r="D3461" s="136">
        <v>43028</v>
      </c>
      <c r="E3461" s="136">
        <v>43066</v>
      </c>
      <c r="F3461" s="136">
        <v>43066</v>
      </c>
      <c r="G3461" s="25">
        <f t="shared" si="181"/>
        <v>38</v>
      </c>
      <c r="H3461" s="373">
        <v>6241.05</v>
      </c>
      <c r="I3461" s="121">
        <f t="shared" si="182"/>
        <v>237159.9</v>
      </c>
      <c r="J3461" s="16"/>
    </row>
    <row r="3462" spans="1:10">
      <c r="A3462" s="23">
        <f t="shared" si="183"/>
        <v>3418</v>
      </c>
      <c r="B3462" s="226"/>
      <c r="C3462" s="226"/>
      <c r="D3462" s="136">
        <v>43028</v>
      </c>
      <c r="E3462" s="136">
        <v>43066</v>
      </c>
      <c r="F3462" s="136">
        <v>43066</v>
      </c>
      <c r="G3462" s="25">
        <f t="shared" si="181"/>
        <v>38</v>
      </c>
      <c r="H3462" s="373">
        <v>6662.75</v>
      </c>
      <c r="I3462" s="121">
        <f t="shared" si="182"/>
        <v>253184.5</v>
      </c>
      <c r="J3462" s="16"/>
    </row>
    <row r="3463" spans="1:10">
      <c r="A3463" s="23">
        <f t="shared" si="183"/>
        <v>3419</v>
      </c>
      <c r="B3463" s="226"/>
      <c r="C3463" s="226"/>
      <c r="D3463" s="136">
        <v>43028</v>
      </c>
      <c r="E3463" s="136">
        <v>43066</v>
      </c>
      <c r="F3463" s="136">
        <v>43066</v>
      </c>
      <c r="G3463" s="25">
        <f t="shared" si="181"/>
        <v>38</v>
      </c>
      <c r="H3463" s="373">
        <v>6764.86</v>
      </c>
      <c r="I3463" s="121">
        <f t="shared" si="182"/>
        <v>257064.68</v>
      </c>
      <c r="J3463" s="16"/>
    </row>
    <row r="3464" spans="1:10">
      <c r="A3464" s="23">
        <f t="shared" si="183"/>
        <v>3420</v>
      </c>
      <c r="B3464" s="226"/>
      <c r="C3464" s="226"/>
      <c r="D3464" s="136">
        <v>43028</v>
      </c>
      <c r="E3464" s="136">
        <v>43066</v>
      </c>
      <c r="F3464" s="136">
        <v>43066</v>
      </c>
      <c r="G3464" s="25">
        <f t="shared" si="181"/>
        <v>38</v>
      </c>
      <c r="H3464" s="373">
        <v>6786.16</v>
      </c>
      <c r="I3464" s="121">
        <f t="shared" si="182"/>
        <v>257874.08</v>
      </c>
      <c r="J3464" s="16"/>
    </row>
    <row r="3465" spans="1:10">
      <c r="A3465" s="23">
        <f t="shared" si="183"/>
        <v>3421</v>
      </c>
      <c r="B3465" s="226"/>
      <c r="C3465" s="226"/>
      <c r="D3465" s="136">
        <v>43028</v>
      </c>
      <c r="E3465" s="136">
        <v>43066</v>
      </c>
      <c r="F3465" s="136">
        <v>43066</v>
      </c>
      <c r="G3465" s="25">
        <f t="shared" si="181"/>
        <v>38</v>
      </c>
      <c r="H3465" s="373">
        <v>7853.47</v>
      </c>
      <c r="I3465" s="121">
        <f t="shared" si="182"/>
        <v>298431.86</v>
      </c>
      <c r="J3465" s="16"/>
    </row>
    <row r="3466" spans="1:10">
      <c r="A3466" s="23">
        <f t="shared" si="183"/>
        <v>3422</v>
      </c>
      <c r="B3466" s="226"/>
      <c r="C3466" s="226"/>
      <c r="D3466" s="136">
        <v>43028</v>
      </c>
      <c r="E3466" s="136">
        <v>43066</v>
      </c>
      <c r="F3466" s="136">
        <v>43066</v>
      </c>
      <c r="G3466" s="25">
        <f t="shared" si="181"/>
        <v>38</v>
      </c>
      <c r="H3466" s="373">
        <v>7248.86</v>
      </c>
      <c r="I3466" s="121">
        <f t="shared" si="182"/>
        <v>275456.68</v>
      </c>
      <c r="J3466" s="16"/>
    </row>
    <row r="3467" spans="1:10">
      <c r="A3467" s="23">
        <f t="shared" si="183"/>
        <v>3423</v>
      </c>
      <c r="B3467" s="226"/>
      <c r="C3467" s="226"/>
      <c r="D3467" s="136">
        <v>43028</v>
      </c>
      <c r="E3467" s="136">
        <v>43066</v>
      </c>
      <c r="F3467" s="136">
        <v>43066</v>
      </c>
      <c r="G3467" s="25">
        <f t="shared" si="181"/>
        <v>38</v>
      </c>
      <c r="H3467" s="373">
        <v>7908.6</v>
      </c>
      <c r="I3467" s="121">
        <f t="shared" si="182"/>
        <v>300526.8</v>
      </c>
      <c r="J3467" s="16"/>
    </row>
    <row r="3468" spans="1:10">
      <c r="A3468" s="23">
        <f t="shared" si="183"/>
        <v>3424</v>
      </c>
      <c r="B3468" s="226"/>
      <c r="C3468" s="226"/>
      <c r="D3468" s="136">
        <v>43028</v>
      </c>
      <c r="E3468" s="136">
        <v>43066</v>
      </c>
      <c r="F3468" s="136">
        <v>43066</v>
      </c>
      <c r="G3468" s="25">
        <f t="shared" si="181"/>
        <v>38</v>
      </c>
      <c r="H3468" s="373">
        <v>7996.8</v>
      </c>
      <c r="I3468" s="121">
        <f t="shared" si="182"/>
        <v>303878.40000000002</v>
      </c>
      <c r="J3468" s="16"/>
    </row>
    <row r="3469" spans="1:10">
      <c r="A3469" s="23">
        <f t="shared" si="183"/>
        <v>3425</v>
      </c>
      <c r="B3469" s="226"/>
      <c r="C3469" s="226"/>
      <c r="D3469" s="136">
        <v>43028</v>
      </c>
      <c r="E3469" s="136">
        <v>43066</v>
      </c>
      <c r="F3469" s="136">
        <v>43066</v>
      </c>
      <c r="G3469" s="25">
        <f t="shared" si="181"/>
        <v>38</v>
      </c>
      <c r="H3469" s="373">
        <v>7624.4</v>
      </c>
      <c r="I3469" s="121">
        <f t="shared" si="182"/>
        <v>289727.2</v>
      </c>
      <c r="J3469" s="16"/>
    </row>
    <row r="3470" spans="1:10">
      <c r="A3470" s="23">
        <f t="shared" si="183"/>
        <v>3426</v>
      </c>
      <c r="B3470" s="226"/>
      <c r="C3470" s="226"/>
      <c r="D3470" s="136">
        <v>43028</v>
      </c>
      <c r="E3470" s="136">
        <v>43066</v>
      </c>
      <c r="F3470" s="136">
        <v>43066</v>
      </c>
      <c r="G3470" s="25">
        <f t="shared" si="181"/>
        <v>38</v>
      </c>
      <c r="H3470" s="373">
        <v>7849.8</v>
      </c>
      <c r="I3470" s="121">
        <f t="shared" si="182"/>
        <v>298292.40000000002</v>
      </c>
      <c r="J3470" s="16"/>
    </row>
    <row r="3471" spans="1:10">
      <c r="A3471" s="23">
        <f t="shared" si="183"/>
        <v>3427</v>
      </c>
      <c r="B3471" s="226"/>
      <c r="C3471" s="226"/>
      <c r="D3471" s="136">
        <v>43033</v>
      </c>
      <c r="E3471" s="136">
        <v>43066</v>
      </c>
      <c r="F3471" s="136">
        <v>43066</v>
      </c>
      <c r="G3471" s="25">
        <f t="shared" si="181"/>
        <v>33</v>
      </c>
      <c r="H3471" s="373">
        <v>7088.83</v>
      </c>
      <c r="I3471" s="121">
        <f t="shared" si="182"/>
        <v>233931.39</v>
      </c>
      <c r="J3471" s="16"/>
    </row>
    <row r="3472" spans="1:10">
      <c r="A3472" s="23">
        <f t="shared" si="183"/>
        <v>3428</v>
      </c>
      <c r="B3472" s="226"/>
      <c r="C3472" s="226"/>
      <c r="D3472" s="136">
        <v>43033</v>
      </c>
      <c r="E3472" s="136">
        <v>43066</v>
      </c>
      <c r="F3472" s="136">
        <v>43066</v>
      </c>
      <c r="G3472" s="25">
        <f t="shared" si="181"/>
        <v>33</v>
      </c>
      <c r="H3472" s="373">
        <v>7088.83</v>
      </c>
      <c r="I3472" s="121">
        <f t="shared" si="182"/>
        <v>233931.39</v>
      </c>
      <c r="J3472" s="16"/>
    </row>
    <row r="3473" spans="1:10">
      <c r="A3473" s="23">
        <f t="shared" si="183"/>
        <v>3429</v>
      </c>
      <c r="B3473" s="226"/>
      <c r="C3473" s="226"/>
      <c r="D3473" s="136">
        <v>43033</v>
      </c>
      <c r="E3473" s="136">
        <v>43066</v>
      </c>
      <c r="F3473" s="136">
        <v>43066</v>
      </c>
      <c r="G3473" s="25">
        <f t="shared" si="181"/>
        <v>33</v>
      </c>
      <c r="H3473" s="373">
        <v>7088.83</v>
      </c>
      <c r="I3473" s="121">
        <f t="shared" si="182"/>
        <v>233931.39</v>
      </c>
      <c r="J3473" s="16"/>
    </row>
    <row r="3474" spans="1:10">
      <c r="A3474" s="23">
        <f t="shared" si="183"/>
        <v>3430</v>
      </c>
      <c r="B3474" s="226"/>
      <c r="C3474" s="226"/>
      <c r="D3474" s="136">
        <v>43034</v>
      </c>
      <c r="E3474" s="136">
        <v>43066</v>
      </c>
      <c r="F3474" s="136">
        <v>43066</v>
      </c>
      <c r="G3474" s="25">
        <f t="shared" si="181"/>
        <v>32</v>
      </c>
      <c r="H3474" s="373">
        <v>6338.33</v>
      </c>
      <c r="I3474" s="121">
        <f t="shared" si="182"/>
        <v>202826.56</v>
      </c>
      <c r="J3474" s="16"/>
    </row>
    <row r="3475" spans="1:10">
      <c r="A3475" s="23">
        <f t="shared" si="183"/>
        <v>3431</v>
      </c>
      <c r="B3475" s="226"/>
      <c r="C3475" s="226"/>
      <c r="D3475" s="136">
        <v>43034</v>
      </c>
      <c r="E3475" s="136">
        <v>43066</v>
      </c>
      <c r="F3475" s="136">
        <v>43066</v>
      </c>
      <c r="G3475" s="25">
        <f t="shared" si="181"/>
        <v>32</v>
      </c>
      <c r="H3475" s="373">
        <v>6994.8</v>
      </c>
      <c r="I3475" s="121">
        <f t="shared" si="182"/>
        <v>223833.60000000001</v>
      </c>
      <c r="J3475" s="16"/>
    </row>
    <row r="3476" spans="1:10">
      <c r="A3476" s="23">
        <f t="shared" si="183"/>
        <v>3432</v>
      </c>
      <c r="B3476" s="226"/>
      <c r="C3476" s="226"/>
      <c r="D3476" s="136">
        <v>43034</v>
      </c>
      <c r="E3476" s="136">
        <v>43066</v>
      </c>
      <c r="F3476" s="136">
        <v>43066</v>
      </c>
      <c r="G3476" s="25">
        <f t="shared" si="181"/>
        <v>32</v>
      </c>
      <c r="H3476" s="373">
        <v>6443.66</v>
      </c>
      <c r="I3476" s="121">
        <f t="shared" si="182"/>
        <v>206197.12</v>
      </c>
      <c r="J3476" s="16"/>
    </row>
    <row r="3477" spans="1:10">
      <c r="A3477" s="23">
        <f t="shared" si="183"/>
        <v>3433</v>
      </c>
      <c r="B3477" s="226"/>
      <c r="C3477" s="226"/>
      <c r="D3477" s="136">
        <v>43034</v>
      </c>
      <c r="E3477" s="136">
        <v>43066</v>
      </c>
      <c r="F3477" s="136">
        <v>43066</v>
      </c>
      <c r="G3477" s="25">
        <f t="shared" si="181"/>
        <v>32</v>
      </c>
      <c r="H3477" s="373">
        <v>6299.34</v>
      </c>
      <c r="I3477" s="121">
        <f t="shared" si="182"/>
        <v>201578.88</v>
      </c>
      <c r="J3477" s="16"/>
    </row>
    <row r="3478" spans="1:10">
      <c r="A3478" s="23">
        <f t="shared" si="183"/>
        <v>3434</v>
      </c>
      <c r="B3478" s="226"/>
      <c r="C3478" s="226"/>
      <c r="D3478" s="136">
        <v>43034</v>
      </c>
      <c r="E3478" s="136">
        <v>43066</v>
      </c>
      <c r="F3478" s="136">
        <v>43066</v>
      </c>
      <c r="G3478" s="25">
        <f t="shared" si="181"/>
        <v>32</v>
      </c>
      <c r="H3478" s="373">
        <v>6529.28</v>
      </c>
      <c r="I3478" s="121">
        <f t="shared" si="182"/>
        <v>208936.95999999999</v>
      </c>
      <c r="J3478" s="16"/>
    </row>
    <row r="3479" spans="1:10">
      <c r="A3479" s="23">
        <f t="shared" si="183"/>
        <v>3435</v>
      </c>
      <c r="B3479" s="226" t="s">
        <v>285</v>
      </c>
      <c r="C3479" s="226" t="s">
        <v>493</v>
      </c>
      <c r="D3479" s="136">
        <v>43006</v>
      </c>
      <c r="E3479" s="136">
        <v>43066</v>
      </c>
      <c r="F3479" s="136">
        <v>43066</v>
      </c>
      <c r="G3479" s="25">
        <f t="shared" si="181"/>
        <v>60</v>
      </c>
      <c r="H3479" s="373">
        <v>499.78</v>
      </c>
      <c r="I3479" s="121">
        <f t="shared" si="182"/>
        <v>29986.799999999999</v>
      </c>
      <c r="J3479" s="16"/>
    </row>
    <row r="3480" spans="1:10">
      <c r="A3480" s="23">
        <f t="shared" si="183"/>
        <v>3436</v>
      </c>
      <c r="B3480" s="226"/>
      <c r="C3480" s="226"/>
      <c r="D3480" s="136">
        <v>43006</v>
      </c>
      <c r="E3480" s="136">
        <v>43066</v>
      </c>
      <c r="F3480" s="136">
        <v>43066</v>
      </c>
      <c r="G3480" s="25">
        <f t="shared" si="181"/>
        <v>60</v>
      </c>
      <c r="H3480" s="373">
        <v>1659.85</v>
      </c>
      <c r="I3480" s="121">
        <f t="shared" si="182"/>
        <v>99591</v>
      </c>
      <c r="J3480" s="16"/>
    </row>
    <row r="3481" spans="1:10">
      <c r="A3481" s="23">
        <f t="shared" si="183"/>
        <v>3437</v>
      </c>
      <c r="B3481" s="226"/>
      <c r="C3481" s="226"/>
      <c r="D3481" s="136">
        <v>43010</v>
      </c>
      <c r="E3481" s="136">
        <v>43066</v>
      </c>
      <c r="F3481" s="136">
        <v>43066</v>
      </c>
      <c r="G3481" s="25">
        <f t="shared" si="181"/>
        <v>56</v>
      </c>
      <c r="H3481" s="373">
        <v>8953.66</v>
      </c>
      <c r="I3481" s="121">
        <f t="shared" si="182"/>
        <v>501404.96</v>
      </c>
      <c r="J3481" s="16"/>
    </row>
    <row r="3482" spans="1:10">
      <c r="A3482" s="23">
        <f t="shared" si="183"/>
        <v>3438</v>
      </c>
      <c r="B3482" s="226"/>
      <c r="C3482" s="226"/>
      <c r="D3482" s="136">
        <v>43010</v>
      </c>
      <c r="E3482" s="136">
        <v>43066</v>
      </c>
      <c r="F3482" s="136">
        <v>43066</v>
      </c>
      <c r="G3482" s="25">
        <f t="shared" si="181"/>
        <v>56</v>
      </c>
      <c r="H3482" s="373">
        <v>9077.09</v>
      </c>
      <c r="I3482" s="121">
        <f t="shared" si="182"/>
        <v>508317.04</v>
      </c>
      <c r="J3482" s="16"/>
    </row>
    <row r="3483" spans="1:10">
      <c r="A3483" s="23">
        <f t="shared" si="183"/>
        <v>3439</v>
      </c>
      <c r="B3483" s="226"/>
      <c r="C3483" s="226"/>
      <c r="D3483" s="136">
        <v>43018</v>
      </c>
      <c r="E3483" s="136">
        <v>43066</v>
      </c>
      <c r="F3483" s="136">
        <v>43066</v>
      </c>
      <c r="G3483" s="25">
        <f t="shared" si="181"/>
        <v>48</v>
      </c>
      <c r="H3483" s="373">
        <v>7702.8</v>
      </c>
      <c r="I3483" s="121">
        <f t="shared" si="182"/>
        <v>369734.40000000002</v>
      </c>
      <c r="J3483" s="16"/>
    </row>
    <row r="3484" spans="1:10">
      <c r="A3484" s="23">
        <f t="shared" si="183"/>
        <v>3440</v>
      </c>
      <c r="B3484" s="226"/>
      <c r="C3484" s="226"/>
      <c r="D3484" s="136">
        <v>43018</v>
      </c>
      <c r="E3484" s="136">
        <v>43066</v>
      </c>
      <c r="F3484" s="136">
        <v>43066</v>
      </c>
      <c r="G3484" s="25">
        <f t="shared" si="181"/>
        <v>48</v>
      </c>
      <c r="H3484" s="373">
        <v>7712.6</v>
      </c>
      <c r="I3484" s="121">
        <f t="shared" si="182"/>
        <v>370204.8</v>
      </c>
      <c r="J3484" s="16"/>
    </row>
    <row r="3485" spans="1:10">
      <c r="A3485" s="23">
        <f t="shared" si="183"/>
        <v>3441</v>
      </c>
      <c r="B3485" s="226"/>
      <c r="C3485" s="226"/>
      <c r="D3485" s="136">
        <v>43018</v>
      </c>
      <c r="E3485" s="136">
        <v>43066</v>
      </c>
      <c r="F3485" s="136">
        <v>43066</v>
      </c>
      <c r="G3485" s="25">
        <f t="shared" si="181"/>
        <v>48</v>
      </c>
      <c r="H3485" s="373">
        <v>7624.4</v>
      </c>
      <c r="I3485" s="121">
        <f t="shared" si="182"/>
        <v>365971.20000000001</v>
      </c>
      <c r="J3485" s="16"/>
    </row>
    <row r="3486" spans="1:10">
      <c r="A3486" s="23">
        <f t="shared" si="183"/>
        <v>3442</v>
      </c>
      <c r="B3486" s="226"/>
      <c r="C3486" s="226"/>
      <c r="D3486" s="136">
        <v>43019</v>
      </c>
      <c r="E3486" s="136">
        <v>43066</v>
      </c>
      <c r="F3486" s="136">
        <v>43066</v>
      </c>
      <c r="G3486" s="25">
        <f t="shared" si="181"/>
        <v>47</v>
      </c>
      <c r="H3486" s="373">
        <v>6043.44</v>
      </c>
      <c r="I3486" s="121">
        <f t="shared" si="182"/>
        <v>284041.68</v>
      </c>
      <c r="J3486" s="16"/>
    </row>
    <row r="3487" spans="1:10">
      <c r="A3487" s="23">
        <f t="shared" si="183"/>
        <v>3443</v>
      </c>
      <c r="B3487" s="226"/>
      <c r="C3487" s="226"/>
      <c r="D3487" s="136">
        <v>43019</v>
      </c>
      <c r="E3487" s="136">
        <v>43066</v>
      </c>
      <c r="F3487" s="136">
        <v>43066</v>
      </c>
      <c r="G3487" s="25">
        <f t="shared" si="181"/>
        <v>47</v>
      </c>
      <c r="H3487" s="373">
        <v>7722.4</v>
      </c>
      <c r="I3487" s="121">
        <f t="shared" si="182"/>
        <v>362952.8</v>
      </c>
      <c r="J3487" s="16"/>
    </row>
    <row r="3488" spans="1:10">
      <c r="A3488" s="23">
        <f t="shared" si="183"/>
        <v>3444</v>
      </c>
      <c r="B3488" s="226"/>
      <c r="C3488" s="226"/>
      <c r="D3488" s="136">
        <v>43021</v>
      </c>
      <c r="E3488" s="136">
        <v>43066</v>
      </c>
      <c r="F3488" s="136">
        <v>43066</v>
      </c>
      <c r="G3488" s="25">
        <f t="shared" si="181"/>
        <v>45</v>
      </c>
      <c r="H3488" s="373">
        <v>7830.2</v>
      </c>
      <c r="I3488" s="121">
        <f t="shared" si="182"/>
        <v>352359</v>
      </c>
      <c r="J3488" s="16"/>
    </row>
    <row r="3489" spans="1:10">
      <c r="A3489" s="23">
        <f t="shared" si="183"/>
        <v>3445</v>
      </c>
      <c r="B3489" s="226"/>
      <c r="C3489" s="226"/>
      <c r="D3489" s="136">
        <v>43022</v>
      </c>
      <c r="E3489" s="136">
        <v>43066</v>
      </c>
      <c r="F3489" s="136">
        <v>43066</v>
      </c>
      <c r="G3489" s="25">
        <f t="shared" si="181"/>
        <v>44</v>
      </c>
      <c r="H3489" s="373">
        <v>15490.8</v>
      </c>
      <c r="I3489" s="121">
        <f t="shared" si="182"/>
        <v>681595.2</v>
      </c>
      <c r="J3489" s="16"/>
    </row>
    <row r="3490" spans="1:10">
      <c r="A3490" s="23">
        <f t="shared" si="183"/>
        <v>3446</v>
      </c>
      <c r="B3490" s="226"/>
      <c r="C3490" s="226"/>
      <c r="D3490" s="136">
        <v>43025</v>
      </c>
      <c r="E3490" s="136">
        <v>43066</v>
      </c>
      <c r="F3490" s="136">
        <v>43066</v>
      </c>
      <c r="G3490" s="25">
        <f t="shared" si="181"/>
        <v>41</v>
      </c>
      <c r="H3490" s="373">
        <v>6977.15</v>
      </c>
      <c r="I3490" s="121">
        <f t="shared" si="182"/>
        <v>286063.15000000002</v>
      </c>
      <c r="J3490" s="16"/>
    </row>
    <row r="3491" spans="1:10">
      <c r="A3491" s="23">
        <f t="shared" si="183"/>
        <v>3447</v>
      </c>
      <c r="B3491" s="226"/>
      <c r="C3491" s="226"/>
      <c r="D3491" s="136">
        <v>43025</v>
      </c>
      <c r="E3491" s="136">
        <v>43066</v>
      </c>
      <c r="F3491" s="136">
        <v>43066</v>
      </c>
      <c r="G3491" s="25">
        <f t="shared" si="181"/>
        <v>41</v>
      </c>
      <c r="H3491" s="373">
        <v>6977.15</v>
      </c>
      <c r="I3491" s="121">
        <f t="shared" si="182"/>
        <v>286063.15000000002</v>
      </c>
      <c r="J3491" s="16"/>
    </row>
    <row r="3492" spans="1:10">
      <c r="A3492" s="23">
        <f t="shared" si="183"/>
        <v>3448</v>
      </c>
      <c r="B3492" s="226"/>
      <c r="C3492" s="226"/>
      <c r="D3492" s="136">
        <v>43025</v>
      </c>
      <c r="E3492" s="136">
        <v>43066</v>
      </c>
      <c r="F3492" s="136">
        <v>43066</v>
      </c>
      <c r="G3492" s="25">
        <f t="shared" si="181"/>
        <v>41</v>
      </c>
      <c r="H3492" s="373">
        <v>6977.15</v>
      </c>
      <c r="I3492" s="121">
        <f t="shared" si="182"/>
        <v>286063.15000000002</v>
      </c>
      <c r="J3492" s="16"/>
    </row>
    <row r="3493" spans="1:10">
      <c r="A3493" s="23">
        <f t="shared" si="183"/>
        <v>3449</v>
      </c>
      <c r="B3493" s="226"/>
      <c r="C3493" s="226"/>
      <c r="D3493" s="136">
        <v>43026</v>
      </c>
      <c r="E3493" s="136">
        <v>43066</v>
      </c>
      <c r="F3493" s="136">
        <v>43066</v>
      </c>
      <c r="G3493" s="25">
        <f t="shared" si="181"/>
        <v>40</v>
      </c>
      <c r="H3493" s="373">
        <v>6051.24</v>
      </c>
      <c r="I3493" s="121">
        <f t="shared" si="182"/>
        <v>242049.6</v>
      </c>
      <c r="J3493" s="16"/>
    </row>
    <row r="3494" spans="1:10">
      <c r="A3494" s="23">
        <f t="shared" si="183"/>
        <v>3450</v>
      </c>
      <c r="B3494" s="226"/>
      <c r="C3494" s="226"/>
      <c r="D3494" s="136">
        <v>43026</v>
      </c>
      <c r="E3494" s="136">
        <v>43066</v>
      </c>
      <c r="F3494" s="136">
        <v>43066</v>
      </c>
      <c r="G3494" s="25">
        <f t="shared" si="181"/>
        <v>40</v>
      </c>
      <c r="H3494" s="373">
        <v>6057.09</v>
      </c>
      <c r="I3494" s="121">
        <f t="shared" si="182"/>
        <v>242283.6</v>
      </c>
      <c r="J3494" s="16"/>
    </row>
    <row r="3495" spans="1:10">
      <c r="A3495" s="23">
        <f t="shared" si="183"/>
        <v>3451</v>
      </c>
      <c r="B3495" s="226"/>
      <c r="C3495" s="226"/>
      <c r="D3495" s="136">
        <v>43026</v>
      </c>
      <c r="E3495" s="136">
        <v>43066</v>
      </c>
      <c r="F3495" s="136">
        <v>43066</v>
      </c>
      <c r="G3495" s="25">
        <f t="shared" si="181"/>
        <v>40</v>
      </c>
      <c r="H3495" s="373">
        <v>15303.6</v>
      </c>
      <c r="I3495" s="121">
        <f t="shared" si="182"/>
        <v>612144</v>
      </c>
      <c r="J3495" s="16"/>
    </row>
    <row r="3496" spans="1:10">
      <c r="A3496" s="23">
        <f t="shared" si="183"/>
        <v>3452</v>
      </c>
      <c r="B3496" s="226"/>
      <c r="C3496" s="226"/>
      <c r="D3496" s="136">
        <v>43026</v>
      </c>
      <c r="E3496" s="136">
        <v>43066</v>
      </c>
      <c r="F3496" s="136">
        <v>43066</v>
      </c>
      <c r="G3496" s="25">
        <f t="shared" si="181"/>
        <v>40</v>
      </c>
      <c r="H3496" s="373">
        <v>7918.4</v>
      </c>
      <c r="I3496" s="121">
        <f t="shared" si="182"/>
        <v>316736</v>
      </c>
      <c r="J3496" s="16"/>
    </row>
    <row r="3497" spans="1:10">
      <c r="A3497" s="23">
        <f t="shared" si="183"/>
        <v>3453</v>
      </c>
      <c r="B3497" s="226"/>
      <c r="C3497" s="226"/>
      <c r="D3497" s="136">
        <v>43026</v>
      </c>
      <c r="E3497" s="136">
        <v>43066</v>
      </c>
      <c r="F3497" s="136">
        <v>43066</v>
      </c>
      <c r="G3497" s="25">
        <f t="shared" si="181"/>
        <v>40</v>
      </c>
      <c r="H3497" s="373">
        <v>7820.4</v>
      </c>
      <c r="I3497" s="121">
        <f t="shared" si="182"/>
        <v>312816</v>
      </c>
      <c r="J3497" s="16"/>
    </row>
    <row r="3498" spans="1:10">
      <c r="A3498" s="23">
        <f t="shared" si="183"/>
        <v>3454</v>
      </c>
      <c r="B3498" s="226"/>
      <c r="C3498" s="226"/>
      <c r="D3498" s="136">
        <v>43027</v>
      </c>
      <c r="E3498" s="136">
        <v>43066</v>
      </c>
      <c r="F3498" s="136">
        <v>43066</v>
      </c>
      <c r="G3498" s="25">
        <f t="shared" si="181"/>
        <v>39</v>
      </c>
      <c r="H3498" s="373">
        <v>6054.75</v>
      </c>
      <c r="I3498" s="121">
        <f t="shared" si="182"/>
        <v>236135.25</v>
      </c>
      <c r="J3498" s="16"/>
    </row>
    <row r="3499" spans="1:10">
      <c r="A3499" s="23">
        <f t="shared" si="183"/>
        <v>3455</v>
      </c>
      <c r="B3499" s="226"/>
      <c r="C3499" s="226"/>
      <c r="D3499" s="136">
        <v>43027</v>
      </c>
      <c r="E3499" s="136">
        <v>43066</v>
      </c>
      <c r="F3499" s="136">
        <v>43066</v>
      </c>
      <c r="G3499" s="25">
        <f t="shared" si="181"/>
        <v>39</v>
      </c>
      <c r="H3499" s="373">
        <v>6053.97</v>
      </c>
      <c r="I3499" s="121">
        <f t="shared" si="182"/>
        <v>236104.83</v>
      </c>
      <c r="J3499" s="16"/>
    </row>
    <row r="3500" spans="1:10">
      <c r="A3500" s="23">
        <f t="shared" si="183"/>
        <v>3456</v>
      </c>
      <c r="B3500" s="226"/>
      <c r="C3500" s="226"/>
      <c r="D3500" s="136">
        <v>43027</v>
      </c>
      <c r="E3500" s="136">
        <v>43066</v>
      </c>
      <c r="F3500" s="136">
        <v>43066</v>
      </c>
      <c r="G3500" s="25">
        <f t="shared" si="181"/>
        <v>39</v>
      </c>
      <c r="H3500" s="373">
        <v>7908.6</v>
      </c>
      <c r="I3500" s="121">
        <f t="shared" si="182"/>
        <v>308435.40000000002</v>
      </c>
      <c r="J3500" s="16"/>
    </row>
    <row r="3501" spans="1:10">
      <c r="A3501" s="23">
        <f t="shared" si="183"/>
        <v>3457</v>
      </c>
      <c r="B3501" s="226"/>
      <c r="C3501" s="226"/>
      <c r="D3501" s="136">
        <v>43027</v>
      </c>
      <c r="E3501" s="136">
        <v>43066</v>
      </c>
      <c r="F3501" s="136">
        <v>43066</v>
      </c>
      <c r="G3501" s="25">
        <f t="shared" si="181"/>
        <v>39</v>
      </c>
      <c r="H3501" s="373">
        <v>7879.2</v>
      </c>
      <c r="I3501" s="121">
        <f t="shared" si="182"/>
        <v>307288.8</v>
      </c>
      <c r="J3501" s="16"/>
    </row>
    <row r="3502" spans="1:10">
      <c r="A3502" s="23">
        <f t="shared" si="183"/>
        <v>3458</v>
      </c>
      <c r="B3502" s="226"/>
      <c r="C3502" s="226"/>
      <c r="D3502" s="136">
        <v>43028</v>
      </c>
      <c r="E3502" s="136">
        <v>43066</v>
      </c>
      <c r="F3502" s="136">
        <v>43066</v>
      </c>
      <c r="G3502" s="25">
        <f t="shared" si="181"/>
        <v>38</v>
      </c>
      <c r="H3502" s="373">
        <v>7742</v>
      </c>
      <c r="I3502" s="121">
        <f t="shared" si="182"/>
        <v>294196</v>
      </c>
      <c r="J3502" s="16"/>
    </row>
    <row r="3503" spans="1:10">
      <c r="A3503" s="23">
        <f t="shared" si="183"/>
        <v>3459</v>
      </c>
      <c r="B3503" s="226"/>
      <c r="C3503" s="226"/>
      <c r="D3503" s="136">
        <v>43028</v>
      </c>
      <c r="E3503" s="136">
        <v>43066</v>
      </c>
      <c r="F3503" s="136">
        <v>43066</v>
      </c>
      <c r="G3503" s="25">
        <f t="shared" ref="G3503:G3544" si="184">F3503-D3503</f>
        <v>38</v>
      </c>
      <c r="H3503" s="373">
        <v>7849.8</v>
      </c>
      <c r="I3503" s="121">
        <f t="shared" ref="I3503:I3544" si="185">ROUND(G3503*H3503,2)</f>
        <v>298292.40000000002</v>
      </c>
      <c r="J3503" s="16"/>
    </row>
    <row r="3504" spans="1:10">
      <c r="A3504" s="23">
        <f t="shared" ref="A3504:A3545" si="186">A3503+1</f>
        <v>3460</v>
      </c>
      <c r="B3504" s="226"/>
      <c r="C3504" s="226"/>
      <c r="D3504" s="136">
        <v>43028</v>
      </c>
      <c r="E3504" s="136">
        <v>43066</v>
      </c>
      <c r="F3504" s="136">
        <v>43066</v>
      </c>
      <c r="G3504" s="25">
        <f t="shared" si="184"/>
        <v>38</v>
      </c>
      <c r="H3504" s="373">
        <v>7840</v>
      </c>
      <c r="I3504" s="121">
        <f t="shared" si="185"/>
        <v>297920</v>
      </c>
      <c r="J3504" s="16"/>
    </row>
    <row r="3505" spans="1:10">
      <c r="A3505" s="23">
        <f t="shared" si="186"/>
        <v>3461</v>
      </c>
      <c r="B3505" s="226"/>
      <c r="C3505" s="226"/>
      <c r="D3505" s="136">
        <v>43031</v>
      </c>
      <c r="E3505" s="136">
        <v>43066</v>
      </c>
      <c r="F3505" s="136">
        <v>43066</v>
      </c>
      <c r="G3505" s="25">
        <f t="shared" si="184"/>
        <v>35</v>
      </c>
      <c r="H3505" s="373">
        <v>15341.04</v>
      </c>
      <c r="I3505" s="121">
        <f t="shared" si="185"/>
        <v>536936.4</v>
      </c>
      <c r="J3505" s="16"/>
    </row>
    <row r="3506" spans="1:10">
      <c r="A3506" s="23">
        <f t="shared" si="186"/>
        <v>3462</v>
      </c>
      <c r="B3506" s="226"/>
      <c r="C3506" s="226"/>
      <c r="D3506" s="136">
        <v>43031</v>
      </c>
      <c r="E3506" s="136">
        <v>43066</v>
      </c>
      <c r="F3506" s="136">
        <v>43066</v>
      </c>
      <c r="G3506" s="25">
        <f t="shared" si="184"/>
        <v>35</v>
      </c>
      <c r="H3506" s="373">
        <v>15122.02</v>
      </c>
      <c r="I3506" s="121">
        <f t="shared" si="185"/>
        <v>529270.69999999995</v>
      </c>
      <c r="J3506" s="16"/>
    </row>
    <row r="3507" spans="1:10">
      <c r="A3507" s="23">
        <f t="shared" si="186"/>
        <v>3463</v>
      </c>
      <c r="B3507" s="226"/>
      <c r="C3507" s="226"/>
      <c r="D3507" s="136">
        <v>43031</v>
      </c>
      <c r="E3507" s="136">
        <v>43066</v>
      </c>
      <c r="F3507" s="136">
        <v>43066</v>
      </c>
      <c r="G3507" s="25">
        <f t="shared" si="184"/>
        <v>35</v>
      </c>
      <c r="H3507" s="373">
        <v>15003.14</v>
      </c>
      <c r="I3507" s="121">
        <f t="shared" si="185"/>
        <v>525109.9</v>
      </c>
      <c r="J3507" s="16"/>
    </row>
    <row r="3508" spans="1:10">
      <c r="A3508" s="23">
        <f t="shared" si="186"/>
        <v>3464</v>
      </c>
      <c r="B3508" s="226"/>
      <c r="C3508" s="226"/>
      <c r="D3508" s="136">
        <v>43031</v>
      </c>
      <c r="E3508" s="136">
        <v>43066</v>
      </c>
      <c r="F3508" s="136">
        <v>43066</v>
      </c>
      <c r="G3508" s="25">
        <f t="shared" si="184"/>
        <v>35</v>
      </c>
      <c r="H3508" s="373">
        <v>6768.9</v>
      </c>
      <c r="I3508" s="121">
        <f t="shared" si="185"/>
        <v>236911.5</v>
      </c>
      <c r="J3508" s="16"/>
    </row>
    <row r="3509" spans="1:10">
      <c r="A3509" s="23">
        <f t="shared" si="186"/>
        <v>3465</v>
      </c>
      <c r="B3509" s="226"/>
      <c r="C3509" s="226"/>
      <c r="D3509" s="136">
        <v>43031</v>
      </c>
      <c r="E3509" s="136">
        <v>43066</v>
      </c>
      <c r="F3509" s="136">
        <v>43066</v>
      </c>
      <c r="G3509" s="25">
        <f t="shared" si="184"/>
        <v>35</v>
      </c>
      <c r="H3509" s="373">
        <v>6694.38</v>
      </c>
      <c r="I3509" s="121">
        <f t="shared" si="185"/>
        <v>234303.3</v>
      </c>
      <c r="J3509" s="16"/>
    </row>
    <row r="3510" spans="1:10">
      <c r="A3510" s="23">
        <f t="shared" si="186"/>
        <v>3466</v>
      </c>
      <c r="B3510" s="226"/>
      <c r="C3510" s="226"/>
      <c r="D3510" s="136">
        <v>43031</v>
      </c>
      <c r="E3510" s="136">
        <v>43066</v>
      </c>
      <c r="F3510" s="136">
        <v>43066</v>
      </c>
      <c r="G3510" s="25">
        <f t="shared" si="184"/>
        <v>35</v>
      </c>
      <c r="H3510" s="373">
        <v>5141.88</v>
      </c>
      <c r="I3510" s="121">
        <f t="shared" si="185"/>
        <v>179965.8</v>
      </c>
      <c r="J3510" s="16"/>
    </row>
    <row r="3511" spans="1:10">
      <c r="A3511" s="23">
        <f t="shared" si="186"/>
        <v>3467</v>
      </c>
      <c r="B3511" s="226"/>
      <c r="C3511" s="226"/>
      <c r="D3511" s="136">
        <v>43031</v>
      </c>
      <c r="E3511" s="136">
        <v>43066</v>
      </c>
      <c r="F3511" s="136">
        <v>43066</v>
      </c>
      <c r="G3511" s="25">
        <f t="shared" si="184"/>
        <v>35</v>
      </c>
      <c r="H3511" s="373">
        <v>6773.04</v>
      </c>
      <c r="I3511" s="121">
        <f t="shared" si="185"/>
        <v>237056.4</v>
      </c>
      <c r="J3511" s="16"/>
    </row>
    <row r="3512" spans="1:10">
      <c r="A3512" s="23">
        <f>A3511+1</f>
        <v>3468</v>
      </c>
      <c r="B3512" s="226"/>
      <c r="C3512" s="226"/>
      <c r="D3512" s="136">
        <v>43031</v>
      </c>
      <c r="E3512" s="136">
        <v>43066</v>
      </c>
      <c r="F3512" s="136">
        <v>43066</v>
      </c>
      <c r="G3512" s="25">
        <f t="shared" si="184"/>
        <v>35</v>
      </c>
      <c r="H3512" s="373">
        <v>6176.88</v>
      </c>
      <c r="I3512" s="121">
        <f t="shared" si="185"/>
        <v>216190.8</v>
      </c>
      <c r="J3512" s="16"/>
    </row>
    <row r="3513" spans="1:10">
      <c r="A3513" s="23">
        <f t="shared" si="186"/>
        <v>3469</v>
      </c>
      <c r="B3513" s="226"/>
      <c r="C3513" s="226"/>
      <c r="D3513" s="136">
        <v>43031</v>
      </c>
      <c r="E3513" s="136">
        <v>43066</v>
      </c>
      <c r="F3513" s="136">
        <v>43066</v>
      </c>
      <c r="G3513" s="25">
        <f t="shared" si="184"/>
        <v>35</v>
      </c>
      <c r="H3513" s="373">
        <v>5961.6</v>
      </c>
      <c r="I3513" s="121">
        <f t="shared" si="185"/>
        <v>208656</v>
      </c>
      <c r="J3513" s="16"/>
    </row>
    <row r="3514" spans="1:10">
      <c r="A3514" s="23">
        <f t="shared" si="186"/>
        <v>3470</v>
      </c>
      <c r="B3514" s="226"/>
      <c r="C3514" s="226"/>
      <c r="D3514" s="136">
        <v>43031</v>
      </c>
      <c r="E3514" s="136">
        <v>43066</v>
      </c>
      <c r="F3514" s="136">
        <v>43066</v>
      </c>
      <c r="G3514" s="25">
        <f t="shared" si="184"/>
        <v>35</v>
      </c>
      <c r="H3514" s="373">
        <v>4193.41</v>
      </c>
      <c r="I3514" s="121">
        <f t="shared" si="185"/>
        <v>146769.35</v>
      </c>
      <c r="J3514" s="16"/>
    </row>
    <row r="3515" spans="1:10">
      <c r="A3515" s="23">
        <f t="shared" si="186"/>
        <v>3471</v>
      </c>
      <c r="B3515" s="226"/>
      <c r="C3515" s="226"/>
      <c r="D3515" s="136">
        <v>43031</v>
      </c>
      <c r="E3515" s="136">
        <v>43066</v>
      </c>
      <c r="F3515" s="136">
        <v>43066</v>
      </c>
      <c r="G3515" s="25">
        <f t="shared" si="184"/>
        <v>35</v>
      </c>
      <c r="H3515" s="373">
        <v>6839.28</v>
      </c>
      <c r="I3515" s="121">
        <f t="shared" si="185"/>
        <v>239374.8</v>
      </c>
      <c r="J3515" s="16"/>
    </row>
    <row r="3516" spans="1:10">
      <c r="A3516" s="23">
        <f t="shared" si="186"/>
        <v>3472</v>
      </c>
      <c r="B3516" s="226"/>
      <c r="C3516" s="226"/>
      <c r="D3516" s="136">
        <v>43031</v>
      </c>
      <c r="E3516" s="136">
        <v>43066</v>
      </c>
      <c r="F3516" s="136">
        <v>43066</v>
      </c>
      <c r="G3516" s="25">
        <f t="shared" si="184"/>
        <v>35</v>
      </c>
      <c r="H3516" s="373">
        <v>6632.28</v>
      </c>
      <c r="I3516" s="121">
        <f t="shared" si="185"/>
        <v>232129.8</v>
      </c>
      <c r="J3516" s="16"/>
    </row>
    <row r="3517" spans="1:10">
      <c r="A3517" s="23">
        <f t="shared" si="186"/>
        <v>3473</v>
      </c>
      <c r="B3517" s="226"/>
      <c r="C3517" s="226"/>
      <c r="D3517" s="136">
        <v>43031</v>
      </c>
      <c r="E3517" s="136">
        <v>43066</v>
      </c>
      <c r="F3517" s="136">
        <v>43066</v>
      </c>
      <c r="G3517" s="25">
        <f t="shared" si="184"/>
        <v>35</v>
      </c>
      <c r="H3517" s="373">
        <v>6773.04</v>
      </c>
      <c r="I3517" s="121">
        <f t="shared" si="185"/>
        <v>237056.4</v>
      </c>
      <c r="J3517" s="16"/>
    </row>
    <row r="3518" spans="1:10">
      <c r="A3518" s="23">
        <f t="shared" si="186"/>
        <v>3474</v>
      </c>
      <c r="B3518" s="226"/>
      <c r="C3518" s="226"/>
      <c r="D3518" s="136">
        <v>43031</v>
      </c>
      <c r="E3518" s="136">
        <v>43066</v>
      </c>
      <c r="F3518" s="136">
        <v>43066</v>
      </c>
      <c r="G3518" s="25">
        <f t="shared" si="184"/>
        <v>35</v>
      </c>
      <c r="H3518" s="373">
        <v>6632.28</v>
      </c>
      <c r="I3518" s="121">
        <f t="shared" si="185"/>
        <v>232129.8</v>
      </c>
      <c r="J3518" s="16"/>
    </row>
    <row r="3519" spans="1:10">
      <c r="A3519" s="23">
        <f t="shared" si="186"/>
        <v>3475</v>
      </c>
      <c r="B3519" s="226"/>
      <c r="C3519" s="226"/>
      <c r="D3519" s="136">
        <v>43031</v>
      </c>
      <c r="E3519" s="136">
        <v>43066</v>
      </c>
      <c r="F3519" s="136">
        <v>43066</v>
      </c>
      <c r="G3519" s="25">
        <f t="shared" si="184"/>
        <v>35</v>
      </c>
      <c r="H3519" s="373">
        <v>7820.4</v>
      </c>
      <c r="I3519" s="121">
        <f t="shared" si="185"/>
        <v>273714</v>
      </c>
      <c r="J3519" s="16"/>
    </row>
    <row r="3520" spans="1:10">
      <c r="A3520" s="23">
        <f t="shared" si="186"/>
        <v>3476</v>
      </c>
      <c r="B3520" s="226"/>
      <c r="C3520" s="226"/>
      <c r="D3520" s="136">
        <v>43031</v>
      </c>
      <c r="E3520" s="136">
        <v>43066</v>
      </c>
      <c r="F3520" s="136">
        <v>43066</v>
      </c>
      <c r="G3520" s="25">
        <f t="shared" si="184"/>
        <v>35</v>
      </c>
      <c r="H3520" s="373">
        <v>7977.2</v>
      </c>
      <c r="I3520" s="121">
        <f t="shared" si="185"/>
        <v>279202</v>
      </c>
      <c r="J3520" s="16"/>
    </row>
    <row r="3521" spans="1:10">
      <c r="A3521" s="23">
        <f t="shared" si="186"/>
        <v>3477</v>
      </c>
      <c r="B3521" s="226"/>
      <c r="C3521" s="226"/>
      <c r="D3521" s="136">
        <v>43032</v>
      </c>
      <c r="E3521" s="136">
        <v>43066</v>
      </c>
      <c r="F3521" s="136">
        <v>43066</v>
      </c>
      <c r="G3521" s="25">
        <f t="shared" si="184"/>
        <v>34</v>
      </c>
      <c r="H3521" s="373">
        <v>15395.33</v>
      </c>
      <c r="I3521" s="121">
        <f t="shared" si="185"/>
        <v>523441.22</v>
      </c>
      <c r="J3521" s="16"/>
    </row>
    <row r="3522" spans="1:10">
      <c r="A3522" s="23">
        <f t="shared" si="186"/>
        <v>3478</v>
      </c>
      <c r="B3522" s="226"/>
      <c r="C3522" s="226"/>
      <c r="D3522" s="136">
        <v>43032</v>
      </c>
      <c r="E3522" s="136">
        <v>43066</v>
      </c>
      <c r="F3522" s="136">
        <v>43066</v>
      </c>
      <c r="G3522" s="25">
        <f t="shared" si="184"/>
        <v>34</v>
      </c>
      <c r="H3522" s="373">
        <v>15211.87</v>
      </c>
      <c r="I3522" s="121">
        <f t="shared" si="185"/>
        <v>517203.58</v>
      </c>
      <c r="J3522" s="16"/>
    </row>
    <row r="3523" spans="1:10">
      <c r="A3523" s="23">
        <f t="shared" si="186"/>
        <v>3479</v>
      </c>
      <c r="B3523" s="226"/>
      <c r="C3523" s="226"/>
      <c r="D3523" s="136">
        <v>43032</v>
      </c>
      <c r="E3523" s="136">
        <v>43066</v>
      </c>
      <c r="F3523" s="136">
        <v>43066</v>
      </c>
      <c r="G3523" s="25">
        <f t="shared" si="184"/>
        <v>34</v>
      </c>
      <c r="H3523" s="373">
        <v>15494.08</v>
      </c>
      <c r="I3523" s="121">
        <f t="shared" si="185"/>
        <v>526798.72</v>
      </c>
      <c r="J3523" s="16"/>
    </row>
    <row r="3524" spans="1:10">
      <c r="A3524" s="23">
        <f t="shared" si="186"/>
        <v>3480</v>
      </c>
      <c r="B3524" s="226"/>
      <c r="C3524" s="226"/>
      <c r="D3524" s="136">
        <v>43033</v>
      </c>
      <c r="E3524" s="136">
        <v>43066</v>
      </c>
      <c r="F3524" s="136">
        <v>43066</v>
      </c>
      <c r="G3524" s="25">
        <f t="shared" si="184"/>
        <v>33</v>
      </c>
      <c r="H3524" s="373">
        <v>15403.75</v>
      </c>
      <c r="I3524" s="121">
        <f t="shared" si="185"/>
        <v>508323.75</v>
      </c>
      <c r="J3524" s="16"/>
    </row>
    <row r="3525" spans="1:10">
      <c r="A3525" s="23">
        <f t="shared" si="186"/>
        <v>3481</v>
      </c>
      <c r="B3525" s="226"/>
      <c r="C3525" s="226"/>
      <c r="D3525" s="136">
        <v>43033</v>
      </c>
      <c r="E3525" s="136">
        <v>43066</v>
      </c>
      <c r="F3525" s="136">
        <v>43066</v>
      </c>
      <c r="G3525" s="25">
        <f t="shared" si="184"/>
        <v>33</v>
      </c>
      <c r="H3525" s="373">
        <v>15392.52</v>
      </c>
      <c r="I3525" s="121">
        <f t="shared" si="185"/>
        <v>507953.16</v>
      </c>
      <c r="J3525" s="16"/>
    </row>
    <row r="3526" spans="1:10">
      <c r="A3526" s="23">
        <f t="shared" si="186"/>
        <v>3482</v>
      </c>
      <c r="B3526" s="226"/>
      <c r="C3526" s="226"/>
      <c r="D3526" s="136">
        <v>43033</v>
      </c>
      <c r="E3526" s="136">
        <v>43066</v>
      </c>
      <c r="F3526" s="136">
        <v>43066</v>
      </c>
      <c r="G3526" s="25">
        <f t="shared" si="184"/>
        <v>33</v>
      </c>
      <c r="H3526" s="373">
        <v>15162.26</v>
      </c>
      <c r="I3526" s="121">
        <f t="shared" si="185"/>
        <v>500354.58</v>
      </c>
      <c r="J3526" s="16"/>
    </row>
    <row r="3527" spans="1:10">
      <c r="A3527" s="23">
        <f t="shared" si="186"/>
        <v>3483</v>
      </c>
      <c r="B3527" s="226"/>
      <c r="C3527" s="226"/>
      <c r="D3527" s="136">
        <v>43033</v>
      </c>
      <c r="E3527" s="136">
        <v>43066</v>
      </c>
      <c r="F3527" s="136">
        <v>43066</v>
      </c>
      <c r="G3527" s="25">
        <f t="shared" si="184"/>
        <v>33</v>
      </c>
      <c r="H3527" s="373">
        <v>6422.35</v>
      </c>
      <c r="I3527" s="121">
        <f t="shared" si="185"/>
        <v>211937.55</v>
      </c>
      <c r="J3527" s="16"/>
    </row>
    <row r="3528" spans="1:10">
      <c r="A3528" s="23">
        <f t="shared" si="186"/>
        <v>3484</v>
      </c>
      <c r="B3528" s="226"/>
      <c r="C3528" s="226"/>
      <c r="D3528" s="136">
        <v>43033</v>
      </c>
      <c r="E3528" s="136">
        <v>43066</v>
      </c>
      <c r="F3528" s="136">
        <v>43066</v>
      </c>
      <c r="G3528" s="25">
        <f t="shared" si="184"/>
        <v>33</v>
      </c>
      <c r="H3528" s="373">
        <v>6777.32</v>
      </c>
      <c r="I3528" s="121">
        <f t="shared" si="185"/>
        <v>223651.56</v>
      </c>
      <c r="J3528" s="16"/>
    </row>
    <row r="3529" spans="1:10">
      <c r="A3529" s="23">
        <f t="shared" si="186"/>
        <v>3485</v>
      </c>
      <c r="B3529" s="226"/>
      <c r="C3529" s="226"/>
      <c r="D3529" s="136">
        <v>43033</v>
      </c>
      <c r="E3529" s="136">
        <v>43066</v>
      </c>
      <c r="F3529" s="136">
        <v>43066</v>
      </c>
      <c r="G3529" s="25">
        <f t="shared" si="184"/>
        <v>33</v>
      </c>
      <c r="H3529" s="373">
        <v>7088.83</v>
      </c>
      <c r="I3529" s="121">
        <f t="shared" si="185"/>
        <v>233931.39</v>
      </c>
      <c r="J3529" s="16"/>
    </row>
    <row r="3530" spans="1:10">
      <c r="A3530" s="23">
        <f t="shared" si="186"/>
        <v>3486</v>
      </c>
      <c r="B3530" s="226"/>
      <c r="C3530" s="226"/>
      <c r="D3530" s="136">
        <v>43033</v>
      </c>
      <c r="E3530" s="136">
        <v>43066</v>
      </c>
      <c r="F3530" s="136">
        <v>43066</v>
      </c>
      <c r="G3530" s="25">
        <f t="shared" si="184"/>
        <v>33</v>
      </c>
      <c r="H3530" s="373">
        <v>7088.83</v>
      </c>
      <c r="I3530" s="121">
        <f t="shared" si="185"/>
        <v>233931.39</v>
      </c>
      <c r="J3530" s="16"/>
    </row>
    <row r="3531" spans="1:10">
      <c r="A3531" s="23">
        <f t="shared" si="186"/>
        <v>3487</v>
      </c>
      <c r="B3531" s="226"/>
      <c r="C3531" s="226"/>
      <c r="D3531" s="136">
        <v>43033</v>
      </c>
      <c r="E3531" s="136">
        <v>43066</v>
      </c>
      <c r="F3531" s="136">
        <v>43066</v>
      </c>
      <c r="G3531" s="25">
        <f t="shared" si="184"/>
        <v>33</v>
      </c>
      <c r="H3531" s="373">
        <v>6684.38</v>
      </c>
      <c r="I3531" s="121">
        <f t="shared" si="185"/>
        <v>220584.54</v>
      </c>
      <c r="J3531" s="16"/>
    </row>
    <row r="3532" spans="1:10">
      <c r="A3532" s="23">
        <f t="shared" si="186"/>
        <v>3488</v>
      </c>
      <c r="B3532" s="226"/>
      <c r="C3532" s="226"/>
      <c r="D3532" s="136">
        <v>43033</v>
      </c>
      <c r="E3532" s="136">
        <v>43066</v>
      </c>
      <c r="F3532" s="136">
        <v>43066</v>
      </c>
      <c r="G3532" s="25">
        <f t="shared" si="184"/>
        <v>33</v>
      </c>
      <c r="H3532" s="373">
        <v>6358.84</v>
      </c>
      <c r="I3532" s="121">
        <f t="shared" si="185"/>
        <v>209841.72</v>
      </c>
      <c r="J3532" s="16"/>
    </row>
    <row r="3533" spans="1:10">
      <c r="A3533" s="23">
        <f t="shared" si="186"/>
        <v>3489</v>
      </c>
      <c r="B3533" s="226"/>
      <c r="C3533" s="226"/>
      <c r="D3533" s="136">
        <v>43033</v>
      </c>
      <c r="E3533" s="136">
        <v>43066</v>
      </c>
      <c r="F3533" s="136">
        <v>43066</v>
      </c>
      <c r="G3533" s="25">
        <f t="shared" si="184"/>
        <v>33</v>
      </c>
      <c r="H3533" s="373">
        <v>6773.3</v>
      </c>
      <c r="I3533" s="121">
        <f t="shared" si="185"/>
        <v>223518.9</v>
      </c>
      <c r="J3533" s="16"/>
    </row>
    <row r="3534" spans="1:10">
      <c r="A3534" s="23">
        <f t="shared" si="186"/>
        <v>3490</v>
      </c>
      <c r="B3534" s="226"/>
      <c r="C3534" s="226"/>
      <c r="D3534" s="136">
        <v>43033</v>
      </c>
      <c r="E3534" s="136">
        <v>43066</v>
      </c>
      <c r="F3534" s="136">
        <v>43066</v>
      </c>
      <c r="G3534" s="25">
        <f t="shared" si="184"/>
        <v>33</v>
      </c>
      <c r="H3534" s="373">
        <v>6859.73</v>
      </c>
      <c r="I3534" s="121">
        <f t="shared" si="185"/>
        <v>226371.09</v>
      </c>
      <c r="J3534" s="16"/>
    </row>
    <row r="3535" spans="1:10">
      <c r="A3535" s="23">
        <f t="shared" si="186"/>
        <v>3491</v>
      </c>
      <c r="B3535" s="226"/>
      <c r="C3535" s="226"/>
      <c r="D3535" s="136">
        <v>43033</v>
      </c>
      <c r="E3535" s="136">
        <v>43066</v>
      </c>
      <c r="F3535" s="136">
        <v>43066</v>
      </c>
      <c r="G3535" s="25">
        <f t="shared" si="184"/>
        <v>33</v>
      </c>
      <c r="H3535" s="373">
        <v>7088.83</v>
      </c>
      <c r="I3535" s="121">
        <f t="shared" si="185"/>
        <v>233931.39</v>
      </c>
      <c r="J3535" s="16"/>
    </row>
    <row r="3536" spans="1:10">
      <c r="A3536" s="23">
        <f t="shared" si="186"/>
        <v>3492</v>
      </c>
      <c r="B3536" s="226"/>
      <c r="C3536" s="226"/>
      <c r="D3536" s="136">
        <v>43033</v>
      </c>
      <c r="E3536" s="136">
        <v>43066</v>
      </c>
      <c r="F3536" s="136">
        <v>43066</v>
      </c>
      <c r="G3536" s="25">
        <f t="shared" si="184"/>
        <v>33</v>
      </c>
      <c r="H3536" s="373">
        <v>6401.05</v>
      </c>
      <c r="I3536" s="121">
        <f t="shared" si="185"/>
        <v>211234.65</v>
      </c>
      <c r="J3536" s="16"/>
    </row>
    <row r="3537" spans="1:10">
      <c r="A3537" s="23">
        <f t="shared" si="186"/>
        <v>3493</v>
      </c>
      <c r="B3537" s="226"/>
      <c r="C3537" s="226"/>
      <c r="D3537" s="136">
        <v>43033</v>
      </c>
      <c r="E3537" s="136">
        <v>43066</v>
      </c>
      <c r="F3537" s="136">
        <v>43066</v>
      </c>
      <c r="G3537" s="25">
        <f t="shared" si="184"/>
        <v>33</v>
      </c>
      <c r="H3537" s="373">
        <v>6705.48</v>
      </c>
      <c r="I3537" s="121">
        <f t="shared" si="185"/>
        <v>221280.84</v>
      </c>
      <c r="J3537" s="16"/>
    </row>
    <row r="3538" spans="1:10">
      <c r="A3538" s="23">
        <f t="shared" si="186"/>
        <v>3494</v>
      </c>
      <c r="B3538" s="226"/>
      <c r="C3538" s="226"/>
      <c r="D3538" s="136">
        <v>43033</v>
      </c>
      <c r="E3538" s="136">
        <v>43066</v>
      </c>
      <c r="F3538" s="136">
        <v>43066</v>
      </c>
      <c r="G3538" s="25">
        <f t="shared" si="184"/>
        <v>33</v>
      </c>
      <c r="H3538" s="373">
        <v>7908.6</v>
      </c>
      <c r="I3538" s="121">
        <f t="shared" si="185"/>
        <v>260983.8</v>
      </c>
      <c r="J3538" s="16"/>
    </row>
    <row r="3539" spans="1:10">
      <c r="A3539" s="23">
        <f t="shared" si="186"/>
        <v>3495</v>
      </c>
      <c r="B3539" s="226"/>
      <c r="C3539" s="226"/>
      <c r="D3539" s="136">
        <v>43033</v>
      </c>
      <c r="E3539" s="136">
        <v>43066</v>
      </c>
      <c r="F3539" s="136">
        <v>43066</v>
      </c>
      <c r="G3539" s="25">
        <f t="shared" si="184"/>
        <v>33</v>
      </c>
      <c r="H3539" s="373">
        <v>7859.6</v>
      </c>
      <c r="I3539" s="121">
        <f t="shared" si="185"/>
        <v>259366.8</v>
      </c>
      <c r="J3539" s="16"/>
    </row>
    <row r="3540" spans="1:10">
      <c r="A3540" s="23">
        <f t="shared" si="186"/>
        <v>3496</v>
      </c>
      <c r="B3540" s="226"/>
      <c r="C3540" s="226"/>
      <c r="D3540" s="136">
        <v>43033</v>
      </c>
      <c r="E3540" s="136">
        <v>43066</v>
      </c>
      <c r="F3540" s="136">
        <v>43066</v>
      </c>
      <c r="G3540" s="25">
        <f t="shared" si="184"/>
        <v>33</v>
      </c>
      <c r="H3540" s="373">
        <v>7859.6</v>
      </c>
      <c r="I3540" s="121">
        <f t="shared" si="185"/>
        <v>259366.8</v>
      </c>
      <c r="J3540" s="16"/>
    </row>
    <row r="3541" spans="1:10">
      <c r="A3541" s="23">
        <f t="shared" si="186"/>
        <v>3497</v>
      </c>
      <c r="B3541" s="226"/>
      <c r="C3541" s="226"/>
      <c r="D3541" s="136">
        <v>43034</v>
      </c>
      <c r="E3541" s="136">
        <v>43066</v>
      </c>
      <c r="F3541" s="136">
        <v>43066</v>
      </c>
      <c r="G3541" s="25">
        <f t="shared" si="184"/>
        <v>32</v>
      </c>
      <c r="H3541" s="373">
        <v>6391.8</v>
      </c>
      <c r="I3541" s="121">
        <f t="shared" si="185"/>
        <v>204537.60000000001</v>
      </c>
      <c r="J3541" s="16"/>
    </row>
    <row r="3542" spans="1:10">
      <c r="A3542" s="23">
        <f t="shared" si="186"/>
        <v>3498</v>
      </c>
      <c r="B3542" s="226"/>
      <c r="C3542" s="226"/>
      <c r="D3542" s="136">
        <v>43034</v>
      </c>
      <c r="E3542" s="136">
        <v>43066</v>
      </c>
      <c r="F3542" s="136">
        <v>43066</v>
      </c>
      <c r="G3542" s="25">
        <f t="shared" si="184"/>
        <v>32</v>
      </c>
      <c r="H3542" s="373">
        <v>6717.82</v>
      </c>
      <c r="I3542" s="121">
        <f t="shared" si="185"/>
        <v>214970.23999999999</v>
      </c>
      <c r="J3542" s="16"/>
    </row>
    <row r="3543" spans="1:10">
      <c r="A3543" s="23">
        <f t="shared" si="186"/>
        <v>3499</v>
      </c>
      <c r="B3543" s="226"/>
      <c r="C3543" s="226"/>
      <c r="D3543" s="136">
        <v>43034</v>
      </c>
      <c r="E3543" s="136">
        <v>43066</v>
      </c>
      <c r="F3543" s="136">
        <v>43066</v>
      </c>
      <c r="G3543" s="25">
        <f t="shared" si="184"/>
        <v>32</v>
      </c>
      <c r="H3543" s="373">
        <v>6285.67</v>
      </c>
      <c r="I3543" s="121">
        <f t="shared" si="185"/>
        <v>201141.44</v>
      </c>
      <c r="J3543" s="16"/>
    </row>
    <row r="3544" spans="1:10">
      <c r="A3544" s="23">
        <f t="shared" si="186"/>
        <v>3500</v>
      </c>
      <c r="B3544" s="226"/>
      <c r="C3544" s="226"/>
      <c r="D3544" s="136">
        <v>43034</v>
      </c>
      <c r="E3544" s="136">
        <v>43066</v>
      </c>
      <c r="F3544" s="136">
        <v>43066</v>
      </c>
      <c r="G3544" s="25">
        <f t="shared" si="184"/>
        <v>32</v>
      </c>
      <c r="H3544" s="373">
        <v>6264.77</v>
      </c>
      <c r="I3544" s="121">
        <f t="shared" si="185"/>
        <v>200472.64</v>
      </c>
      <c r="J3544" s="16"/>
    </row>
    <row r="3545" spans="1:10">
      <c r="A3545" s="23">
        <f t="shared" si="186"/>
        <v>3501</v>
      </c>
      <c r="B3545" s="226"/>
      <c r="C3545" s="226"/>
      <c r="D3545" s="136">
        <v>43034</v>
      </c>
      <c r="E3545" s="136">
        <v>43066</v>
      </c>
      <c r="F3545" s="136">
        <v>43066</v>
      </c>
      <c r="G3545" s="25">
        <f t="shared" ref="G3545:G3608" si="187">F3545-D3545</f>
        <v>32</v>
      </c>
      <c r="H3545" s="373">
        <v>6825.16</v>
      </c>
      <c r="I3545" s="121">
        <f t="shared" ref="I3545:I3608" si="188">ROUND(G3545*H3545,2)</f>
        <v>218405.12</v>
      </c>
      <c r="J3545" s="16"/>
    </row>
    <row r="3546" spans="1:10">
      <c r="A3546" s="23">
        <f t="shared" ref="A3546:A3609" si="189">A3545+1</f>
        <v>3502</v>
      </c>
      <c r="B3546" s="226"/>
      <c r="C3546" s="226"/>
      <c r="D3546" s="136">
        <v>43034</v>
      </c>
      <c r="E3546" s="136">
        <v>43066</v>
      </c>
      <c r="F3546" s="136">
        <v>43066</v>
      </c>
      <c r="G3546" s="25">
        <f t="shared" si="187"/>
        <v>32</v>
      </c>
      <c r="H3546" s="373">
        <v>6837.62</v>
      </c>
      <c r="I3546" s="121">
        <f t="shared" si="188"/>
        <v>218803.84</v>
      </c>
      <c r="J3546" s="16"/>
    </row>
    <row r="3547" spans="1:10">
      <c r="A3547" s="23">
        <f t="shared" si="189"/>
        <v>3503</v>
      </c>
      <c r="B3547" s="226"/>
      <c r="C3547" s="226"/>
      <c r="D3547" s="136">
        <v>43034</v>
      </c>
      <c r="E3547" s="136">
        <v>43066</v>
      </c>
      <c r="F3547" s="136">
        <v>43066</v>
      </c>
      <c r="G3547" s="25">
        <f t="shared" si="187"/>
        <v>32</v>
      </c>
      <c r="H3547" s="373">
        <v>6907.97</v>
      </c>
      <c r="I3547" s="121">
        <f t="shared" si="188"/>
        <v>221055.04</v>
      </c>
      <c r="J3547" s="16"/>
    </row>
    <row r="3548" spans="1:10">
      <c r="A3548" s="23">
        <f t="shared" si="189"/>
        <v>3504</v>
      </c>
      <c r="B3548" s="226"/>
      <c r="C3548" s="226"/>
      <c r="D3548" s="136">
        <v>43034</v>
      </c>
      <c r="E3548" s="136">
        <v>43066</v>
      </c>
      <c r="F3548" s="136">
        <v>43066</v>
      </c>
      <c r="G3548" s="25">
        <f t="shared" si="187"/>
        <v>32</v>
      </c>
      <c r="H3548" s="373">
        <v>6322.66</v>
      </c>
      <c r="I3548" s="121">
        <f t="shared" si="188"/>
        <v>202325.12</v>
      </c>
      <c r="J3548" s="16"/>
    </row>
    <row r="3549" spans="1:10">
      <c r="A3549" s="23">
        <f t="shared" si="189"/>
        <v>3505</v>
      </c>
      <c r="B3549" s="226"/>
      <c r="C3549" s="226"/>
      <c r="D3549" s="136">
        <v>43034</v>
      </c>
      <c r="E3549" s="136">
        <v>43066</v>
      </c>
      <c r="F3549" s="136">
        <v>43066</v>
      </c>
      <c r="G3549" s="25">
        <f t="shared" si="187"/>
        <v>32</v>
      </c>
      <c r="H3549" s="373">
        <v>6729.08</v>
      </c>
      <c r="I3549" s="121">
        <f t="shared" si="188"/>
        <v>215330.56</v>
      </c>
      <c r="J3549" s="16"/>
    </row>
    <row r="3550" spans="1:10">
      <c r="A3550" s="23">
        <f t="shared" si="189"/>
        <v>3506</v>
      </c>
      <c r="B3550" s="226"/>
      <c r="C3550" s="226"/>
      <c r="D3550" s="136">
        <v>43034</v>
      </c>
      <c r="E3550" s="136">
        <v>43066</v>
      </c>
      <c r="F3550" s="136">
        <v>43066</v>
      </c>
      <c r="G3550" s="25">
        <f t="shared" si="187"/>
        <v>32</v>
      </c>
      <c r="H3550" s="373">
        <v>6376.52</v>
      </c>
      <c r="I3550" s="121">
        <f t="shared" si="188"/>
        <v>204048.64000000001</v>
      </c>
      <c r="J3550" s="16"/>
    </row>
    <row r="3551" spans="1:10">
      <c r="A3551" s="23">
        <f t="shared" si="189"/>
        <v>3507</v>
      </c>
      <c r="B3551" s="226"/>
      <c r="C3551" s="226"/>
      <c r="D3551" s="136">
        <v>43034</v>
      </c>
      <c r="E3551" s="136">
        <v>43066</v>
      </c>
      <c r="F3551" s="136">
        <v>43066</v>
      </c>
      <c r="G3551" s="25">
        <f t="shared" si="187"/>
        <v>32</v>
      </c>
      <c r="H3551" s="373">
        <v>6801.05</v>
      </c>
      <c r="I3551" s="121">
        <f t="shared" si="188"/>
        <v>217633.6</v>
      </c>
      <c r="J3551" s="16"/>
    </row>
    <row r="3552" spans="1:10">
      <c r="A3552" s="23">
        <f t="shared" si="189"/>
        <v>3508</v>
      </c>
      <c r="B3552" s="226"/>
      <c r="C3552" s="226"/>
      <c r="D3552" s="136">
        <v>43034</v>
      </c>
      <c r="E3552" s="136">
        <v>43066</v>
      </c>
      <c r="F3552" s="136">
        <v>43066</v>
      </c>
      <c r="G3552" s="25">
        <f t="shared" si="187"/>
        <v>32</v>
      </c>
      <c r="H3552" s="373">
        <v>7663.6</v>
      </c>
      <c r="I3552" s="121">
        <f t="shared" si="188"/>
        <v>245235.20000000001</v>
      </c>
      <c r="J3552" s="16"/>
    </row>
    <row r="3553" spans="1:10">
      <c r="A3553" s="23">
        <f t="shared" si="189"/>
        <v>3509</v>
      </c>
      <c r="B3553" s="226"/>
      <c r="C3553" s="226"/>
      <c r="D3553" s="136">
        <v>43034</v>
      </c>
      <c r="E3553" s="136">
        <v>43066</v>
      </c>
      <c r="F3553" s="136">
        <v>43066</v>
      </c>
      <c r="G3553" s="25">
        <f t="shared" si="187"/>
        <v>32</v>
      </c>
      <c r="H3553" s="373">
        <v>7693</v>
      </c>
      <c r="I3553" s="121">
        <f t="shared" si="188"/>
        <v>246176</v>
      </c>
      <c r="J3553" s="16"/>
    </row>
    <row r="3554" spans="1:10">
      <c r="A3554" s="23">
        <f t="shared" si="189"/>
        <v>3510</v>
      </c>
      <c r="B3554" s="226"/>
      <c r="C3554" s="226"/>
      <c r="D3554" s="136">
        <v>43034</v>
      </c>
      <c r="E3554" s="136">
        <v>43066</v>
      </c>
      <c r="F3554" s="136">
        <v>43066</v>
      </c>
      <c r="G3554" s="25">
        <f t="shared" si="187"/>
        <v>32</v>
      </c>
      <c r="H3554" s="373">
        <v>7840</v>
      </c>
      <c r="I3554" s="121">
        <f t="shared" si="188"/>
        <v>250880</v>
      </c>
      <c r="J3554" s="16"/>
    </row>
    <row r="3555" spans="1:10">
      <c r="A3555" s="23">
        <f t="shared" si="189"/>
        <v>3511</v>
      </c>
      <c r="B3555" s="226"/>
      <c r="C3555" s="226"/>
      <c r="D3555" s="136">
        <v>43034</v>
      </c>
      <c r="E3555" s="136">
        <v>43066</v>
      </c>
      <c r="F3555" s="136">
        <v>43066</v>
      </c>
      <c r="G3555" s="25">
        <f t="shared" si="187"/>
        <v>32</v>
      </c>
      <c r="H3555" s="373">
        <v>7859.6</v>
      </c>
      <c r="I3555" s="121">
        <f t="shared" si="188"/>
        <v>251507.20000000001</v>
      </c>
      <c r="J3555" s="16"/>
    </row>
    <row r="3556" spans="1:10">
      <c r="A3556" s="23">
        <f t="shared" si="189"/>
        <v>3512</v>
      </c>
      <c r="B3556" s="226"/>
      <c r="C3556" s="226"/>
      <c r="D3556" s="136">
        <v>43034</v>
      </c>
      <c r="E3556" s="136">
        <v>43066</v>
      </c>
      <c r="F3556" s="136">
        <v>43066</v>
      </c>
      <c r="G3556" s="25">
        <f t="shared" si="187"/>
        <v>32</v>
      </c>
      <c r="H3556" s="373">
        <v>7996.8</v>
      </c>
      <c r="I3556" s="121">
        <f t="shared" si="188"/>
        <v>255897.60000000001</v>
      </c>
      <c r="J3556" s="16"/>
    </row>
    <row r="3557" spans="1:10">
      <c r="A3557" s="23">
        <f t="shared" si="189"/>
        <v>3513</v>
      </c>
      <c r="B3557" s="226"/>
      <c r="C3557" s="226"/>
      <c r="D3557" s="136">
        <v>43034</v>
      </c>
      <c r="E3557" s="136">
        <v>43066</v>
      </c>
      <c r="F3557" s="136">
        <v>43066</v>
      </c>
      <c r="G3557" s="25">
        <f t="shared" si="187"/>
        <v>32</v>
      </c>
      <c r="H3557" s="373">
        <v>7879.2</v>
      </c>
      <c r="I3557" s="121">
        <f t="shared" si="188"/>
        <v>252134.39999999999</v>
      </c>
      <c r="J3557" s="16"/>
    </row>
    <row r="3558" spans="1:10">
      <c r="A3558" s="23">
        <f t="shared" si="189"/>
        <v>3514</v>
      </c>
      <c r="B3558" s="226"/>
      <c r="C3558" s="226"/>
      <c r="D3558" s="136">
        <v>43035</v>
      </c>
      <c r="E3558" s="136">
        <v>43066</v>
      </c>
      <c r="F3558" s="136">
        <v>43066</v>
      </c>
      <c r="G3558" s="25">
        <f t="shared" si="187"/>
        <v>31</v>
      </c>
      <c r="H3558" s="373">
        <v>6066.06</v>
      </c>
      <c r="I3558" s="121">
        <f t="shared" si="188"/>
        <v>188047.86</v>
      </c>
      <c r="J3558" s="16"/>
    </row>
    <row r="3559" spans="1:10">
      <c r="A3559" s="23">
        <f t="shared" si="189"/>
        <v>3515</v>
      </c>
      <c r="B3559" s="226"/>
      <c r="C3559" s="226"/>
      <c r="D3559" s="136">
        <v>43035</v>
      </c>
      <c r="E3559" s="136">
        <v>43066</v>
      </c>
      <c r="F3559" s="136">
        <v>43066</v>
      </c>
      <c r="G3559" s="25">
        <f t="shared" si="187"/>
        <v>31</v>
      </c>
      <c r="H3559" s="373">
        <v>6072.69</v>
      </c>
      <c r="I3559" s="121">
        <f t="shared" si="188"/>
        <v>188253.39</v>
      </c>
      <c r="J3559" s="16"/>
    </row>
    <row r="3560" spans="1:10">
      <c r="A3560" s="23">
        <f t="shared" si="189"/>
        <v>3516</v>
      </c>
      <c r="B3560" s="226"/>
      <c r="C3560" s="226"/>
      <c r="D3560" s="136">
        <v>43035</v>
      </c>
      <c r="E3560" s="136">
        <v>43066</v>
      </c>
      <c r="F3560" s="136">
        <v>43066</v>
      </c>
      <c r="G3560" s="25">
        <f t="shared" si="187"/>
        <v>31</v>
      </c>
      <c r="H3560" s="373">
        <v>6064.89</v>
      </c>
      <c r="I3560" s="121">
        <f t="shared" si="188"/>
        <v>188011.59</v>
      </c>
      <c r="J3560" s="16"/>
    </row>
    <row r="3561" spans="1:10">
      <c r="A3561" s="23">
        <f t="shared" si="189"/>
        <v>3517</v>
      </c>
      <c r="B3561" s="226"/>
      <c r="C3561" s="226"/>
      <c r="D3561" s="136">
        <v>43035</v>
      </c>
      <c r="E3561" s="136">
        <v>43066</v>
      </c>
      <c r="F3561" s="136">
        <v>43066</v>
      </c>
      <c r="G3561" s="25">
        <f t="shared" si="187"/>
        <v>31</v>
      </c>
      <c r="H3561" s="373">
        <v>6063.72</v>
      </c>
      <c r="I3561" s="121">
        <f t="shared" si="188"/>
        <v>187975.32</v>
      </c>
      <c r="J3561" s="16"/>
    </row>
    <row r="3562" spans="1:10">
      <c r="A3562" s="23">
        <f t="shared" si="189"/>
        <v>3518</v>
      </c>
      <c r="B3562" s="226"/>
      <c r="C3562" s="226"/>
      <c r="D3562" s="136">
        <v>43035</v>
      </c>
      <c r="E3562" s="136">
        <v>43066</v>
      </c>
      <c r="F3562" s="136">
        <v>43066</v>
      </c>
      <c r="G3562" s="25">
        <f t="shared" si="187"/>
        <v>31</v>
      </c>
      <c r="H3562" s="373">
        <v>6754.61</v>
      </c>
      <c r="I3562" s="121">
        <f t="shared" si="188"/>
        <v>209392.91</v>
      </c>
      <c r="J3562" s="16"/>
    </row>
    <row r="3563" spans="1:10">
      <c r="A3563" s="23">
        <f t="shared" si="189"/>
        <v>3519</v>
      </c>
      <c r="B3563" s="226"/>
      <c r="C3563" s="226"/>
      <c r="D3563" s="136">
        <v>43035</v>
      </c>
      <c r="E3563" s="136">
        <v>43066</v>
      </c>
      <c r="F3563" s="136">
        <v>43066</v>
      </c>
      <c r="G3563" s="25">
        <f t="shared" si="187"/>
        <v>31</v>
      </c>
      <c r="H3563" s="373">
        <v>6736.51</v>
      </c>
      <c r="I3563" s="121">
        <f t="shared" si="188"/>
        <v>208831.81</v>
      </c>
      <c r="J3563" s="16"/>
    </row>
    <row r="3564" spans="1:10">
      <c r="A3564" s="23">
        <f t="shared" si="189"/>
        <v>3520</v>
      </c>
      <c r="B3564" s="226"/>
      <c r="C3564" s="226"/>
      <c r="D3564" s="136">
        <v>43035</v>
      </c>
      <c r="E3564" s="136">
        <v>43066</v>
      </c>
      <c r="F3564" s="136">
        <v>43066</v>
      </c>
      <c r="G3564" s="25">
        <f t="shared" si="187"/>
        <v>31</v>
      </c>
      <c r="H3564" s="373">
        <v>6687.41</v>
      </c>
      <c r="I3564" s="121">
        <f t="shared" si="188"/>
        <v>207309.71</v>
      </c>
      <c r="J3564" s="16"/>
    </row>
    <row r="3565" spans="1:10">
      <c r="A3565" s="23">
        <f t="shared" si="189"/>
        <v>3521</v>
      </c>
      <c r="B3565" s="226"/>
      <c r="C3565" s="226"/>
      <c r="D3565" s="136">
        <v>43035</v>
      </c>
      <c r="E3565" s="136">
        <v>43066</v>
      </c>
      <c r="F3565" s="136">
        <v>43066</v>
      </c>
      <c r="G3565" s="25">
        <f t="shared" si="187"/>
        <v>31</v>
      </c>
      <c r="H3565" s="373">
        <v>7908.6</v>
      </c>
      <c r="I3565" s="121">
        <f t="shared" si="188"/>
        <v>245166.6</v>
      </c>
      <c r="J3565" s="16"/>
    </row>
    <row r="3566" spans="1:10">
      <c r="A3566" s="23">
        <f t="shared" si="189"/>
        <v>3522</v>
      </c>
      <c r="B3566" s="226"/>
      <c r="C3566" s="226"/>
      <c r="D3566" s="136">
        <v>43035</v>
      </c>
      <c r="E3566" s="136">
        <v>43066</v>
      </c>
      <c r="F3566" s="136">
        <v>43066</v>
      </c>
      <c r="G3566" s="25">
        <f t="shared" si="187"/>
        <v>31</v>
      </c>
      <c r="H3566" s="373">
        <v>7653.8</v>
      </c>
      <c r="I3566" s="121">
        <f t="shared" si="188"/>
        <v>237267.8</v>
      </c>
      <c r="J3566" s="16"/>
    </row>
    <row r="3567" spans="1:10">
      <c r="A3567" s="23">
        <f t="shared" si="189"/>
        <v>3523</v>
      </c>
      <c r="B3567" s="226"/>
      <c r="C3567" s="226"/>
      <c r="D3567" s="136">
        <v>43035</v>
      </c>
      <c r="E3567" s="136">
        <v>43066</v>
      </c>
      <c r="F3567" s="136">
        <v>43066</v>
      </c>
      <c r="G3567" s="25">
        <f t="shared" si="187"/>
        <v>31</v>
      </c>
      <c r="H3567" s="373">
        <v>7800.8</v>
      </c>
      <c r="I3567" s="121">
        <f t="shared" si="188"/>
        <v>241824.8</v>
      </c>
      <c r="J3567" s="16"/>
    </row>
    <row r="3568" spans="1:10">
      <c r="A3568" s="23">
        <f t="shared" si="189"/>
        <v>3524</v>
      </c>
      <c r="B3568" s="226"/>
      <c r="C3568" s="226"/>
      <c r="D3568" s="136">
        <v>43035</v>
      </c>
      <c r="E3568" s="136">
        <v>43066</v>
      </c>
      <c r="F3568" s="136">
        <v>43066</v>
      </c>
      <c r="G3568" s="25">
        <f t="shared" si="187"/>
        <v>31</v>
      </c>
      <c r="H3568" s="373">
        <v>7849.8</v>
      </c>
      <c r="I3568" s="121">
        <f t="shared" si="188"/>
        <v>243343.8</v>
      </c>
      <c r="J3568" s="16"/>
    </row>
    <row r="3569" spans="1:10">
      <c r="A3569" s="23">
        <f t="shared" si="189"/>
        <v>3525</v>
      </c>
      <c r="B3569" s="226"/>
      <c r="C3569" s="226"/>
      <c r="D3569" s="136">
        <v>43036</v>
      </c>
      <c r="E3569" s="136">
        <v>43066</v>
      </c>
      <c r="F3569" s="136">
        <v>43066</v>
      </c>
      <c r="G3569" s="25">
        <f t="shared" si="187"/>
        <v>30</v>
      </c>
      <c r="H3569" s="373">
        <v>6763.51</v>
      </c>
      <c r="I3569" s="121">
        <f t="shared" si="188"/>
        <v>202905.3</v>
      </c>
      <c r="J3569" s="16"/>
    </row>
    <row r="3570" spans="1:10">
      <c r="A3570" s="23">
        <f t="shared" si="189"/>
        <v>3526</v>
      </c>
      <c r="B3570" s="226"/>
      <c r="C3570" s="226"/>
      <c r="D3570" s="136">
        <v>43036</v>
      </c>
      <c r="E3570" s="136">
        <v>43066</v>
      </c>
      <c r="F3570" s="136">
        <v>43066</v>
      </c>
      <c r="G3570" s="25">
        <f t="shared" si="187"/>
        <v>30</v>
      </c>
      <c r="H3570" s="373">
        <v>6762.01</v>
      </c>
      <c r="I3570" s="121">
        <f t="shared" si="188"/>
        <v>202860.3</v>
      </c>
      <c r="J3570" s="16"/>
    </row>
    <row r="3571" spans="1:10">
      <c r="A3571" s="23">
        <f t="shared" si="189"/>
        <v>3527</v>
      </c>
      <c r="B3571" s="226"/>
      <c r="C3571" s="226"/>
      <c r="D3571" s="136">
        <v>43037</v>
      </c>
      <c r="E3571" s="136">
        <v>43066</v>
      </c>
      <c r="F3571" s="136">
        <v>43066</v>
      </c>
      <c r="G3571" s="25">
        <f t="shared" si="187"/>
        <v>29</v>
      </c>
      <c r="H3571" s="373">
        <v>6305.22</v>
      </c>
      <c r="I3571" s="121">
        <f t="shared" si="188"/>
        <v>182851.38</v>
      </c>
      <c r="J3571" s="16"/>
    </row>
    <row r="3572" spans="1:10">
      <c r="A3572" s="23">
        <f t="shared" si="189"/>
        <v>3528</v>
      </c>
      <c r="B3572" s="226"/>
      <c r="C3572" s="226"/>
      <c r="D3572" s="136">
        <v>43037</v>
      </c>
      <c r="E3572" s="136">
        <v>43066</v>
      </c>
      <c r="F3572" s="136">
        <v>43066</v>
      </c>
      <c r="G3572" s="25">
        <f t="shared" si="187"/>
        <v>29</v>
      </c>
      <c r="H3572" s="373">
        <v>6595.02</v>
      </c>
      <c r="I3572" s="121">
        <f t="shared" si="188"/>
        <v>191255.58</v>
      </c>
      <c r="J3572" s="16"/>
    </row>
    <row r="3573" spans="1:10">
      <c r="A3573" s="23">
        <f t="shared" si="189"/>
        <v>3529</v>
      </c>
      <c r="B3573" s="226"/>
      <c r="C3573" s="226"/>
      <c r="D3573" s="136">
        <v>43037</v>
      </c>
      <c r="E3573" s="136">
        <v>43066</v>
      </c>
      <c r="F3573" s="136">
        <v>43066</v>
      </c>
      <c r="G3573" s="25">
        <f t="shared" si="187"/>
        <v>29</v>
      </c>
      <c r="H3573" s="373">
        <v>6603.3</v>
      </c>
      <c r="I3573" s="121">
        <f t="shared" si="188"/>
        <v>191495.7</v>
      </c>
      <c r="J3573" s="16"/>
    </row>
    <row r="3574" spans="1:10">
      <c r="A3574" s="23">
        <f t="shared" si="189"/>
        <v>3530</v>
      </c>
      <c r="B3574" s="226"/>
      <c r="C3574" s="226"/>
      <c r="D3574" s="136">
        <v>43037</v>
      </c>
      <c r="E3574" s="136">
        <v>43066</v>
      </c>
      <c r="F3574" s="136">
        <v>43066</v>
      </c>
      <c r="G3574" s="25">
        <f t="shared" si="187"/>
        <v>29</v>
      </c>
      <c r="H3574" s="373">
        <v>6240.14</v>
      </c>
      <c r="I3574" s="121">
        <f t="shared" si="188"/>
        <v>180964.06</v>
      </c>
      <c r="J3574" s="16"/>
    </row>
    <row r="3575" spans="1:10">
      <c r="A3575" s="23">
        <f t="shared" si="189"/>
        <v>3531</v>
      </c>
      <c r="B3575" s="226"/>
      <c r="C3575" s="226"/>
      <c r="D3575" s="136">
        <v>43037</v>
      </c>
      <c r="E3575" s="136">
        <v>43066</v>
      </c>
      <c r="F3575" s="136">
        <v>43066</v>
      </c>
      <c r="G3575" s="25">
        <f t="shared" si="187"/>
        <v>29</v>
      </c>
      <c r="H3575" s="373">
        <v>6450.12</v>
      </c>
      <c r="I3575" s="121">
        <f t="shared" si="188"/>
        <v>187053.48</v>
      </c>
      <c r="J3575" s="16"/>
    </row>
    <row r="3576" spans="1:10">
      <c r="A3576" s="23">
        <f t="shared" si="189"/>
        <v>3532</v>
      </c>
      <c r="B3576" s="226"/>
      <c r="C3576" s="226"/>
      <c r="D3576" s="136">
        <v>43037</v>
      </c>
      <c r="E3576" s="136">
        <v>43066</v>
      </c>
      <c r="F3576" s="136">
        <v>43066</v>
      </c>
      <c r="G3576" s="25">
        <f t="shared" si="187"/>
        <v>29</v>
      </c>
      <c r="H3576" s="373">
        <v>6417</v>
      </c>
      <c r="I3576" s="121">
        <f t="shared" si="188"/>
        <v>186093</v>
      </c>
      <c r="J3576" s="16"/>
    </row>
    <row r="3577" spans="1:10">
      <c r="A3577" s="23">
        <f t="shared" si="189"/>
        <v>3533</v>
      </c>
      <c r="B3577" s="226"/>
      <c r="C3577" s="226"/>
      <c r="D3577" s="136">
        <v>43037</v>
      </c>
      <c r="E3577" s="136">
        <v>43066</v>
      </c>
      <c r="F3577" s="136">
        <v>43066</v>
      </c>
      <c r="G3577" s="25">
        <f t="shared" si="187"/>
        <v>29</v>
      </c>
      <c r="H3577" s="373">
        <v>6342.48</v>
      </c>
      <c r="I3577" s="121">
        <f t="shared" si="188"/>
        <v>183931.92</v>
      </c>
      <c r="J3577" s="16"/>
    </row>
    <row r="3578" spans="1:10">
      <c r="A3578" s="23">
        <f t="shared" si="189"/>
        <v>3534</v>
      </c>
      <c r="B3578" s="226"/>
      <c r="C3578" s="226"/>
      <c r="D3578" s="136">
        <v>43037</v>
      </c>
      <c r="E3578" s="136">
        <v>43066</v>
      </c>
      <c r="F3578" s="136">
        <v>43066</v>
      </c>
      <c r="G3578" s="25">
        <f t="shared" si="187"/>
        <v>29</v>
      </c>
      <c r="H3578" s="373">
        <v>2599.92</v>
      </c>
      <c r="I3578" s="121">
        <f t="shared" si="188"/>
        <v>75397.679999999993</v>
      </c>
      <c r="J3578" s="16"/>
    </row>
    <row r="3579" spans="1:10">
      <c r="A3579" s="23">
        <f t="shared" si="189"/>
        <v>3535</v>
      </c>
      <c r="B3579" s="226"/>
      <c r="C3579" s="226"/>
      <c r="D3579" s="136">
        <v>43037</v>
      </c>
      <c r="E3579" s="136">
        <v>43066</v>
      </c>
      <c r="F3579" s="136">
        <v>43066</v>
      </c>
      <c r="G3579" s="25">
        <f t="shared" si="187"/>
        <v>29</v>
      </c>
      <c r="H3579" s="373">
        <v>6417</v>
      </c>
      <c r="I3579" s="121">
        <f t="shared" si="188"/>
        <v>186093</v>
      </c>
      <c r="J3579" s="16"/>
    </row>
    <row r="3580" spans="1:10">
      <c r="A3580" s="23">
        <f t="shared" si="189"/>
        <v>3536</v>
      </c>
      <c r="B3580" s="226"/>
      <c r="C3580" s="226"/>
      <c r="D3580" s="136">
        <v>43037</v>
      </c>
      <c r="E3580" s="136">
        <v>43066</v>
      </c>
      <c r="F3580" s="136">
        <v>43066</v>
      </c>
      <c r="G3580" s="25">
        <f t="shared" si="187"/>
        <v>29</v>
      </c>
      <c r="H3580" s="373">
        <v>6375.6</v>
      </c>
      <c r="I3580" s="121">
        <f t="shared" si="188"/>
        <v>184892.4</v>
      </c>
      <c r="J3580" s="16"/>
    </row>
    <row r="3581" spans="1:10">
      <c r="A3581" s="23">
        <f t="shared" si="189"/>
        <v>3537</v>
      </c>
      <c r="B3581" s="226"/>
      <c r="C3581" s="226"/>
      <c r="D3581" s="136">
        <v>43037</v>
      </c>
      <c r="E3581" s="136">
        <v>43066</v>
      </c>
      <c r="F3581" s="136">
        <v>43066</v>
      </c>
      <c r="G3581" s="25">
        <f t="shared" si="187"/>
        <v>29</v>
      </c>
      <c r="H3581" s="373">
        <v>6450.12</v>
      </c>
      <c r="I3581" s="121">
        <f t="shared" si="188"/>
        <v>187053.48</v>
      </c>
      <c r="J3581" s="16"/>
    </row>
    <row r="3582" spans="1:10">
      <c r="A3582" s="23">
        <f t="shared" si="189"/>
        <v>3538</v>
      </c>
      <c r="B3582" s="226"/>
      <c r="C3582" s="226"/>
      <c r="D3582" s="136">
        <v>43038</v>
      </c>
      <c r="E3582" s="136">
        <v>43066</v>
      </c>
      <c r="F3582" s="136">
        <v>43066</v>
      </c>
      <c r="G3582" s="25">
        <f t="shared" si="187"/>
        <v>28</v>
      </c>
      <c r="H3582" s="373">
        <v>5645.64</v>
      </c>
      <c r="I3582" s="121">
        <f t="shared" si="188"/>
        <v>158077.92000000001</v>
      </c>
      <c r="J3582" s="16"/>
    </row>
    <row r="3583" spans="1:10">
      <c r="A3583" s="23">
        <f t="shared" si="189"/>
        <v>3539</v>
      </c>
      <c r="B3583" s="226"/>
      <c r="C3583" s="226"/>
      <c r="D3583" s="136">
        <v>43038</v>
      </c>
      <c r="E3583" s="136">
        <v>43066</v>
      </c>
      <c r="F3583" s="136">
        <v>43066</v>
      </c>
      <c r="G3583" s="25">
        <f t="shared" si="187"/>
        <v>28</v>
      </c>
      <c r="H3583" s="373">
        <v>5158.72</v>
      </c>
      <c r="I3583" s="121">
        <f t="shared" si="188"/>
        <v>144444.16</v>
      </c>
      <c r="J3583" s="16"/>
    </row>
    <row r="3584" spans="1:10">
      <c r="A3584" s="23">
        <f t="shared" si="189"/>
        <v>3540</v>
      </c>
      <c r="B3584" s="226"/>
      <c r="C3584" s="226"/>
      <c r="D3584" s="136">
        <v>43038</v>
      </c>
      <c r="E3584" s="136">
        <v>43066</v>
      </c>
      <c r="F3584" s="136">
        <v>43066</v>
      </c>
      <c r="G3584" s="25">
        <f t="shared" si="187"/>
        <v>28</v>
      </c>
      <c r="H3584" s="373">
        <v>5514.04</v>
      </c>
      <c r="I3584" s="121">
        <f t="shared" si="188"/>
        <v>154393.12</v>
      </c>
      <c r="J3584" s="16"/>
    </row>
    <row r="3585" spans="1:10">
      <c r="A3585" s="23">
        <f t="shared" si="189"/>
        <v>3541</v>
      </c>
      <c r="B3585" s="226"/>
      <c r="C3585" s="226"/>
      <c r="D3585" s="136">
        <v>43038</v>
      </c>
      <c r="E3585" s="136">
        <v>43066</v>
      </c>
      <c r="F3585" s="136">
        <v>43066</v>
      </c>
      <c r="G3585" s="25">
        <f t="shared" si="187"/>
        <v>28</v>
      </c>
      <c r="H3585" s="373">
        <v>7859.6</v>
      </c>
      <c r="I3585" s="121">
        <f t="shared" si="188"/>
        <v>220068.8</v>
      </c>
      <c r="J3585" s="16"/>
    </row>
    <row r="3586" spans="1:10">
      <c r="A3586" s="23">
        <f t="shared" si="189"/>
        <v>3542</v>
      </c>
      <c r="B3586" s="226"/>
      <c r="C3586" s="226"/>
      <c r="D3586" s="136">
        <v>43038</v>
      </c>
      <c r="E3586" s="136">
        <v>43066</v>
      </c>
      <c r="F3586" s="136">
        <v>43066</v>
      </c>
      <c r="G3586" s="25">
        <f t="shared" si="187"/>
        <v>28</v>
      </c>
      <c r="H3586" s="373">
        <v>7869.4</v>
      </c>
      <c r="I3586" s="121">
        <f t="shared" si="188"/>
        <v>220343.2</v>
      </c>
      <c r="J3586" s="16"/>
    </row>
    <row r="3587" spans="1:10">
      <c r="A3587" s="23">
        <f t="shared" si="189"/>
        <v>3543</v>
      </c>
      <c r="B3587" s="226"/>
      <c r="C3587" s="226"/>
      <c r="D3587" s="136">
        <v>43040</v>
      </c>
      <c r="E3587" s="136">
        <v>43066</v>
      </c>
      <c r="F3587" s="136">
        <v>43066</v>
      </c>
      <c r="G3587" s="25">
        <f t="shared" si="187"/>
        <v>26</v>
      </c>
      <c r="H3587" s="373">
        <v>6074.64</v>
      </c>
      <c r="I3587" s="121">
        <f t="shared" si="188"/>
        <v>157940.64000000001</v>
      </c>
      <c r="J3587" s="16"/>
    </row>
    <row r="3588" spans="1:10">
      <c r="A3588" s="23">
        <f t="shared" si="189"/>
        <v>3544</v>
      </c>
      <c r="B3588" s="226"/>
      <c r="C3588" s="226"/>
      <c r="D3588" s="136">
        <v>43040</v>
      </c>
      <c r="E3588" s="136">
        <v>43066</v>
      </c>
      <c r="F3588" s="136">
        <v>43066</v>
      </c>
      <c r="G3588" s="25">
        <f t="shared" si="187"/>
        <v>26</v>
      </c>
      <c r="H3588" s="373">
        <v>6068.79</v>
      </c>
      <c r="I3588" s="121">
        <f t="shared" si="188"/>
        <v>157788.54</v>
      </c>
      <c r="J3588" s="16"/>
    </row>
    <row r="3589" spans="1:10">
      <c r="A3589" s="23">
        <f t="shared" si="189"/>
        <v>3545</v>
      </c>
      <c r="B3589" s="226"/>
      <c r="C3589" s="226"/>
      <c r="D3589" s="136">
        <v>43041</v>
      </c>
      <c r="E3589" s="136">
        <v>43066</v>
      </c>
      <c r="F3589" s="136">
        <v>43066</v>
      </c>
      <c r="G3589" s="25">
        <f t="shared" si="187"/>
        <v>25</v>
      </c>
      <c r="H3589" s="373">
        <v>6345.17</v>
      </c>
      <c r="I3589" s="121">
        <f t="shared" si="188"/>
        <v>158629.25</v>
      </c>
      <c r="J3589" s="16"/>
    </row>
    <row r="3590" spans="1:10">
      <c r="A3590" s="23">
        <f t="shared" si="189"/>
        <v>3546</v>
      </c>
      <c r="B3590" s="226"/>
      <c r="C3590" s="226"/>
      <c r="D3590" s="136">
        <v>43041</v>
      </c>
      <c r="E3590" s="136">
        <v>43066</v>
      </c>
      <c r="F3590" s="136">
        <v>43066</v>
      </c>
      <c r="G3590" s="25">
        <f t="shared" si="187"/>
        <v>25</v>
      </c>
      <c r="H3590" s="373">
        <v>6340.75</v>
      </c>
      <c r="I3590" s="121">
        <f t="shared" si="188"/>
        <v>158518.75</v>
      </c>
      <c r="J3590" s="16"/>
    </row>
    <row r="3591" spans="1:10">
      <c r="A3591" s="23">
        <f t="shared" si="189"/>
        <v>3547</v>
      </c>
      <c r="B3591" s="226"/>
      <c r="C3591" s="226"/>
      <c r="D3591" s="136">
        <v>43041</v>
      </c>
      <c r="E3591" s="136">
        <v>43066</v>
      </c>
      <c r="F3591" s="136">
        <v>43066</v>
      </c>
      <c r="G3591" s="25">
        <f t="shared" si="187"/>
        <v>25</v>
      </c>
      <c r="H3591" s="373">
        <v>6413.51</v>
      </c>
      <c r="I3591" s="121">
        <f t="shared" si="188"/>
        <v>160337.75</v>
      </c>
      <c r="J3591" s="16"/>
    </row>
    <row r="3592" spans="1:10">
      <c r="A3592" s="23">
        <f t="shared" si="189"/>
        <v>3548</v>
      </c>
      <c r="B3592" s="226"/>
      <c r="C3592" s="226"/>
      <c r="D3592" s="136">
        <v>43041</v>
      </c>
      <c r="E3592" s="136">
        <v>43066</v>
      </c>
      <c r="F3592" s="136">
        <v>43066</v>
      </c>
      <c r="G3592" s="25">
        <f t="shared" si="187"/>
        <v>25</v>
      </c>
      <c r="H3592" s="373">
        <v>6874.6</v>
      </c>
      <c r="I3592" s="121">
        <f t="shared" si="188"/>
        <v>171865</v>
      </c>
      <c r="J3592" s="16"/>
    </row>
    <row r="3593" spans="1:10">
      <c r="A3593" s="23">
        <f t="shared" si="189"/>
        <v>3549</v>
      </c>
      <c r="B3593" s="226"/>
      <c r="C3593" s="226"/>
      <c r="D3593" s="136">
        <v>43041</v>
      </c>
      <c r="E3593" s="136">
        <v>43066</v>
      </c>
      <c r="F3593" s="136">
        <v>43066</v>
      </c>
      <c r="G3593" s="25">
        <f t="shared" si="187"/>
        <v>25</v>
      </c>
      <c r="H3593" s="373">
        <v>6629.74</v>
      </c>
      <c r="I3593" s="121">
        <f t="shared" si="188"/>
        <v>165743.5</v>
      </c>
      <c r="J3593" s="16"/>
    </row>
    <row r="3594" spans="1:10">
      <c r="A3594" s="23">
        <f t="shared" si="189"/>
        <v>3550</v>
      </c>
      <c r="B3594" s="226"/>
      <c r="C3594" s="226"/>
      <c r="D3594" s="136">
        <v>43041</v>
      </c>
      <c r="E3594" s="136">
        <v>43066</v>
      </c>
      <c r="F3594" s="136">
        <v>43066</v>
      </c>
      <c r="G3594" s="25">
        <f t="shared" si="187"/>
        <v>25</v>
      </c>
      <c r="H3594" s="373">
        <v>7210.75</v>
      </c>
      <c r="I3594" s="121">
        <f t="shared" si="188"/>
        <v>180268.75</v>
      </c>
      <c r="J3594" s="16"/>
    </row>
    <row r="3595" spans="1:10">
      <c r="A3595" s="23">
        <f t="shared" si="189"/>
        <v>3551</v>
      </c>
      <c r="B3595" s="226"/>
      <c r="C3595" s="226"/>
      <c r="D3595" s="136">
        <v>43041</v>
      </c>
      <c r="E3595" s="136">
        <v>43066</v>
      </c>
      <c r="F3595" s="136">
        <v>43066</v>
      </c>
      <c r="G3595" s="25">
        <f t="shared" si="187"/>
        <v>25</v>
      </c>
      <c r="H3595" s="373">
        <v>6552.6</v>
      </c>
      <c r="I3595" s="121">
        <f t="shared" si="188"/>
        <v>163815</v>
      </c>
      <c r="J3595" s="16"/>
    </row>
    <row r="3596" spans="1:10">
      <c r="A3596" s="23">
        <f t="shared" si="189"/>
        <v>3552</v>
      </c>
      <c r="B3596" s="226"/>
      <c r="C3596" s="226"/>
      <c r="D3596" s="136">
        <v>43041</v>
      </c>
      <c r="E3596" s="136">
        <v>43066</v>
      </c>
      <c r="F3596" s="136">
        <v>43066</v>
      </c>
      <c r="G3596" s="25">
        <f t="shared" si="187"/>
        <v>25</v>
      </c>
      <c r="H3596" s="373">
        <v>6306.17</v>
      </c>
      <c r="I3596" s="121">
        <f t="shared" si="188"/>
        <v>157654.25</v>
      </c>
      <c r="J3596" s="16"/>
    </row>
    <row r="3597" spans="1:10">
      <c r="A3597" s="23">
        <f t="shared" si="189"/>
        <v>3553</v>
      </c>
      <c r="B3597" s="226"/>
      <c r="C3597" s="226"/>
      <c r="D3597" s="136">
        <v>43041</v>
      </c>
      <c r="E3597" s="136">
        <v>43066</v>
      </c>
      <c r="F3597" s="136">
        <v>43066</v>
      </c>
      <c r="G3597" s="25">
        <f t="shared" si="187"/>
        <v>25</v>
      </c>
      <c r="H3597" s="373">
        <v>6412.7</v>
      </c>
      <c r="I3597" s="121">
        <f t="shared" si="188"/>
        <v>160317.5</v>
      </c>
      <c r="J3597" s="16"/>
    </row>
    <row r="3598" spans="1:10">
      <c r="A3598" s="23">
        <f t="shared" si="189"/>
        <v>3554</v>
      </c>
      <c r="B3598" s="226"/>
      <c r="C3598" s="226"/>
      <c r="D3598" s="136">
        <v>43041</v>
      </c>
      <c r="E3598" s="136">
        <v>43066</v>
      </c>
      <c r="F3598" s="136">
        <v>43066</v>
      </c>
      <c r="G3598" s="25">
        <f t="shared" si="187"/>
        <v>25</v>
      </c>
      <c r="H3598" s="373">
        <v>6407.08</v>
      </c>
      <c r="I3598" s="121">
        <f t="shared" si="188"/>
        <v>160177</v>
      </c>
      <c r="J3598" s="16"/>
    </row>
    <row r="3599" spans="1:10">
      <c r="A3599" s="23">
        <f t="shared" si="189"/>
        <v>3555</v>
      </c>
      <c r="B3599" s="226"/>
      <c r="C3599" s="226"/>
      <c r="D3599" s="136">
        <v>43041</v>
      </c>
      <c r="E3599" s="136">
        <v>43066</v>
      </c>
      <c r="F3599" s="136">
        <v>43066</v>
      </c>
      <c r="G3599" s="25">
        <f t="shared" si="187"/>
        <v>25</v>
      </c>
      <c r="H3599" s="373">
        <v>6948.57</v>
      </c>
      <c r="I3599" s="121">
        <f t="shared" si="188"/>
        <v>173714.25</v>
      </c>
      <c r="J3599" s="16"/>
    </row>
    <row r="3600" spans="1:10">
      <c r="A3600" s="23">
        <f t="shared" si="189"/>
        <v>3556</v>
      </c>
      <c r="B3600" s="226"/>
      <c r="C3600" s="226"/>
      <c r="D3600" s="136">
        <v>43041</v>
      </c>
      <c r="E3600" s="136">
        <v>43066</v>
      </c>
      <c r="F3600" s="136">
        <v>43066</v>
      </c>
      <c r="G3600" s="25">
        <f t="shared" si="187"/>
        <v>25</v>
      </c>
      <c r="H3600" s="373">
        <v>7210.75</v>
      </c>
      <c r="I3600" s="121">
        <f t="shared" si="188"/>
        <v>180268.75</v>
      </c>
      <c r="J3600" s="16"/>
    </row>
    <row r="3601" spans="1:10">
      <c r="A3601" s="23">
        <f t="shared" si="189"/>
        <v>3557</v>
      </c>
      <c r="B3601" s="226"/>
      <c r="C3601" s="226"/>
      <c r="D3601" s="136">
        <v>43041</v>
      </c>
      <c r="E3601" s="136">
        <v>43066</v>
      </c>
      <c r="F3601" s="136">
        <v>43066</v>
      </c>
      <c r="G3601" s="25">
        <f t="shared" si="187"/>
        <v>25</v>
      </c>
      <c r="H3601" s="373">
        <v>6911.99</v>
      </c>
      <c r="I3601" s="121">
        <f t="shared" si="188"/>
        <v>172799.75</v>
      </c>
      <c r="J3601" s="16"/>
    </row>
    <row r="3602" spans="1:10">
      <c r="A3602" s="23">
        <f t="shared" si="189"/>
        <v>3558</v>
      </c>
      <c r="B3602" s="226"/>
      <c r="C3602" s="226"/>
      <c r="D3602" s="136">
        <v>43041</v>
      </c>
      <c r="E3602" s="136">
        <v>43066</v>
      </c>
      <c r="F3602" s="136">
        <v>43066</v>
      </c>
      <c r="G3602" s="25">
        <f t="shared" si="187"/>
        <v>25</v>
      </c>
      <c r="H3602" s="373">
        <v>7210.75</v>
      </c>
      <c r="I3602" s="121">
        <f t="shared" si="188"/>
        <v>180268.75</v>
      </c>
      <c r="J3602" s="16"/>
    </row>
    <row r="3603" spans="1:10">
      <c r="A3603" s="23">
        <f t="shared" si="189"/>
        <v>3559</v>
      </c>
      <c r="B3603" s="226"/>
      <c r="C3603" s="226"/>
      <c r="D3603" s="136">
        <v>43041</v>
      </c>
      <c r="E3603" s="136">
        <v>43066</v>
      </c>
      <c r="F3603" s="136">
        <v>43066</v>
      </c>
      <c r="G3603" s="25">
        <f t="shared" si="187"/>
        <v>25</v>
      </c>
      <c r="H3603" s="373">
        <v>7210.75</v>
      </c>
      <c r="I3603" s="121">
        <f t="shared" si="188"/>
        <v>180268.75</v>
      </c>
      <c r="J3603" s="16"/>
    </row>
    <row r="3604" spans="1:10">
      <c r="A3604" s="23">
        <f t="shared" si="189"/>
        <v>3560</v>
      </c>
      <c r="B3604" s="226"/>
      <c r="C3604" s="226"/>
      <c r="D3604" s="136">
        <v>43041</v>
      </c>
      <c r="E3604" s="136">
        <v>43066</v>
      </c>
      <c r="F3604" s="136">
        <v>43066</v>
      </c>
      <c r="G3604" s="25">
        <f t="shared" si="187"/>
        <v>25</v>
      </c>
      <c r="H3604" s="373">
        <v>7210.75</v>
      </c>
      <c r="I3604" s="121">
        <f t="shared" si="188"/>
        <v>180268.75</v>
      </c>
      <c r="J3604" s="16"/>
    </row>
    <row r="3605" spans="1:10">
      <c r="A3605" s="23">
        <f t="shared" si="189"/>
        <v>3561</v>
      </c>
      <c r="B3605" s="226"/>
      <c r="C3605" s="226"/>
      <c r="D3605" s="136">
        <v>43042</v>
      </c>
      <c r="E3605" s="136">
        <v>43066</v>
      </c>
      <c r="F3605" s="136">
        <v>43066</v>
      </c>
      <c r="G3605" s="25">
        <f t="shared" si="187"/>
        <v>24</v>
      </c>
      <c r="H3605" s="373">
        <v>6766.46</v>
      </c>
      <c r="I3605" s="121">
        <f t="shared" si="188"/>
        <v>162395.04</v>
      </c>
      <c r="J3605" s="16"/>
    </row>
    <row r="3606" spans="1:10">
      <c r="A3606" s="23">
        <f t="shared" si="189"/>
        <v>3562</v>
      </c>
      <c r="B3606" s="226"/>
      <c r="C3606" s="226"/>
      <c r="D3606" s="136">
        <v>43042</v>
      </c>
      <c r="E3606" s="136">
        <v>43066</v>
      </c>
      <c r="F3606" s="136">
        <v>43066</v>
      </c>
      <c r="G3606" s="25">
        <f t="shared" si="187"/>
        <v>24</v>
      </c>
      <c r="H3606" s="373">
        <v>6276.02</v>
      </c>
      <c r="I3606" s="121">
        <f t="shared" si="188"/>
        <v>150624.48000000001</v>
      </c>
      <c r="J3606" s="16"/>
    </row>
    <row r="3607" spans="1:10">
      <c r="A3607" s="23">
        <f t="shared" si="189"/>
        <v>3563</v>
      </c>
      <c r="B3607" s="226"/>
      <c r="C3607" s="226"/>
      <c r="D3607" s="136">
        <v>43042</v>
      </c>
      <c r="E3607" s="136">
        <v>43066</v>
      </c>
      <c r="F3607" s="136">
        <v>43066</v>
      </c>
      <c r="G3607" s="25">
        <f t="shared" si="187"/>
        <v>24</v>
      </c>
      <c r="H3607" s="373">
        <v>6506.77</v>
      </c>
      <c r="I3607" s="121">
        <f t="shared" si="188"/>
        <v>156162.48000000001</v>
      </c>
      <c r="J3607" s="16"/>
    </row>
    <row r="3608" spans="1:10">
      <c r="A3608" s="23">
        <f t="shared" si="189"/>
        <v>3564</v>
      </c>
      <c r="B3608" s="226"/>
      <c r="C3608" s="226"/>
      <c r="D3608" s="136">
        <v>43042</v>
      </c>
      <c r="E3608" s="136">
        <v>43066</v>
      </c>
      <c r="F3608" s="136">
        <v>43066</v>
      </c>
      <c r="G3608" s="25">
        <f t="shared" si="187"/>
        <v>24</v>
      </c>
      <c r="H3608" s="373">
        <v>6367.68</v>
      </c>
      <c r="I3608" s="121">
        <f t="shared" si="188"/>
        <v>152824.32000000001</v>
      </c>
      <c r="J3608" s="16"/>
    </row>
    <row r="3609" spans="1:10">
      <c r="A3609" s="23">
        <f t="shared" si="189"/>
        <v>3565</v>
      </c>
      <c r="B3609" s="226"/>
      <c r="C3609" s="226"/>
      <c r="D3609" s="136">
        <v>43042</v>
      </c>
      <c r="E3609" s="136">
        <v>43066</v>
      </c>
      <c r="F3609" s="136">
        <v>43066</v>
      </c>
      <c r="G3609" s="25">
        <f t="shared" ref="G3609:G3672" si="190">F3609-D3609</f>
        <v>24</v>
      </c>
      <c r="H3609" s="373">
        <v>6294.92</v>
      </c>
      <c r="I3609" s="121">
        <f t="shared" ref="I3609:I3672" si="191">ROUND(G3609*H3609,2)</f>
        <v>151078.07999999999</v>
      </c>
      <c r="J3609" s="16"/>
    </row>
    <row r="3610" spans="1:10">
      <c r="A3610" s="23">
        <f t="shared" ref="A3610:A3673" si="192">A3609+1</f>
        <v>3566</v>
      </c>
      <c r="B3610" s="226"/>
      <c r="C3610" s="226"/>
      <c r="D3610" s="136">
        <v>43042</v>
      </c>
      <c r="E3610" s="136">
        <v>43066</v>
      </c>
      <c r="F3610" s="136">
        <v>43066</v>
      </c>
      <c r="G3610" s="25">
        <f t="shared" si="190"/>
        <v>24</v>
      </c>
      <c r="H3610" s="373">
        <v>6281.65</v>
      </c>
      <c r="I3610" s="121">
        <f t="shared" si="191"/>
        <v>150759.6</v>
      </c>
      <c r="J3610" s="16"/>
    </row>
    <row r="3611" spans="1:10">
      <c r="A3611" s="23">
        <f t="shared" si="192"/>
        <v>3567</v>
      </c>
      <c r="B3611" s="226"/>
      <c r="C3611" s="226"/>
      <c r="D3611" s="136">
        <v>43042</v>
      </c>
      <c r="E3611" s="136">
        <v>43066</v>
      </c>
      <c r="F3611" s="136">
        <v>43066</v>
      </c>
      <c r="G3611" s="25">
        <f t="shared" si="190"/>
        <v>24</v>
      </c>
      <c r="H3611" s="373">
        <v>7284.56</v>
      </c>
      <c r="I3611" s="121">
        <f t="shared" si="191"/>
        <v>174829.44</v>
      </c>
      <c r="J3611" s="16"/>
    </row>
    <row r="3612" spans="1:10">
      <c r="A3612" s="23">
        <f t="shared" si="192"/>
        <v>3568</v>
      </c>
      <c r="B3612" s="226"/>
      <c r="C3612" s="226"/>
      <c r="D3612" s="136">
        <v>43046</v>
      </c>
      <c r="E3612" s="136">
        <v>43066</v>
      </c>
      <c r="F3612" s="136">
        <v>43066</v>
      </c>
      <c r="G3612" s="25">
        <f t="shared" si="190"/>
        <v>20</v>
      </c>
      <c r="H3612" s="373">
        <v>6909.98</v>
      </c>
      <c r="I3612" s="121">
        <f t="shared" si="191"/>
        <v>138199.6</v>
      </c>
      <c r="J3612" s="16"/>
    </row>
    <row r="3613" spans="1:10">
      <c r="A3613" s="23">
        <f t="shared" si="192"/>
        <v>3569</v>
      </c>
      <c r="B3613" s="226"/>
      <c r="C3613" s="226"/>
      <c r="D3613" s="136">
        <v>43046</v>
      </c>
      <c r="E3613" s="136">
        <v>43066</v>
      </c>
      <c r="F3613" s="136">
        <v>43066</v>
      </c>
      <c r="G3613" s="25">
        <f t="shared" si="190"/>
        <v>20</v>
      </c>
      <c r="H3613" s="373">
        <v>6854.5</v>
      </c>
      <c r="I3613" s="121">
        <f t="shared" si="191"/>
        <v>137090</v>
      </c>
      <c r="J3613" s="16"/>
    </row>
    <row r="3614" spans="1:10">
      <c r="A3614" s="23">
        <f t="shared" si="192"/>
        <v>3570</v>
      </c>
      <c r="B3614" s="226"/>
      <c r="C3614" s="226"/>
      <c r="D3614" s="136">
        <v>43046</v>
      </c>
      <c r="E3614" s="136">
        <v>43066</v>
      </c>
      <c r="F3614" s="136">
        <v>43066</v>
      </c>
      <c r="G3614" s="25">
        <f t="shared" si="190"/>
        <v>20</v>
      </c>
      <c r="H3614" s="373">
        <v>6720.23</v>
      </c>
      <c r="I3614" s="121">
        <f t="shared" si="191"/>
        <v>134404.6</v>
      </c>
      <c r="J3614" s="16"/>
    </row>
    <row r="3615" spans="1:10">
      <c r="A3615" s="23">
        <f t="shared" si="192"/>
        <v>3571</v>
      </c>
      <c r="B3615" s="226"/>
      <c r="C3615" s="226"/>
      <c r="D3615" s="136">
        <v>43046</v>
      </c>
      <c r="E3615" s="136">
        <v>43066</v>
      </c>
      <c r="F3615" s="136">
        <v>43066</v>
      </c>
      <c r="G3615" s="25">
        <f t="shared" si="190"/>
        <v>20</v>
      </c>
      <c r="H3615" s="373">
        <v>6315.42</v>
      </c>
      <c r="I3615" s="121">
        <f t="shared" si="191"/>
        <v>126308.4</v>
      </c>
      <c r="J3615" s="16"/>
    </row>
    <row r="3616" spans="1:10">
      <c r="A3616" s="23">
        <f t="shared" si="192"/>
        <v>3572</v>
      </c>
      <c r="B3616" s="226"/>
      <c r="C3616" s="226"/>
      <c r="D3616" s="136">
        <v>43046</v>
      </c>
      <c r="E3616" s="136">
        <v>43066</v>
      </c>
      <c r="F3616" s="136">
        <v>43066</v>
      </c>
      <c r="G3616" s="25">
        <f t="shared" si="190"/>
        <v>20</v>
      </c>
      <c r="H3616" s="373">
        <v>6638.79</v>
      </c>
      <c r="I3616" s="121">
        <f t="shared" si="191"/>
        <v>132775.79999999999</v>
      </c>
      <c r="J3616" s="16"/>
    </row>
    <row r="3617" spans="1:10">
      <c r="A3617" s="23">
        <f t="shared" si="192"/>
        <v>3573</v>
      </c>
      <c r="B3617" s="226"/>
      <c r="C3617" s="226"/>
      <c r="D3617" s="136">
        <v>43047</v>
      </c>
      <c r="E3617" s="136">
        <v>43066</v>
      </c>
      <c r="F3617" s="136">
        <v>43066</v>
      </c>
      <c r="G3617" s="25">
        <f t="shared" si="190"/>
        <v>19</v>
      </c>
      <c r="H3617" s="373">
        <v>7223.7</v>
      </c>
      <c r="I3617" s="121">
        <f t="shared" si="191"/>
        <v>137250.29999999999</v>
      </c>
      <c r="J3617" s="16"/>
    </row>
    <row r="3618" spans="1:10">
      <c r="A3618" s="23">
        <f t="shared" si="192"/>
        <v>3574</v>
      </c>
      <c r="B3618" s="226"/>
      <c r="C3618" s="226"/>
      <c r="D3618" s="136">
        <v>43048</v>
      </c>
      <c r="E3618" s="136">
        <v>43066</v>
      </c>
      <c r="F3618" s="136">
        <v>43066</v>
      </c>
      <c r="G3618" s="25">
        <f t="shared" si="190"/>
        <v>18</v>
      </c>
      <c r="H3618" s="373">
        <v>7136.06</v>
      </c>
      <c r="I3618" s="121">
        <f t="shared" si="191"/>
        <v>128449.08</v>
      </c>
      <c r="J3618" s="16"/>
    </row>
    <row r="3619" spans="1:10">
      <c r="A3619" s="23">
        <f t="shared" si="192"/>
        <v>3575</v>
      </c>
      <c r="B3619" s="226"/>
      <c r="C3619" s="226"/>
      <c r="D3619" s="136">
        <v>43048</v>
      </c>
      <c r="E3619" s="136">
        <v>43066</v>
      </c>
      <c r="F3619" s="136">
        <v>43066</v>
      </c>
      <c r="G3619" s="25">
        <f t="shared" si="190"/>
        <v>18</v>
      </c>
      <c r="H3619" s="373">
        <v>6561.08</v>
      </c>
      <c r="I3619" s="121">
        <f t="shared" si="191"/>
        <v>118099.44</v>
      </c>
      <c r="J3619" s="16"/>
    </row>
    <row r="3620" spans="1:10">
      <c r="A3620" s="23">
        <f t="shared" si="192"/>
        <v>3576</v>
      </c>
      <c r="B3620" s="226"/>
      <c r="C3620" s="226"/>
      <c r="D3620" s="136">
        <v>43048</v>
      </c>
      <c r="E3620" s="136">
        <v>43066</v>
      </c>
      <c r="F3620" s="136">
        <v>43066</v>
      </c>
      <c r="G3620" s="25">
        <f t="shared" si="190"/>
        <v>18</v>
      </c>
      <c r="H3620" s="373">
        <v>6561.08</v>
      </c>
      <c r="I3620" s="121">
        <f t="shared" si="191"/>
        <v>118099.44</v>
      </c>
      <c r="J3620" s="16"/>
    </row>
    <row r="3621" spans="1:10">
      <c r="A3621" s="23">
        <f t="shared" si="192"/>
        <v>3577</v>
      </c>
      <c r="B3621" s="226"/>
      <c r="C3621" s="226"/>
      <c r="D3621" s="136">
        <v>43048</v>
      </c>
      <c r="E3621" s="136">
        <v>43066</v>
      </c>
      <c r="F3621" s="136">
        <v>43066</v>
      </c>
      <c r="G3621" s="25">
        <f t="shared" si="190"/>
        <v>18</v>
      </c>
      <c r="H3621" s="373">
        <v>7136.06</v>
      </c>
      <c r="I3621" s="121">
        <f t="shared" si="191"/>
        <v>128449.08</v>
      </c>
      <c r="J3621" s="16"/>
    </row>
    <row r="3622" spans="1:10">
      <c r="A3622" s="23">
        <f t="shared" si="192"/>
        <v>3578</v>
      </c>
      <c r="B3622" s="226" t="s">
        <v>285</v>
      </c>
      <c r="C3622" s="226" t="s">
        <v>494</v>
      </c>
      <c r="D3622" s="136">
        <v>43037</v>
      </c>
      <c r="E3622" s="136">
        <v>43095</v>
      </c>
      <c r="F3622" s="136">
        <v>43095</v>
      </c>
      <c r="G3622" s="25">
        <f t="shared" si="190"/>
        <v>58</v>
      </c>
      <c r="H3622" s="373">
        <v>1175.43</v>
      </c>
      <c r="I3622" s="121">
        <f t="shared" si="191"/>
        <v>68174.94</v>
      </c>
      <c r="J3622" s="16"/>
    </row>
    <row r="3623" spans="1:10">
      <c r="A3623" s="23">
        <f t="shared" si="192"/>
        <v>3579</v>
      </c>
      <c r="B3623" s="226"/>
      <c r="C3623" s="226"/>
      <c r="D3623" s="136">
        <v>43038</v>
      </c>
      <c r="E3623" s="136">
        <v>43095</v>
      </c>
      <c r="F3623" s="136">
        <v>43095</v>
      </c>
      <c r="G3623" s="25">
        <f t="shared" si="190"/>
        <v>57</v>
      </c>
      <c r="H3623" s="373">
        <v>7908.6</v>
      </c>
      <c r="I3623" s="121">
        <f t="shared" si="191"/>
        <v>450790.2</v>
      </c>
      <c r="J3623" s="16"/>
    </row>
    <row r="3624" spans="1:10">
      <c r="A3624" s="23">
        <f t="shared" si="192"/>
        <v>3580</v>
      </c>
      <c r="B3624" s="226"/>
      <c r="C3624" s="226"/>
      <c r="D3624" s="136">
        <v>43038</v>
      </c>
      <c r="E3624" s="136">
        <v>43095</v>
      </c>
      <c r="F3624" s="136">
        <v>43095</v>
      </c>
      <c r="G3624" s="25">
        <f t="shared" si="190"/>
        <v>57</v>
      </c>
      <c r="H3624" s="373">
        <v>7712.6</v>
      </c>
      <c r="I3624" s="121">
        <f t="shared" si="191"/>
        <v>439618.2</v>
      </c>
      <c r="J3624" s="16"/>
    </row>
    <row r="3625" spans="1:10">
      <c r="A3625" s="23">
        <f t="shared" si="192"/>
        <v>3581</v>
      </c>
      <c r="B3625" s="226"/>
      <c r="C3625" s="226"/>
      <c r="D3625" s="136">
        <v>43039</v>
      </c>
      <c r="E3625" s="136">
        <v>43095</v>
      </c>
      <c r="F3625" s="136">
        <v>43095</v>
      </c>
      <c r="G3625" s="25">
        <f t="shared" si="190"/>
        <v>56</v>
      </c>
      <c r="H3625" s="373">
        <v>7320.85</v>
      </c>
      <c r="I3625" s="121">
        <f t="shared" si="191"/>
        <v>409967.6</v>
      </c>
      <c r="J3625" s="16"/>
    </row>
    <row r="3626" spans="1:10">
      <c r="A3626" s="23">
        <f t="shared" si="192"/>
        <v>3582</v>
      </c>
      <c r="B3626" s="226"/>
      <c r="C3626" s="226"/>
      <c r="D3626" s="136">
        <v>43040</v>
      </c>
      <c r="E3626" s="136">
        <v>43095</v>
      </c>
      <c r="F3626" s="136">
        <v>43095</v>
      </c>
      <c r="G3626" s="25">
        <f t="shared" si="190"/>
        <v>55</v>
      </c>
      <c r="H3626" s="373">
        <v>6069.96</v>
      </c>
      <c r="I3626" s="121">
        <f t="shared" si="191"/>
        <v>333847.8</v>
      </c>
      <c r="J3626" s="16"/>
    </row>
    <row r="3627" spans="1:10">
      <c r="A3627" s="23">
        <f t="shared" si="192"/>
        <v>3583</v>
      </c>
      <c r="B3627" s="226"/>
      <c r="C3627" s="226"/>
      <c r="D3627" s="136">
        <v>43040</v>
      </c>
      <c r="E3627" s="136">
        <v>43095</v>
      </c>
      <c r="F3627" s="136">
        <v>43095</v>
      </c>
      <c r="G3627" s="25">
        <f t="shared" si="190"/>
        <v>55</v>
      </c>
      <c r="H3627" s="373">
        <v>6075.42</v>
      </c>
      <c r="I3627" s="121">
        <f t="shared" si="191"/>
        <v>334148.09999999998</v>
      </c>
      <c r="J3627" s="16"/>
    </row>
    <row r="3628" spans="1:10">
      <c r="A3628" s="23">
        <f t="shared" si="192"/>
        <v>3584</v>
      </c>
      <c r="B3628" s="226"/>
      <c r="C3628" s="226"/>
      <c r="D3628" s="136">
        <v>43040</v>
      </c>
      <c r="E3628" s="136">
        <v>43095</v>
      </c>
      <c r="F3628" s="136">
        <v>43095</v>
      </c>
      <c r="G3628" s="25">
        <f t="shared" si="190"/>
        <v>55</v>
      </c>
      <c r="H3628" s="373">
        <v>6064.11</v>
      </c>
      <c r="I3628" s="121">
        <f t="shared" si="191"/>
        <v>333526.05</v>
      </c>
      <c r="J3628" s="16"/>
    </row>
    <row r="3629" spans="1:10">
      <c r="A3629" s="23">
        <f t="shared" si="192"/>
        <v>3585</v>
      </c>
      <c r="B3629" s="226"/>
      <c r="C3629" s="226"/>
      <c r="D3629" s="136">
        <v>43040</v>
      </c>
      <c r="E3629" s="136">
        <v>43095</v>
      </c>
      <c r="F3629" s="136">
        <v>43095</v>
      </c>
      <c r="G3629" s="25">
        <f t="shared" si="190"/>
        <v>55</v>
      </c>
      <c r="H3629" s="373">
        <v>7693</v>
      </c>
      <c r="I3629" s="121">
        <f t="shared" si="191"/>
        <v>423115</v>
      </c>
      <c r="J3629" s="16"/>
    </row>
    <row r="3630" spans="1:10">
      <c r="A3630" s="23">
        <f t="shared" si="192"/>
        <v>3586</v>
      </c>
      <c r="B3630" s="226"/>
      <c r="C3630" s="226"/>
      <c r="D3630" s="136">
        <v>43040</v>
      </c>
      <c r="E3630" s="136">
        <v>43095</v>
      </c>
      <c r="F3630" s="136">
        <v>43095</v>
      </c>
      <c r="G3630" s="25">
        <f t="shared" si="190"/>
        <v>55</v>
      </c>
      <c r="H3630" s="373">
        <v>7879.2</v>
      </c>
      <c r="I3630" s="121">
        <f t="shared" si="191"/>
        <v>433356</v>
      </c>
      <c r="J3630" s="16"/>
    </row>
    <row r="3631" spans="1:10">
      <c r="A3631" s="23">
        <f t="shared" si="192"/>
        <v>3587</v>
      </c>
      <c r="B3631" s="226"/>
      <c r="C3631" s="226"/>
      <c r="D3631" s="136">
        <v>43042</v>
      </c>
      <c r="E3631" s="136">
        <v>43095</v>
      </c>
      <c r="F3631" s="136">
        <v>43095</v>
      </c>
      <c r="G3631" s="25">
        <f t="shared" si="190"/>
        <v>53</v>
      </c>
      <c r="H3631" s="373">
        <v>6411.9</v>
      </c>
      <c r="I3631" s="121">
        <f t="shared" si="191"/>
        <v>339830.7</v>
      </c>
      <c r="J3631" s="16"/>
    </row>
    <row r="3632" spans="1:10">
      <c r="A3632" s="23">
        <f t="shared" si="192"/>
        <v>3588</v>
      </c>
      <c r="B3632" s="226"/>
      <c r="C3632" s="226"/>
      <c r="D3632" s="136">
        <v>43042</v>
      </c>
      <c r="E3632" s="136">
        <v>43095</v>
      </c>
      <c r="F3632" s="136">
        <v>43095</v>
      </c>
      <c r="G3632" s="25">
        <f t="shared" si="190"/>
        <v>53</v>
      </c>
      <c r="H3632" s="373">
        <v>6937.72</v>
      </c>
      <c r="I3632" s="121">
        <f t="shared" si="191"/>
        <v>367699.16</v>
      </c>
      <c r="J3632" s="16"/>
    </row>
    <row r="3633" spans="1:10">
      <c r="A3633" s="23">
        <f t="shared" si="192"/>
        <v>3589</v>
      </c>
      <c r="B3633" s="226"/>
      <c r="C3633" s="226"/>
      <c r="D3633" s="136">
        <v>43042</v>
      </c>
      <c r="E3633" s="136">
        <v>43095</v>
      </c>
      <c r="F3633" s="136">
        <v>43095</v>
      </c>
      <c r="G3633" s="25">
        <f t="shared" si="190"/>
        <v>53</v>
      </c>
      <c r="H3633" s="373">
        <v>7004.45</v>
      </c>
      <c r="I3633" s="121">
        <f t="shared" si="191"/>
        <v>371235.85</v>
      </c>
      <c r="J3633" s="16"/>
    </row>
    <row r="3634" spans="1:10">
      <c r="A3634" s="23">
        <f t="shared" si="192"/>
        <v>3590</v>
      </c>
      <c r="B3634" s="226"/>
      <c r="C3634" s="226"/>
      <c r="D3634" s="136">
        <v>43042</v>
      </c>
      <c r="E3634" s="136">
        <v>43095</v>
      </c>
      <c r="F3634" s="136">
        <v>43095</v>
      </c>
      <c r="G3634" s="25">
        <f t="shared" si="190"/>
        <v>53</v>
      </c>
      <c r="H3634" s="373">
        <v>7265.47</v>
      </c>
      <c r="I3634" s="121">
        <f t="shared" si="191"/>
        <v>385069.91</v>
      </c>
      <c r="J3634" s="16"/>
    </row>
    <row r="3635" spans="1:10">
      <c r="A3635" s="23">
        <f t="shared" si="192"/>
        <v>3591</v>
      </c>
      <c r="B3635" s="226"/>
      <c r="C3635" s="226"/>
      <c r="D3635" s="136">
        <v>43042</v>
      </c>
      <c r="E3635" s="136">
        <v>43095</v>
      </c>
      <c r="F3635" s="136">
        <v>43095</v>
      </c>
      <c r="G3635" s="25">
        <f t="shared" si="190"/>
        <v>53</v>
      </c>
      <c r="H3635" s="373">
        <v>7781.2</v>
      </c>
      <c r="I3635" s="121">
        <f t="shared" si="191"/>
        <v>412403.6</v>
      </c>
      <c r="J3635" s="16"/>
    </row>
    <row r="3636" spans="1:10">
      <c r="A3636" s="23">
        <f t="shared" si="192"/>
        <v>3592</v>
      </c>
      <c r="B3636" s="226"/>
      <c r="C3636" s="226"/>
      <c r="D3636" s="136">
        <v>43042</v>
      </c>
      <c r="E3636" s="136">
        <v>43095</v>
      </c>
      <c r="F3636" s="136">
        <v>43095</v>
      </c>
      <c r="G3636" s="25">
        <f t="shared" si="190"/>
        <v>53</v>
      </c>
      <c r="H3636" s="373">
        <v>7742</v>
      </c>
      <c r="I3636" s="121">
        <f t="shared" si="191"/>
        <v>410326</v>
      </c>
      <c r="J3636" s="16"/>
    </row>
    <row r="3637" spans="1:10">
      <c r="A3637" s="23">
        <f t="shared" si="192"/>
        <v>3593</v>
      </c>
      <c r="B3637" s="226"/>
      <c r="C3637" s="226"/>
      <c r="D3637" s="136">
        <v>43042</v>
      </c>
      <c r="E3637" s="136">
        <v>43095</v>
      </c>
      <c r="F3637" s="136">
        <v>43095</v>
      </c>
      <c r="G3637" s="25">
        <f t="shared" si="190"/>
        <v>53</v>
      </c>
      <c r="H3637" s="373">
        <v>7742</v>
      </c>
      <c r="I3637" s="121">
        <f t="shared" si="191"/>
        <v>410326</v>
      </c>
      <c r="J3637" s="16"/>
    </row>
    <row r="3638" spans="1:10">
      <c r="A3638" s="23">
        <f t="shared" si="192"/>
        <v>3594</v>
      </c>
      <c r="B3638" s="226"/>
      <c r="C3638" s="226"/>
      <c r="D3638" s="136">
        <v>43044</v>
      </c>
      <c r="E3638" s="136">
        <v>43095</v>
      </c>
      <c r="F3638" s="136">
        <v>43095</v>
      </c>
      <c r="G3638" s="25">
        <f t="shared" si="190"/>
        <v>51</v>
      </c>
      <c r="H3638" s="373">
        <v>6479.1</v>
      </c>
      <c r="I3638" s="121">
        <f t="shared" si="191"/>
        <v>330434.09999999998</v>
      </c>
      <c r="J3638" s="16"/>
    </row>
    <row r="3639" spans="1:10">
      <c r="A3639" s="23">
        <f t="shared" si="192"/>
        <v>3595</v>
      </c>
      <c r="B3639" s="226"/>
      <c r="C3639" s="226"/>
      <c r="D3639" s="136">
        <v>43044</v>
      </c>
      <c r="E3639" s="136">
        <v>43095</v>
      </c>
      <c r="F3639" s="136">
        <v>43095</v>
      </c>
      <c r="G3639" s="25">
        <f t="shared" si="190"/>
        <v>51</v>
      </c>
      <c r="H3639" s="373">
        <v>6768.9</v>
      </c>
      <c r="I3639" s="121">
        <f t="shared" si="191"/>
        <v>345213.9</v>
      </c>
      <c r="J3639" s="16"/>
    </row>
    <row r="3640" spans="1:10">
      <c r="A3640" s="23">
        <f t="shared" si="192"/>
        <v>3596</v>
      </c>
      <c r="B3640" s="226"/>
      <c r="C3640" s="226"/>
      <c r="D3640" s="136">
        <v>43044</v>
      </c>
      <c r="E3640" s="136">
        <v>43095</v>
      </c>
      <c r="F3640" s="136">
        <v>43095</v>
      </c>
      <c r="G3640" s="25">
        <f t="shared" si="190"/>
        <v>51</v>
      </c>
      <c r="H3640" s="373">
        <v>6690.24</v>
      </c>
      <c r="I3640" s="121">
        <f t="shared" si="191"/>
        <v>341202.24</v>
      </c>
      <c r="J3640" s="16"/>
    </row>
    <row r="3641" spans="1:10">
      <c r="A3641" s="23">
        <f t="shared" si="192"/>
        <v>3597</v>
      </c>
      <c r="B3641" s="226"/>
      <c r="C3641" s="226"/>
      <c r="D3641" s="136">
        <v>43044</v>
      </c>
      <c r="E3641" s="136">
        <v>43095</v>
      </c>
      <c r="F3641" s="136">
        <v>43095</v>
      </c>
      <c r="G3641" s="25">
        <f t="shared" si="190"/>
        <v>51</v>
      </c>
      <c r="H3641" s="373">
        <v>6694.38</v>
      </c>
      <c r="I3641" s="121">
        <f t="shared" si="191"/>
        <v>341413.38</v>
      </c>
      <c r="J3641" s="16"/>
    </row>
    <row r="3642" spans="1:10">
      <c r="A3642" s="23">
        <f t="shared" si="192"/>
        <v>3598</v>
      </c>
      <c r="B3642" s="226"/>
      <c r="C3642" s="226"/>
      <c r="D3642" s="136">
        <v>43044</v>
      </c>
      <c r="E3642" s="136">
        <v>43095</v>
      </c>
      <c r="F3642" s="136">
        <v>43095</v>
      </c>
      <c r="G3642" s="25">
        <f t="shared" si="190"/>
        <v>51</v>
      </c>
      <c r="H3642" s="373">
        <v>6624</v>
      </c>
      <c r="I3642" s="121">
        <f t="shared" si="191"/>
        <v>337824</v>
      </c>
      <c r="J3642" s="16"/>
    </row>
    <row r="3643" spans="1:10">
      <c r="A3643" s="23">
        <f t="shared" si="192"/>
        <v>3599</v>
      </c>
      <c r="B3643" s="226"/>
      <c r="C3643" s="226"/>
      <c r="D3643" s="136">
        <v>43044</v>
      </c>
      <c r="E3643" s="136">
        <v>43095</v>
      </c>
      <c r="F3643" s="136">
        <v>43095</v>
      </c>
      <c r="G3643" s="25">
        <f t="shared" si="190"/>
        <v>51</v>
      </c>
      <c r="H3643" s="373">
        <v>6702.66</v>
      </c>
      <c r="I3643" s="121">
        <f t="shared" si="191"/>
        <v>341835.66</v>
      </c>
      <c r="J3643" s="16"/>
    </row>
    <row r="3644" spans="1:10">
      <c r="A3644" s="23">
        <f t="shared" si="192"/>
        <v>3600</v>
      </c>
      <c r="B3644" s="226"/>
      <c r="C3644" s="226"/>
      <c r="D3644" s="136">
        <v>43044</v>
      </c>
      <c r="E3644" s="136">
        <v>43095</v>
      </c>
      <c r="F3644" s="136">
        <v>43095</v>
      </c>
      <c r="G3644" s="25">
        <f t="shared" si="190"/>
        <v>51</v>
      </c>
      <c r="H3644" s="373">
        <v>6773.04</v>
      </c>
      <c r="I3644" s="121">
        <f t="shared" si="191"/>
        <v>345425.04</v>
      </c>
      <c r="J3644" s="16"/>
    </row>
    <row r="3645" spans="1:10">
      <c r="A3645" s="23">
        <f t="shared" si="192"/>
        <v>3601</v>
      </c>
      <c r="B3645" s="226"/>
      <c r="C3645" s="226"/>
      <c r="D3645" s="136">
        <v>43044</v>
      </c>
      <c r="E3645" s="136">
        <v>43095</v>
      </c>
      <c r="F3645" s="136">
        <v>43095</v>
      </c>
      <c r="G3645" s="25">
        <f t="shared" si="190"/>
        <v>51</v>
      </c>
      <c r="H3645" s="373">
        <v>6624</v>
      </c>
      <c r="I3645" s="121">
        <f t="shared" si="191"/>
        <v>337824</v>
      </c>
      <c r="J3645" s="16"/>
    </row>
    <row r="3646" spans="1:10">
      <c r="A3646" s="23">
        <f t="shared" si="192"/>
        <v>3602</v>
      </c>
      <c r="B3646" s="226"/>
      <c r="C3646" s="226"/>
      <c r="D3646" s="136">
        <v>43044</v>
      </c>
      <c r="E3646" s="136">
        <v>43095</v>
      </c>
      <c r="F3646" s="136">
        <v>43095</v>
      </c>
      <c r="G3646" s="25">
        <f t="shared" si="190"/>
        <v>51</v>
      </c>
      <c r="H3646" s="373">
        <v>6690.24</v>
      </c>
      <c r="I3646" s="121">
        <f t="shared" si="191"/>
        <v>341202.24</v>
      </c>
      <c r="J3646" s="16"/>
    </row>
    <row r="3647" spans="1:10">
      <c r="A3647" s="23">
        <f t="shared" si="192"/>
        <v>3603</v>
      </c>
      <c r="B3647" s="226"/>
      <c r="C3647" s="226"/>
      <c r="D3647" s="136">
        <v>43044</v>
      </c>
      <c r="E3647" s="136">
        <v>43095</v>
      </c>
      <c r="F3647" s="136">
        <v>43095</v>
      </c>
      <c r="G3647" s="25">
        <f t="shared" si="190"/>
        <v>51</v>
      </c>
      <c r="H3647" s="373">
        <v>5324.04</v>
      </c>
      <c r="I3647" s="121">
        <f t="shared" si="191"/>
        <v>271526.03999999998</v>
      </c>
      <c r="J3647" s="16"/>
    </row>
    <row r="3648" spans="1:10">
      <c r="A3648" s="23">
        <f t="shared" si="192"/>
        <v>3604</v>
      </c>
      <c r="B3648" s="226"/>
      <c r="C3648" s="226"/>
      <c r="D3648" s="136">
        <v>43045</v>
      </c>
      <c r="E3648" s="136">
        <v>43095</v>
      </c>
      <c r="F3648" s="136">
        <v>43095</v>
      </c>
      <c r="G3648" s="25">
        <f t="shared" si="190"/>
        <v>50</v>
      </c>
      <c r="H3648" s="373">
        <v>7644</v>
      </c>
      <c r="I3648" s="121">
        <f t="shared" si="191"/>
        <v>382200</v>
      </c>
      <c r="J3648" s="16"/>
    </row>
    <row r="3649" spans="1:10">
      <c r="A3649" s="23">
        <f t="shared" si="192"/>
        <v>3605</v>
      </c>
      <c r="B3649" s="226"/>
      <c r="C3649" s="226"/>
      <c r="D3649" s="136">
        <v>43045</v>
      </c>
      <c r="E3649" s="136">
        <v>43095</v>
      </c>
      <c r="F3649" s="136">
        <v>43095</v>
      </c>
      <c r="G3649" s="25">
        <f t="shared" si="190"/>
        <v>50</v>
      </c>
      <c r="H3649" s="373">
        <v>7742</v>
      </c>
      <c r="I3649" s="121">
        <f t="shared" si="191"/>
        <v>387100</v>
      </c>
      <c r="J3649" s="16"/>
    </row>
    <row r="3650" spans="1:10">
      <c r="A3650" s="23">
        <f t="shared" si="192"/>
        <v>3606</v>
      </c>
      <c r="B3650" s="226"/>
      <c r="C3650" s="226"/>
      <c r="D3650" s="136">
        <v>43046</v>
      </c>
      <c r="E3650" s="136">
        <v>43095</v>
      </c>
      <c r="F3650" s="136">
        <v>43095</v>
      </c>
      <c r="G3650" s="25">
        <f t="shared" si="190"/>
        <v>49</v>
      </c>
      <c r="H3650" s="373">
        <v>5302.82</v>
      </c>
      <c r="I3650" s="121">
        <f t="shared" si="191"/>
        <v>259838.18</v>
      </c>
      <c r="J3650" s="16"/>
    </row>
    <row r="3651" spans="1:10">
      <c r="A3651" s="23">
        <f t="shared" si="192"/>
        <v>3607</v>
      </c>
      <c r="B3651" s="226"/>
      <c r="C3651" s="226"/>
      <c r="D3651" s="136">
        <v>43046</v>
      </c>
      <c r="E3651" s="136">
        <v>43095</v>
      </c>
      <c r="F3651" s="136">
        <v>43095</v>
      </c>
      <c r="G3651" s="25">
        <f t="shared" si="190"/>
        <v>49</v>
      </c>
      <c r="H3651" s="373">
        <v>6838.42</v>
      </c>
      <c r="I3651" s="121">
        <f t="shared" si="191"/>
        <v>335082.58</v>
      </c>
      <c r="J3651" s="16"/>
    </row>
    <row r="3652" spans="1:10">
      <c r="A3652" s="23">
        <f t="shared" si="192"/>
        <v>3608</v>
      </c>
      <c r="B3652" s="226"/>
      <c r="C3652" s="226"/>
      <c r="D3652" s="136">
        <v>43046</v>
      </c>
      <c r="E3652" s="136">
        <v>43095</v>
      </c>
      <c r="F3652" s="136">
        <v>43095</v>
      </c>
      <c r="G3652" s="25">
        <f t="shared" si="190"/>
        <v>49</v>
      </c>
      <c r="H3652" s="373">
        <v>6658.33</v>
      </c>
      <c r="I3652" s="121">
        <f t="shared" si="191"/>
        <v>326258.17</v>
      </c>
      <c r="J3652" s="16"/>
    </row>
    <row r="3653" spans="1:10">
      <c r="A3653" s="23">
        <f t="shared" si="192"/>
        <v>3609</v>
      </c>
      <c r="B3653" s="226"/>
      <c r="C3653" s="226"/>
      <c r="D3653" s="136">
        <v>43046</v>
      </c>
      <c r="E3653" s="136">
        <v>43095</v>
      </c>
      <c r="F3653" s="136">
        <v>43095</v>
      </c>
      <c r="G3653" s="25">
        <f t="shared" si="190"/>
        <v>49</v>
      </c>
      <c r="H3653" s="373">
        <v>6334.72</v>
      </c>
      <c r="I3653" s="121">
        <f t="shared" si="191"/>
        <v>310401.28000000003</v>
      </c>
      <c r="J3653" s="16"/>
    </row>
    <row r="3654" spans="1:10">
      <c r="A3654" s="23">
        <f t="shared" si="192"/>
        <v>3610</v>
      </c>
      <c r="B3654" s="226"/>
      <c r="C3654" s="226"/>
      <c r="D3654" s="136">
        <v>43046</v>
      </c>
      <c r="E3654" s="136">
        <v>43095</v>
      </c>
      <c r="F3654" s="136">
        <v>43095</v>
      </c>
      <c r="G3654" s="25">
        <f t="shared" si="190"/>
        <v>49</v>
      </c>
      <c r="H3654" s="373">
        <v>6807.07</v>
      </c>
      <c r="I3654" s="121">
        <f t="shared" si="191"/>
        <v>333546.43</v>
      </c>
      <c r="J3654" s="16"/>
    </row>
    <row r="3655" spans="1:10">
      <c r="A3655" s="23">
        <f t="shared" si="192"/>
        <v>3611</v>
      </c>
      <c r="B3655" s="226"/>
      <c r="C3655" s="226"/>
      <c r="D3655" s="136">
        <v>43046</v>
      </c>
      <c r="E3655" s="136">
        <v>43095</v>
      </c>
      <c r="F3655" s="136">
        <v>43095</v>
      </c>
      <c r="G3655" s="25">
        <f t="shared" si="190"/>
        <v>49</v>
      </c>
      <c r="H3655" s="373">
        <v>6655.51</v>
      </c>
      <c r="I3655" s="121">
        <f t="shared" si="191"/>
        <v>326119.99</v>
      </c>
      <c r="J3655" s="16"/>
    </row>
    <row r="3656" spans="1:10">
      <c r="A3656" s="23">
        <f t="shared" si="192"/>
        <v>3612</v>
      </c>
      <c r="B3656" s="226"/>
      <c r="C3656" s="226"/>
      <c r="D3656" s="136">
        <v>43046</v>
      </c>
      <c r="E3656" s="136">
        <v>43095</v>
      </c>
      <c r="F3656" s="136">
        <v>43095</v>
      </c>
      <c r="G3656" s="25">
        <f t="shared" si="190"/>
        <v>49</v>
      </c>
      <c r="H3656" s="373">
        <v>6369.29</v>
      </c>
      <c r="I3656" s="121">
        <f t="shared" si="191"/>
        <v>312095.21000000002</v>
      </c>
      <c r="J3656" s="16"/>
    </row>
    <row r="3657" spans="1:10">
      <c r="A3657" s="23">
        <f t="shared" si="192"/>
        <v>3613</v>
      </c>
      <c r="B3657" s="226"/>
      <c r="C3657" s="226"/>
      <c r="D3657" s="136">
        <v>43046</v>
      </c>
      <c r="E3657" s="136">
        <v>43095</v>
      </c>
      <c r="F3657" s="136">
        <v>43095</v>
      </c>
      <c r="G3657" s="25">
        <f t="shared" si="190"/>
        <v>49</v>
      </c>
      <c r="H3657" s="373">
        <v>6842.04</v>
      </c>
      <c r="I3657" s="121">
        <f t="shared" si="191"/>
        <v>335259.96000000002</v>
      </c>
      <c r="J3657" s="16"/>
    </row>
    <row r="3658" spans="1:10">
      <c r="A3658" s="23">
        <f t="shared" si="192"/>
        <v>3614</v>
      </c>
      <c r="B3658" s="226"/>
      <c r="C3658" s="226"/>
      <c r="D3658" s="136">
        <v>43046</v>
      </c>
      <c r="E3658" s="136">
        <v>43095</v>
      </c>
      <c r="F3658" s="136">
        <v>43095</v>
      </c>
      <c r="G3658" s="25">
        <f t="shared" si="190"/>
        <v>49</v>
      </c>
      <c r="H3658" s="373">
        <v>6700.54</v>
      </c>
      <c r="I3658" s="121">
        <f t="shared" si="191"/>
        <v>328326.46000000002</v>
      </c>
      <c r="J3658" s="16"/>
    </row>
    <row r="3659" spans="1:10">
      <c r="A3659" s="23">
        <f t="shared" si="192"/>
        <v>3615</v>
      </c>
      <c r="B3659" s="226"/>
      <c r="C3659" s="226"/>
      <c r="D3659" s="136">
        <v>43046</v>
      </c>
      <c r="E3659" s="136">
        <v>43095</v>
      </c>
      <c r="F3659" s="136">
        <v>43095</v>
      </c>
      <c r="G3659" s="25">
        <f t="shared" si="190"/>
        <v>49</v>
      </c>
      <c r="H3659" s="373">
        <v>6713</v>
      </c>
      <c r="I3659" s="121">
        <f t="shared" si="191"/>
        <v>328937</v>
      </c>
      <c r="J3659" s="16"/>
    </row>
    <row r="3660" spans="1:10">
      <c r="A3660" s="23">
        <f t="shared" si="192"/>
        <v>3616</v>
      </c>
      <c r="B3660" s="226"/>
      <c r="C3660" s="226"/>
      <c r="D3660" s="136">
        <v>43046</v>
      </c>
      <c r="E3660" s="136">
        <v>43095</v>
      </c>
      <c r="F3660" s="136">
        <v>43095</v>
      </c>
      <c r="G3660" s="25">
        <f t="shared" si="190"/>
        <v>49</v>
      </c>
      <c r="H3660" s="373">
        <v>6614.91</v>
      </c>
      <c r="I3660" s="121">
        <f t="shared" si="191"/>
        <v>324130.59000000003</v>
      </c>
      <c r="J3660" s="16"/>
    </row>
    <row r="3661" spans="1:10">
      <c r="A3661" s="23">
        <f t="shared" si="192"/>
        <v>3617</v>
      </c>
      <c r="B3661" s="226"/>
      <c r="C3661" s="226"/>
      <c r="D3661" s="136">
        <v>43047</v>
      </c>
      <c r="E3661" s="136">
        <v>43095</v>
      </c>
      <c r="F3661" s="136">
        <v>43095</v>
      </c>
      <c r="G3661" s="25">
        <f t="shared" si="190"/>
        <v>48</v>
      </c>
      <c r="H3661" s="373">
        <v>6078.15</v>
      </c>
      <c r="I3661" s="121">
        <f t="shared" si="191"/>
        <v>291751.2</v>
      </c>
      <c r="J3661" s="16"/>
    </row>
    <row r="3662" spans="1:10">
      <c r="A3662" s="23">
        <f t="shared" si="192"/>
        <v>3618</v>
      </c>
      <c r="B3662" s="226"/>
      <c r="C3662" s="226"/>
      <c r="D3662" s="136">
        <v>43047</v>
      </c>
      <c r="E3662" s="136">
        <v>43095</v>
      </c>
      <c r="F3662" s="136">
        <v>43095</v>
      </c>
      <c r="G3662" s="25">
        <f t="shared" si="190"/>
        <v>48</v>
      </c>
      <c r="H3662" s="373">
        <v>6074.25</v>
      </c>
      <c r="I3662" s="121">
        <f t="shared" si="191"/>
        <v>291564</v>
      </c>
      <c r="J3662" s="16"/>
    </row>
    <row r="3663" spans="1:10">
      <c r="A3663" s="23">
        <f t="shared" si="192"/>
        <v>3619</v>
      </c>
      <c r="B3663" s="226"/>
      <c r="C3663" s="226"/>
      <c r="D3663" s="136">
        <v>43047</v>
      </c>
      <c r="E3663" s="136">
        <v>43095</v>
      </c>
      <c r="F3663" s="136">
        <v>43095</v>
      </c>
      <c r="G3663" s="25">
        <f t="shared" si="190"/>
        <v>48</v>
      </c>
      <c r="H3663" s="373">
        <v>6076.59</v>
      </c>
      <c r="I3663" s="121">
        <f t="shared" si="191"/>
        <v>291676.32</v>
      </c>
      <c r="J3663" s="16"/>
    </row>
    <row r="3664" spans="1:10">
      <c r="A3664" s="23">
        <f t="shared" si="192"/>
        <v>3620</v>
      </c>
      <c r="B3664" s="226"/>
      <c r="C3664" s="226"/>
      <c r="D3664" s="136">
        <v>43047</v>
      </c>
      <c r="E3664" s="136">
        <v>43095</v>
      </c>
      <c r="F3664" s="136">
        <v>43095</v>
      </c>
      <c r="G3664" s="25">
        <f t="shared" si="190"/>
        <v>48</v>
      </c>
      <c r="H3664" s="373">
        <v>6093.36</v>
      </c>
      <c r="I3664" s="121">
        <f t="shared" si="191"/>
        <v>292481.28000000003</v>
      </c>
      <c r="J3664" s="16"/>
    </row>
    <row r="3665" spans="1:10">
      <c r="A3665" s="23">
        <f t="shared" si="192"/>
        <v>3621</v>
      </c>
      <c r="B3665" s="226"/>
      <c r="C3665" s="226"/>
      <c r="D3665" s="136">
        <v>43047</v>
      </c>
      <c r="E3665" s="136">
        <v>43095</v>
      </c>
      <c r="F3665" s="136">
        <v>43095</v>
      </c>
      <c r="G3665" s="25">
        <f t="shared" si="190"/>
        <v>48</v>
      </c>
      <c r="H3665" s="373">
        <v>6068.01</v>
      </c>
      <c r="I3665" s="121">
        <f t="shared" si="191"/>
        <v>291264.48</v>
      </c>
      <c r="J3665" s="16"/>
    </row>
    <row r="3666" spans="1:10">
      <c r="A3666" s="23">
        <f t="shared" si="192"/>
        <v>3622</v>
      </c>
      <c r="B3666" s="226"/>
      <c r="C3666" s="226"/>
      <c r="D3666" s="136">
        <v>43047</v>
      </c>
      <c r="E3666" s="136">
        <v>43095</v>
      </c>
      <c r="F3666" s="136">
        <v>43095</v>
      </c>
      <c r="G3666" s="25">
        <f t="shared" si="190"/>
        <v>48</v>
      </c>
      <c r="H3666" s="373">
        <v>5271.57</v>
      </c>
      <c r="I3666" s="121">
        <f t="shared" si="191"/>
        <v>253035.36</v>
      </c>
      <c r="J3666" s="16"/>
    </row>
    <row r="3667" spans="1:10">
      <c r="A3667" s="23">
        <f t="shared" si="192"/>
        <v>3623</v>
      </c>
      <c r="B3667" s="226"/>
      <c r="C3667" s="226"/>
      <c r="D3667" s="136">
        <v>43047</v>
      </c>
      <c r="E3667" s="136">
        <v>43095</v>
      </c>
      <c r="F3667" s="136">
        <v>43095</v>
      </c>
      <c r="G3667" s="25">
        <f t="shared" si="190"/>
        <v>48</v>
      </c>
      <c r="H3667" s="373">
        <v>5185.04</v>
      </c>
      <c r="I3667" s="121">
        <f t="shared" si="191"/>
        <v>248881.92000000001</v>
      </c>
      <c r="J3667" s="16"/>
    </row>
    <row r="3668" spans="1:10">
      <c r="A3668" s="23">
        <f t="shared" si="192"/>
        <v>3624</v>
      </c>
      <c r="B3668" s="226"/>
      <c r="C3668" s="226"/>
      <c r="D3668" s="136">
        <v>43047</v>
      </c>
      <c r="E3668" s="136">
        <v>43095</v>
      </c>
      <c r="F3668" s="136">
        <v>43095</v>
      </c>
      <c r="G3668" s="25">
        <f t="shared" si="190"/>
        <v>48</v>
      </c>
      <c r="H3668" s="373">
        <v>6662.35</v>
      </c>
      <c r="I3668" s="121">
        <f t="shared" si="191"/>
        <v>319792.8</v>
      </c>
      <c r="J3668" s="16"/>
    </row>
    <row r="3669" spans="1:10">
      <c r="A3669" s="23">
        <f t="shared" si="192"/>
        <v>3625</v>
      </c>
      <c r="B3669" s="226"/>
      <c r="C3669" s="226"/>
      <c r="D3669" s="136">
        <v>43047</v>
      </c>
      <c r="E3669" s="136">
        <v>43095</v>
      </c>
      <c r="F3669" s="136">
        <v>43095</v>
      </c>
      <c r="G3669" s="25">
        <f t="shared" si="190"/>
        <v>48</v>
      </c>
      <c r="H3669" s="373">
        <v>6718.22</v>
      </c>
      <c r="I3669" s="121">
        <f t="shared" si="191"/>
        <v>322474.56</v>
      </c>
      <c r="J3669" s="16"/>
    </row>
    <row r="3670" spans="1:10">
      <c r="A3670" s="23">
        <f t="shared" si="192"/>
        <v>3626</v>
      </c>
      <c r="B3670" s="226"/>
      <c r="C3670" s="226"/>
      <c r="D3670" s="136">
        <v>43047</v>
      </c>
      <c r="E3670" s="136">
        <v>43095</v>
      </c>
      <c r="F3670" s="136">
        <v>43095</v>
      </c>
      <c r="G3670" s="25">
        <f t="shared" si="190"/>
        <v>48</v>
      </c>
      <c r="H3670" s="373">
        <v>6715.41</v>
      </c>
      <c r="I3670" s="121">
        <f t="shared" si="191"/>
        <v>322339.68</v>
      </c>
      <c r="J3670" s="16"/>
    </row>
    <row r="3671" spans="1:10">
      <c r="A3671" s="23">
        <f t="shared" si="192"/>
        <v>3627</v>
      </c>
      <c r="B3671" s="226"/>
      <c r="C3671" s="226"/>
      <c r="D3671" s="136">
        <v>43047</v>
      </c>
      <c r="E3671" s="136">
        <v>43095</v>
      </c>
      <c r="F3671" s="136">
        <v>43095</v>
      </c>
      <c r="G3671" s="25">
        <f t="shared" si="190"/>
        <v>48</v>
      </c>
      <c r="H3671" s="373">
        <v>6576.72</v>
      </c>
      <c r="I3671" s="121">
        <f t="shared" si="191"/>
        <v>315682.56</v>
      </c>
      <c r="J3671" s="16"/>
    </row>
    <row r="3672" spans="1:10">
      <c r="A3672" s="23">
        <f t="shared" si="192"/>
        <v>3628</v>
      </c>
      <c r="B3672" s="226"/>
      <c r="C3672" s="226"/>
      <c r="D3672" s="136">
        <v>43047</v>
      </c>
      <c r="E3672" s="136">
        <v>43095</v>
      </c>
      <c r="F3672" s="136">
        <v>43095</v>
      </c>
      <c r="G3672" s="25">
        <f t="shared" si="190"/>
        <v>48</v>
      </c>
      <c r="H3672" s="373">
        <v>7840</v>
      </c>
      <c r="I3672" s="121">
        <f t="shared" si="191"/>
        <v>376320</v>
      </c>
      <c r="J3672" s="16"/>
    </row>
    <row r="3673" spans="1:10">
      <c r="A3673" s="23">
        <f t="shared" si="192"/>
        <v>3629</v>
      </c>
      <c r="B3673" s="226"/>
      <c r="C3673" s="226"/>
      <c r="D3673" s="136">
        <v>43047</v>
      </c>
      <c r="E3673" s="136">
        <v>43095</v>
      </c>
      <c r="F3673" s="136">
        <v>43095</v>
      </c>
      <c r="G3673" s="25">
        <f t="shared" ref="G3673:G3726" si="193">F3673-D3673</f>
        <v>48</v>
      </c>
      <c r="H3673" s="373">
        <v>7742</v>
      </c>
      <c r="I3673" s="121">
        <f t="shared" ref="I3673:I3726" si="194">ROUND(G3673*H3673,2)</f>
        <v>371616</v>
      </c>
      <c r="J3673" s="16"/>
    </row>
    <row r="3674" spans="1:10">
      <c r="A3674" s="23">
        <f t="shared" ref="A3674:A3727" si="195">A3673+1</f>
        <v>3630</v>
      </c>
      <c r="B3674" s="226"/>
      <c r="C3674" s="226"/>
      <c r="D3674" s="136">
        <v>43047</v>
      </c>
      <c r="E3674" s="136">
        <v>43095</v>
      </c>
      <c r="F3674" s="136">
        <v>43095</v>
      </c>
      <c r="G3674" s="25">
        <f t="shared" si="193"/>
        <v>48</v>
      </c>
      <c r="H3674" s="373">
        <v>7683.2</v>
      </c>
      <c r="I3674" s="121">
        <f t="shared" si="194"/>
        <v>368793.59999999998</v>
      </c>
      <c r="J3674" s="16"/>
    </row>
    <row r="3675" spans="1:10">
      <c r="A3675" s="23">
        <f t="shared" si="195"/>
        <v>3631</v>
      </c>
      <c r="B3675" s="226"/>
      <c r="C3675" s="226"/>
      <c r="D3675" s="136">
        <v>43047</v>
      </c>
      <c r="E3675" s="136">
        <v>43095</v>
      </c>
      <c r="F3675" s="136">
        <v>43095</v>
      </c>
      <c r="G3675" s="25">
        <f t="shared" si="193"/>
        <v>48</v>
      </c>
      <c r="H3675" s="373">
        <v>7918.4</v>
      </c>
      <c r="I3675" s="121">
        <f t="shared" si="194"/>
        <v>380083.20000000001</v>
      </c>
      <c r="J3675" s="16"/>
    </row>
    <row r="3676" spans="1:10">
      <c r="A3676" s="23">
        <f t="shared" si="195"/>
        <v>3632</v>
      </c>
      <c r="B3676" s="226"/>
      <c r="C3676" s="226"/>
      <c r="D3676" s="136">
        <v>43047</v>
      </c>
      <c r="E3676" s="136">
        <v>43095</v>
      </c>
      <c r="F3676" s="136">
        <v>43095</v>
      </c>
      <c r="G3676" s="25">
        <f t="shared" si="193"/>
        <v>48</v>
      </c>
      <c r="H3676" s="373">
        <v>7722.4</v>
      </c>
      <c r="I3676" s="121">
        <f t="shared" si="194"/>
        <v>370675.20000000001</v>
      </c>
      <c r="J3676" s="16"/>
    </row>
    <row r="3677" spans="1:10">
      <c r="A3677" s="23">
        <f t="shared" si="195"/>
        <v>3633</v>
      </c>
      <c r="B3677" s="226"/>
      <c r="C3677" s="226"/>
      <c r="D3677" s="136">
        <v>43047</v>
      </c>
      <c r="E3677" s="136">
        <v>43095</v>
      </c>
      <c r="F3677" s="136">
        <v>43095</v>
      </c>
      <c r="G3677" s="25">
        <f t="shared" si="193"/>
        <v>48</v>
      </c>
      <c r="H3677" s="373">
        <v>7644</v>
      </c>
      <c r="I3677" s="121">
        <f t="shared" si="194"/>
        <v>366912</v>
      </c>
      <c r="J3677" s="16"/>
    </row>
    <row r="3678" spans="1:10">
      <c r="A3678" s="23">
        <f t="shared" si="195"/>
        <v>3634</v>
      </c>
      <c r="B3678" s="226"/>
      <c r="C3678" s="226"/>
      <c r="D3678" s="136">
        <v>43048</v>
      </c>
      <c r="E3678" s="136">
        <v>43095</v>
      </c>
      <c r="F3678" s="136">
        <v>43095</v>
      </c>
      <c r="G3678" s="25">
        <f t="shared" si="193"/>
        <v>47</v>
      </c>
      <c r="H3678" s="373">
        <v>7136.06</v>
      </c>
      <c r="I3678" s="121">
        <f t="shared" si="194"/>
        <v>335394.82</v>
      </c>
      <c r="J3678" s="16"/>
    </row>
    <row r="3679" spans="1:10">
      <c r="A3679" s="23">
        <f t="shared" si="195"/>
        <v>3635</v>
      </c>
      <c r="B3679" s="226"/>
      <c r="C3679" s="226"/>
      <c r="D3679" s="136">
        <v>43048</v>
      </c>
      <c r="E3679" s="136">
        <v>43095</v>
      </c>
      <c r="F3679" s="136">
        <v>43095</v>
      </c>
      <c r="G3679" s="25">
        <f t="shared" si="193"/>
        <v>47</v>
      </c>
      <c r="H3679" s="373">
        <v>7136.06</v>
      </c>
      <c r="I3679" s="121">
        <f t="shared" si="194"/>
        <v>335394.82</v>
      </c>
      <c r="J3679" s="16"/>
    </row>
    <row r="3680" spans="1:10">
      <c r="A3680" s="23">
        <f t="shared" si="195"/>
        <v>3636</v>
      </c>
      <c r="B3680" s="226"/>
      <c r="C3680" s="226"/>
      <c r="D3680" s="136">
        <v>43048</v>
      </c>
      <c r="E3680" s="136">
        <v>43095</v>
      </c>
      <c r="F3680" s="136">
        <v>43095</v>
      </c>
      <c r="G3680" s="25">
        <f t="shared" si="193"/>
        <v>47</v>
      </c>
      <c r="H3680" s="373">
        <v>7800.8</v>
      </c>
      <c r="I3680" s="121">
        <f t="shared" si="194"/>
        <v>366637.6</v>
      </c>
      <c r="J3680" s="16"/>
    </row>
    <row r="3681" spans="1:10">
      <c r="A3681" s="23">
        <f t="shared" si="195"/>
        <v>3637</v>
      </c>
      <c r="B3681" s="226"/>
      <c r="C3681" s="226"/>
      <c r="D3681" s="136">
        <v>43048</v>
      </c>
      <c r="E3681" s="136">
        <v>43095</v>
      </c>
      <c r="F3681" s="136">
        <v>43095</v>
      </c>
      <c r="G3681" s="25">
        <f t="shared" si="193"/>
        <v>47</v>
      </c>
      <c r="H3681" s="373">
        <v>7800.8</v>
      </c>
      <c r="I3681" s="121">
        <f t="shared" si="194"/>
        <v>366637.6</v>
      </c>
      <c r="J3681" s="16"/>
    </row>
    <row r="3682" spans="1:10">
      <c r="A3682" s="23">
        <f t="shared" si="195"/>
        <v>3638</v>
      </c>
      <c r="B3682" s="226"/>
      <c r="C3682" s="226"/>
      <c r="D3682" s="136">
        <v>43049</v>
      </c>
      <c r="E3682" s="136">
        <v>43095</v>
      </c>
      <c r="F3682" s="136">
        <v>43095</v>
      </c>
      <c r="G3682" s="25">
        <f t="shared" si="193"/>
        <v>46</v>
      </c>
      <c r="H3682" s="373">
        <v>5668.67</v>
      </c>
      <c r="I3682" s="121">
        <f t="shared" si="194"/>
        <v>260758.82</v>
      </c>
      <c r="J3682" s="16"/>
    </row>
    <row r="3683" spans="1:10">
      <c r="A3683" s="23">
        <f t="shared" si="195"/>
        <v>3639</v>
      </c>
      <c r="B3683" s="226"/>
      <c r="C3683" s="226"/>
      <c r="D3683" s="136">
        <v>43049</v>
      </c>
      <c r="E3683" s="136">
        <v>43095</v>
      </c>
      <c r="F3683" s="136">
        <v>43095</v>
      </c>
      <c r="G3683" s="25">
        <f t="shared" si="193"/>
        <v>46</v>
      </c>
      <c r="H3683" s="373">
        <v>5202.8100000000004</v>
      </c>
      <c r="I3683" s="121">
        <f t="shared" si="194"/>
        <v>239329.26</v>
      </c>
      <c r="J3683" s="16"/>
    </row>
    <row r="3684" spans="1:10">
      <c r="A3684" s="23">
        <f t="shared" si="195"/>
        <v>3640</v>
      </c>
      <c r="B3684" s="226"/>
      <c r="C3684" s="226"/>
      <c r="D3684" s="136">
        <v>43049</v>
      </c>
      <c r="E3684" s="136">
        <v>43095</v>
      </c>
      <c r="F3684" s="136">
        <v>43095</v>
      </c>
      <c r="G3684" s="25">
        <f t="shared" si="193"/>
        <v>46</v>
      </c>
      <c r="H3684" s="373">
        <v>6433.61</v>
      </c>
      <c r="I3684" s="121">
        <f t="shared" si="194"/>
        <v>295946.06</v>
      </c>
      <c r="J3684" s="16"/>
    </row>
    <row r="3685" spans="1:10">
      <c r="A3685" s="23">
        <f t="shared" si="195"/>
        <v>3641</v>
      </c>
      <c r="B3685" s="226"/>
      <c r="C3685" s="226"/>
      <c r="D3685" s="136">
        <v>43049</v>
      </c>
      <c r="E3685" s="136">
        <v>43095</v>
      </c>
      <c r="F3685" s="136">
        <v>43095</v>
      </c>
      <c r="G3685" s="25">
        <f t="shared" si="193"/>
        <v>46</v>
      </c>
      <c r="H3685" s="373">
        <v>6824.75</v>
      </c>
      <c r="I3685" s="121">
        <f t="shared" si="194"/>
        <v>313938.5</v>
      </c>
      <c r="J3685" s="16"/>
    </row>
    <row r="3686" spans="1:10">
      <c r="A3686" s="23">
        <f t="shared" si="195"/>
        <v>3642</v>
      </c>
      <c r="B3686" s="226"/>
      <c r="C3686" s="226"/>
      <c r="D3686" s="136">
        <v>43049</v>
      </c>
      <c r="E3686" s="136">
        <v>43095</v>
      </c>
      <c r="F3686" s="136">
        <v>43095</v>
      </c>
      <c r="G3686" s="25">
        <f t="shared" si="193"/>
        <v>46</v>
      </c>
      <c r="H3686" s="373">
        <v>7158.09</v>
      </c>
      <c r="I3686" s="121">
        <f t="shared" si="194"/>
        <v>329272.14</v>
      </c>
      <c r="J3686" s="16"/>
    </row>
    <row r="3687" spans="1:10">
      <c r="A3687" s="23">
        <f t="shared" si="195"/>
        <v>3643</v>
      </c>
      <c r="B3687" s="226"/>
      <c r="C3687" s="226"/>
      <c r="D3687" s="136">
        <v>43049</v>
      </c>
      <c r="E3687" s="136">
        <v>43095</v>
      </c>
      <c r="F3687" s="136">
        <v>43095</v>
      </c>
      <c r="G3687" s="25">
        <f t="shared" si="193"/>
        <v>46</v>
      </c>
      <c r="H3687" s="373">
        <v>6662.08</v>
      </c>
      <c r="I3687" s="121">
        <f t="shared" si="194"/>
        <v>306455.67999999999</v>
      </c>
      <c r="J3687" s="16"/>
    </row>
    <row r="3688" spans="1:10">
      <c r="A3688" s="23">
        <f t="shared" si="195"/>
        <v>3644</v>
      </c>
      <c r="B3688" s="226"/>
      <c r="C3688" s="226"/>
      <c r="D3688" s="136">
        <v>43053</v>
      </c>
      <c r="E3688" s="136">
        <v>43095</v>
      </c>
      <c r="F3688" s="136">
        <v>43095</v>
      </c>
      <c r="G3688" s="25">
        <f t="shared" si="193"/>
        <v>42</v>
      </c>
      <c r="H3688" s="373">
        <v>6681.36</v>
      </c>
      <c r="I3688" s="121">
        <f t="shared" si="194"/>
        <v>280617.12</v>
      </c>
      <c r="J3688" s="16"/>
    </row>
    <row r="3689" spans="1:10">
      <c r="A3689" s="23">
        <f t="shared" si="195"/>
        <v>3645</v>
      </c>
      <c r="B3689" s="226"/>
      <c r="C3689" s="226"/>
      <c r="D3689" s="136">
        <v>43053</v>
      </c>
      <c r="E3689" s="136">
        <v>43095</v>
      </c>
      <c r="F3689" s="136">
        <v>43095</v>
      </c>
      <c r="G3689" s="25">
        <f t="shared" si="193"/>
        <v>42</v>
      </c>
      <c r="H3689" s="373">
        <v>7085.65</v>
      </c>
      <c r="I3689" s="121">
        <f t="shared" si="194"/>
        <v>297597.3</v>
      </c>
      <c r="J3689" s="16"/>
    </row>
    <row r="3690" spans="1:10">
      <c r="A3690" s="23">
        <f t="shared" si="195"/>
        <v>3646</v>
      </c>
      <c r="B3690" s="226"/>
      <c r="C3690" s="226"/>
      <c r="D3690" s="136">
        <v>43053</v>
      </c>
      <c r="E3690" s="136">
        <v>43095</v>
      </c>
      <c r="F3690" s="136">
        <v>43095</v>
      </c>
      <c r="G3690" s="25">
        <f t="shared" si="193"/>
        <v>42</v>
      </c>
      <c r="H3690" s="373">
        <v>7085.65</v>
      </c>
      <c r="I3690" s="121">
        <f t="shared" si="194"/>
        <v>297597.3</v>
      </c>
      <c r="J3690" s="16"/>
    </row>
    <row r="3691" spans="1:10">
      <c r="A3691" s="23">
        <f t="shared" si="195"/>
        <v>3647</v>
      </c>
      <c r="B3691" s="226"/>
      <c r="C3691" s="226"/>
      <c r="D3691" s="136">
        <v>43053</v>
      </c>
      <c r="E3691" s="136">
        <v>43095</v>
      </c>
      <c r="F3691" s="136">
        <v>43095</v>
      </c>
      <c r="G3691" s="25">
        <f t="shared" si="193"/>
        <v>42</v>
      </c>
      <c r="H3691" s="373">
        <v>7085.65</v>
      </c>
      <c r="I3691" s="121">
        <f t="shared" si="194"/>
        <v>297597.3</v>
      </c>
      <c r="J3691" s="16"/>
    </row>
    <row r="3692" spans="1:10">
      <c r="A3692" s="23">
        <f t="shared" si="195"/>
        <v>3648</v>
      </c>
      <c r="B3692" s="226"/>
      <c r="C3692" s="226"/>
      <c r="D3692" s="136">
        <v>43053</v>
      </c>
      <c r="E3692" s="136">
        <v>43095</v>
      </c>
      <c r="F3692" s="136">
        <v>43095</v>
      </c>
      <c r="G3692" s="25">
        <f t="shared" si="193"/>
        <v>42</v>
      </c>
      <c r="H3692" s="373">
        <v>7085.65</v>
      </c>
      <c r="I3692" s="121">
        <f t="shared" si="194"/>
        <v>297597.3</v>
      </c>
      <c r="J3692" s="16"/>
    </row>
    <row r="3693" spans="1:10">
      <c r="A3693" s="23">
        <f t="shared" si="195"/>
        <v>3649</v>
      </c>
      <c r="B3693" s="226"/>
      <c r="C3693" s="226"/>
      <c r="D3693" s="136">
        <v>43053</v>
      </c>
      <c r="E3693" s="136">
        <v>43095</v>
      </c>
      <c r="F3693" s="136">
        <v>43095</v>
      </c>
      <c r="G3693" s="25">
        <f t="shared" si="193"/>
        <v>42</v>
      </c>
      <c r="H3693" s="373">
        <v>7085.65</v>
      </c>
      <c r="I3693" s="121">
        <f t="shared" si="194"/>
        <v>297597.3</v>
      </c>
      <c r="J3693" s="16"/>
    </row>
    <row r="3694" spans="1:10">
      <c r="A3694" s="23">
        <f t="shared" si="195"/>
        <v>3650</v>
      </c>
      <c r="B3694" s="226"/>
      <c r="C3694" s="226"/>
      <c r="D3694" s="136">
        <v>43053</v>
      </c>
      <c r="E3694" s="136">
        <v>43095</v>
      </c>
      <c r="F3694" s="136">
        <v>43095</v>
      </c>
      <c r="G3694" s="25">
        <f t="shared" si="193"/>
        <v>42</v>
      </c>
      <c r="H3694" s="373">
        <v>6681.36</v>
      </c>
      <c r="I3694" s="121">
        <f t="shared" si="194"/>
        <v>280617.12</v>
      </c>
      <c r="J3694" s="16"/>
    </row>
    <row r="3695" spans="1:10">
      <c r="A3695" s="23">
        <f t="shared" si="195"/>
        <v>3651</v>
      </c>
      <c r="B3695" s="226"/>
      <c r="C3695" s="226"/>
      <c r="D3695" s="136">
        <v>43053</v>
      </c>
      <c r="E3695" s="136">
        <v>43095</v>
      </c>
      <c r="F3695" s="136">
        <v>43095</v>
      </c>
      <c r="G3695" s="25">
        <f t="shared" si="193"/>
        <v>42</v>
      </c>
      <c r="H3695" s="373">
        <v>7085.65</v>
      </c>
      <c r="I3695" s="121">
        <f t="shared" si="194"/>
        <v>297597.3</v>
      </c>
      <c r="J3695" s="16"/>
    </row>
    <row r="3696" spans="1:10">
      <c r="A3696" s="23">
        <f t="shared" si="195"/>
        <v>3652</v>
      </c>
      <c r="B3696" s="226"/>
      <c r="C3696" s="226"/>
      <c r="D3696" s="136">
        <v>43053</v>
      </c>
      <c r="E3696" s="136">
        <v>43095</v>
      </c>
      <c r="F3696" s="136">
        <v>43095</v>
      </c>
      <c r="G3696" s="25">
        <f t="shared" si="193"/>
        <v>42</v>
      </c>
      <c r="H3696" s="373">
        <v>6681.36</v>
      </c>
      <c r="I3696" s="121">
        <f t="shared" si="194"/>
        <v>280617.12</v>
      </c>
      <c r="J3696" s="16"/>
    </row>
    <row r="3697" spans="1:10">
      <c r="A3697" s="23">
        <f t="shared" si="195"/>
        <v>3653</v>
      </c>
      <c r="B3697" s="226"/>
      <c r="C3697" s="226"/>
      <c r="D3697" s="136">
        <v>43053</v>
      </c>
      <c r="E3697" s="136">
        <v>43095</v>
      </c>
      <c r="F3697" s="136">
        <v>43095</v>
      </c>
      <c r="G3697" s="25">
        <f t="shared" si="193"/>
        <v>42</v>
      </c>
      <c r="H3697" s="373">
        <v>7085.65</v>
      </c>
      <c r="I3697" s="121">
        <f t="shared" si="194"/>
        <v>297597.3</v>
      </c>
      <c r="J3697" s="16"/>
    </row>
    <row r="3698" spans="1:10">
      <c r="A3698" s="23">
        <f t="shared" si="195"/>
        <v>3654</v>
      </c>
      <c r="B3698" s="226"/>
      <c r="C3698" s="226"/>
      <c r="D3698" s="136">
        <v>43053</v>
      </c>
      <c r="E3698" s="136">
        <v>43095</v>
      </c>
      <c r="F3698" s="136">
        <v>43095</v>
      </c>
      <c r="G3698" s="25">
        <f t="shared" si="193"/>
        <v>42</v>
      </c>
      <c r="H3698" s="373">
        <v>7085.65</v>
      </c>
      <c r="I3698" s="121">
        <f t="shared" si="194"/>
        <v>297597.3</v>
      </c>
      <c r="J3698" s="16"/>
    </row>
    <row r="3699" spans="1:10">
      <c r="A3699" s="23">
        <f t="shared" si="195"/>
        <v>3655</v>
      </c>
      <c r="B3699" s="226"/>
      <c r="C3699" s="226"/>
      <c r="D3699" s="136">
        <v>43053</v>
      </c>
      <c r="E3699" s="136">
        <v>43095</v>
      </c>
      <c r="F3699" s="136">
        <v>43095</v>
      </c>
      <c r="G3699" s="25">
        <f t="shared" si="193"/>
        <v>42</v>
      </c>
      <c r="H3699" s="373">
        <v>6984.18</v>
      </c>
      <c r="I3699" s="121">
        <f t="shared" si="194"/>
        <v>293335.56</v>
      </c>
      <c r="J3699" s="16"/>
    </row>
    <row r="3700" spans="1:10">
      <c r="A3700" s="23">
        <f t="shared" si="195"/>
        <v>3656</v>
      </c>
      <c r="B3700" s="226"/>
      <c r="C3700" s="226"/>
      <c r="D3700" s="136">
        <v>43053</v>
      </c>
      <c r="E3700" s="136">
        <v>43095</v>
      </c>
      <c r="F3700" s="136">
        <v>43095</v>
      </c>
      <c r="G3700" s="25">
        <f t="shared" si="193"/>
        <v>42</v>
      </c>
      <c r="H3700" s="373">
        <v>6984.18</v>
      </c>
      <c r="I3700" s="121">
        <f t="shared" si="194"/>
        <v>293335.56</v>
      </c>
      <c r="J3700" s="16"/>
    </row>
    <row r="3701" spans="1:10">
      <c r="A3701" s="23">
        <f t="shared" si="195"/>
        <v>3657</v>
      </c>
      <c r="B3701" s="226"/>
      <c r="C3701" s="226"/>
      <c r="D3701" s="136">
        <v>43053</v>
      </c>
      <c r="E3701" s="136">
        <v>43095</v>
      </c>
      <c r="F3701" s="136">
        <v>43095</v>
      </c>
      <c r="G3701" s="25">
        <f t="shared" si="193"/>
        <v>42</v>
      </c>
      <c r="H3701" s="373">
        <v>6984.18</v>
      </c>
      <c r="I3701" s="121">
        <f t="shared" si="194"/>
        <v>293335.56</v>
      </c>
      <c r="J3701" s="16"/>
    </row>
    <row r="3702" spans="1:10">
      <c r="A3702" s="23">
        <f t="shared" si="195"/>
        <v>3658</v>
      </c>
      <c r="B3702" s="226"/>
      <c r="C3702" s="226"/>
      <c r="D3702" s="136">
        <v>43053</v>
      </c>
      <c r="E3702" s="136">
        <v>43095</v>
      </c>
      <c r="F3702" s="136">
        <v>43095</v>
      </c>
      <c r="G3702" s="25">
        <f t="shared" si="193"/>
        <v>42</v>
      </c>
      <c r="H3702" s="373">
        <v>6909.66</v>
      </c>
      <c r="I3702" s="121">
        <f t="shared" si="194"/>
        <v>290205.71999999997</v>
      </c>
      <c r="J3702" s="16"/>
    </row>
    <row r="3703" spans="1:10">
      <c r="A3703" s="23">
        <f t="shared" si="195"/>
        <v>3659</v>
      </c>
      <c r="B3703" s="226"/>
      <c r="C3703" s="226"/>
      <c r="D3703" s="136">
        <v>43053</v>
      </c>
      <c r="E3703" s="136">
        <v>43095</v>
      </c>
      <c r="F3703" s="136">
        <v>43095</v>
      </c>
      <c r="G3703" s="25">
        <f t="shared" si="193"/>
        <v>42</v>
      </c>
      <c r="H3703" s="373">
        <v>6984.18</v>
      </c>
      <c r="I3703" s="121">
        <f t="shared" si="194"/>
        <v>293335.56</v>
      </c>
      <c r="J3703" s="16"/>
    </row>
    <row r="3704" spans="1:10">
      <c r="A3704" s="23">
        <f t="shared" si="195"/>
        <v>3660</v>
      </c>
      <c r="B3704" s="226"/>
      <c r="C3704" s="226"/>
      <c r="D3704" s="136">
        <v>43053</v>
      </c>
      <c r="E3704" s="136">
        <v>43095</v>
      </c>
      <c r="F3704" s="136">
        <v>43095</v>
      </c>
      <c r="G3704" s="25">
        <f t="shared" si="193"/>
        <v>42</v>
      </c>
      <c r="H3704" s="373">
        <v>6984.72</v>
      </c>
      <c r="I3704" s="121">
        <f t="shared" si="194"/>
        <v>293358.24</v>
      </c>
      <c r="J3704" s="16"/>
    </row>
    <row r="3705" spans="1:10">
      <c r="A3705" s="23">
        <f t="shared" si="195"/>
        <v>3661</v>
      </c>
      <c r="B3705" s="226"/>
      <c r="C3705" s="226"/>
      <c r="D3705" s="136">
        <v>43053</v>
      </c>
      <c r="E3705" s="136">
        <v>43095</v>
      </c>
      <c r="F3705" s="136">
        <v>43095</v>
      </c>
      <c r="G3705" s="25">
        <f t="shared" si="193"/>
        <v>42</v>
      </c>
      <c r="H3705" s="373">
        <v>7683.2</v>
      </c>
      <c r="I3705" s="121">
        <f t="shared" si="194"/>
        <v>322694.40000000002</v>
      </c>
      <c r="J3705" s="16"/>
    </row>
    <row r="3706" spans="1:10">
      <c r="A3706" s="23">
        <f t="shared" si="195"/>
        <v>3662</v>
      </c>
      <c r="B3706" s="226"/>
      <c r="C3706" s="226"/>
      <c r="D3706" s="136">
        <v>43053</v>
      </c>
      <c r="E3706" s="136">
        <v>43095</v>
      </c>
      <c r="F3706" s="136">
        <v>43095</v>
      </c>
      <c r="G3706" s="25">
        <f t="shared" si="193"/>
        <v>42</v>
      </c>
      <c r="H3706" s="373">
        <v>7644</v>
      </c>
      <c r="I3706" s="121">
        <f t="shared" si="194"/>
        <v>321048</v>
      </c>
      <c r="J3706" s="16"/>
    </row>
    <row r="3707" spans="1:10">
      <c r="A3707" s="23">
        <f t="shared" si="195"/>
        <v>3663</v>
      </c>
      <c r="B3707" s="226"/>
      <c r="C3707" s="226"/>
      <c r="D3707" s="136">
        <v>43054</v>
      </c>
      <c r="E3707" s="136">
        <v>43095</v>
      </c>
      <c r="F3707" s="136">
        <v>43095</v>
      </c>
      <c r="G3707" s="25">
        <f t="shared" si="193"/>
        <v>41</v>
      </c>
      <c r="H3707" s="373">
        <v>6058.26</v>
      </c>
      <c r="I3707" s="121">
        <f t="shared" si="194"/>
        <v>248388.66</v>
      </c>
      <c r="J3707" s="16"/>
    </row>
    <row r="3708" spans="1:10">
      <c r="A3708" s="23">
        <f t="shared" si="195"/>
        <v>3664</v>
      </c>
      <c r="B3708" s="226"/>
      <c r="C3708" s="226"/>
      <c r="D3708" s="136">
        <v>43054</v>
      </c>
      <c r="E3708" s="136">
        <v>43095</v>
      </c>
      <c r="F3708" s="136">
        <v>43095</v>
      </c>
      <c r="G3708" s="25">
        <f t="shared" si="193"/>
        <v>41</v>
      </c>
      <c r="H3708" s="373">
        <v>6050.85</v>
      </c>
      <c r="I3708" s="121">
        <f t="shared" si="194"/>
        <v>248084.85</v>
      </c>
      <c r="J3708" s="16"/>
    </row>
    <row r="3709" spans="1:10">
      <c r="A3709" s="23">
        <f t="shared" si="195"/>
        <v>3665</v>
      </c>
      <c r="B3709" s="226"/>
      <c r="C3709" s="226"/>
      <c r="D3709" s="136">
        <v>43054</v>
      </c>
      <c r="E3709" s="136">
        <v>43095</v>
      </c>
      <c r="F3709" s="136">
        <v>43095</v>
      </c>
      <c r="G3709" s="25">
        <f t="shared" si="193"/>
        <v>41</v>
      </c>
      <c r="H3709" s="373">
        <v>6048.12</v>
      </c>
      <c r="I3709" s="121">
        <f t="shared" si="194"/>
        <v>247972.92</v>
      </c>
      <c r="J3709" s="16"/>
    </row>
    <row r="3710" spans="1:10">
      <c r="A3710" s="23">
        <f t="shared" si="195"/>
        <v>3666</v>
      </c>
      <c r="B3710" s="226"/>
      <c r="C3710" s="226"/>
      <c r="D3710" s="136">
        <v>43054</v>
      </c>
      <c r="E3710" s="136">
        <v>43095</v>
      </c>
      <c r="F3710" s="136">
        <v>43095</v>
      </c>
      <c r="G3710" s="25">
        <f t="shared" si="193"/>
        <v>41</v>
      </c>
      <c r="H3710" s="373">
        <v>14859.47</v>
      </c>
      <c r="I3710" s="121">
        <f t="shared" si="194"/>
        <v>609238.27</v>
      </c>
      <c r="J3710" s="16"/>
    </row>
    <row r="3711" spans="1:10">
      <c r="A3711" s="23">
        <f t="shared" si="195"/>
        <v>3667</v>
      </c>
      <c r="B3711" s="226"/>
      <c r="C3711" s="226"/>
      <c r="D3711" s="136">
        <v>43054</v>
      </c>
      <c r="E3711" s="136">
        <v>43095</v>
      </c>
      <c r="F3711" s="136">
        <v>43095</v>
      </c>
      <c r="G3711" s="25">
        <f t="shared" si="193"/>
        <v>41</v>
      </c>
      <c r="H3711" s="373">
        <v>6669.98</v>
      </c>
      <c r="I3711" s="121">
        <f t="shared" si="194"/>
        <v>273469.18</v>
      </c>
      <c r="J3711" s="16"/>
    </row>
    <row r="3712" spans="1:10">
      <c r="A3712" s="23">
        <f t="shared" si="195"/>
        <v>3668</v>
      </c>
      <c r="B3712" s="226"/>
      <c r="C3712" s="226"/>
      <c r="D3712" s="136">
        <v>43054</v>
      </c>
      <c r="E3712" s="136">
        <v>43095</v>
      </c>
      <c r="F3712" s="136">
        <v>43095</v>
      </c>
      <c r="G3712" s="25">
        <f t="shared" si="193"/>
        <v>41</v>
      </c>
      <c r="H3712" s="373">
        <v>6327.88</v>
      </c>
      <c r="I3712" s="121">
        <f t="shared" si="194"/>
        <v>259443.08</v>
      </c>
      <c r="J3712" s="16"/>
    </row>
    <row r="3713" spans="1:10">
      <c r="A3713" s="23">
        <f t="shared" si="195"/>
        <v>3669</v>
      </c>
      <c r="B3713" s="226"/>
      <c r="C3713" s="226"/>
      <c r="D3713" s="136">
        <v>43054</v>
      </c>
      <c r="E3713" s="136">
        <v>43095</v>
      </c>
      <c r="F3713" s="136">
        <v>43095</v>
      </c>
      <c r="G3713" s="25">
        <f t="shared" si="193"/>
        <v>41</v>
      </c>
      <c r="H3713" s="373">
        <v>6362.86</v>
      </c>
      <c r="I3713" s="121">
        <f t="shared" si="194"/>
        <v>260877.26</v>
      </c>
      <c r="J3713" s="16"/>
    </row>
    <row r="3714" spans="1:10">
      <c r="A3714" s="23">
        <f t="shared" si="195"/>
        <v>3670</v>
      </c>
      <c r="B3714" s="226"/>
      <c r="C3714" s="226"/>
      <c r="D3714" s="136">
        <v>43054</v>
      </c>
      <c r="E3714" s="136">
        <v>43095</v>
      </c>
      <c r="F3714" s="136">
        <v>43095</v>
      </c>
      <c r="G3714" s="25">
        <f t="shared" si="193"/>
        <v>41</v>
      </c>
      <c r="H3714" s="373">
        <v>6823.95</v>
      </c>
      <c r="I3714" s="121">
        <f t="shared" si="194"/>
        <v>279781.95</v>
      </c>
      <c r="J3714" s="16"/>
    </row>
    <row r="3715" spans="1:10">
      <c r="A3715" s="23">
        <f t="shared" si="195"/>
        <v>3671</v>
      </c>
      <c r="B3715" s="226"/>
      <c r="C3715" s="226"/>
      <c r="D3715" s="136">
        <v>43054</v>
      </c>
      <c r="E3715" s="136">
        <v>43095</v>
      </c>
      <c r="F3715" s="136">
        <v>43095</v>
      </c>
      <c r="G3715" s="25">
        <f t="shared" si="193"/>
        <v>41</v>
      </c>
      <c r="H3715" s="373">
        <v>6266.38</v>
      </c>
      <c r="I3715" s="121">
        <f t="shared" si="194"/>
        <v>256921.58</v>
      </c>
      <c r="J3715" s="16"/>
    </row>
    <row r="3716" spans="1:10">
      <c r="A3716" s="23">
        <f t="shared" si="195"/>
        <v>3672</v>
      </c>
      <c r="B3716" s="226"/>
      <c r="C3716" s="226"/>
      <c r="D3716" s="136">
        <v>43054</v>
      </c>
      <c r="E3716" s="136">
        <v>43095</v>
      </c>
      <c r="F3716" s="136">
        <v>43095</v>
      </c>
      <c r="G3716" s="25">
        <f t="shared" si="193"/>
        <v>41</v>
      </c>
      <c r="H3716" s="373">
        <v>6315.82</v>
      </c>
      <c r="I3716" s="121">
        <f t="shared" si="194"/>
        <v>258948.62</v>
      </c>
      <c r="J3716" s="16"/>
    </row>
    <row r="3717" spans="1:10">
      <c r="A3717" s="23">
        <f t="shared" si="195"/>
        <v>3673</v>
      </c>
      <c r="B3717" s="226"/>
      <c r="C3717" s="226"/>
      <c r="D3717" s="136">
        <v>43054</v>
      </c>
      <c r="E3717" s="136">
        <v>43095</v>
      </c>
      <c r="F3717" s="136">
        <v>43095</v>
      </c>
      <c r="G3717" s="25">
        <f t="shared" si="193"/>
        <v>41</v>
      </c>
      <c r="H3717" s="373">
        <v>6753.2</v>
      </c>
      <c r="I3717" s="121">
        <f t="shared" si="194"/>
        <v>276881.2</v>
      </c>
      <c r="J3717" s="16"/>
    </row>
    <row r="3718" spans="1:10">
      <c r="A3718" s="23">
        <f t="shared" si="195"/>
        <v>3674</v>
      </c>
      <c r="B3718" s="226"/>
      <c r="C3718" s="226"/>
      <c r="D3718" s="136">
        <v>43054</v>
      </c>
      <c r="E3718" s="136">
        <v>43095</v>
      </c>
      <c r="F3718" s="136">
        <v>43095</v>
      </c>
      <c r="G3718" s="25">
        <f t="shared" si="193"/>
        <v>41</v>
      </c>
      <c r="H3718" s="373">
        <v>6703.75</v>
      </c>
      <c r="I3718" s="121">
        <f t="shared" si="194"/>
        <v>274853.75</v>
      </c>
      <c r="J3718" s="16"/>
    </row>
    <row r="3719" spans="1:10">
      <c r="A3719" s="23">
        <f>A3718+1</f>
        <v>3675</v>
      </c>
      <c r="B3719" s="226"/>
      <c r="C3719" s="226"/>
      <c r="D3719" s="136">
        <v>43054</v>
      </c>
      <c r="E3719" s="136">
        <v>43095</v>
      </c>
      <c r="F3719" s="136">
        <v>43095</v>
      </c>
      <c r="G3719" s="25">
        <f t="shared" si="193"/>
        <v>41</v>
      </c>
      <c r="H3719" s="373">
        <v>6344.77</v>
      </c>
      <c r="I3719" s="121">
        <f t="shared" si="194"/>
        <v>260135.57</v>
      </c>
      <c r="J3719" s="16"/>
    </row>
    <row r="3720" spans="1:10">
      <c r="A3720" s="23">
        <f t="shared" si="195"/>
        <v>3676</v>
      </c>
      <c r="B3720" s="226"/>
      <c r="C3720" s="226"/>
      <c r="D3720" s="136">
        <v>43054</v>
      </c>
      <c r="E3720" s="136">
        <v>43095</v>
      </c>
      <c r="F3720" s="136">
        <v>43095</v>
      </c>
      <c r="G3720" s="25">
        <f t="shared" si="193"/>
        <v>41</v>
      </c>
      <c r="H3720" s="373">
        <v>6337.13</v>
      </c>
      <c r="I3720" s="121">
        <f t="shared" si="194"/>
        <v>259822.33</v>
      </c>
      <c r="J3720" s="16"/>
    </row>
    <row r="3721" spans="1:10">
      <c r="A3721" s="23">
        <f t="shared" si="195"/>
        <v>3677</v>
      </c>
      <c r="B3721" s="226"/>
      <c r="C3721" s="226"/>
      <c r="D3721" s="136">
        <v>43054</v>
      </c>
      <c r="E3721" s="136">
        <v>43095</v>
      </c>
      <c r="F3721" s="136">
        <v>43095</v>
      </c>
      <c r="G3721" s="25">
        <f t="shared" si="193"/>
        <v>41</v>
      </c>
      <c r="H3721" s="373">
        <v>6749.26</v>
      </c>
      <c r="I3721" s="121">
        <f t="shared" si="194"/>
        <v>276719.65999999997</v>
      </c>
      <c r="J3721" s="16"/>
    </row>
    <row r="3722" spans="1:10">
      <c r="A3722" s="23">
        <f t="shared" si="195"/>
        <v>3678</v>
      </c>
      <c r="B3722" s="226"/>
      <c r="C3722" s="226"/>
      <c r="D3722" s="136">
        <v>43055</v>
      </c>
      <c r="E3722" s="136">
        <v>43095</v>
      </c>
      <c r="F3722" s="136">
        <v>43095</v>
      </c>
      <c r="G3722" s="25">
        <f t="shared" si="193"/>
        <v>40</v>
      </c>
      <c r="H3722" s="373">
        <v>8036</v>
      </c>
      <c r="I3722" s="121">
        <f t="shared" si="194"/>
        <v>321440</v>
      </c>
      <c r="J3722" s="16"/>
    </row>
    <row r="3723" spans="1:10">
      <c r="A3723" s="23">
        <f t="shared" si="195"/>
        <v>3679</v>
      </c>
      <c r="B3723" s="226"/>
      <c r="C3723" s="226"/>
      <c r="D3723" s="136">
        <v>43055</v>
      </c>
      <c r="E3723" s="136">
        <v>43095</v>
      </c>
      <c r="F3723" s="136">
        <v>43095</v>
      </c>
      <c r="G3723" s="25">
        <f t="shared" si="193"/>
        <v>40</v>
      </c>
      <c r="H3723" s="373">
        <v>7800.8</v>
      </c>
      <c r="I3723" s="121">
        <f t="shared" si="194"/>
        <v>312032</v>
      </c>
      <c r="J3723" s="16"/>
    </row>
    <row r="3724" spans="1:10">
      <c r="A3724" s="23">
        <f t="shared" si="195"/>
        <v>3680</v>
      </c>
      <c r="B3724" s="226"/>
      <c r="C3724" s="226"/>
      <c r="D3724" s="136">
        <v>43056</v>
      </c>
      <c r="E3724" s="136">
        <v>43095</v>
      </c>
      <c r="F3724" s="136">
        <v>43095</v>
      </c>
      <c r="G3724" s="25">
        <f t="shared" si="193"/>
        <v>39</v>
      </c>
      <c r="H3724" s="373">
        <v>6870.58</v>
      </c>
      <c r="I3724" s="121">
        <f t="shared" si="194"/>
        <v>267952.62</v>
      </c>
      <c r="J3724" s="16"/>
    </row>
    <row r="3725" spans="1:10">
      <c r="A3725" s="23">
        <f t="shared" si="195"/>
        <v>3681</v>
      </c>
      <c r="B3725" s="226"/>
      <c r="C3725" s="226"/>
      <c r="D3725" s="136">
        <v>43056</v>
      </c>
      <c r="E3725" s="136">
        <v>43095</v>
      </c>
      <c r="F3725" s="136">
        <v>43095</v>
      </c>
      <c r="G3725" s="25">
        <f t="shared" si="193"/>
        <v>39</v>
      </c>
      <c r="H3725" s="373">
        <v>6872.19</v>
      </c>
      <c r="I3725" s="121">
        <f t="shared" si="194"/>
        <v>268015.40999999997</v>
      </c>
      <c r="J3725" s="16"/>
    </row>
    <row r="3726" spans="1:10">
      <c r="A3726" s="23">
        <f t="shared" si="195"/>
        <v>3682</v>
      </c>
      <c r="B3726" s="226"/>
      <c r="C3726" s="226"/>
      <c r="D3726" s="136">
        <v>43056</v>
      </c>
      <c r="E3726" s="136">
        <v>43095</v>
      </c>
      <c r="F3726" s="136">
        <v>43095</v>
      </c>
      <c r="G3726" s="25">
        <f t="shared" si="193"/>
        <v>39</v>
      </c>
      <c r="H3726" s="373">
        <v>6969.88</v>
      </c>
      <c r="I3726" s="121">
        <f t="shared" si="194"/>
        <v>271825.32</v>
      </c>
      <c r="J3726" s="16"/>
    </row>
    <row r="3727" spans="1:10">
      <c r="A3727" s="23">
        <f t="shared" si="195"/>
        <v>3683</v>
      </c>
      <c r="B3727" s="226"/>
      <c r="C3727" s="226"/>
      <c r="D3727" s="136">
        <v>43056</v>
      </c>
      <c r="E3727" s="136">
        <v>43095</v>
      </c>
      <c r="F3727" s="136">
        <v>43095</v>
      </c>
      <c r="G3727" s="25">
        <f t="shared" ref="G3727:G3790" si="196">F3727-D3727</f>
        <v>39</v>
      </c>
      <c r="H3727" s="373">
        <v>6958.62</v>
      </c>
      <c r="I3727" s="121">
        <f t="shared" ref="I3727:I3790" si="197">ROUND(G3727*H3727,2)</f>
        <v>271386.18</v>
      </c>
      <c r="J3727" s="16"/>
    </row>
    <row r="3728" spans="1:10">
      <c r="A3728" s="23">
        <f t="shared" ref="A3728:A3791" si="198">A3727+1</f>
        <v>3684</v>
      </c>
      <c r="B3728" s="226"/>
      <c r="C3728" s="226"/>
      <c r="D3728" s="136">
        <v>43056</v>
      </c>
      <c r="E3728" s="136">
        <v>43095</v>
      </c>
      <c r="F3728" s="136">
        <v>43095</v>
      </c>
      <c r="G3728" s="25">
        <f t="shared" si="196"/>
        <v>39</v>
      </c>
      <c r="H3728" s="373">
        <v>6971.48</v>
      </c>
      <c r="I3728" s="121">
        <f t="shared" si="197"/>
        <v>271887.71999999997</v>
      </c>
      <c r="J3728" s="16"/>
    </row>
    <row r="3729" spans="1:10">
      <c r="A3729" s="23">
        <f t="shared" si="198"/>
        <v>3685</v>
      </c>
      <c r="B3729" s="226"/>
      <c r="C3729" s="226"/>
      <c r="D3729" s="136">
        <v>43056</v>
      </c>
      <c r="E3729" s="136">
        <v>43095</v>
      </c>
      <c r="F3729" s="136">
        <v>43095</v>
      </c>
      <c r="G3729" s="25">
        <f t="shared" si="196"/>
        <v>39</v>
      </c>
      <c r="H3729" s="373">
        <v>6336.73</v>
      </c>
      <c r="I3729" s="121">
        <f t="shared" si="197"/>
        <v>247132.47</v>
      </c>
      <c r="J3729" s="16"/>
    </row>
    <row r="3730" spans="1:10">
      <c r="A3730" s="23">
        <f t="shared" si="198"/>
        <v>3686</v>
      </c>
      <c r="B3730" s="226"/>
      <c r="C3730" s="226"/>
      <c r="D3730" s="136">
        <v>43056</v>
      </c>
      <c r="E3730" s="136">
        <v>43095</v>
      </c>
      <c r="F3730" s="136">
        <v>43095</v>
      </c>
      <c r="G3730" s="25">
        <f t="shared" si="196"/>
        <v>39</v>
      </c>
      <c r="H3730" s="373">
        <v>6450.49</v>
      </c>
      <c r="I3730" s="121">
        <f t="shared" si="197"/>
        <v>251569.11</v>
      </c>
      <c r="J3730" s="16"/>
    </row>
    <row r="3731" spans="1:10">
      <c r="A3731" s="23">
        <f t="shared" si="198"/>
        <v>3687</v>
      </c>
      <c r="B3731" s="226"/>
      <c r="C3731" s="226"/>
      <c r="D3731" s="136">
        <v>43056</v>
      </c>
      <c r="E3731" s="136">
        <v>43095</v>
      </c>
      <c r="F3731" s="136">
        <v>43095</v>
      </c>
      <c r="G3731" s="25">
        <f t="shared" si="196"/>
        <v>39</v>
      </c>
      <c r="H3731" s="373">
        <v>6746.77</v>
      </c>
      <c r="I3731" s="121">
        <f t="shared" si="197"/>
        <v>263124.03000000003</v>
      </c>
      <c r="J3731" s="16"/>
    </row>
    <row r="3732" spans="1:10">
      <c r="A3732" s="23">
        <f t="shared" si="198"/>
        <v>3688</v>
      </c>
      <c r="B3732" s="226"/>
      <c r="C3732" s="226"/>
      <c r="D3732" s="136">
        <v>43056</v>
      </c>
      <c r="E3732" s="136">
        <v>43095</v>
      </c>
      <c r="F3732" s="136">
        <v>43095</v>
      </c>
      <c r="G3732" s="25">
        <f t="shared" si="196"/>
        <v>39</v>
      </c>
      <c r="H3732" s="373">
        <v>6421.15</v>
      </c>
      <c r="I3732" s="121">
        <f t="shared" si="197"/>
        <v>250424.85</v>
      </c>
      <c r="J3732" s="16"/>
    </row>
    <row r="3733" spans="1:10">
      <c r="A3733" s="23">
        <f t="shared" si="198"/>
        <v>3689</v>
      </c>
      <c r="B3733" s="226"/>
      <c r="C3733" s="226"/>
      <c r="D3733" s="136">
        <v>43056</v>
      </c>
      <c r="E3733" s="136">
        <v>43095</v>
      </c>
      <c r="F3733" s="136">
        <v>43095</v>
      </c>
      <c r="G3733" s="25">
        <f t="shared" si="196"/>
        <v>39</v>
      </c>
      <c r="H3733" s="373">
        <v>6768.78</v>
      </c>
      <c r="I3733" s="121">
        <f t="shared" si="197"/>
        <v>263982.42</v>
      </c>
      <c r="J3733" s="16"/>
    </row>
    <row r="3734" spans="1:10">
      <c r="A3734" s="23">
        <f t="shared" si="198"/>
        <v>3690</v>
      </c>
      <c r="B3734" s="226"/>
      <c r="C3734" s="226"/>
      <c r="D3734" s="136">
        <v>43057</v>
      </c>
      <c r="E3734" s="136">
        <v>43095</v>
      </c>
      <c r="F3734" s="136">
        <v>43095</v>
      </c>
      <c r="G3734" s="25">
        <f t="shared" si="196"/>
        <v>38</v>
      </c>
      <c r="H3734" s="373">
        <v>6717.67</v>
      </c>
      <c r="I3734" s="121">
        <f t="shared" si="197"/>
        <v>255271.46</v>
      </c>
      <c r="J3734" s="16"/>
    </row>
    <row r="3735" spans="1:10">
      <c r="A3735" s="23">
        <f t="shared" si="198"/>
        <v>3691</v>
      </c>
      <c r="B3735" s="226"/>
      <c r="C3735" s="226"/>
      <c r="D3735" s="136">
        <v>43057</v>
      </c>
      <c r="E3735" s="136">
        <v>43095</v>
      </c>
      <c r="F3735" s="136">
        <v>43095</v>
      </c>
      <c r="G3735" s="25">
        <f t="shared" si="196"/>
        <v>38</v>
      </c>
      <c r="H3735" s="373">
        <v>7266.97</v>
      </c>
      <c r="I3735" s="121">
        <f t="shared" si="197"/>
        <v>276144.86</v>
      </c>
      <c r="J3735" s="16"/>
    </row>
    <row r="3736" spans="1:10">
      <c r="A3736" s="23">
        <f t="shared" si="198"/>
        <v>3692</v>
      </c>
      <c r="B3736" s="226"/>
      <c r="C3736" s="226"/>
      <c r="D3736" s="136">
        <v>43059</v>
      </c>
      <c r="E3736" s="136">
        <v>43095</v>
      </c>
      <c r="F3736" s="136">
        <v>43095</v>
      </c>
      <c r="G3736" s="25">
        <f t="shared" si="196"/>
        <v>36</v>
      </c>
      <c r="H3736" s="373">
        <v>7004.85</v>
      </c>
      <c r="I3736" s="121">
        <f t="shared" si="197"/>
        <v>252174.6</v>
      </c>
      <c r="J3736" s="16"/>
    </row>
    <row r="3737" spans="1:10">
      <c r="A3737" s="23">
        <f t="shared" si="198"/>
        <v>3693</v>
      </c>
      <c r="B3737" s="226"/>
      <c r="C3737" s="226"/>
      <c r="D3737" s="136">
        <v>43059</v>
      </c>
      <c r="E3737" s="136">
        <v>43095</v>
      </c>
      <c r="F3737" s="136">
        <v>43095</v>
      </c>
      <c r="G3737" s="25">
        <f t="shared" si="196"/>
        <v>36</v>
      </c>
      <c r="H3737" s="373">
        <v>7004.85</v>
      </c>
      <c r="I3737" s="121">
        <f t="shared" si="197"/>
        <v>252174.6</v>
      </c>
      <c r="J3737" s="16"/>
    </row>
    <row r="3738" spans="1:10">
      <c r="A3738" s="23">
        <f t="shared" si="198"/>
        <v>3694</v>
      </c>
      <c r="B3738" s="226"/>
      <c r="C3738" s="226"/>
      <c r="D3738" s="136">
        <v>43059</v>
      </c>
      <c r="E3738" s="136">
        <v>43095</v>
      </c>
      <c r="F3738" s="136">
        <v>43095</v>
      </c>
      <c r="G3738" s="25">
        <f t="shared" si="196"/>
        <v>36</v>
      </c>
      <c r="H3738" s="373">
        <v>7004.85</v>
      </c>
      <c r="I3738" s="121">
        <f t="shared" si="197"/>
        <v>252174.6</v>
      </c>
      <c r="J3738" s="16"/>
    </row>
    <row r="3739" spans="1:10">
      <c r="A3739" s="23">
        <f t="shared" si="198"/>
        <v>3695</v>
      </c>
      <c r="B3739" s="226"/>
      <c r="C3739" s="226"/>
      <c r="D3739" s="136">
        <v>43059</v>
      </c>
      <c r="E3739" s="136">
        <v>43095</v>
      </c>
      <c r="F3739" s="136">
        <v>43095</v>
      </c>
      <c r="G3739" s="25">
        <f t="shared" si="196"/>
        <v>36</v>
      </c>
      <c r="H3739" s="373">
        <v>6440.44</v>
      </c>
      <c r="I3739" s="121">
        <f t="shared" si="197"/>
        <v>231855.84</v>
      </c>
      <c r="J3739" s="16"/>
    </row>
    <row r="3740" spans="1:10">
      <c r="A3740" s="23">
        <f t="shared" si="198"/>
        <v>3696</v>
      </c>
      <c r="B3740" s="226"/>
      <c r="C3740" s="226"/>
      <c r="D3740" s="136">
        <v>43059</v>
      </c>
      <c r="E3740" s="136">
        <v>43095</v>
      </c>
      <c r="F3740" s="136">
        <v>43095</v>
      </c>
      <c r="G3740" s="25">
        <f t="shared" si="196"/>
        <v>36</v>
      </c>
      <c r="H3740" s="373">
        <v>7004.85</v>
      </c>
      <c r="I3740" s="121">
        <f t="shared" si="197"/>
        <v>252174.6</v>
      </c>
      <c r="J3740" s="16"/>
    </row>
    <row r="3741" spans="1:10">
      <c r="A3741" s="23">
        <f t="shared" si="198"/>
        <v>3697</v>
      </c>
      <c r="B3741" s="226"/>
      <c r="C3741" s="226"/>
      <c r="D3741" s="136">
        <v>43059</v>
      </c>
      <c r="E3741" s="136">
        <v>43095</v>
      </c>
      <c r="F3741" s="136">
        <v>43095</v>
      </c>
      <c r="G3741" s="25">
        <f t="shared" si="196"/>
        <v>36</v>
      </c>
      <c r="H3741" s="373">
        <v>7004.85</v>
      </c>
      <c r="I3741" s="121">
        <f t="shared" si="197"/>
        <v>252174.6</v>
      </c>
      <c r="J3741" s="16"/>
    </row>
    <row r="3742" spans="1:10">
      <c r="A3742" s="23">
        <f t="shared" si="198"/>
        <v>3698</v>
      </c>
      <c r="B3742" s="226"/>
      <c r="C3742" s="226"/>
      <c r="D3742" s="136">
        <v>43060</v>
      </c>
      <c r="E3742" s="136">
        <v>43095</v>
      </c>
      <c r="F3742" s="136">
        <v>43095</v>
      </c>
      <c r="G3742" s="25">
        <f t="shared" si="196"/>
        <v>35</v>
      </c>
      <c r="H3742" s="373">
        <v>5293.28</v>
      </c>
      <c r="I3742" s="121">
        <f t="shared" si="197"/>
        <v>185264.8</v>
      </c>
      <c r="J3742" s="16"/>
    </row>
    <row r="3743" spans="1:10">
      <c r="A3743" s="23">
        <f t="shared" si="198"/>
        <v>3699</v>
      </c>
      <c r="B3743" s="226"/>
      <c r="C3743" s="226"/>
      <c r="D3743" s="136">
        <v>43060</v>
      </c>
      <c r="E3743" s="136">
        <v>43095</v>
      </c>
      <c r="F3743" s="136">
        <v>43095</v>
      </c>
      <c r="G3743" s="25">
        <f t="shared" si="196"/>
        <v>35</v>
      </c>
      <c r="H3743" s="373">
        <v>6372.91</v>
      </c>
      <c r="I3743" s="121">
        <f t="shared" si="197"/>
        <v>223051.85</v>
      </c>
      <c r="J3743" s="16"/>
    </row>
    <row r="3744" spans="1:10">
      <c r="A3744" s="23">
        <f t="shared" si="198"/>
        <v>3700</v>
      </c>
      <c r="B3744" s="226"/>
      <c r="C3744" s="226"/>
      <c r="D3744" s="136">
        <v>43060</v>
      </c>
      <c r="E3744" s="136">
        <v>43095</v>
      </c>
      <c r="F3744" s="136">
        <v>43095</v>
      </c>
      <c r="G3744" s="25">
        <f t="shared" si="196"/>
        <v>35</v>
      </c>
      <c r="H3744" s="373">
        <v>6434.41</v>
      </c>
      <c r="I3744" s="121">
        <f t="shared" si="197"/>
        <v>225204.35</v>
      </c>
      <c r="J3744" s="16"/>
    </row>
    <row r="3745" spans="1:10">
      <c r="A3745" s="23">
        <f t="shared" si="198"/>
        <v>3701</v>
      </c>
      <c r="B3745" s="226"/>
      <c r="C3745" s="226"/>
      <c r="D3745" s="136">
        <v>43060</v>
      </c>
      <c r="E3745" s="136">
        <v>43095</v>
      </c>
      <c r="F3745" s="136">
        <v>43095</v>
      </c>
      <c r="G3745" s="25">
        <f t="shared" si="196"/>
        <v>35</v>
      </c>
      <c r="H3745" s="373">
        <v>6976.71</v>
      </c>
      <c r="I3745" s="121">
        <f t="shared" si="197"/>
        <v>244184.85</v>
      </c>
      <c r="J3745" s="16"/>
    </row>
    <row r="3746" spans="1:10">
      <c r="A3746" s="23">
        <f t="shared" si="198"/>
        <v>3702</v>
      </c>
      <c r="B3746" s="226"/>
      <c r="C3746" s="226"/>
      <c r="D3746" s="136">
        <v>43060</v>
      </c>
      <c r="E3746" s="136">
        <v>43095</v>
      </c>
      <c r="F3746" s="136">
        <v>43095</v>
      </c>
      <c r="G3746" s="25">
        <f t="shared" si="196"/>
        <v>35</v>
      </c>
      <c r="H3746" s="373">
        <v>6954.6</v>
      </c>
      <c r="I3746" s="121">
        <f t="shared" si="197"/>
        <v>243411</v>
      </c>
      <c r="J3746" s="16"/>
    </row>
    <row r="3747" spans="1:10">
      <c r="A3747" s="23">
        <f t="shared" si="198"/>
        <v>3703</v>
      </c>
      <c r="B3747" s="226"/>
      <c r="C3747" s="226"/>
      <c r="D3747" s="136">
        <v>43060</v>
      </c>
      <c r="E3747" s="136">
        <v>43095</v>
      </c>
      <c r="F3747" s="136">
        <v>43095</v>
      </c>
      <c r="G3747" s="25">
        <f t="shared" si="196"/>
        <v>35</v>
      </c>
      <c r="H3747" s="373">
        <v>6982.74</v>
      </c>
      <c r="I3747" s="121">
        <f t="shared" si="197"/>
        <v>244395.9</v>
      </c>
      <c r="J3747" s="16"/>
    </row>
    <row r="3748" spans="1:10">
      <c r="A3748" s="23">
        <f t="shared" si="198"/>
        <v>3704</v>
      </c>
      <c r="B3748" s="226"/>
      <c r="C3748" s="226"/>
      <c r="D3748" s="136">
        <v>43060</v>
      </c>
      <c r="E3748" s="136">
        <v>43095</v>
      </c>
      <c r="F3748" s="136">
        <v>43095</v>
      </c>
      <c r="G3748" s="25">
        <f t="shared" si="196"/>
        <v>35</v>
      </c>
      <c r="H3748" s="373">
        <v>6358.43</v>
      </c>
      <c r="I3748" s="121">
        <f t="shared" si="197"/>
        <v>222545.05</v>
      </c>
      <c r="J3748" s="16"/>
    </row>
    <row r="3749" spans="1:10">
      <c r="A3749" s="23">
        <f t="shared" si="198"/>
        <v>3705</v>
      </c>
      <c r="B3749" s="226"/>
      <c r="C3749" s="226"/>
      <c r="D3749" s="136">
        <v>43060</v>
      </c>
      <c r="E3749" s="136">
        <v>43095</v>
      </c>
      <c r="F3749" s="136">
        <v>43095</v>
      </c>
      <c r="G3749" s="25">
        <f t="shared" si="196"/>
        <v>35</v>
      </c>
      <c r="H3749" s="373">
        <v>6948.57</v>
      </c>
      <c r="I3749" s="121">
        <f t="shared" si="197"/>
        <v>243199.95</v>
      </c>
      <c r="J3749" s="16"/>
    </row>
    <row r="3750" spans="1:10">
      <c r="A3750" s="23">
        <f t="shared" si="198"/>
        <v>3706</v>
      </c>
      <c r="B3750" s="226"/>
      <c r="C3750" s="226"/>
      <c r="D3750" s="136">
        <v>43060</v>
      </c>
      <c r="E3750" s="136">
        <v>43095</v>
      </c>
      <c r="F3750" s="136">
        <v>43095</v>
      </c>
      <c r="G3750" s="25">
        <f t="shared" si="196"/>
        <v>35</v>
      </c>
      <c r="H3750" s="373">
        <v>8016.4</v>
      </c>
      <c r="I3750" s="121">
        <f t="shared" si="197"/>
        <v>280574</v>
      </c>
      <c r="J3750" s="16"/>
    </row>
    <row r="3751" spans="1:10">
      <c r="A3751" s="23">
        <f t="shared" si="198"/>
        <v>3707</v>
      </c>
      <c r="B3751" s="226" t="s">
        <v>285</v>
      </c>
      <c r="C3751" s="226" t="s">
        <v>495</v>
      </c>
      <c r="D3751" s="136">
        <v>43044</v>
      </c>
      <c r="E3751" s="136">
        <v>43095</v>
      </c>
      <c r="F3751" s="136">
        <v>43095</v>
      </c>
      <c r="G3751" s="25">
        <f t="shared" si="196"/>
        <v>51</v>
      </c>
      <c r="H3751" s="373">
        <v>2561.63</v>
      </c>
      <c r="I3751" s="121">
        <f t="shared" si="197"/>
        <v>130643.13</v>
      </c>
      <c r="J3751" s="16"/>
    </row>
    <row r="3752" spans="1:10">
      <c r="A3752" s="23">
        <f t="shared" si="198"/>
        <v>3708</v>
      </c>
      <c r="B3752" s="226"/>
      <c r="C3752" s="226"/>
      <c r="D3752" s="136">
        <v>43053</v>
      </c>
      <c r="E3752" s="136">
        <v>43095</v>
      </c>
      <c r="F3752" s="136">
        <v>43095</v>
      </c>
      <c r="G3752" s="25">
        <f t="shared" si="196"/>
        <v>42</v>
      </c>
      <c r="H3752" s="373">
        <v>6764.76</v>
      </c>
      <c r="I3752" s="121">
        <f t="shared" si="197"/>
        <v>284119.92</v>
      </c>
      <c r="J3752" s="16"/>
    </row>
    <row r="3753" spans="1:10">
      <c r="A3753" s="23">
        <f t="shared" si="198"/>
        <v>3709</v>
      </c>
      <c r="B3753" s="226"/>
      <c r="C3753" s="226"/>
      <c r="D3753" s="136">
        <v>43053</v>
      </c>
      <c r="E3753" s="136">
        <v>43095</v>
      </c>
      <c r="F3753" s="136">
        <v>43095</v>
      </c>
      <c r="G3753" s="25">
        <f t="shared" si="196"/>
        <v>42</v>
      </c>
      <c r="H3753" s="373">
        <v>5154.3</v>
      </c>
      <c r="I3753" s="121">
        <f t="shared" si="197"/>
        <v>216480.6</v>
      </c>
      <c r="J3753" s="16"/>
    </row>
    <row r="3754" spans="1:10">
      <c r="A3754" s="23">
        <f t="shared" si="198"/>
        <v>3710</v>
      </c>
      <c r="B3754" s="226"/>
      <c r="C3754" s="226"/>
      <c r="D3754" s="136">
        <v>43053</v>
      </c>
      <c r="E3754" s="136">
        <v>43095</v>
      </c>
      <c r="F3754" s="136">
        <v>43095</v>
      </c>
      <c r="G3754" s="25">
        <f t="shared" si="196"/>
        <v>42</v>
      </c>
      <c r="H3754" s="373">
        <v>6984.18</v>
      </c>
      <c r="I3754" s="121">
        <f t="shared" si="197"/>
        <v>293335.56</v>
      </c>
      <c r="J3754" s="16"/>
    </row>
    <row r="3755" spans="1:10">
      <c r="A3755" s="23">
        <f t="shared" si="198"/>
        <v>3711</v>
      </c>
      <c r="B3755" s="226"/>
      <c r="C3755" s="226"/>
      <c r="D3755" s="136">
        <v>43053</v>
      </c>
      <c r="E3755" s="136">
        <v>43095</v>
      </c>
      <c r="F3755" s="136">
        <v>43095</v>
      </c>
      <c r="G3755" s="25">
        <f t="shared" si="196"/>
        <v>42</v>
      </c>
      <c r="H3755" s="373">
        <v>6835.14</v>
      </c>
      <c r="I3755" s="121">
        <f t="shared" si="197"/>
        <v>287075.88</v>
      </c>
      <c r="J3755" s="16"/>
    </row>
    <row r="3756" spans="1:10">
      <c r="A3756" s="23">
        <f t="shared" si="198"/>
        <v>3712</v>
      </c>
      <c r="B3756" s="226"/>
      <c r="C3756" s="226"/>
      <c r="D3756" s="136">
        <v>43053</v>
      </c>
      <c r="E3756" s="136">
        <v>43095</v>
      </c>
      <c r="F3756" s="136">
        <v>43095</v>
      </c>
      <c r="G3756" s="25">
        <f t="shared" si="196"/>
        <v>42</v>
      </c>
      <c r="H3756" s="373">
        <v>7840</v>
      </c>
      <c r="I3756" s="121">
        <f t="shared" si="197"/>
        <v>329280</v>
      </c>
      <c r="J3756" s="16"/>
    </row>
    <row r="3757" spans="1:10">
      <c r="A3757" s="23">
        <f t="shared" si="198"/>
        <v>3713</v>
      </c>
      <c r="B3757" s="226"/>
      <c r="C3757" s="226"/>
      <c r="D3757" s="136">
        <v>43053</v>
      </c>
      <c r="E3757" s="136">
        <v>43095</v>
      </c>
      <c r="F3757" s="136">
        <v>43095</v>
      </c>
      <c r="G3757" s="25">
        <f t="shared" si="196"/>
        <v>42</v>
      </c>
      <c r="H3757" s="373">
        <v>7800.8</v>
      </c>
      <c r="I3757" s="121">
        <f t="shared" si="197"/>
        <v>327633.59999999998</v>
      </c>
      <c r="J3757" s="16"/>
    </row>
    <row r="3758" spans="1:10">
      <c r="A3758" s="23">
        <f t="shared" si="198"/>
        <v>3714</v>
      </c>
      <c r="B3758" s="226"/>
      <c r="C3758" s="226"/>
      <c r="D3758" s="136">
        <v>43054</v>
      </c>
      <c r="E3758" s="136">
        <v>43095</v>
      </c>
      <c r="F3758" s="136">
        <v>43095</v>
      </c>
      <c r="G3758" s="25">
        <f t="shared" si="196"/>
        <v>41</v>
      </c>
      <c r="H3758" s="373">
        <v>4785.67</v>
      </c>
      <c r="I3758" s="121">
        <f t="shared" si="197"/>
        <v>196212.47</v>
      </c>
      <c r="J3758" s="16"/>
    </row>
    <row r="3759" spans="1:10">
      <c r="A3759" s="23">
        <f t="shared" si="198"/>
        <v>3715</v>
      </c>
      <c r="B3759" s="226"/>
      <c r="C3759" s="226"/>
      <c r="D3759" s="136">
        <v>43054</v>
      </c>
      <c r="E3759" s="136">
        <v>43095</v>
      </c>
      <c r="F3759" s="136">
        <v>43095</v>
      </c>
      <c r="G3759" s="25">
        <f t="shared" si="196"/>
        <v>41</v>
      </c>
      <c r="H3759" s="373">
        <v>6057.87</v>
      </c>
      <c r="I3759" s="121">
        <f t="shared" si="197"/>
        <v>248372.67</v>
      </c>
      <c r="J3759" s="16"/>
    </row>
    <row r="3760" spans="1:10">
      <c r="A3760" s="23">
        <f t="shared" si="198"/>
        <v>3716</v>
      </c>
      <c r="B3760" s="226"/>
      <c r="C3760" s="226"/>
      <c r="D3760" s="136">
        <v>43054</v>
      </c>
      <c r="E3760" s="136">
        <v>43095</v>
      </c>
      <c r="F3760" s="136">
        <v>43095</v>
      </c>
      <c r="G3760" s="25">
        <f t="shared" si="196"/>
        <v>41</v>
      </c>
      <c r="H3760" s="373">
        <v>6050.07</v>
      </c>
      <c r="I3760" s="121">
        <f t="shared" si="197"/>
        <v>248052.87</v>
      </c>
      <c r="J3760" s="16"/>
    </row>
    <row r="3761" spans="1:10">
      <c r="A3761" s="23">
        <f t="shared" si="198"/>
        <v>3717</v>
      </c>
      <c r="B3761" s="226"/>
      <c r="C3761" s="226"/>
      <c r="D3761" s="136">
        <v>43054</v>
      </c>
      <c r="E3761" s="136">
        <v>43095</v>
      </c>
      <c r="F3761" s="136">
        <v>43095</v>
      </c>
      <c r="G3761" s="25">
        <f t="shared" si="196"/>
        <v>41</v>
      </c>
      <c r="H3761" s="373">
        <v>6742.93</v>
      </c>
      <c r="I3761" s="121">
        <f t="shared" si="197"/>
        <v>276460.13</v>
      </c>
      <c r="J3761" s="16"/>
    </row>
    <row r="3762" spans="1:10">
      <c r="A3762" s="23">
        <f t="shared" si="198"/>
        <v>3718</v>
      </c>
      <c r="B3762" s="226"/>
      <c r="C3762" s="226"/>
      <c r="D3762" s="136">
        <v>43054</v>
      </c>
      <c r="E3762" s="136">
        <v>43095</v>
      </c>
      <c r="F3762" s="136">
        <v>43095</v>
      </c>
      <c r="G3762" s="25">
        <f t="shared" si="196"/>
        <v>41</v>
      </c>
      <c r="H3762" s="373">
        <v>7859.6</v>
      </c>
      <c r="I3762" s="121">
        <f t="shared" si="197"/>
        <v>322243.59999999998</v>
      </c>
      <c r="J3762" s="16"/>
    </row>
    <row r="3763" spans="1:10">
      <c r="A3763" s="23">
        <f t="shared" si="198"/>
        <v>3719</v>
      </c>
      <c r="B3763" s="226"/>
      <c r="C3763" s="226"/>
      <c r="D3763" s="136">
        <v>43054</v>
      </c>
      <c r="E3763" s="136">
        <v>43095</v>
      </c>
      <c r="F3763" s="136">
        <v>43095</v>
      </c>
      <c r="G3763" s="25">
        <f t="shared" si="196"/>
        <v>41</v>
      </c>
      <c r="H3763" s="373">
        <v>7761.6</v>
      </c>
      <c r="I3763" s="121">
        <f t="shared" si="197"/>
        <v>318225.59999999998</v>
      </c>
      <c r="J3763" s="16"/>
    </row>
    <row r="3764" spans="1:10">
      <c r="A3764" s="23">
        <f t="shared" si="198"/>
        <v>3720</v>
      </c>
      <c r="B3764" s="226"/>
      <c r="C3764" s="226"/>
      <c r="D3764" s="136">
        <v>43055</v>
      </c>
      <c r="E3764" s="136">
        <v>43095</v>
      </c>
      <c r="F3764" s="136">
        <v>43095</v>
      </c>
      <c r="G3764" s="25">
        <f t="shared" si="196"/>
        <v>40</v>
      </c>
      <c r="H3764" s="373">
        <v>4795.5200000000004</v>
      </c>
      <c r="I3764" s="121">
        <f t="shared" si="197"/>
        <v>191820.79999999999</v>
      </c>
      <c r="J3764" s="16"/>
    </row>
    <row r="3765" spans="1:10">
      <c r="A3765" s="23">
        <f t="shared" si="198"/>
        <v>3721</v>
      </c>
      <c r="B3765" s="226"/>
      <c r="C3765" s="226"/>
      <c r="D3765" s="136">
        <v>43055</v>
      </c>
      <c r="E3765" s="136">
        <v>43095</v>
      </c>
      <c r="F3765" s="136">
        <v>43095</v>
      </c>
      <c r="G3765" s="25">
        <f t="shared" si="196"/>
        <v>40</v>
      </c>
      <c r="H3765" s="373">
        <v>7332.75</v>
      </c>
      <c r="I3765" s="121">
        <f t="shared" si="197"/>
        <v>293310</v>
      </c>
      <c r="J3765" s="16"/>
    </row>
    <row r="3766" spans="1:10">
      <c r="A3766" s="23">
        <f t="shared" si="198"/>
        <v>3722</v>
      </c>
      <c r="B3766" s="226"/>
      <c r="C3766" s="226"/>
      <c r="D3766" s="136">
        <v>43055</v>
      </c>
      <c r="E3766" s="136">
        <v>43095</v>
      </c>
      <c r="F3766" s="136">
        <v>43095</v>
      </c>
      <c r="G3766" s="25">
        <f t="shared" si="196"/>
        <v>40</v>
      </c>
      <c r="H3766" s="373">
        <v>7840</v>
      </c>
      <c r="I3766" s="121">
        <f t="shared" si="197"/>
        <v>313600</v>
      </c>
      <c r="J3766" s="16"/>
    </row>
    <row r="3767" spans="1:10">
      <c r="A3767" s="23">
        <f t="shared" si="198"/>
        <v>3723</v>
      </c>
      <c r="B3767" s="226"/>
      <c r="C3767" s="226"/>
      <c r="D3767" s="136">
        <v>43057</v>
      </c>
      <c r="E3767" s="136">
        <v>43095</v>
      </c>
      <c r="F3767" s="136">
        <v>43095</v>
      </c>
      <c r="G3767" s="25">
        <f t="shared" si="196"/>
        <v>38</v>
      </c>
      <c r="H3767" s="373">
        <v>15012.5</v>
      </c>
      <c r="I3767" s="121">
        <f t="shared" si="197"/>
        <v>570475</v>
      </c>
      <c r="J3767" s="16"/>
    </row>
    <row r="3768" spans="1:10">
      <c r="A3768" s="23">
        <f t="shared" si="198"/>
        <v>3724</v>
      </c>
      <c r="B3768" s="226"/>
      <c r="C3768" s="226"/>
      <c r="D3768" s="136">
        <v>43058</v>
      </c>
      <c r="E3768" s="136">
        <v>43095</v>
      </c>
      <c r="F3768" s="136">
        <v>43095</v>
      </c>
      <c r="G3768" s="25">
        <f t="shared" si="196"/>
        <v>37</v>
      </c>
      <c r="H3768" s="373">
        <v>15471.14</v>
      </c>
      <c r="I3768" s="121">
        <f t="shared" si="197"/>
        <v>572432.18000000005</v>
      </c>
      <c r="J3768" s="16"/>
    </row>
    <row r="3769" spans="1:10">
      <c r="A3769" s="23">
        <f t="shared" si="198"/>
        <v>3725</v>
      </c>
      <c r="B3769" s="226"/>
      <c r="C3769" s="226"/>
      <c r="D3769" s="136">
        <v>43059</v>
      </c>
      <c r="E3769" s="136">
        <v>43095</v>
      </c>
      <c r="F3769" s="136">
        <v>43095</v>
      </c>
      <c r="G3769" s="25">
        <f t="shared" si="196"/>
        <v>36</v>
      </c>
      <c r="H3769" s="373">
        <v>6440.44</v>
      </c>
      <c r="I3769" s="121">
        <f t="shared" si="197"/>
        <v>231855.84</v>
      </c>
      <c r="J3769" s="16"/>
    </row>
    <row r="3770" spans="1:10">
      <c r="A3770" s="23">
        <f t="shared" si="198"/>
        <v>3726</v>
      </c>
      <c r="B3770" s="226"/>
      <c r="C3770" s="226"/>
      <c r="D3770" s="136">
        <v>43060</v>
      </c>
      <c r="E3770" s="136">
        <v>43095</v>
      </c>
      <c r="F3770" s="136">
        <v>43095</v>
      </c>
      <c r="G3770" s="25">
        <f t="shared" si="196"/>
        <v>35</v>
      </c>
      <c r="H3770" s="373">
        <v>15460.85</v>
      </c>
      <c r="I3770" s="121">
        <f t="shared" si="197"/>
        <v>541129.75</v>
      </c>
      <c r="J3770" s="16"/>
    </row>
    <row r="3771" spans="1:10">
      <c r="A3771" s="23">
        <f t="shared" si="198"/>
        <v>3727</v>
      </c>
      <c r="B3771" s="226"/>
      <c r="C3771" s="226"/>
      <c r="D3771" s="136">
        <v>43060</v>
      </c>
      <c r="E3771" s="136">
        <v>43095</v>
      </c>
      <c r="F3771" s="136">
        <v>43095</v>
      </c>
      <c r="G3771" s="25">
        <f t="shared" si="196"/>
        <v>35</v>
      </c>
      <c r="H3771" s="373">
        <v>15333.55</v>
      </c>
      <c r="I3771" s="121">
        <f t="shared" si="197"/>
        <v>536674.25</v>
      </c>
      <c r="J3771" s="16"/>
    </row>
    <row r="3772" spans="1:10">
      <c r="A3772" s="23">
        <f t="shared" si="198"/>
        <v>3728</v>
      </c>
      <c r="B3772" s="226"/>
      <c r="C3772" s="226"/>
      <c r="D3772" s="136">
        <v>43060</v>
      </c>
      <c r="E3772" s="136">
        <v>43095</v>
      </c>
      <c r="F3772" s="136">
        <v>43095</v>
      </c>
      <c r="G3772" s="25">
        <f t="shared" si="196"/>
        <v>35</v>
      </c>
      <c r="H3772" s="373">
        <v>15489.4</v>
      </c>
      <c r="I3772" s="121">
        <f t="shared" si="197"/>
        <v>542129</v>
      </c>
      <c r="J3772" s="16"/>
    </row>
    <row r="3773" spans="1:10">
      <c r="A3773" s="23">
        <f t="shared" si="198"/>
        <v>3729</v>
      </c>
      <c r="B3773" s="226"/>
      <c r="C3773" s="226"/>
      <c r="D3773" s="136">
        <v>43060</v>
      </c>
      <c r="E3773" s="136">
        <v>43095</v>
      </c>
      <c r="F3773" s="136">
        <v>43095</v>
      </c>
      <c r="G3773" s="25">
        <f t="shared" si="196"/>
        <v>35</v>
      </c>
      <c r="H3773" s="373">
        <v>15062.11</v>
      </c>
      <c r="I3773" s="121">
        <f t="shared" si="197"/>
        <v>527173.85</v>
      </c>
      <c r="J3773" s="16"/>
    </row>
    <row r="3774" spans="1:10">
      <c r="A3774" s="23">
        <f t="shared" si="198"/>
        <v>3730</v>
      </c>
      <c r="B3774" s="226"/>
      <c r="C3774" s="226"/>
      <c r="D3774" s="136">
        <v>43060</v>
      </c>
      <c r="E3774" s="136">
        <v>43095</v>
      </c>
      <c r="F3774" s="136">
        <v>43095</v>
      </c>
      <c r="G3774" s="25">
        <f t="shared" si="196"/>
        <v>35</v>
      </c>
      <c r="H3774" s="373">
        <v>15199.7</v>
      </c>
      <c r="I3774" s="121">
        <f t="shared" si="197"/>
        <v>531989.5</v>
      </c>
      <c r="J3774" s="16"/>
    </row>
    <row r="3775" spans="1:10">
      <c r="A3775" s="23">
        <f t="shared" si="198"/>
        <v>3731</v>
      </c>
      <c r="B3775" s="226"/>
      <c r="C3775" s="226"/>
      <c r="D3775" s="136">
        <v>43060</v>
      </c>
      <c r="E3775" s="136">
        <v>43095</v>
      </c>
      <c r="F3775" s="136">
        <v>43095</v>
      </c>
      <c r="G3775" s="25">
        <f t="shared" si="196"/>
        <v>35</v>
      </c>
      <c r="H3775" s="373">
        <v>6987.56</v>
      </c>
      <c r="I3775" s="121">
        <f t="shared" si="197"/>
        <v>244564.6</v>
      </c>
      <c r="J3775" s="16"/>
    </row>
    <row r="3776" spans="1:10">
      <c r="A3776" s="23">
        <f t="shared" si="198"/>
        <v>3732</v>
      </c>
      <c r="B3776" s="226"/>
      <c r="C3776" s="226"/>
      <c r="D3776" s="136">
        <v>43060</v>
      </c>
      <c r="E3776" s="136">
        <v>43095</v>
      </c>
      <c r="F3776" s="136">
        <v>43095</v>
      </c>
      <c r="G3776" s="25">
        <f t="shared" si="196"/>
        <v>35</v>
      </c>
      <c r="H3776" s="373">
        <v>6933.7</v>
      </c>
      <c r="I3776" s="121">
        <f t="shared" si="197"/>
        <v>242679.5</v>
      </c>
      <c r="J3776" s="16"/>
    </row>
    <row r="3777" spans="1:10">
      <c r="A3777" s="23">
        <f t="shared" si="198"/>
        <v>3733</v>
      </c>
      <c r="B3777" s="226"/>
      <c r="C3777" s="226"/>
      <c r="D3777" s="136">
        <v>43060</v>
      </c>
      <c r="E3777" s="136">
        <v>43095</v>
      </c>
      <c r="F3777" s="136">
        <v>43095</v>
      </c>
      <c r="G3777" s="25">
        <f t="shared" si="196"/>
        <v>35</v>
      </c>
      <c r="H3777" s="373">
        <v>7028.97</v>
      </c>
      <c r="I3777" s="121">
        <f t="shared" si="197"/>
        <v>246013.95</v>
      </c>
      <c r="J3777" s="16"/>
    </row>
    <row r="3778" spans="1:10">
      <c r="A3778" s="23">
        <f t="shared" si="198"/>
        <v>3734</v>
      </c>
      <c r="B3778" s="226"/>
      <c r="C3778" s="226"/>
      <c r="D3778" s="136">
        <v>43060</v>
      </c>
      <c r="E3778" s="136">
        <v>43095</v>
      </c>
      <c r="F3778" s="136">
        <v>43095</v>
      </c>
      <c r="G3778" s="25">
        <f t="shared" si="196"/>
        <v>35</v>
      </c>
      <c r="H3778" s="373">
        <v>6997.21</v>
      </c>
      <c r="I3778" s="121">
        <f t="shared" si="197"/>
        <v>244902.35</v>
      </c>
      <c r="J3778" s="16"/>
    </row>
    <row r="3779" spans="1:10">
      <c r="A3779" s="23">
        <f t="shared" si="198"/>
        <v>3735</v>
      </c>
      <c r="B3779" s="226"/>
      <c r="C3779" s="226"/>
      <c r="D3779" s="136">
        <v>43060</v>
      </c>
      <c r="E3779" s="136">
        <v>43095</v>
      </c>
      <c r="F3779" s="136">
        <v>43095</v>
      </c>
      <c r="G3779" s="25">
        <f t="shared" si="196"/>
        <v>35</v>
      </c>
      <c r="H3779" s="373">
        <v>6992.39</v>
      </c>
      <c r="I3779" s="121">
        <f t="shared" si="197"/>
        <v>244733.65</v>
      </c>
      <c r="J3779" s="16"/>
    </row>
    <row r="3780" spans="1:10">
      <c r="A3780" s="23">
        <f t="shared" si="198"/>
        <v>3736</v>
      </c>
      <c r="B3780" s="226"/>
      <c r="C3780" s="226"/>
      <c r="D3780" s="136">
        <v>43060</v>
      </c>
      <c r="E3780" s="136">
        <v>43095</v>
      </c>
      <c r="F3780" s="136">
        <v>43095</v>
      </c>
      <c r="G3780" s="25">
        <f t="shared" si="196"/>
        <v>35</v>
      </c>
      <c r="H3780" s="373">
        <v>6932.49</v>
      </c>
      <c r="I3780" s="121">
        <f t="shared" si="197"/>
        <v>242637.15</v>
      </c>
      <c r="J3780" s="16"/>
    </row>
    <row r="3781" spans="1:10">
      <c r="A3781" s="23">
        <f t="shared" si="198"/>
        <v>3737</v>
      </c>
      <c r="B3781" s="226"/>
      <c r="C3781" s="226"/>
      <c r="D3781" s="136">
        <v>43060</v>
      </c>
      <c r="E3781" s="136">
        <v>43095</v>
      </c>
      <c r="F3781" s="136">
        <v>43095</v>
      </c>
      <c r="G3781" s="25">
        <f t="shared" si="196"/>
        <v>35</v>
      </c>
      <c r="H3781" s="373">
        <v>6599.16</v>
      </c>
      <c r="I3781" s="121">
        <f t="shared" si="197"/>
        <v>230970.6</v>
      </c>
      <c r="J3781" s="16"/>
    </row>
    <row r="3782" spans="1:10">
      <c r="A3782" s="23">
        <f t="shared" si="198"/>
        <v>3738</v>
      </c>
      <c r="B3782" s="226"/>
      <c r="C3782" s="226"/>
      <c r="D3782" s="136">
        <v>43060</v>
      </c>
      <c r="E3782" s="136">
        <v>43095</v>
      </c>
      <c r="F3782" s="136">
        <v>43095</v>
      </c>
      <c r="G3782" s="25">
        <f t="shared" si="196"/>
        <v>35</v>
      </c>
      <c r="H3782" s="373">
        <v>7075.26</v>
      </c>
      <c r="I3782" s="121">
        <f t="shared" si="197"/>
        <v>247634.1</v>
      </c>
      <c r="J3782" s="16"/>
    </row>
    <row r="3783" spans="1:10">
      <c r="A3783" s="23">
        <f t="shared" si="198"/>
        <v>3739</v>
      </c>
      <c r="B3783" s="226"/>
      <c r="C3783" s="226"/>
      <c r="D3783" s="136">
        <v>43060</v>
      </c>
      <c r="E3783" s="136">
        <v>43095</v>
      </c>
      <c r="F3783" s="136">
        <v>43095</v>
      </c>
      <c r="G3783" s="25">
        <f t="shared" si="196"/>
        <v>35</v>
      </c>
      <c r="H3783" s="373">
        <v>7000.74</v>
      </c>
      <c r="I3783" s="121">
        <f t="shared" si="197"/>
        <v>245025.9</v>
      </c>
      <c r="J3783" s="16"/>
    </row>
    <row r="3784" spans="1:10">
      <c r="A3784" s="23">
        <f t="shared" si="198"/>
        <v>3740</v>
      </c>
      <c r="B3784" s="226"/>
      <c r="C3784" s="226"/>
      <c r="D3784" s="136">
        <v>43060</v>
      </c>
      <c r="E3784" s="136">
        <v>43095</v>
      </c>
      <c r="F3784" s="136">
        <v>43095</v>
      </c>
      <c r="G3784" s="25">
        <f t="shared" si="196"/>
        <v>35</v>
      </c>
      <c r="H3784" s="373">
        <v>7141.5</v>
      </c>
      <c r="I3784" s="121">
        <f t="shared" si="197"/>
        <v>249952.5</v>
      </c>
      <c r="J3784" s="16"/>
    </row>
    <row r="3785" spans="1:10">
      <c r="A3785" s="23">
        <f t="shared" si="198"/>
        <v>3741</v>
      </c>
      <c r="B3785" s="226"/>
      <c r="C3785" s="226"/>
      <c r="D3785" s="136">
        <v>43060</v>
      </c>
      <c r="E3785" s="136">
        <v>43095</v>
      </c>
      <c r="F3785" s="136">
        <v>43095</v>
      </c>
      <c r="G3785" s="25">
        <f t="shared" si="196"/>
        <v>35</v>
      </c>
      <c r="H3785" s="373">
        <v>7004.88</v>
      </c>
      <c r="I3785" s="121">
        <f t="shared" si="197"/>
        <v>245170.8</v>
      </c>
      <c r="J3785" s="16"/>
    </row>
    <row r="3786" spans="1:10">
      <c r="A3786" s="23">
        <f t="shared" si="198"/>
        <v>3742</v>
      </c>
      <c r="B3786" s="226"/>
      <c r="C3786" s="226"/>
      <c r="D3786" s="136">
        <v>43060</v>
      </c>
      <c r="E3786" s="136">
        <v>43095</v>
      </c>
      <c r="F3786" s="136">
        <v>43095</v>
      </c>
      <c r="G3786" s="25">
        <f t="shared" si="196"/>
        <v>35</v>
      </c>
      <c r="H3786" s="373">
        <v>7075.26</v>
      </c>
      <c r="I3786" s="121">
        <f t="shared" si="197"/>
        <v>247634.1</v>
      </c>
      <c r="J3786" s="16"/>
    </row>
    <row r="3787" spans="1:10">
      <c r="A3787" s="23">
        <f t="shared" si="198"/>
        <v>3743</v>
      </c>
      <c r="B3787" s="226"/>
      <c r="C3787" s="226"/>
      <c r="D3787" s="136">
        <v>43060</v>
      </c>
      <c r="E3787" s="136">
        <v>43095</v>
      </c>
      <c r="F3787" s="136">
        <v>43095</v>
      </c>
      <c r="G3787" s="25">
        <f t="shared" si="196"/>
        <v>35</v>
      </c>
      <c r="H3787" s="373">
        <v>7220.16</v>
      </c>
      <c r="I3787" s="121">
        <f t="shared" si="197"/>
        <v>252705.6</v>
      </c>
      <c r="J3787" s="16"/>
    </row>
    <row r="3788" spans="1:10">
      <c r="A3788" s="23">
        <f t="shared" si="198"/>
        <v>3744</v>
      </c>
      <c r="B3788" s="226"/>
      <c r="C3788" s="226"/>
      <c r="D3788" s="136">
        <v>43060</v>
      </c>
      <c r="E3788" s="136">
        <v>43095</v>
      </c>
      <c r="F3788" s="136">
        <v>43095</v>
      </c>
      <c r="G3788" s="25">
        <f t="shared" si="196"/>
        <v>35</v>
      </c>
      <c r="H3788" s="373">
        <v>7004.88</v>
      </c>
      <c r="I3788" s="121">
        <f t="shared" si="197"/>
        <v>245170.8</v>
      </c>
      <c r="J3788" s="16"/>
    </row>
    <row r="3789" spans="1:10">
      <c r="A3789" s="23">
        <f t="shared" si="198"/>
        <v>3745</v>
      </c>
      <c r="B3789" s="226"/>
      <c r="C3789" s="226"/>
      <c r="D3789" s="136">
        <v>43060</v>
      </c>
      <c r="E3789" s="136">
        <v>43095</v>
      </c>
      <c r="F3789" s="136">
        <v>43095</v>
      </c>
      <c r="G3789" s="25">
        <f t="shared" si="196"/>
        <v>35</v>
      </c>
      <c r="H3789" s="373">
        <v>7075.26</v>
      </c>
      <c r="I3789" s="121">
        <f t="shared" si="197"/>
        <v>247634.1</v>
      </c>
      <c r="J3789" s="16"/>
    </row>
    <row r="3790" spans="1:10">
      <c r="A3790" s="23">
        <f t="shared" si="198"/>
        <v>3746</v>
      </c>
      <c r="B3790" s="226"/>
      <c r="C3790" s="226"/>
      <c r="D3790" s="136">
        <v>43060</v>
      </c>
      <c r="E3790" s="136">
        <v>43095</v>
      </c>
      <c r="F3790" s="136">
        <v>43095</v>
      </c>
      <c r="G3790" s="25">
        <f t="shared" si="196"/>
        <v>35</v>
      </c>
      <c r="H3790" s="373">
        <v>7957.6</v>
      </c>
      <c r="I3790" s="121">
        <f t="shared" si="197"/>
        <v>278516</v>
      </c>
      <c r="J3790" s="16"/>
    </row>
    <row r="3791" spans="1:10">
      <c r="A3791" s="23">
        <f t="shared" si="198"/>
        <v>3747</v>
      </c>
      <c r="B3791" s="226"/>
      <c r="C3791" s="226"/>
      <c r="D3791" s="136">
        <v>43060</v>
      </c>
      <c r="E3791" s="136">
        <v>43095</v>
      </c>
      <c r="F3791" s="136">
        <v>43095</v>
      </c>
      <c r="G3791" s="25">
        <f t="shared" ref="G3791:G3854" si="199">F3791-D3791</f>
        <v>35</v>
      </c>
      <c r="H3791" s="373">
        <v>7938</v>
      </c>
      <c r="I3791" s="121">
        <f t="shared" ref="I3791:I3854" si="200">ROUND(G3791*H3791,2)</f>
        <v>277830</v>
      </c>
      <c r="J3791" s="16"/>
    </row>
    <row r="3792" spans="1:10">
      <c r="A3792" s="23">
        <f t="shared" ref="A3792:A3855" si="201">A3791+1</f>
        <v>3748</v>
      </c>
      <c r="B3792" s="226"/>
      <c r="C3792" s="226"/>
      <c r="D3792" s="136">
        <v>43061</v>
      </c>
      <c r="E3792" s="136">
        <v>43095</v>
      </c>
      <c r="F3792" s="136">
        <v>43095</v>
      </c>
      <c r="G3792" s="25">
        <f t="shared" si="199"/>
        <v>34</v>
      </c>
      <c r="H3792" s="373">
        <v>6567.15</v>
      </c>
      <c r="I3792" s="121">
        <f t="shared" si="200"/>
        <v>223283.1</v>
      </c>
      <c r="J3792" s="16"/>
    </row>
    <row r="3793" spans="1:10">
      <c r="A3793" s="23">
        <f t="shared" si="201"/>
        <v>3749</v>
      </c>
      <c r="B3793" s="226"/>
      <c r="C3793" s="226"/>
      <c r="D3793" s="136">
        <v>43061</v>
      </c>
      <c r="E3793" s="136">
        <v>43095</v>
      </c>
      <c r="F3793" s="136">
        <v>43095</v>
      </c>
      <c r="G3793" s="25">
        <f t="shared" si="199"/>
        <v>34</v>
      </c>
      <c r="H3793" s="373">
        <v>6567.15</v>
      </c>
      <c r="I3793" s="121">
        <f t="shared" si="200"/>
        <v>223283.1</v>
      </c>
      <c r="J3793" s="16"/>
    </row>
    <row r="3794" spans="1:10">
      <c r="A3794" s="23">
        <f t="shared" si="201"/>
        <v>3750</v>
      </c>
      <c r="B3794" s="226"/>
      <c r="C3794" s="226"/>
      <c r="D3794" s="136">
        <v>43061</v>
      </c>
      <c r="E3794" s="136">
        <v>43095</v>
      </c>
      <c r="F3794" s="136">
        <v>43095</v>
      </c>
      <c r="G3794" s="25">
        <f t="shared" si="199"/>
        <v>34</v>
      </c>
      <c r="H3794" s="373">
        <v>6567.15</v>
      </c>
      <c r="I3794" s="121">
        <f t="shared" si="200"/>
        <v>223283.1</v>
      </c>
      <c r="J3794" s="16"/>
    </row>
    <row r="3795" spans="1:10">
      <c r="A3795" s="23">
        <f t="shared" si="201"/>
        <v>3751</v>
      </c>
      <c r="B3795" s="226"/>
      <c r="C3795" s="226"/>
      <c r="D3795" s="136">
        <v>43061</v>
      </c>
      <c r="E3795" s="136">
        <v>43095</v>
      </c>
      <c r="F3795" s="136">
        <v>43095</v>
      </c>
      <c r="G3795" s="25">
        <f t="shared" si="199"/>
        <v>34</v>
      </c>
      <c r="H3795" s="373">
        <v>6480.24</v>
      </c>
      <c r="I3795" s="121">
        <f t="shared" si="200"/>
        <v>220328.16</v>
      </c>
      <c r="J3795" s="16"/>
    </row>
    <row r="3796" spans="1:10">
      <c r="A3796" s="23">
        <f t="shared" si="201"/>
        <v>3752</v>
      </c>
      <c r="B3796" s="226"/>
      <c r="C3796" s="226"/>
      <c r="D3796" s="136">
        <v>43061</v>
      </c>
      <c r="E3796" s="136">
        <v>43095</v>
      </c>
      <c r="F3796" s="136">
        <v>43095</v>
      </c>
      <c r="G3796" s="25">
        <f t="shared" si="199"/>
        <v>34</v>
      </c>
      <c r="H3796" s="373">
        <v>6567.15</v>
      </c>
      <c r="I3796" s="121">
        <f t="shared" si="200"/>
        <v>223283.1</v>
      </c>
      <c r="J3796" s="16"/>
    </row>
    <row r="3797" spans="1:10">
      <c r="A3797" s="23">
        <f t="shared" si="201"/>
        <v>3753</v>
      </c>
      <c r="B3797" s="226"/>
      <c r="C3797" s="226"/>
      <c r="D3797" s="136">
        <v>43061</v>
      </c>
      <c r="E3797" s="136">
        <v>43095</v>
      </c>
      <c r="F3797" s="136">
        <v>43095</v>
      </c>
      <c r="G3797" s="25">
        <f t="shared" si="199"/>
        <v>34</v>
      </c>
      <c r="H3797" s="373">
        <v>6684.08</v>
      </c>
      <c r="I3797" s="121">
        <f t="shared" si="200"/>
        <v>227258.72</v>
      </c>
      <c r="J3797" s="16"/>
    </row>
    <row r="3798" spans="1:10">
      <c r="A3798" s="23">
        <f t="shared" si="201"/>
        <v>3754</v>
      </c>
      <c r="B3798" s="226"/>
      <c r="C3798" s="226"/>
      <c r="D3798" s="136">
        <v>43061</v>
      </c>
      <c r="E3798" s="136">
        <v>43095</v>
      </c>
      <c r="F3798" s="136">
        <v>43095</v>
      </c>
      <c r="G3798" s="25">
        <f t="shared" si="199"/>
        <v>34</v>
      </c>
      <c r="H3798" s="373">
        <v>7781.2</v>
      </c>
      <c r="I3798" s="121">
        <f t="shared" si="200"/>
        <v>264560.8</v>
      </c>
      <c r="J3798" s="16"/>
    </row>
    <row r="3799" spans="1:10">
      <c r="A3799" s="23">
        <f t="shared" si="201"/>
        <v>3755</v>
      </c>
      <c r="B3799" s="226"/>
      <c r="C3799" s="226"/>
      <c r="D3799" s="136">
        <v>43061</v>
      </c>
      <c r="E3799" s="136">
        <v>43095</v>
      </c>
      <c r="F3799" s="136">
        <v>43095</v>
      </c>
      <c r="G3799" s="25">
        <f t="shared" si="199"/>
        <v>34</v>
      </c>
      <c r="H3799" s="373">
        <v>7859.6</v>
      </c>
      <c r="I3799" s="121">
        <f t="shared" si="200"/>
        <v>267226.40000000002</v>
      </c>
      <c r="J3799" s="16"/>
    </row>
    <row r="3800" spans="1:10">
      <c r="A3800" s="23">
        <f t="shared" si="201"/>
        <v>3756</v>
      </c>
      <c r="B3800" s="226"/>
      <c r="C3800" s="226"/>
      <c r="D3800" s="136">
        <v>43061</v>
      </c>
      <c r="E3800" s="136">
        <v>43095</v>
      </c>
      <c r="F3800" s="136">
        <v>43095</v>
      </c>
      <c r="G3800" s="25">
        <f t="shared" si="199"/>
        <v>34</v>
      </c>
      <c r="H3800" s="373">
        <v>7800.8</v>
      </c>
      <c r="I3800" s="121">
        <f t="shared" si="200"/>
        <v>265227.2</v>
      </c>
      <c r="J3800" s="16"/>
    </row>
    <row r="3801" spans="1:10">
      <c r="A3801" s="23">
        <f t="shared" si="201"/>
        <v>3757</v>
      </c>
      <c r="B3801" s="226"/>
      <c r="C3801" s="226"/>
      <c r="D3801" s="136">
        <v>43061</v>
      </c>
      <c r="E3801" s="136">
        <v>43095</v>
      </c>
      <c r="F3801" s="136">
        <v>43095</v>
      </c>
      <c r="G3801" s="25">
        <f t="shared" si="199"/>
        <v>34</v>
      </c>
      <c r="H3801" s="373">
        <v>7918.4</v>
      </c>
      <c r="I3801" s="121">
        <f t="shared" si="200"/>
        <v>269225.59999999998</v>
      </c>
      <c r="J3801" s="16"/>
    </row>
    <row r="3802" spans="1:10">
      <c r="A3802" s="23">
        <f t="shared" si="201"/>
        <v>3758</v>
      </c>
      <c r="B3802" s="226"/>
      <c r="C3802" s="226"/>
      <c r="D3802" s="136">
        <v>43064</v>
      </c>
      <c r="E3802" s="136">
        <v>43095</v>
      </c>
      <c r="F3802" s="136">
        <v>43095</v>
      </c>
      <c r="G3802" s="25">
        <f t="shared" si="199"/>
        <v>31</v>
      </c>
      <c r="H3802" s="373">
        <v>7219.03</v>
      </c>
      <c r="I3802" s="121">
        <f t="shared" si="200"/>
        <v>223789.93</v>
      </c>
      <c r="J3802" s="16"/>
    </row>
    <row r="3803" spans="1:10">
      <c r="A3803" s="23">
        <f t="shared" si="201"/>
        <v>3759</v>
      </c>
      <c r="B3803" s="226"/>
      <c r="C3803" s="226"/>
      <c r="D3803" s="136">
        <v>43064</v>
      </c>
      <c r="E3803" s="136">
        <v>43095</v>
      </c>
      <c r="F3803" s="136">
        <v>43095</v>
      </c>
      <c r="G3803" s="25">
        <f t="shared" si="199"/>
        <v>31</v>
      </c>
      <c r="H3803" s="373">
        <v>6674.66</v>
      </c>
      <c r="I3803" s="121">
        <f t="shared" si="200"/>
        <v>206914.46</v>
      </c>
      <c r="J3803" s="16"/>
    </row>
    <row r="3804" spans="1:10">
      <c r="A3804" s="23">
        <f t="shared" si="201"/>
        <v>3760</v>
      </c>
      <c r="B3804" s="226"/>
      <c r="C3804" s="226"/>
      <c r="D3804" s="136">
        <v>43066</v>
      </c>
      <c r="E3804" s="136">
        <v>43095</v>
      </c>
      <c r="F3804" s="136">
        <v>43095</v>
      </c>
      <c r="G3804" s="25">
        <f t="shared" si="199"/>
        <v>29</v>
      </c>
      <c r="H3804" s="373">
        <v>7248.82</v>
      </c>
      <c r="I3804" s="121">
        <f t="shared" si="200"/>
        <v>210215.78</v>
      </c>
      <c r="J3804" s="16"/>
    </row>
    <row r="3805" spans="1:10">
      <c r="A3805" s="23">
        <f t="shared" si="201"/>
        <v>3761</v>
      </c>
      <c r="B3805" s="226"/>
      <c r="C3805" s="226"/>
      <c r="D3805" s="136">
        <v>43066</v>
      </c>
      <c r="E3805" s="136">
        <v>43095</v>
      </c>
      <c r="F3805" s="136">
        <v>43095</v>
      </c>
      <c r="G3805" s="25">
        <f t="shared" si="199"/>
        <v>29</v>
      </c>
      <c r="H3805" s="373">
        <v>7800.8</v>
      </c>
      <c r="I3805" s="121">
        <f t="shared" si="200"/>
        <v>226223.2</v>
      </c>
      <c r="J3805" s="16"/>
    </row>
    <row r="3806" spans="1:10">
      <c r="A3806" s="23">
        <f t="shared" si="201"/>
        <v>3762</v>
      </c>
      <c r="B3806" s="226"/>
      <c r="C3806" s="226"/>
      <c r="D3806" s="136">
        <v>43066</v>
      </c>
      <c r="E3806" s="136">
        <v>43095</v>
      </c>
      <c r="F3806" s="136">
        <v>43095</v>
      </c>
      <c r="G3806" s="25">
        <f t="shared" si="199"/>
        <v>29</v>
      </c>
      <c r="H3806" s="373">
        <v>7898.8</v>
      </c>
      <c r="I3806" s="121">
        <f t="shared" si="200"/>
        <v>229065.2</v>
      </c>
      <c r="J3806" s="16"/>
    </row>
    <row r="3807" spans="1:10">
      <c r="A3807" s="23">
        <f t="shared" si="201"/>
        <v>3763</v>
      </c>
      <c r="B3807" s="226"/>
      <c r="C3807" s="226"/>
      <c r="D3807" s="136">
        <v>43066</v>
      </c>
      <c r="E3807" s="136">
        <v>43095</v>
      </c>
      <c r="F3807" s="136">
        <v>43095</v>
      </c>
      <c r="G3807" s="25">
        <f t="shared" si="199"/>
        <v>29</v>
      </c>
      <c r="H3807" s="373">
        <v>7820.4</v>
      </c>
      <c r="I3807" s="121">
        <f t="shared" si="200"/>
        <v>226791.6</v>
      </c>
      <c r="J3807" s="16"/>
    </row>
    <row r="3808" spans="1:10">
      <c r="A3808" s="23">
        <f t="shared" si="201"/>
        <v>3764</v>
      </c>
      <c r="B3808" s="226"/>
      <c r="C3808" s="226"/>
      <c r="D3808" s="136">
        <v>43067</v>
      </c>
      <c r="E3808" s="136">
        <v>43095</v>
      </c>
      <c r="F3808" s="136">
        <v>43095</v>
      </c>
      <c r="G3808" s="25">
        <f t="shared" si="199"/>
        <v>28</v>
      </c>
      <c r="H3808" s="373">
        <v>7071.18</v>
      </c>
      <c r="I3808" s="121">
        <f t="shared" si="200"/>
        <v>197993.04</v>
      </c>
      <c r="J3808" s="16"/>
    </row>
    <row r="3809" spans="1:10">
      <c r="A3809" s="23">
        <f t="shared" si="201"/>
        <v>3765</v>
      </c>
      <c r="B3809" s="226"/>
      <c r="C3809" s="226"/>
      <c r="D3809" s="136">
        <v>43067</v>
      </c>
      <c r="E3809" s="136">
        <v>43095</v>
      </c>
      <c r="F3809" s="136">
        <v>43095</v>
      </c>
      <c r="G3809" s="25">
        <f t="shared" si="199"/>
        <v>28</v>
      </c>
      <c r="H3809" s="373">
        <v>6753.6</v>
      </c>
      <c r="I3809" s="121">
        <f t="shared" si="200"/>
        <v>189100.79999999999</v>
      </c>
      <c r="J3809" s="16"/>
    </row>
    <row r="3810" spans="1:10">
      <c r="A3810" s="23">
        <f t="shared" si="201"/>
        <v>3766</v>
      </c>
      <c r="B3810" s="226"/>
      <c r="C3810" s="226"/>
      <c r="D3810" s="136">
        <v>43067</v>
      </c>
      <c r="E3810" s="136">
        <v>43095</v>
      </c>
      <c r="F3810" s="136">
        <v>43095</v>
      </c>
      <c r="G3810" s="25">
        <f t="shared" si="199"/>
        <v>28</v>
      </c>
      <c r="H3810" s="373">
        <v>6976.31</v>
      </c>
      <c r="I3810" s="121">
        <f t="shared" si="200"/>
        <v>195336.68</v>
      </c>
      <c r="J3810" s="16"/>
    </row>
    <row r="3811" spans="1:10">
      <c r="A3811" s="23">
        <f t="shared" si="201"/>
        <v>3767</v>
      </c>
      <c r="B3811" s="226"/>
      <c r="C3811" s="226"/>
      <c r="D3811" s="136">
        <v>43067</v>
      </c>
      <c r="E3811" s="136">
        <v>43095</v>
      </c>
      <c r="F3811" s="136">
        <v>43095</v>
      </c>
      <c r="G3811" s="25">
        <f t="shared" si="199"/>
        <v>28</v>
      </c>
      <c r="H3811" s="373">
        <v>6497.93</v>
      </c>
      <c r="I3811" s="121">
        <f t="shared" si="200"/>
        <v>181942.04</v>
      </c>
      <c r="J3811" s="16"/>
    </row>
    <row r="3812" spans="1:10">
      <c r="A3812" s="23">
        <f t="shared" si="201"/>
        <v>3768</v>
      </c>
      <c r="B3812" s="226"/>
      <c r="C3812" s="226"/>
      <c r="D3812" s="136">
        <v>43067</v>
      </c>
      <c r="E3812" s="136">
        <v>43095</v>
      </c>
      <c r="F3812" s="136">
        <v>43095</v>
      </c>
      <c r="G3812" s="25">
        <f t="shared" si="199"/>
        <v>28</v>
      </c>
      <c r="H3812" s="373">
        <v>7032.19</v>
      </c>
      <c r="I3812" s="121">
        <f t="shared" si="200"/>
        <v>196901.32</v>
      </c>
      <c r="J3812" s="16"/>
    </row>
    <row r="3813" spans="1:10">
      <c r="A3813" s="23">
        <f t="shared" si="201"/>
        <v>3769</v>
      </c>
      <c r="B3813" s="226"/>
      <c r="C3813" s="226"/>
      <c r="D3813" s="136">
        <v>43067</v>
      </c>
      <c r="E3813" s="136">
        <v>43095</v>
      </c>
      <c r="F3813" s="136">
        <v>43095</v>
      </c>
      <c r="G3813" s="25">
        <f t="shared" si="199"/>
        <v>28</v>
      </c>
      <c r="H3813" s="373">
        <v>7193.39</v>
      </c>
      <c r="I3813" s="121">
        <f t="shared" si="200"/>
        <v>201414.92</v>
      </c>
      <c r="J3813" s="16"/>
    </row>
    <row r="3814" spans="1:10">
      <c r="A3814" s="23">
        <f t="shared" si="201"/>
        <v>3770</v>
      </c>
      <c r="B3814" s="226"/>
      <c r="C3814" s="226"/>
      <c r="D3814" s="136">
        <v>43067</v>
      </c>
      <c r="E3814" s="136">
        <v>43095</v>
      </c>
      <c r="F3814" s="136">
        <v>43095</v>
      </c>
      <c r="G3814" s="25">
        <f t="shared" si="199"/>
        <v>28</v>
      </c>
      <c r="H3814" s="373">
        <v>7049.87</v>
      </c>
      <c r="I3814" s="121">
        <f t="shared" si="200"/>
        <v>197396.36</v>
      </c>
      <c r="J3814" s="16"/>
    </row>
    <row r="3815" spans="1:10">
      <c r="A3815" s="23">
        <f t="shared" si="201"/>
        <v>3771</v>
      </c>
      <c r="B3815" s="226"/>
      <c r="C3815" s="226"/>
      <c r="D3815" s="136">
        <v>43067</v>
      </c>
      <c r="E3815" s="136">
        <v>43095</v>
      </c>
      <c r="F3815" s="136">
        <v>43095</v>
      </c>
      <c r="G3815" s="25">
        <f t="shared" si="199"/>
        <v>28</v>
      </c>
      <c r="H3815" s="373">
        <v>6797.82</v>
      </c>
      <c r="I3815" s="121">
        <f t="shared" si="200"/>
        <v>190338.96</v>
      </c>
      <c r="J3815" s="16"/>
    </row>
    <row r="3816" spans="1:10">
      <c r="A3816" s="23">
        <f t="shared" si="201"/>
        <v>3772</v>
      </c>
      <c r="B3816" s="226"/>
      <c r="C3816" s="226"/>
      <c r="D3816" s="136">
        <v>43067</v>
      </c>
      <c r="E3816" s="136">
        <v>43095</v>
      </c>
      <c r="F3816" s="136">
        <v>43095</v>
      </c>
      <c r="G3816" s="25">
        <f t="shared" si="199"/>
        <v>28</v>
      </c>
      <c r="H3816" s="373">
        <v>7077.21</v>
      </c>
      <c r="I3816" s="121">
        <f t="shared" si="200"/>
        <v>198161.88</v>
      </c>
      <c r="J3816" s="16"/>
    </row>
    <row r="3817" spans="1:10">
      <c r="A3817" s="23">
        <f t="shared" si="201"/>
        <v>3773</v>
      </c>
      <c r="B3817" s="226"/>
      <c r="C3817" s="226"/>
      <c r="D3817" s="136">
        <v>43067</v>
      </c>
      <c r="E3817" s="136">
        <v>43095</v>
      </c>
      <c r="F3817" s="136">
        <v>43095</v>
      </c>
      <c r="G3817" s="25">
        <f t="shared" si="199"/>
        <v>28</v>
      </c>
      <c r="H3817" s="373">
        <v>6964.25</v>
      </c>
      <c r="I3817" s="121">
        <f t="shared" si="200"/>
        <v>194999</v>
      </c>
      <c r="J3817" s="16"/>
    </row>
    <row r="3818" spans="1:10">
      <c r="A3818" s="23">
        <f t="shared" si="201"/>
        <v>3774</v>
      </c>
      <c r="B3818" s="226"/>
      <c r="C3818" s="226"/>
      <c r="D3818" s="136">
        <v>43067</v>
      </c>
      <c r="E3818" s="136">
        <v>43095</v>
      </c>
      <c r="F3818" s="136">
        <v>43095</v>
      </c>
      <c r="G3818" s="25">
        <f t="shared" si="199"/>
        <v>28</v>
      </c>
      <c r="H3818" s="373">
        <v>6907.97</v>
      </c>
      <c r="I3818" s="121">
        <f t="shared" si="200"/>
        <v>193423.16</v>
      </c>
      <c r="J3818" s="16"/>
    </row>
    <row r="3819" spans="1:10">
      <c r="A3819" s="23">
        <f t="shared" si="201"/>
        <v>3775</v>
      </c>
      <c r="B3819" s="226"/>
      <c r="C3819" s="226"/>
      <c r="D3819" s="136">
        <v>43067</v>
      </c>
      <c r="E3819" s="136">
        <v>43095</v>
      </c>
      <c r="F3819" s="136">
        <v>43095</v>
      </c>
      <c r="G3819" s="25">
        <f t="shared" si="199"/>
        <v>28</v>
      </c>
      <c r="H3819" s="373">
        <v>6965.86</v>
      </c>
      <c r="I3819" s="121">
        <f t="shared" si="200"/>
        <v>195044.08</v>
      </c>
      <c r="J3819" s="16"/>
    </row>
    <row r="3820" spans="1:10">
      <c r="A3820" s="23">
        <f t="shared" si="201"/>
        <v>3776</v>
      </c>
      <c r="B3820" s="226"/>
      <c r="C3820" s="226"/>
      <c r="D3820" s="136">
        <v>43067</v>
      </c>
      <c r="E3820" s="136">
        <v>43095</v>
      </c>
      <c r="F3820" s="136">
        <v>43095</v>
      </c>
      <c r="G3820" s="25">
        <f t="shared" si="199"/>
        <v>28</v>
      </c>
      <c r="H3820" s="373">
        <v>7206.94</v>
      </c>
      <c r="I3820" s="121">
        <f t="shared" si="200"/>
        <v>201794.32</v>
      </c>
      <c r="J3820" s="16"/>
    </row>
    <row r="3821" spans="1:10">
      <c r="A3821" s="23">
        <f t="shared" si="201"/>
        <v>3777</v>
      </c>
      <c r="B3821" s="226"/>
      <c r="C3821" s="226"/>
      <c r="D3821" s="136">
        <v>43067</v>
      </c>
      <c r="E3821" s="136">
        <v>43095</v>
      </c>
      <c r="F3821" s="136">
        <v>43095</v>
      </c>
      <c r="G3821" s="25">
        <f t="shared" si="199"/>
        <v>28</v>
      </c>
      <c r="H3821" s="373">
        <v>7050.28</v>
      </c>
      <c r="I3821" s="121">
        <f t="shared" si="200"/>
        <v>197407.84</v>
      </c>
      <c r="J3821" s="16"/>
    </row>
    <row r="3822" spans="1:10">
      <c r="A3822" s="23">
        <f t="shared" si="201"/>
        <v>3778</v>
      </c>
      <c r="B3822" s="226"/>
      <c r="C3822" s="226"/>
      <c r="D3822" s="136">
        <v>43067</v>
      </c>
      <c r="E3822" s="136">
        <v>43095</v>
      </c>
      <c r="F3822" s="136">
        <v>43095</v>
      </c>
      <c r="G3822" s="25">
        <f t="shared" si="199"/>
        <v>28</v>
      </c>
      <c r="H3822" s="373">
        <v>7399.22</v>
      </c>
      <c r="I3822" s="121">
        <f t="shared" si="200"/>
        <v>207178.16</v>
      </c>
      <c r="J3822" s="16"/>
    </row>
    <row r="3823" spans="1:10">
      <c r="A3823" s="23">
        <f t="shared" si="201"/>
        <v>3779</v>
      </c>
      <c r="B3823" s="226"/>
      <c r="C3823" s="226"/>
      <c r="D3823" s="136">
        <v>43068</v>
      </c>
      <c r="E3823" s="136">
        <v>43095</v>
      </c>
      <c r="F3823" s="136">
        <v>43095</v>
      </c>
      <c r="G3823" s="25">
        <f t="shared" si="199"/>
        <v>27</v>
      </c>
      <c r="H3823" s="373">
        <v>15478.16</v>
      </c>
      <c r="I3823" s="121">
        <f t="shared" si="200"/>
        <v>417910.32</v>
      </c>
      <c r="J3823" s="16"/>
    </row>
    <row r="3824" spans="1:10">
      <c r="A3824" s="23">
        <f t="shared" si="201"/>
        <v>3780</v>
      </c>
      <c r="B3824" s="226"/>
      <c r="C3824" s="226"/>
      <c r="D3824" s="136">
        <v>43068</v>
      </c>
      <c r="E3824" s="136">
        <v>43095</v>
      </c>
      <c r="F3824" s="136">
        <v>43095</v>
      </c>
      <c r="G3824" s="25">
        <f t="shared" si="199"/>
        <v>27</v>
      </c>
      <c r="H3824" s="373">
        <v>15566.62</v>
      </c>
      <c r="I3824" s="121">
        <f t="shared" si="200"/>
        <v>420298.74</v>
      </c>
      <c r="J3824" s="16"/>
    </row>
    <row r="3825" spans="1:10">
      <c r="A3825" s="23">
        <f t="shared" si="201"/>
        <v>3781</v>
      </c>
      <c r="B3825" s="226"/>
      <c r="C3825" s="226"/>
      <c r="D3825" s="136">
        <v>43068</v>
      </c>
      <c r="E3825" s="136">
        <v>43095</v>
      </c>
      <c r="F3825" s="136">
        <v>43095</v>
      </c>
      <c r="G3825" s="25">
        <f t="shared" si="199"/>
        <v>27</v>
      </c>
      <c r="H3825" s="373">
        <v>6579.94</v>
      </c>
      <c r="I3825" s="121">
        <f t="shared" si="200"/>
        <v>177658.38</v>
      </c>
      <c r="J3825" s="16"/>
    </row>
    <row r="3826" spans="1:10">
      <c r="A3826" s="23">
        <f t="shared" si="201"/>
        <v>3782</v>
      </c>
      <c r="B3826" s="226"/>
      <c r="C3826" s="226"/>
      <c r="D3826" s="136">
        <v>43068</v>
      </c>
      <c r="E3826" s="136">
        <v>43095</v>
      </c>
      <c r="F3826" s="136">
        <v>43095</v>
      </c>
      <c r="G3826" s="25">
        <f t="shared" si="199"/>
        <v>27</v>
      </c>
      <c r="H3826" s="373">
        <v>7143.42</v>
      </c>
      <c r="I3826" s="121">
        <f t="shared" si="200"/>
        <v>192872.34</v>
      </c>
      <c r="J3826" s="16"/>
    </row>
    <row r="3827" spans="1:10">
      <c r="A3827" s="23">
        <f t="shared" si="201"/>
        <v>3783</v>
      </c>
      <c r="B3827" s="226"/>
      <c r="C3827" s="226"/>
      <c r="D3827" s="136">
        <v>43068</v>
      </c>
      <c r="E3827" s="136">
        <v>43095</v>
      </c>
      <c r="F3827" s="136">
        <v>43095</v>
      </c>
      <c r="G3827" s="25">
        <f t="shared" si="199"/>
        <v>27</v>
      </c>
      <c r="H3827" s="373">
        <v>6567.84</v>
      </c>
      <c r="I3827" s="121">
        <f t="shared" si="200"/>
        <v>177331.68</v>
      </c>
      <c r="J3827" s="16"/>
    </row>
    <row r="3828" spans="1:10">
      <c r="A3828" s="23">
        <f t="shared" si="201"/>
        <v>3784</v>
      </c>
      <c r="B3828" s="226"/>
      <c r="C3828" s="226"/>
      <c r="D3828" s="136">
        <v>43068</v>
      </c>
      <c r="E3828" s="136">
        <v>43095</v>
      </c>
      <c r="F3828" s="136">
        <v>43095</v>
      </c>
      <c r="G3828" s="25">
        <f t="shared" si="199"/>
        <v>27</v>
      </c>
      <c r="H3828" s="373">
        <v>6567.84</v>
      </c>
      <c r="I3828" s="121">
        <f t="shared" si="200"/>
        <v>177331.68</v>
      </c>
      <c r="J3828" s="16"/>
    </row>
    <row r="3829" spans="1:10">
      <c r="A3829" s="23">
        <f t="shared" si="201"/>
        <v>3785</v>
      </c>
      <c r="B3829" s="226"/>
      <c r="C3829" s="226"/>
      <c r="D3829" s="136">
        <v>43068</v>
      </c>
      <c r="E3829" s="136">
        <v>43095</v>
      </c>
      <c r="F3829" s="136">
        <v>43095</v>
      </c>
      <c r="G3829" s="25">
        <f t="shared" si="199"/>
        <v>27</v>
      </c>
      <c r="H3829" s="373">
        <v>6567.84</v>
      </c>
      <c r="I3829" s="121">
        <f t="shared" si="200"/>
        <v>177331.68</v>
      </c>
      <c r="J3829" s="16"/>
    </row>
    <row r="3830" spans="1:10">
      <c r="A3830" s="23">
        <f t="shared" si="201"/>
        <v>3786</v>
      </c>
      <c r="B3830" s="226"/>
      <c r="C3830" s="226"/>
      <c r="D3830" s="136">
        <v>43068</v>
      </c>
      <c r="E3830" s="136">
        <v>43095</v>
      </c>
      <c r="F3830" s="136">
        <v>43095</v>
      </c>
      <c r="G3830" s="25">
        <f t="shared" si="199"/>
        <v>27</v>
      </c>
      <c r="H3830" s="373">
        <v>7143.42</v>
      </c>
      <c r="I3830" s="121">
        <f t="shared" si="200"/>
        <v>192872.34</v>
      </c>
      <c r="J3830" s="16"/>
    </row>
    <row r="3831" spans="1:10">
      <c r="A3831" s="23">
        <f t="shared" si="201"/>
        <v>3787</v>
      </c>
      <c r="B3831" s="226"/>
      <c r="C3831" s="226"/>
      <c r="D3831" s="136">
        <v>43068</v>
      </c>
      <c r="E3831" s="136">
        <v>43095</v>
      </c>
      <c r="F3831" s="136">
        <v>43095</v>
      </c>
      <c r="G3831" s="25">
        <f t="shared" si="199"/>
        <v>27</v>
      </c>
      <c r="H3831" s="373">
        <v>7143.42</v>
      </c>
      <c r="I3831" s="121">
        <f t="shared" si="200"/>
        <v>192872.34</v>
      </c>
      <c r="J3831" s="16"/>
    </row>
    <row r="3832" spans="1:10">
      <c r="A3832" s="23">
        <f t="shared" si="201"/>
        <v>3788</v>
      </c>
      <c r="B3832" s="226"/>
      <c r="C3832" s="226"/>
      <c r="D3832" s="136">
        <v>43068</v>
      </c>
      <c r="E3832" s="136">
        <v>43095</v>
      </c>
      <c r="F3832" s="136">
        <v>43095</v>
      </c>
      <c r="G3832" s="25">
        <f t="shared" si="199"/>
        <v>27</v>
      </c>
      <c r="H3832" s="373">
        <v>7143.42</v>
      </c>
      <c r="I3832" s="121">
        <f t="shared" si="200"/>
        <v>192872.34</v>
      </c>
      <c r="J3832" s="16"/>
    </row>
    <row r="3833" spans="1:10">
      <c r="A3833" s="23">
        <f t="shared" si="201"/>
        <v>3789</v>
      </c>
      <c r="B3833" s="226"/>
      <c r="C3833" s="226"/>
      <c r="D3833" s="136">
        <v>43068</v>
      </c>
      <c r="E3833" s="136">
        <v>43095</v>
      </c>
      <c r="F3833" s="136">
        <v>43095</v>
      </c>
      <c r="G3833" s="25">
        <f t="shared" si="199"/>
        <v>27</v>
      </c>
      <c r="H3833" s="373">
        <v>7143.42</v>
      </c>
      <c r="I3833" s="121">
        <f t="shared" si="200"/>
        <v>192872.34</v>
      </c>
      <c r="J3833" s="16"/>
    </row>
    <row r="3834" spans="1:10">
      <c r="A3834" s="23">
        <f t="shared" si="201"/>
        <v>3790</v>
      </c>
      <c r="B3834" s="226"/>
      <c r="C3834" s="226"/>
      <c r="D3834" s="136">
        <v>43068</v>
      </c>
      <c r="E3834" s="136">
        <v>43095</v>
      </c>
      <c r="F3834" s="136">
        <v>43095</v>
      </c>
      <c r="G3834" s="25">
        <f t="shared" si="199"/>
        <v>27</v>
      </c>
      <c r="H3834" s="373">
        <v>6567.84</v>
      </c>
      <c r="I3834" s="121">
        <f t="shared" si="200"/>
        <v>177331.68</v>
      </c>
      <c r="J3834" s="16"/>
    </row>
    <row r="3835" spans="1:10">
      <c r="A3835" s="23">
        <f t="shared" si="201"/>
        <v>3791</v>
      </c>
      <c r="B3835" s="226"/>
      <c r="C3835" s="226"/>
      <c r="D3835" s="136">
        <v>43068</v>
      </c>
      <c r="E3835" s="136">
        <v>43095</v>
      </c>
      <c r="F3835" s="136">
        <v>43095</v>
      </c>
      <c r="G3835" s="25">
        <f t="shared" si="199"/>
        <v>27</v>
      </c>
      <c r="H3835" s="373">
        <v>6567.84</v>
      </c>
      <c r="I3835" s="121">
        <f t="shared" si="200"/>
        <v>177331.68</v>
      </c>
      <c r="J3835" s="16"/>
    </row>
    <row r="3836" spans="1:10">
      <c r="A3836" s="23">
        <f t="shared" si="201"/>
        <v>3792</v>
      </c>
      <c r="B3836" s="226"/>
      <c r="C3836" s="226"/>
      <c r="D3836" s="136">
        <v>43068</v>
      </c>
      <c r="E3836" s="136">
        <v>43095</v>
      </c>
      <c r="F3836" s="136">
        <v>43095</v>
      </c>
      <c r="G3836" s="25">
        <f t="shared" si="199"/>
        <v>27</v>
      </c>
      <c r="H3836" s="373">
        <v>6567.84</v>
      </c>
      <c r="I3836" s="121">
        <f t="shared" si="200"/>
        <v>177331.68</v>
      </c>
      <c r="J3836" s="16"/>
    </row>
    <row r="3837" spans="1:10">
      <c r="A3837" s="23">
        <f t="shared" si="201"/>
        <v>3793</v>
      </c>
      <c r="B3837" s="226"/>
      <c r="C3837" s="226"/>
      <c r="D3837" s="136">
        <v>43068</v>
      </c>
      <c r="E3837" s="136">
        <v>43095</v>
      </c>
      <c r="F3837" s="136">
        <v>43095</v>
      </c>
      <c r="G3837" s="25">
        <f t="shared" si="199"/>
        <v>27</v>
      </c>
      <c r="H3837" s="373">
        <v>6400.24</v>
      </c>
      <c r="I3837" s="121">
        <f t="shared" si="200"/>
        <v>172806.48</v>
      </c>
      <c r="J3837" s="16"/>
    </row>
    <row r="3838" spans="1:10">
      <c r="A3838" s="23">
        <f t="shared" si="201"/>
        <v>3794</v>
      </c>
      <c r="B3838" s="226"/>
      <c r="C3838" s="226"/>
      <c r="D3838" s="136">
        <v>43068</v>
      </c>
      <c r="E3838" s="136">
        <v>43095</v>
      </c>
      <c r="F3838" s="136">
        <v>43095</v>
      </c>
      <c r="G3838" s="25">
        <f t="shared" si="199"/>
        <v>27</v>
      </c>
      <c r="H3838" s="373">
        <v>7143.42</v>
      </c>
      <c r="I3838" s="121">
        <f t="shared" si="200"/>
        <v>192872.34</v>
      </c>
      <c r="J3838" s="16"/>
    </row>
    <row r="3839" spans="1:10">
      <c r="A3839" s="23">
        <f t="shared" si="201"/>
        <v>3795</v>
      </c>
      <c r="B3839" s="226"/>
      <c r="C3839" s="226"/>
      <c r="D3839" s="136">
        <v>43068</v>
      </c>
      <c r="E3839" s="136">
        <v>43095</v>
      </c>
      <c r="F3839" s="136">
        <v>43095</v>
      </c>
      <c r="G3839" s="25">
        <f t="shared" si="199"/>
        <v>27</v>
      </c>
      <c r="H3839" s="373">
        <v>6742.97</v>
      </c>
      <c r="I3839" s="121">
        <f t="shared" si="200"/>
        <v>182060.19</v>
      </c>
      <c r="J3839" s="16"/>
    </row>
    <row r="3840" spans="1:10">
      <c r="A3840" s="23">
        <f t="shared" si="201"/>
        <v>3796</v>
      </c>
      <c r="B3840" s="226"/>
      <c r="C3840" s="226"/>
      <c r="D3840" s="136">
        <v>43069</v>
      </c>
      <c r="E3840" s="136">
        <v>43095</v>
      </c>
      <c r="F3840" s="136">
        <v>43095</v>
      </c>
      <c r="G3840" s="25">
        <f t="shared" si="199"/>
        <v>26</v>
      </c>
      <c r="H3840" s="373">
        <v>15043.86</v>
      </c>
      <c r="I3840" s="121">
        <f t="shared" si="200"/>
        <v>391140.36</v>
      </c>
      <c r="J3840" s="16"/>
    </row>
    <row r="3841" spans="1:10">
      <c r="A3841" s="23">
        <f t="shared" si="201"/>
        <v>3797</v>
      </c>
      <c r="B3841" s="226"/>
      <c r="C3841" s="226"/>
      <c r="D3841" s="136">
        <v>43069</v>
      </c>
      <c r="E3841" s="136">
        <v>43095</v>
      </c>
      <c r="F3841" s="136">
        <v>43095</v>
      </c>
      <c r="G3841" s="25">
        <f t="shared" si="199"/>
        <v>26</v>
      </c>
      <c r="H3841" s="373">
        <v>15686.89</v>
      </c>
      <c r="I3841" s="121">
        <f t="shared" si="200"/>
        <v>407859.14</v>
      </c>
      <c r="J3841" s="16"/>
    </row>
    <row r="3842" spans="1:10">
      <c r="A3842" s="23">
        <f t="shared" si="201"/>
        <v>3798</v>
      </c>
      <c r="B3842" s="226"/>
      <c r="C3842" s="226"/>
      <c r="D3842" s="136">
        <v>43069</v>
      </c>
      <c r="E3842" s="136">
        <v>43095</v>
      </c>
      <c r="F3842" s="136">
        <v>43095</v>
      </c>
      <c r="G3842" s="25">
        <f t="shared" si="199"/>
        <v>26</v>
      </c>
      <c r="H3842" s="373">
        <v>7247.32</v>
      </c>
      <c r="I3842" s="121">
        <f t="shared" si="200"/>
        <v>188430.32</v>
      </c>
      <c r="J3842" s="16"/>
    </row>
    <row r="3843" spans="1:10">
      <c r="A3843" s="23">
        <f t="shared" si="201"/>
        <v>3799</v>
      </c>
      <c r="B3843" s="226"/>
      <c r="C3843" s="226"/>
      <c r="D3843" s="136">
        <v>43069</v>
      </c>
      <c r="E3843" s="136">
        <v>43095</v>
      </c>
      <c r="F3843" s="136">
        <v>43095</v>
      </c>
      <c r="G3843" s="25">
        <f t="shared" si="199"/>
        <v>26</v>
      </c>
      <c r="H3843" s="373">
        <v>7320.81</v>
      </c>
      <c r="I3843" s="121">
        <f t="shared" si="200"/>
        <v>190341.06</v>
      </c>
      <c r="J3843" s="16"/>
    </row>
    <row r="3844" spans="1:10">
      <c r="A3844" s="23">
        <f t="shared" si="201"/>
        <v>3800</v>
      </c>
      <c r="B3844" s="226"/>
      <c r="C3844" s="226"/>
      <c r="D3844" s="136">
        <v>43069</v>
      </c>
      <c r="E3844" s="136">
        <v>43095</v>
      </c>
      <c r="F3844" s="136">
        <v>43095</v>
      </c>
      <c r="G3844" s="25">
        <f t="shared" si="199"/>
        <v>26</v>
      </c>
      <c r="H3844" s="373">
        <v>7624.4</v>
      </c>
      <c r="I3844" s="121">
        <f t="shared" si="200"/>
        <v>198234.4</v>
      </c>
      <c r="J3844" s="16"/>
    </row>
    <row r="3845" spans="1:10">
      <c r="A3845" s="23">
        <f t="shared" si="201"/>
        <v>3801</v>
      </c>
      <c r="B3845" s="226"/>
      <c r="C3845" s="226"/>
      <c r="D3845" s="136">
        <v>43069</v>
      </c>
      <c r="E3845" s="136">
        <v>43095</v>
      </c>
      <c r="F3845" s="136">
        <v>43095</v>
      </c>
      <c r="G3845" s="25">
        <f t="shared" si="199"/>
        <v>26</v>
      </c>
      <c r="H3845" s="373">
        <v>7840</v>
      </c>
      <c r="I3845" s="121">
        <f t="shared" si="200"/>
        <v>203840</v>
      </c>
      <c r="J3845" s="16"/>
    </row>
    <row r="3846" spans="1:10">
      <c r="A3846" s="23">
        <f t="shared" si="201"/>
        <v>3802</v>
      </c>
      <c r="B3846" s="226"/>
      <c r="C3846" s="226"/>
      <c r="D3846" s="136">
        <v>43069</v>
      </c>
      <c r="E3846" s="136">
        <v>43095</v>
      </c>
      <c r="F3846" s="136">
        <v>43095</v>
      </c>
      <c r="G3846" s="25">
        <f t="shared" si="199"/>
        <v>26</v>
      </c>
      <c r="H3846" s="373">
        <v>7761.6</v>
      </c>
      <c r="I3846" s="121">
        <f t="shared" si="200"/>
        <v>201801.60000000001</v>
      </c>
      <c r="J3846" s="16"/>
    </row>
    <row r="3847" spans="1:10">
      <c r="A3847" s="23">
        <f t="shared" si="201"/>
        <v>3803</v>
      </c>
      <c r="B3847" s="226"/>
      <c r="C3847" s="226"/>
      <c r="D3847" s="136">
        <v>43070</v>
      </c>
      <c r="E3847" s="136">
        <v>43095</v>
      </c>
      <c r="F3847" s="136">
        <v>43095</v>
      </c>
      <c r="G3847" s="25">
        <f t="shared" si="199"/>
        <v>25</v>
      </c>
      <c r="H3847" s="373">
        <v>15266.63</v>
      </c>
      <c r="I3847" s="121">
        <f t="shared" si="200"/>
        <v>381665.75</v>
      </c>
      <c r="J3847" s="16"/>
    </row>
    <row r="3848" spans="1:10">
      <c r="A3848" s="23">
        <f t="shared" si="201"/>
        <v>3804</v>
      </c>
      <c r="B3848" s="226"/>
      <c r="C3848" s="226"/>
      <c r="D3848" s="136">
        <v>43070</v>
      </c>
      <c r="E3848" s="136">
        <v>43095</v>
      </c>
      <c r="F3848" s="136">
        <v>43095</v>
      </c>
      <c r="G3848" s="25">
        <f t="shared" si="199"/>
        <v>25</v>
      </c>
      <c r="H3848" s="373">
        <v>6644.83</v>
      </c>
      <c r="I3848" s="121">
        <f t="shared" si="200"/>
        <v>166120.75</v>
      </c>
      <c r="J3848" s="16"/>
    </row>
    <row r="3849" spans="1:10">
      <c r="A3849" s="23">
        <f t="shared" si="201"/>
        <v>3805</v>
      </c>
      <c r="B3849" s="226"/>
      <c r="C3849" s="226"/>
      <c r="D3849" s="136">
        <v>43073</v>
      </c>
      <c r="E3849" s="136">
        <v>43095</v>
      </c>
      <c r="F3849" s="136">
        <v>43095</v>
      </c>
      <c r="G3849" s="25">
        <f t="shared" si="199"/>
        <v>22</v>
      </c>
      <c r="H3849" s="373">
        <v>6065.67</v>
      </c>
      <c r="I3849" s="121">
        <f t="shared" si="200"/>
        <v>133444.74</v>
      </c>
      <c r="J3849" s="16"/>
    </row>
    <row r="3850" spans="1:10">
      <c r="A3850" s="23">
        <f t="shared" si="201"/>
        <v>3806</v>
      </c>
      <c r="B3850" s="226"/>
      <c r="C3850" s="226"/>
      <c r="D3850" s="136">
        <v>43073</v>
      </c>
      <c r="E3850" s="136">
        <v>43095</v>
      </c>
      <c r="F3850" s="136">
        <v>43095</v>
      </c>
      <c r="G3850" s="25">
        <f t="shared" si="199"/>
        <v>22</v>
      </c>
      <c r="H3850" s="373">
        <v>6065.67</v>
      </c>
      <c r="I3850" s="121">
        <f t="shared" si="200"/>
        <v>133444.74</v>
      </c>
      <c r="J3850" s="16"/>
    </row>
    <row r="3851" spans="1:10">
      <c r="A3851" s="23">
        <f t="shared" si="201"/>
        <v>3807</v>
      </c>
      <c r="B3851" s="226"/>
      <c r="C3851" s="226"/>
      <c r="D3851" s="136">
        <v>43073</v>
      </c>
      <c r="E3851" s="136">
        <v>43095</v>
      </c>
      <c r="F3851" s="136">
        <v>43095</v>
      </c>
      <c r="G3851" s="25">
        <f t="shared" si="199"/>
        <v>22</v>
      </c>
      <c r="H3851" s="373">
        <v>6073.08</v>
      </c>
      <c r="I3851" s="121">
        <f t="shared" si="200"/>
        <v>133607.76</v>
      </c>
      <c r="J3851" s="16"/>
    </row>
    <row r="3852" spans="1:10">
      <c r="A3852" s="23">
        <f t="shared" si="201"/>
        <v>3808</v>
      </c>
      <c r="B3852" s="226"/>
      <c r="C3852" s="226"/>
      <c r="D3852" s="136">
        <v>43073</v>
      </c>
      <c r="E3852" s="136">
        <v>43095</v>
      </c>
      <c r="F3852" s="136">
        <v>43095</v>
      </c>
      <c r="G3852" s="25">
        <f t="shared" si="199"/>
        <v>22</v>
      </c>
      <c r="H3852" s="373">
        <v>6067.62</v>
      </c>
      <c r="I3852" s="121">
        <f t="shared" si="200"/>
        <v>133487.64000000001</v>
      </c>
      <c r="J3852" s="16"/>
    </row>
    <row r="3853" spans="1:10">
      <c r="A3853" s="23">
        <f t="shared" si="201"/>
        <v>3809</v>
      </c>
      <c r="B3853" s="226"/>
      <c r="C3853" s="226"/>
      <c r="D3853" s="136">
        <v>43073</v>
      </c>
      <c r="E3853" s="136">
        <v>43095</v>
      </c>
      <c r="F3853" s="136">
        <v>43095</v>
      </c>
      <c r="G3853" s="25">
        <f t="shared" si="199"/>
        <v>22</v>
      </c>
      <c r="H3853" s="373">
        <v>6742.34</v>
      </c>
      <c r="I3853" s="121">
        <f t="shared" si="200"/>
        <v>148331.48000000001</v>
      </c>
      <c r="J3853" s="16"/>
    </row>
    <row r="3854" spans="1:10">
      <c r="A3854" s="23">
        <f t="shared" si="201"/>
        <v>3810</v>
      </c>
      <c r="B3854" s="226"/>
      <c r="C3854" s="226"/>
      <c r="D3854" s="136">
        <v>43073</v>
      </c>
      <c r="E3854" s="136">
        <v>43095</v>
      </c>
      <c r="F3854" s="136">
        <v>43095</v>
      </c>
      <c r="G3854" s="25">
        <f t="shared" si="199"/>
        <v>22</v>
      </c>
      <c r="H3854" s="373">
        <v>6357.63</v>
      </c>
      <c r="I3854" s="121">
        <f t="shared" si="200"/>
        <v>139867.85999999999</v>
      </c>
      <c r="J3854" s="16"/>
    </row>
    <row r="3855" spans="1:10">
      <c r="A3855" s="23">
        <f t="shared" si="201"/>
        <v>3811</v>
      </c>
      <c r="B3855" s="226"/>
      <c r="C3855" s="226"/>
      <c r="D3855" s="136">
        <v>43073</v>
      </c>
      <c r="E3855" s="136">
        <v>43095</v>
      </c>
      <c r="F3855" s="136">
        <v>43095</v>
      </c>
      <c r="G3855" s="25">
        <f t="shared" ref="G3855:G3883" si="202">F3855-D3855</f>
        <v>22</v>
      </c>
      <c r="H3855" s="373">
        <v>6986.68</v>
      </c>
      <c r="I3855" s="121">
        <f t="shared" ref="I3855:I3883" si="203">ROUND(G3855*H3855,2)</f>
        <v>153706.96</v>
      </c>
      <c r="J3855" s="16"/>
    </row>
    <row r="3856" spans="1:10">
      <c r="A3856" s="23">
        <f t="shared" ref="A3856:A3883" si="204">A3855+1</f>
        <v>3812</v>
      </c>
      <c r="B3856" s="226"/>
      <c r="C3856" s="226"/>
      <c r="D3856" s="136">
        <v>43073</v>
      </c>
      <c r="E3856" s="136">
        <v>43095</v>
      </c>
      <c r="F3856" s="136">
        <v>43095</v>
      </c>
      <c r="G3856" s="25">
        <f t="shared" si="202"/>
        <v>22</v>
      </c>
      <c r="H3856" s="373">
        <v>6986.68</v>
      </c>
      <c r="I3856" s="121">
        <f t="shared" si="203"/>
        <v>153706.96</v>
      </c>
      <c r="J3856" s="16"/>
    </row>
    <row r="3857" spans="1:10">
      <c r="A3857" s="23">
        <f t="shared" si="204"/>
        <v>3813</v>
      </c>
      <c r="B3857" s="226"/>
      <c r="C3857" s="226"/>
      <c r="D3857" s="136">
        <v>43073</v>
      </c>
      <c r="E3857" s="136">
        <v>43095</v>
      </c>
      <c r="F3857" s="136">
        <v>43095</v>
      </c>
      <c r="G3857" s="25">
        <f t="shared" si="202"/>
        <v>22</v>
      </c>
      <c r="H3857" s="373">
        <v>6841.64</v>
      </c>
      <c r="I3857" s="121">
        <f t="shared" si="203"/>
        <v>150516.07999999999</v>
      </c>
      <c r="J3857" s="16"/>
    </row>
    <row r="3858" spans="1:10">
      <c r="A3858" s="23">
        <f t="shared" si="204"/>
        <v>3814</v>
      </c>
      <c r="B3858" s="226"/>
      <c r="C3858" s="226"/>
      <c r="D3858" s="136">
        <v>43073</v>
      </c>
      <c r="E3858" s="136">
        <v>43095</v>
      </c>
      <c r="F3858" s="136">
        <v>43095</v>
      </c>
      <c r="G3858" s="25">
        <f t="shared" si="202"/>
        <v>22</v>
      </c>
      <c r="H3858" s="373">
        <v>6986.68</v>
      </c>
      <c r="I3858" s="121">
        <f t="shared" si="203"/>
        <v>153706.96</v>
      </c>
      <c r="J3858" s="16"/>
    </row>
    <row r="3859" spans="1:10">
      <c r="A3859" s="23">
        <f t="shared" si="204"/>
        <v>3815</v>
      </c>
      <c r="B3859" s="226"/>
      <c r="C3859" s="226"/>
      <c r="D3859" s="136">
        <v>43073</v>
      </c>
      <c r="E3859" s="136">
        <v>43095</v>
      </c>
      <c r="F3859" s="136">
        <v>43095</v>
      </c>
      <c r="G3859" s="25">
        <f t="shared" si="202"/>
        <v>22</v>
      </c>
      <c r="H3859" s="373">
        <v>6986.68</v>
      </c>
      <c r="I3859" s="121">
        <f t="shared" si="203"/>
        <v>153706.96</v>
      </c>
      <c r="J3859" s="16"/>
    </row>
    <row r="3860" spans="1:10">
      <c r="A3860" s="23">
        <f t="shared" si="204"/>
        <v>3816</v>
      </c>
      <c r="B3860" s="226"/>
      <c r="C3860" s="226"/>
      <c r="D3860" s="136">
        <v>43073</v>
      </c>
      <c r="E3860" s="136">
        <v>43095</v>
      </c>
      <c r="F3860" s="136">
        <v>43095</v>
      </c>
      <c r="G3860" s="25">
        <f t="shared" si="202"/>
        <v>22</v>
      </c>
      <c r="H3860" s="373">
        <v>6423.72</v>
      </c>
      <c r="I3860" s="121">
        <f t="shared" si="203"/>
        <v>141321.84</v>
      </c>
      <c r="J3860" s="16"/>
    </row>
    <row r="3861" spans="1:10">
      <c r="A3861" s="23">
        <f t="shared" si="204"/>
        <v>3817</v>
      </c>
      <c r="B3861" s="226"/>
      <c r="C3861" s="226"/>
      <c r="D3861" s="136">
        <v>43073</v>
      </c>
      <c r="E3861" s="136">
        <v>43095</v>
      </c>
      <c r="F3861" s="136">
        <v>43095</v>
      </c>
      <c r="G3861" s="25">
        <f t="shared" si="202"/>
        <v>22</v>
      </c>
      <c r="H3861" s="373">
        <v>6842.04</v>
      </c>
      <c r="I3861" s="121">
        <f t="shared" si="203"/>
        <v>150524.88</v>
      </c>
      <c r="J3861" s="16"/>
    </row>
    <row r="3862" spans="1:10">
      <c r="A3862" s="23">
        <f t="shared" si="204"/>
        <v>3818</v>
      </c>
      <c r="B3862" s="226"/>
      <c r="C3862" s="226"/>
      <c r="D3862" s="136">
        <v>43073</v>
      </c>
      <c r="E3862" s="136">
        <v>43095</v>
      </c>
      <c r="F3862" s="136">
        <v>43095</v>
      </c>
      <c r="G3862" s="25">
        <f t="shared" si="202"/>
        <v>22</v>
      </c>
      <c r="H3862" s="373">
        <v>6744.35</v>
      </c>
      <c r="I3862" s="121">
        <f t="shared" si="203"/>
        <v>148375.70000000001</v>
      </c>
      <c r="J3862" s="16"/>
    </row>
    <row r="3863" spans="1:10">
      <c r="A3863" s="23">
        <f t="shared" si="204"/>
        <v>3819</v>
      </c>
      <c r="B3863" s="226"/>
      <c r="C3863" s="226"/>
      <c r="D3863" s="136">
        <v>43073</v>
      </c>
      <c r="E3863" s="136">
        <v>43095</v>
      </c>
      <c r="F3863" s="136">
        <v>43095</v>
      </c>
      <c r="G3863" s="25">
        <f t="shared" si="202"/>
        <v>22</v>
      </c>
      <c r="H3863" s="373">
        <v>6986.68</v>
      </c>
      <c r="I3863" s="121">
        <f t="shared" si="203"/>
        <v>153706.96</v>
      </c>
      <c r="J3863" s="16"/>
    </row>
    <row r="3864" spans="1:10">
      <c r="A3864" s="23">
        <f t="shared" si="204"/>
        <v>3820</v>
      </c>
      <c r="B3864" s="226"/>
      <c r="C3864" s="226"/>
      <c r="D3864" s="136">
        <v>43073</v>
      </c>
      <c r="E3864" s="136">
        <v>43095</v>
      </c>
      <c r="F3864" s="136">
        <v>43095</v>
      </c>
      <c r="G3864" s="25">
        <f t="shared" si="202"/>
        <v>22</v>
      </c>
      <c r="H3864" s="373">
        <v>6295.32</v>
      </c>
      <c r="I3864" s="121">
        <f t="shared" si="203"/>
        <v>138497.04</v>
      </c>
      <c r="J3864" s="16"/>
    </row>
    <row r="3865" spans="1:10">
      <c r="A3865" s="23">
        <f t="shared" si="204"/>
        <v>3821</v>
      </c>
      <c r="B3865" s="226"/>
      <c r="C3865" s="226"/>
      <c r="D3865" s="136">
        <v>43073</v>
      </c>
      <c r="E3865" s="136">
        <v>43095</v>
      </c>
      <c r="F3865" s="136">
        <v>43095</v>
      </c>
      <c r="G3865" s="25">
        <f t="shared" si="202"/>
        <v>22</v>
      </c>
      <c r="H3865" s="373">
        <v>6986.68</v>
      </c>
      <c r="I3865" s="121">
        <f t="shared" si="203"/>
        <v>153706.96</v>
      </c>
      <c r="J3865" s="16"/>
    </row>
    <row r="3866" spans="1:10">
      <c r="A3866" s="23">
        <f t="shared" si="204"/>
        <v>3822</v>
      </c>
      <c r="B3866" s="226"/>
      <c r="C3866" s="226"/>
      <c r="D3866" s="136">
        <v>43073</v>
      </c>
      <c r="E3866" s="136">
        <v>43095</v>
      </c>
      <c r="F3866" s="136">
        <v>43095</v>
      </c>
      <c r="G3866" s="25">
        <f t="shared" si="202"/>
        <v>22</v>
      </c>
      <c r="H3866" s="373">
        <v>6986.68</v>
      </c>
      <c r="I3866" s="121">
        <f t="shared" si="203"/>
        <v>153706.96</v>
      </c>
      <c r="J3866" s="16"/>
    </row>
    <row r="3867" spans="1:10">
      <c r="A3867" s="23">
        <f t="shared" si="204"/>
        <v>3823</v>
      </c>
      <c r="B3867" s="226"/>
      <c r="C3867" s="226"/>
      <c r="D3867" s="136">
        <v>43073</v>
      </c>
      <c r="E3867" s="136">
        <v>43095</v>
      </c>
      <c r="F3867" s="136">
        <v>43095</v>
      </c>
      <c r="G3867" s="25">
        <f t="shared" si="202"/>
        <v>22</v>
      </c>
      <c r="H3867" s="373">
        <v>6423.72</v>
      </c>
      <c r="I3867" s="121">
        <f t="shared" si="203"/>
        <v>141321.84</v>
      </c>
      <c r="J3867" s="16"/>
    </row>
    <row r="3868" spans="1:10">
      <c r="A3868" s="23">
        <f t="shared" si="204"/>
        <v>3824</v>
      </c>
      <c r="B3868" s="226"/>
      <c r="C3868" s="226"/>
      <c r="D3868" s="136">
        <v>43073</v>
      </c>
      <c r="E3868" s="136">
        <v>43095</v>
      </c>
      <c r="F3868" s="136">
        <v>43095</v>
      </c>
      <c r="G3868" s="25">
        <f t="shared" si="202"/>
        <v>22</v>
      </c>
      <c r="H3868" s="373">
        <v>6986.68</v>
      </c>
      <c r="I3868" s="121">
        <f t="shared" si="203"/>
        <v>153706.96</v>
      </c>
      <c r="J3868" s="16"/>
    </row>
    <row r="3869" spans="1:10">
      <c r="A3869" s="23">
        <f t="shared" si="204"/>
        <v>3825</v>
      </c>
      <c r="B3869" s="226"/>
      <c r="C3869" s="226"/>
      <c r="D3869" s="136">
        <v>43073</v>
      </c>
      <c r="E3869" s="136">
        <v>43095</v>
      </c>
      <c r="F3869" s="136">
        <v>43095</v>
      </c>
      <c r="G3869" s="25">
        <f t="shared" si="202"/>
        <v>22</v>
      </c>
      <c r="H3869" s="373">
        <v>6818.72</v>
      </c>
      <c r="I3869" s="121">
        <f t="shared" si="203"/>
        <v>150011.84</v>
      </c>
      <c r="J3869" s="16"/>
    </row>
    <row r="3870" spans="1:10">
      <c r="A3870" s="23">
        <f t="shared" si="204"/>
        <v>3826</v>
      </c>
      <c r="B3870" s="226"/>
      <c r="C3870" s="226"/>
      <c r="D3870" s="136">
        <v>43073</v>
      </c>
      <c r="E3870" s="136">
        <v>43095</v>
      </c>
      <c r="F3870" s="136">
        <v>43095</v>
      </c>
      <c r="G3870" s="25">
        <f t="shared" si="202"/>
        <v>22</v>
      </c>
      <c r="H3870" s="373">
        <v>6298.54</v>
      </c>
      <c r="I3870" s="121">
        <f t="shared" si="203"/>
        <v>138567.88</v>
      </c>
      <c r="J3870" s="16"/>
    </row>
    <row r="3871" spans="1:10">
      <c r="A3871" s="23">
        <f t="shared" si="204"/>
        <v>3827</v>
      </c>
      <c r="B3871" s="226"/>
      <c r="C3871" s="226"/>
      <c r="D3871" s="136">
        <v>43073</v>
      </c>
      <c r="E3871" s="136">
        <v>43095</v>
      </c>
      <c r="F3871" s="136">
        <v>43095</v>
      </c>
      <c r="G3871" s="25">
        <f t="shared" si="202"/>
        <v>22</v>
      </c>
      <c r="H3871" s="373">
        <v>6825.96</v>
      </c>
      <c r="I3871" s="121">
        <f t="shared" si="203"/>
        <v>150171.12</v>
      </c>
      <c r="J3871" s="16"/>
    </row>
    <row r="3872" spans="1:10">
      <c r="A3872" s="23">
        <f t="shared" si="204"/>
        <v>3828</v>
      </c>
      <c r="B3872" s="226"/>
      <c r="C3872" s="226"/>
      <c r="D3872" s="136">
        <v>43074</v>
      </c>
      <c r="E3872" s="136">
        <v>43095</v>
      </c>
      <c r="F3872" s="136">
        <v>43095</v>
      </c>
      <c r="G3872" s="25">
        <f t="shared" si="202"/>
        <v>21</v>
      </c>
      <c r="H3872" s="373">
        <v>6050.07</v>
      </c>
      <c r="I3872" s="121">
        <f t="shared" si="203"/>
        <v>127051.47</v>
      </c>
      <c r="J3872" s="16"/>
    </row>
    <row r="3873" spans="1:10">
      <c r="A3873" s="23">
        <f t="shared" si="204"/>
        <v>3829</v>
      </c>
      <c r="B3873" s="226"/>
      <c r="C3873" s="226"/>
      <c r="D3873" s="136">
        <v>43074</v>
      </c>
      <c r="E3873" s="136">
        <v>43095</v>
      </c>
      <c r="F3873" s="136">
        <v>43095</v>
      </c>
      <c r="G3873" s="25">
        <f t="shared" si="202"/>
        <v>21</v>
      </c>
      <c r="H3873" s="373">
        <v>6046.95</v>
      </c>
      <c r="I3873" s="121">
        <f t="shared" si="203"/>
        <v>126985.95</v>
      </c>
      <c r="J3873" s="16"/>
    </row>
    <row r="3874" spans="1:10">
      <c r="A3874" s="23">
        <f t="shared" si="204"/>
        <v>3830</v>
      </c>
      <c r="B3874" s="226"/>
      <c r="C3874" s="226"/>
      <c r="D3874" s="136">
        <v>43074</v>
      </c>
      <c r="E3874" s="136">
        <v>43095</v>
      </c>
      <c r="F3874" s="136">
        <v>43095</v>
      </c>
      <c r="G3874" s="25">
        <f t="shared" si="202"/>
        <v>21</v>
      </c>
      <c r="H3874" s="373">
        <v>5343.95</v>
      </c>
      <c r="I3874" s="121">
        <f t="shared" si="203"/>
        <v>112222.95</v>
      </c>
      <c r="J3874" s="16"/>
    </row>
    <row r="3875" spans="1:10">
      <c r="A3875" s="23">
        <f t="shared" si="204"/>
        <v>3831</v>
      </c>
      <c r="B3875" s="226"/>
      <c r="C3875" s="226"/>
      <c r="D3875" s="136">
        <v>43074</v>
      </c>
      <c r="E3875" s="136">
        <v>43095</v>
      </c>
      <c r="F3875" s="136">
        <v>43095</v>
      </c>
      <c r="G3875" s="25">
        <f t="shared" si="202"/>
        <v>21</v>
      </c>
      <c r="H3875" s="373">
        <v>6829.98</v>
      </c>
      <c r="I3875" s="121">
        <f t="shared" si="203"/>
        <v>143429.57999999999</v>
      </c>
      <c r="J3875" s="16"/>
    </row>
    <row r="3876" spans="1:10">
      <c r="A3876" s="23">
        <f t="shared" si="204"/>
        <v>3832</v>
      </c>
      <c r="B3876" s="226"/>
      <c r="C3876" s="226"/>
      <c r="D3876" s="136">
        <v>43074</v>
      </c>
      <c r="E3876" s="136">
        <v>43095</v>
      </c>
      <c r="F3876" s="136">
        <v>43095</v>
      </c>
      <c r="G3876" s="25">
        <f t="shared" si="202"/>
        <v>21</v>
      </c>
      <c r="H3876" s="373">
        <v>6785.76</v>
      </c>
      <c r="I3876" s="121">
        <f t="shared" si="203"/>
        <v>142500.96</v>
      </c>
      <c r="J3876" s="16"/>
    </row>
    <row r="3877" spans="1:10">
      <c r="A3877" s="23">
        <f t="shared" si="204"/>
        <v>3833</v>
      </c>
      <c r="B3877" s="226"/>
      <c r="C3877" s="226"/>
      <c r="D3877" s="136">
        <v>43074</v>
      </c>
      <c r="E3877" s="136">
        <v>43095</v>
      </c>
      <c r="F3877" s="136">
        <v>43095</v>
      </c>
      <c r="G3877" s="25">
        <f t="shared" si="202"/>
        <v>21</v>
      </c>
      <c r="H3877" s="373">
        <v>7470.65</v>
      </c>
      <c r="I3877" s="121">
        <f t="shared" si="203"/>
        <v>156883.65</v>
      </c>
      <c r="J3877" s="16"/>
    </row>
    <row r="3878" spans="1:10">
      <c r="A3878" s="23">
        <f t="shared" si="204"/>
        <v>3834</v>
      </c>
      <c r="B3878" s="226"/>
      <c r="C3878" s="226"/>
      <c r="D3878" s="136">
        <v>43074</v>
      </c>
      <c r="E3878" s="136">
        <v>43095</v>
      </c>
      <c r="F3878" s="136">
        <v>43095</v>
      </c>
      <c r="G3878" s="25">
        <f t="shared" si="202"/>
        <v>21</v>
      </c>
      <c r="H3878" s="373">
        <v>6358.84</v>
      </c>
      <c r="I3878" s="121">
        <f t="shared" si="203"/>
        <v>133535.64000000001</v>
      </c>
      <c r="J3878" s="16"/>
    </row>
    <row r="3879" spans="1:10">
      <c r="A3879" s="23">
        <f t="shared" si="204"/>
        <v>3835</v>
      </c>
      <c r="B3879" s="226"/>
      <c r="C3879" s="226"/>
      <c r="D3879" s="136">
        <v>43074</v>
      </c>
      <c r="E3879" s="136">
        <v>43095</v>
      </c>
      <c r="F3879" s="136">
        <v>43095</v>
      </c>
      <c r="G3879" s="25">
        <f t="shared" si="202"/>
        <v>21</v>
      </c>
      <c r="H3879" s="373">
        <v>6765.26</v>
      </c>
      <c r="I3879" s="121">
        <f t="shared" si="203"/>
        <v>142070.46</v>
      </c>
      <c r="J3879" s="16"/>
    </row>
    <row r="3880" spans="1:10">
      <c r="A3880" s="23">
        <f t="shared" si="204"/>
        <v>3836</v>
      </c>
      <c r="B3880" s="226"/>
      <c r="C3880" s="226"/>
      <c r="D3880" s="136">
        <v>43074</v>
      </c>
      <c r="E3880" s="136">
        <v>43095</v>
      </c>
      <c r="F3880" s="136">
        <v>43095</v>
      </c>
      <c r="G3880" s="25">
        <f t="shared" si="202"/>
        <v>21</v>
      </c>
      <c r="H3880" s="373">
        <v>6794.2</v>
      </c>
      <c r="I3880" s="121">
        <f t="shared" si="203"/>
        <v>142678.20000000001</v>
      </c>
      <c r="J3880" s="16"/>
    </row>
    <row r="3881" spans="1:10">
      <c r="A3881" s="23">
        <f t="shared" si="204"/>
        <v>3837</v>
      </c>
      <c r="B3881" s="226"/>
      <c r="C3881" s="226"/>
      <c r="D3881" s="136">
        <v>43074</v>
      </c>
      <c r="E3881" s="136">
        <v>43095</v>
      </c>
      <c r="F3881" s="136">
        <v>43095</v>
      </c>
      <c r="G3881" s="25">
        <f t="shared" si="202"/>
        <v>21</v>
      </c>
      <c r="H3881" s="373">
        <v>7316.68</v>
      </c>
      <c r="I3881" s="121">
        <f t="shared" si="203"/>
        <v>153650.28</v>
      </c>
      <c r="J3881" s="16"/>
    </row>
    <row r="3882" spans="1:10">
      <c r="A3882" s="23">
        <f t="shared" si="204"/>
        <v>3838</v>
      </c>
      <c r="B3882" s="226"/>
      <c r="C3882" s="226"/>
      <c r="D3882" s="136">
        <v>43074</v>
      </c>
      <c r="E3882" s="136">
        <v>43095</v>
      </c>
      <c r="F3882" s="136">
        <v>43095</v>
      </c>
      <c r="G3882" s="25">
        <f t="shared" si="202"/>
        <v>21</v>
      </c>
      <c r="H3882" s="373">
        <v>6729.08</v>
      </c>
      <c r="I3882" s="121">
        <f t="shared" si="203"/>
        <v>141310.68</v>
      </c>
      <c r="J3882" s="16"/>
    </row>
    <row r="3883" spans="1:10">
      <c r="A3883" s="23">
        <f t="shared" si="204"/>
        <v>3839</v>
      </c>
      <c r="B3883" s="226"/>
      <c r="C3883" s="226"/>
      <c r="D3883" s="136">
        <v>43074</v>
      </c>
      <c r="E3883" s="136">
        <v>43095</v>
      </c>
      <c r="F3883" s="136">
        <v>43095</v>
      </c>
      <c r="G3883" s="25">
        <f t="shared" si="202"/>
        <v>21</v>
      </c>
      <c r="H3883" s="373">
        <v>7152.99</v>
      </c>
      <c r="I3883" s="121">
        <f t="shared" si="203"/>
        <v>150212.79</v>
      </c>
      <c r="J3883" s="16"/>
    </row>
    <row r="3884" spans="1:10">
      <c r="B3884" s="225" t="s">
        <v>301</v>
      </c>
      <c r="C3884" s="225"/>
      <c r="H3884" s="376"/>
      <c r="J3884" s="16"/>
    </row>
    <row r="3885" spans="1:10">
      <c r="A3885" s="23">
        <f>A3883+1</f>
        <v>3840</v>
      </c>
      <c r="B3885" s="226" t="s">
        <v>290</v>
      </c>
      <c r="C3885" s="226" t="s">
        <v>708</v>
      </c>
      <c r="D3885" s="136">
        <v>42938</v>
      </c>
      <c r="E3885" s="136">
        <v>43010</v>
      </c>
      <c r="F3885" s="136">
        <v>43003</v>
      </c>
      <c r="G3885" s="25">
        <f>F3885-D3885</f>
        <v>65</v>
      </c>
      <c r="H3885" s="373">
        <v>1690.72</v>
      </c>
      <c r="I3885" s="121">
        <f>ROUND(G3885*H3885,2)</f>
        <v>109896.8</v>
      </c>
      <c r="J3885" s="16"/>
    </row>
    <row r="3886" spans="1:10">
      <c r="A3886" s="23">
        <f t="shared" ref="A3886" si="205">A3885+1</f>
        <v>3841</v>
      </c>
      <c r="B3886" s="226" t="s">
        <v>291</v>
      </c>
      <c r="C3886" s="226" t="s">
        <v>709</v>
      </c>
      <c r="D3886" s="136">
        <v>42794</v>
      </c>
      <c r="E3886" s="136">
        <v>42821</v>
      </c>
      <c r="F3886" s="136">
        <v>42821</v>
      </c>
      <c r="G3886" s="25">
        <f>F3886-D3886</f>
        <v>27</v>
      </c>
      <c r="H3886" s="373">
        <v>2040</v>
      </c>
      <c r="I3886" s="121">
        <f>ROUND(G3886*H3886,2)</f>
        <v>55080</v>
      </c>
      <c r="J3886" s="16"/>
    </row>
    <row r="3887" spans="1:10">
      <c r="B3887" s="225" t="s">
        <v>300</v>
      </c>
      <c r="C3887" s="225"/>
      <c r="H3887" s="376"/>
      <c r="J3887" s="16"/>
    </row>
    <row r="3888" spans="1:10">
      <c r="A3888" s="23">
        <f>A3886+1</f>
        <v>3842</v>
      </c>
      <c r="B3888" s="226" t="s">
        <v>292</v>
      </c>
      <c r="C3888" s="226" t="s">
        <v>682</v>
      </c>
      <c r="D3888" s="136">
        <v>42717</v>
      </c>
      <c r="E3888" s="136">
        <v>42741</v>
      </c>
      <c r="F3888" s="136">
        <v>42748</v>
      </c>
      <c r="G3888" s="25">
        <f t="shared" ref="G3888:G3896" si="206">F3888-D3888</f>
        <v>31</v>
      </c>
      <c r="H3888" s="373">
        <v>238103.22</v>
      </c>
      <c r="I3888" s="121">
        <f t="shared" ref="I3888:I3896" si="207">ROUND(G3888*H3888,2)</f>
        <v>7381199.8200000003</v>
      </c>
      <c r="J3888" s="16"/>
    </row>
    <row r="3889" spans="1:10">
      <c r="A3889" s="23">
        <f t="shared" ref="A3889:A3896" si="208">A3888+1</f>
        <v>3843</v>
      </c>
      <c r="B3889" s="226" t="s">
        <v>292</v>
      </c>
      <c r="C3889" s="226" t="s">
        <v>683</v>
      </c>
      <c r="D3889" s="136">
        <v>42735</v>
      </c>
      <c r="E3889" s="136">
        <v>42768</v>
      </c>
      <c r="F3889" s="136">
        <v>42772</v>
      </c>
      <c r="G3889" s="25">
        <f t="shared" si="206"/>
        <v>37</v>
      </c>
      <c r="H3889" s="373">
        <v>812622.2</v>
      </c>
      <c r="I3889" s="121">
        <f t="shared" si="207"/>
        <v>30067021.399999999</v>
      </c>
      <c r="J3889" s="16"/>
    </row>
    <row r="3890" spans="1:10">
      <c r="A3890" s="23">
        <f t="shared" si="208"/>
        <v>3844</v>
      </c>
      <c r="B3890" s="226" t="s">
        <v>292</v>
      </c>
      <c r="C3890" s="226" t="s">
        <v>684</v>
      </c>
      <c r="D3890" s="136">
        <v>42783</v>
      </c>
      <c r="E3890" s="136">
        <v>42815</v>
      </c>
      <c r="F3890" s="136">
        <v>42821</v>
      </c>
      <c r="G3890" s="25">
        <f t="shared" si="206"/>
        <v>38</v>
      </c>
      <c r="H3890" s="373">
        <v>232195.4</v>
      </c>
      <c r="I3890" s="121">
        <f t="shared" si="207"/>
        <v>8823425.1999999993</v>
      </c>
      <c r="J3890" s="16"/>
    </row>
    <row r="3891" spans="1:10">
      <c r="A3891" s="23">
        <f t="shared" si="208"/>
        <v>3845</v>
      </c>
      <c r="B3891" s="226" t="s">
        <v>292</v>
      </c>
      <c r="C3891" s="226" t="s">
        <v>685</v>
      </c>
      <c r="D3891" s="136">
        <v>42853</v>
      </c>
      <c r="E3891" s="136">
        <v>42881</v>
      </c>
      <c r="F3891" s="136">
        <v>42895</v>
      </c>
      <c r="G3891" s="25">
        <f t="shared" si="206"/>
        <v>42</v>
      </c>
      <c r="H3891" s="373">
        <v>240132.5</v>
      </c>
      <c r="I3891" s="121">
        <f t="shared" si="207"/>
        <v>10085565</v>
      </c>
      <c r="J3891" s="16"/>
    </row>
    <row r="3892" spans="1:10">
      <c r="A3892" s="23">
        <f t="shared" si="208"/>
        <v>3846</v>
      </c>
      <c r="B3892" s="226" t="s">
        <v>292</v>
      </c>
      <c r="C3892" s="226" t="s">
        <v>686</v>
      </c>
      <c r="D3892" s="136">
        <v>42871</v>
      </c>
      <c r="E3892" s="136">
        <v>42893</v>
      </c>
      <c r="F3892" s="136">
        <v>42895</v>
      </c>
      <c r="G3892" s="25">
        <f t="shared" si="206"/>
        <v>24</v>
      </c>
      <c r="H3892" s="373">
        <v>247891.91</v>
      </c>
      <c r="I3892" s="121">
        <f t="shared" si="207"/>
        <v>5949405.8399999999</v>
      </c>
      <c r="J3892" s="16"/>
    </row>
    <row r="3893" spans="1:10">
      <c r="A3893" s="23">
        <f t="shared" si="208"/>
        <v>3847</v>
      </c>
      <c r="B3893" s="226" t="s">
        <v>292</v>
      </c>
      <c r="C3893" s="226" t="s">
        <v>687</v>
      </c>
      <c r="D3893" s="136">
        <v>42956</v>
      </c>
      <c r="E3893" s="136">
        <v>42977</v>
      </c>
      <c r="F3893" s="136">
        <v>42978</v>
      </c>
      <c r="G3893" s="25">
        <f t="shared" si="206"/>
        <v>22</v>
      </c>
      <c r="H3893" s="373">
        <v>247974.93</v>
      </c>
      <c r="I3893" s="121">
        <f t="shared" si="207"/>
        <v>5455448.46</v>
      </c>
      <c r="J3893" s="16"/>
    </row>
    <row r="3894" spans="1:10">
      <c r="A3894" s="23">
        <f t="shared" si="208"/>
        <v>3848</v>
      </c>
      <c r="B3894" s="226" t="s">
        <v>292</v>
      </c>
      <c r="C3894" s="226" t="s">
        <v>688</v>
      </c>
      <c r="D3894" s="136">
        <v>42972</v>
      </c>
      <c r="E3894" s="136">
        <v>43053</v>
      </c>
      <c r="F3894" s="136">
        <v>43054</v>
      </c>
      <c r="G3894" s="177">
        <f t="shared" si="206"/>
        <v>82</v>
      </c>
      <c r="H3894" s="373">
        <v>-1248.76</v>
      </c>
      <c r="I3894" s="121">
        <f t="shared" si="207"/>
        <v>-102398.32</v>
      </c>
      <c r="J3894" s="16"/>
    </row>
    <row r="3895" spans="1:10">
      <c r="A3895" s="23">
        <f t="shared" si="208"/>
        <v>3849</v>
      </c>
      <c r="B3895" s="226" t="s">
        <v>292</v>
      </c>
      <c r="C3895" s="226" t="s">
        <v>689</v>
      </c>
      <c r="D3895" s="136">
        <v>43026</v>
      </c>
      <c r="E3895" s="136">
        <v>43053</v>
      </c>
      <c r="F3895" s="136">
        <v>43054</v>
      </c>
      <c r="G3895" s="25">
        <f t="shared" si="206"/>
        <v>28</v>
      </c>
      <c r="H3895" s="373">
        <v>242881.26</v>
      </c>
      <c r="I3895" s="121">
        <f t="shared" si="207"/>
        <v>6800675.2800000003</v>
      </c>
      <c r="J3895" s="16"/>
    </row>
    <row r="3896" spans="1:10">
      <c r="A3896" s="23">
        <f t="shared" si="208"/>
        <v>3850</v>
      </c>
      <c r="B3896" s="226"/>
      <c r="C3896" s="226"/>
      <c r="D3896" s="136">
        <v>43029</v>
      </c>
      <c r="E3896" s="136">
        <v>43053</v>
      </c>
      <c r="F3896" s="136">
        <v>43054</v>
      </c>
      <c r="G3896" s="25">
        <f t="shared" si="206"/>
        <v>25</v>
      </c>
      <c r="H3896" s="373">
        <v>103334.3</v>
      </c>
      <c r="I3896" s="121">
        <f t="shared" si="207"/>
        <v>2583357.5</v>
      </c>
      <c r="J3896" s="16"/>
    </row>
    <row r="3897" spans="1:10">
      <c r="A3897" s="23"/>
      <c r="B3897" s="23"/>
      <c r="C3897" s="23"/>
      <c r="D3897" s="23"/>
      <c r="E3897" s="23"/>
      <c r="F3897" s="24"/>
      <c r="G3897" s="29"/>
      <c r="H3897" s="374"/>
      <c r="I3897" s="28"/>
      <c r="J3897" s="16"/>
    </row>
    <row r="3898" spans="1:10" ht="16.5" thickBot="1">
      <c r="A3898" s="23">
        <f>A3896+1</f>
        <v>3851</v>
      </c>
      <c r="B3898" s="227" t="s">
        <v>317</v>
      </c>
      <c r="C3898" s="227"/>
      <c r="D3898" s="227"/>
      <c r="E3898" s="227"/>
      <c r="F3898" s="24"/>
      <c r="G3898" s="252">
        <f>IF(H3898=0,0,I3898/H3898)</f>
        <v>40.227764891984208</v>
      </c>
      <c r="H3898" s="375">
        <f>SUM(H41:H3896)</f>
        <v>42720039.489999801</v>
      </c>
      <c r="I3898" s="132">
        <f>SUM(I41:I3896)</f>
        <v>1718531704.7799931</v>
      </c>
      <c r="J3898" s="16"/>
    </row>
    <row r="3899" spans="1:10" ht="15.75" thickTop="1">
      <c r="A3899" s="23"/>
      <c r="B3899" s="227"/>
      <c r="C3899" s="227"/>
      <c r="D3899" s="227"/>
      <c r="E3899" s="227"/>
      <c r="F3899" s="24"/>
      <c r="G3899" s="27"/>
      <c r="H3899" s="228"/>
      <c r="I3899" s="231"/>
      <c r="J3899" s="16"/>
    </row>
    <row r="3900" spans="1:10">
      <c r="A3900" s="23"/>
      <c r="B3900" s="227"/>
      <c r="C3900" s="227"/>
      <c r="D3900" s="227"/>
      <c r="E3900" s="227"/>
      <c r="G3900" s="27"/>
      <c r="H3900" s="27"/>
      <c r="J3900" s="231"/>
    </row>
    <row r="3901" spans="1:10" s="156" customFormat="1">
      <c r="A3901" s="156" t="s">
        <v>452</v>
      </c>
    </row>
    <row r="3902" spans="1:10" s="156" customFormat="1">
      <c r="A3902" s="156" t="s">
        <v>453</v>
      </c>
    </row>
    <row r="3903" spans="1:10" s="156" customFormat="1">
      <c r="A3903" s="156" t="s">
        <v>454</v>
      </c>
    </row>
    <row r="3904" spans="1:10" s="156" customFormat="1">
      <c r="A3904" s="156" t="s">
        <v>309</v>
      </c>
    </row>
    <row r="3906" spans="1:10" s="156" customFormat="1">
      <c r="A3906" s="156" t="s">
        <v>351</v>
      </c>
      <c r="J3906" s="279"/>
    </row>
    <row r="3907" spans="1:10" s="156" customFormat="1">
      <c r="A3907" s="156" t="s">
        <v>352</v>
      </c>
      <c r="J3907" s="279"/>
    </row>
    <row r="3908" spans="1:10" s="156" customFormat="1">
      <c r="A3908" s="156" t="s">
        <v>353</v>
      </c>
      <c r="J3908" s="279"/>
    </row>
    <row r="3910" spans="1:10" ht="15.75">
      <c r="A3910" s="13"/>
      <c r="B3910" s="13"/>
      <c r="C3910" s="13"/>
      <c r="D3910" s="17"/>
      <c r="E3910" s="18" t="s">
        <v>267</v>
      </c>
      <c r="F3910" s="18" t="s">
        <v>252</v>
      </c>
      <c r="G3910" s="20"/>
      <c r="H3910" s="20"/>
      <c r="I3910" s="15"/>
      <c r="J3910" s="16"/>
    </row>
    <row r="3911" spans="1:10" ht="15.75">
      <c r="A3911" s="18" t="s">
        <v>25</v>
      </c>
      <c r="B3911" s="17" t="s">
        <v>246</v>
      </c>
      <c r="C3911" s="17" t="s">
        <v>254</v>
      </c>
      <c r="D3911" s="17" t="s">
        <v>265</v>
      </c>
      <c r="E3911" s="18" t="s">
        <v>45</v>
      </c>
      <c r="F3911" s="18" t="s">
        <v>45</v>
      </c>
      <c r="G3911" s="18" t="s">
        <v>45</v>
      </c>
      <c r="H3911" s="19" t="s">
        <v>253</v>
      </c>
      <c r="I3911" s="18" t="s">
        <v>30</v>
      </c>
      <c r="J3911" s="16"/>
    </row>
    <row r="3912" spans="1:10" ht="20.25">
      <c r="A3912" s="293" t="s">
        <v>26</v>
      </c>
      <c r="B3912" s="293" t="s">
        <v>247</v>
      </c>
      <c r="C3912" s="293" t="s">
        <v>255</v>
      </c>
      <c r="D3912" s="293" t="s">
        <v>46</v>
      </c>
      <c r="E3912" s="293" t="s">
        <v>46</v>
      </c>
      <c r="F3912" s="293" t="s">
        <v>46</v>
      </c>
      <c r="G3912" s="293" t="s">
        <v>34</v>
      </c>
      <c r="H3912" s="293" t="s">
        <v>16</v>
      </c>
      <c r="I3912" s="293" t="s">
        <v>37</v>
      </c>
      <c r="J3912" s="16"/>
    </row>
    <row r="3913" spans="1:10" ht="15.75">
      <c r="A3913" s="14"/>
      <c r="B3913" s="22" t="s">
        <v>40</v>
      </c>
      <c r="C3913" s="22" t="s">
        <v>41</v>
      </c>
      <c r="D3913" s="22" t="s">
        <v>42</v>
      </c>
      <c r="E3913" s="22" t="s">
        <v>43</v>
      </c>
      <c r="F3913" s="22" t="s">
        <v>49</v>
      </c>
      <c r="G3913" s="22" t="s">
        <v>266</v>
      </c>
      <c r="H3913" s="22" t="s">
        <v>65</v>
      </c>
      <c r="I3913" s="22" t="s">
        <v>218</v>
      </c>
      <c r="J3913" s="156"/>
    </row>
    <row r="3914" spans="1:10" ht="15.75">
      <c r="A3914" s="14"/>
      <c r="B3914" s="22"/>
      <c r="C3914" s="22"/>
      <c r="D3914" s="22"/>
      <c r="E3914" s="22"/>
      <c r="F3914" s="224"/>
      <c r="G3914" s="22"/>
      <c r="H3914" s="33"/>
      <c r="I3914" s="33"/>
      <c r="J3914" s="156"/>
    </row>
    <row r="3915" spans="1:10">
      <c r="B3915" s="235" t="s">
        <v>316</v>
      </c>
      <c r="C3915" s="225"/>
      <c r="D3915" s="225"/>
      <c r="E3915" s="225"/>
      <c r="J3915" s="16"/>
    </row>
    <row r="3916" spans="1:10">
      <c r="A3916" s="23">
        <v>1</v>
      </c>
      <c r="B3916" s="226" t="s">
        <v>321</v>
      </c>
      <c r="C3916" s="226"/>
      <c r="D3916" s="136"/>
      <c r="E3916" s="136"/>
      <c r="F3916" s="136"/>
      <c r="G3916" s="25">
        <f t="shared" ref="G3916:G3918" si="209">F3916-D3916</f>
        <v>0</v>
      </c>
      <c r="H3916" s="373"/>
      <c r="I3916" s="121">
        <f t="shared" ref="I3916:I3918" si="210">ROUND(G3916*H3916,2)</f>
        <v>0</v>
      </c>
      <c r="J3916" s="156"/>
    </row>
    <row r="3917" spans="1:10">
      <c r="A3917" s="23">
        <f>A3916+1</f>
        <v>2</v>
      </c>
      <c r="B3917" s="226"/>
      <c r="C3917" s="226"/>
      <c r="D3917" s="136"/>
      <c r="E3917" s="136"/>
      <c r="F3917" s="136"/>
      <c r="G3917" s="25"/>
      <c r="H3917" s="373"/>
      <c r="I3917" s="121"/>
      <c r="J3917" s="156"/>
    </row>
    <row r="3918" spans="1:10">
      <c r="A3918" s="23">
        <f>A3917+1</f>
        <v>3</v>
      </c>
      <c r="B3918" s="226"/>
      <c r="C3918" s="226"/>
      <c r="D3918" s="136"/>
      <c r="E3918" s="136"/>
      <c r="F3918" s="136"/>
      <c r="G3918" s="25">
        <f t="shared" si="209"/>
        <v>0</v>
      </c>
      <c r="H3918" s="373"/>
      <c r="I3918" s="121">
        <f t="shared" si="210"/>
        <v>0</v>
      </c>
      <c r="J3918" s="16"/>
    </row>
    <row r="3919" spans="1:10">
      <c r="H3919" s="376"/>
    </row>
    <row r="3920" spans="1:10" ht="16.5" thickBot="1">
      <c r="A3920" s="23">
        <f>A3918+1</f>
        <v>4</v>
      </c>
      <c r="B3920" s="227" t="s">
        <v>318</v>
      </c>
      <c r="C3920" s="227"/>
      <c r="D3920" s="227"/>
      <c r="E3920" s="227"/>
      <c r="F3920" s="24"/>
      <c r="G3920" s="252">
        <f>IF(H3920=0,0,I3920/H3920)</f>
        <v>0</v>
      </c>
      <c r="H3920" s="375">
        <f>SUM(H3916:H3918)</f>
        <v>0</v>
      </c>
      <c r="I3920" s="132">
        <f>SUM(I3916:I3918)</f>
        <v>0</v>
      </c>
      <c r="J3920" s="16"/>
    </row>
    <row r="3921" spans="1:10" ht="15.75" thickTop="1"/>
    <row r="3922" spans="1:10" s="156" customFormat="1">
      <c r="A3922" s="156" t="s">
        <v>452</v>
      </c>
    </row>
    <row r="3923" spans="1:10" s="156" customFormat="1">
      <c r="A3923" s="156" t="s">
        <v>453</v>
      </c>
    </row>
    <row r="3924" spans="1:10" s="156" customFormat="1">
      <c r="A3924" s="156" t="s">
        <v>454</v>
      </c>
    </row>
    <row r="3925" spans="1:10" s="156" customFormat="1">
      <c r="A3925" s="156" t="s">
        <v>309</v>
      </c>
    </row>
    <row r="3927" spans="1:10" s="156" customFormat="1">
      <c r="A3927" s="156" t="s">
        <v>736</v>
      </c>
      <c r="J3927" s="279"/>
    </row>
    <row r="3928" spans="1:10" s="156" customFormat="1">
      <c r="A3928" s="156" t="s">
        <v>737</v>
      </c>
      <c r="J3928" s="279"/>
    </row>
    <row r="3929" spans="1:10" s="156" customFormat="1">
      <c r="A3929" s="156" t="s">
        <v>738</v>
      </c>
      <c r="J3929" s="279"/>
    </row>
    <row r="3932" spans="1:10" ht="15.75">
      <c r="A3932" s="13"/>
      <c r="B3932" s="13"/>
      <c r="C3932" s="13"/>
      <c r="D3932" s="17"/>
      <c r="E3932" s="18" t="s">
        <v>267</v>
      </c>
      <c r="F3932" s="18" t="s">
        <v>252</v>
      </c>
      <c r="G3932" s="20"/>
      <c r="H3932" s="20"/>
      <c r="I3932" s="15"/>
      <c r="J3932" s="16"/>
    </row>
    <row r="3933" spans="1:10" ht="15.75">
      <c r="A3933" s="18" t="s">
        <v>25</v>
      </c>
      <c r="B3933" s="17" t="s">
        <v>246</v>
      </c>
      <c r="C3933" s="17" t="s">
        <v>254</v>
      </c>
      <c r="D3933" s="17" t="s">
        <v>265</v>
      </c>
      <c r="E3933" s="18" t="s">
        <v>45</v>
      </c>
      <c r="F3933" s="18" t="s">
        <v>45</v>
      </c>
      <c r="G3933" s="18" t="s">
        <v>45</v>
      </c>
      <c r="H3933" s="19" t="s">
        <v>253</v>
      </c>
      <c r="I3933" s="18" t="s">
        <v>30</v>
      </c>
      <c r="J3933" s="16"/>
    </row>
    <row r="3934" spans="1:10" ht="20.25">
      <c r="A3934" s="293" t="s">
        <v>26</v>
      </c>
      <c r="B3934" s="293" t="s">
        <v>247</v>
      </c>
      <c r="C3934" s="293" t="s">
        <v>255</v>
      </c>
      <c r="D3934" s="293" t="s">
        <v>46</v>
      </c>
      <c r="E3934" s="293" t="s">
        <v>46</v>
      </c>
      <c r="F3934" s="293" t="s">
        <v>46</v>
      </c>
      <c r="G3934" s="293" t="s">
        <v>34</v>
      </c>
      <c r="H3934" s="293" t="s">
        <v>16</v>
      </c>
      <c r="I3934" s="293" t="s">
        <v>37</v>
      </c>
      <c r="J3934" s="16"/>
    </row>
    <row r="3935" spans="1:10" ht="15.75">
      <c r="A3935" s="14"/>
      <c r="B3935" s="22" t="s">
        <v>40</v>
      </c>
      <c r="C3935" s="22" t="s">
        <v>41</v>
      </c>
      <c r="D3935" s="22" t="s">
        <v>42</v>
      </c>
      <c r="E3935" s="22" t="s">
        <v>43</v>
      </c>
      <c r="F3935" s="22" t="s">
        <v>49</v>
      </c>
      <c r="G3935" s="22" t="s">
        <v>266</v>
      </c>
      <c r="H3935" s="22" t="s">
        <v>65</v>
      </c>
      <c r="I3935" s="22" t="s">
        <v>218</v>
      </c>
      <c r="J3935" s="156"/>
    </row>
    <row r="3936" spans="1:10" ht="15.75">
      <c r="A3936" s="14"/>
      <c r="B3936" s="22"/>
      <c r="C3936" s="22"/>
      <c r="D3936" s="22"/>
      <c r="E3936" s="22"/>
      <c r="F3936" s="224"/>
      <c r="G3936" s="22"/>
      <c r="H3936" s="33"/>
      <c r="I3936" s="33"/>
      <c r="J3936" s="156"/>
    </row>
    <row r="3937" spans="1:10">
      <c r="B3937" s="235" t="s">
        <v>354</v>
      </c>
      <c r="C3937" s="225"/>
      <c r="D3937" s="225"/>
      <c r="E3937" s="225"/>
      <c r="J3937" s="16"/>
    </row>
    <row r="3938" spans="1:10">
      <c r="A3938" s="23">
        <v>1</v>
      </c>
      <c r="B3938" s="226" t="s">
        <v>285</v>
      </c>
      <c r="C3938" s="226" t="s">
        <v>474</v>
      </c>
      <c r="D3938" s="136">
        <v>42717</v>
      </c>
      <c r="E3938" s="136">
        <v>42760</v>
      </c>
      <c r="F3938" s="136">
        <v>42760</v>
      </c>
      <c r="G3938" s="25">
        <f t="shared" ref="G3938:G4001" si="211">F3938-D3938</f>
        <v>43</v>
      </c>
      <c r="H3938" s="373">
        <v>3209.13</v>
      </c>
      <c r="I3938" s="121">
        <f t="shared" ref="I3938:I4001" si="212">ROUND(G3938*H3938,2)</f>
        <v>137992.59</v>
      </c>
      <c r="J3938" s="156"/>
    </row>
    <row r="3939" spans="1:10">
      <c r="A3939" s="23">
        <f>A3938+1</f>
        <v>2</v>
      </c>
      <c r="B3939" s="226"/>
      <c r="C3939" s="226"/>
      <c r="D3939" s="136">
        <v>42725</v>
      </c>
      <c r="E3939" s="136">
        <v>42760</v>
      </c>
      <c r="F3939" s="136">
        <v>42760</v>
      </c>
      <c r="G3939" s="25">
        <f t="shared" si="211"/>
        <v>35</v>
      </c>
      <c r="H3939" s="373">
        <v>3177.61</v>
      </c>
      <c r="I3939" s="121">
        <f t="shared" si="212"/>
        <v>111216.35</v>
      </c>
      <c r="J3939" s="16"/>
    </row>
    <row r="3940" spans="1:10">
      <c r="A3940" s="23">
        <f t="shared" ref="A3940:A4003" si="213">A3939+1</f>
        <v>3</v>
      </c>
      <c r="B3940" s="226"/>
      <c r="C3940" s="226"/>
      <c r="D3940" s="136">
        <v>42711</v>
      </c>
      <c r="E3940" s="136">
        <v>42760</v>
      </c>
      <c r="F3940" s="136">
        <v>42760</v>
      </c>
      <c r="G3940" s="25">
        <f t="shared" si="211"/>
        <v>49</v>
      </c>
      <c r="H3940" s="373">
        <v>3226.86</v>
      </c>
      <c r="I3940" s="121">
        <f t="shared" si="212"/>
        <v>158116.14000000001</v>
      </c>
      <c r="J3940" s="16"/>
    </row>
    <row r="3941" spans="1:10">
      <c r="A3941" s="23">
        <f t="shared" si="213"/>
        <v>4</v>
      </c>
      <c r="B3941" s="226"/>
      <c r="C3941" s="226"/>
      <c r="D3941" s="136">
        <v>42725</v>
      </c>
      <c r="E3941" s="136">
        <v>42760</v>
      </c>
      <c r="F3941" s="136">
        <v>42760</v>
      </c>
      <c r="G3941" s="25">
        <f t="shared" si="211"/>
        <v>35</v>
      </c>
      <c r="H3941" s="373">
        <v>3226.86</v>
      </c>
      <c r="I3941" s="121">
        <f t="shared" si="212"/>
        <v>112940.1</v>
      </c>
      <c r="J3941" s="16"/>
    </row>
    <row r="3942" spans="1:10">
      <c r="A3942" s="23">
        <f t="shared" si="213"/>
        <v>5</v>
      </c>
      <c r="B3942" s="226"/>
      <c r="C3942" s="226"/>
      <c r="D3942" s="136">
        <v>42705</v>
      </c>
      <c r="E3942" s="136">
        <v>42760</v>
      </c>
      <c r="F3942" s="136">
        <v>42760</v>
      </c>
      <c r="G3942" s="25">
        <f t="shared" si="211"/>
        <v>55</v>
      </c>
      <c r="H3942" s="373">
        <v>3289.9</v>
      </c>
      <c r="I3942" s="121">
        <f t="shared" si="212"/>
        <v>180944.5</v>
      </c>
      <c r="J3942" s="16"/>
    </row>
    <row r="3943" spans="1:10">
      <c r="A3943" s="23">
        <f t="shared" si="213"/>
        <v>6</v>
      </c>
      <c r="B3943" s="226"/>
      <c r="C3943" s="226"/>
      <c r="D3943" s="136">
        <v>42719</v>
      </c>
      <c r="E3943" s="136">
        <v>42760</v>
      </c>
      <c r="F3943" s="136">
        <v>42760</v>
      </c>
      <c r="G3943" s="25">
        <f t="shared" si="211"/>
        <v>41</v>
      </c>
      <c r="H3943" s="373">
        <v>3262.32</v>
      </c>
      <c r="I3943" s="121">
        <f t="shared" si="212"/>
        <v>133755.12</v>
      </c>
      <c r="J3943" s="16"/>
    </row>
    <row r="3944" spans="1:10">
      <c r="A3944" s="23">
        <f t="shared" si="213"/>
        <v>7</v>
      </c>
      <c r="B3944" s="226"/>
      <c r="C3944" s="226"/>
      <c r="D3944" s="136">
        <v>42696</v>
      </c>
      <c r="E3944" s="136">
        <v>42760</v>
      </c>
      <c r="F3944" s="136">
        <v>42760</v>
      </c>
      <c r="G3944" s="25">
        <f t="shared" si="211"/>
        <v>64</v>
      </c>
      <c r="H3944" s="373">
        <v>3242.62</v>
      </c>
      <c r="I3944" s="121">
        <f t="shared" si="212"/>
        <v>207527.67999999999</v>
      </c>
      <c r="J3944" s="16"/>
    </row>
    <row r="3945" spans="1:10">
      <c r="A3945" s="23">
        <f t="shared" si="213"/>
        <v>8</v>
      </c>
      <c r="B3945" s="226"/>
      <c r="C3945" s="226"/>
      <c r="D3945" s="136">
        <v>42705</v>
      </c>
      <c r="E3945" s="136">
        <v>42760</v>
      </c>
      <c r="F3945" s="136">
        <v>42760</v>
      </c>
      <c r="G3945" s="25">
        <f t="shared" si="211"/>
        <v>55</v>
      </c>
      <c r="H3945" s="373">
        <v>3242.62</v>
      </c>
      <c r="I3945" s="121">
        <f t="shared" si="212"/>
        <v>178344.1</v>
      </c>
      <c r="J3945" s="16"/>
    </row>
    <row r="3946" spans="1:10">
      <c r="A3946" s="23">
        <f t="shared" si="213"/>
        <v>9</v>
      </c>
      <c r="B3946" s="226"/>
      <c r="C3946" s="226"/>
      <c r="D3946" s="136">
        <v>42711</v>
      </c>
      <c r="E3946" s="136">
        <v>42760</v>
      </c>
      <c r="F3946" s="136">
        <v>42760</v>
      </c>
      <c r="G3946" s="25">
        <f t="shared" si="211"/>
        <v>49</v>
      </c>
      <c r="H3946" s="373">
        <v>3193.37</v>
      </c>
      <c r="I3946" s="121">
        <f t="shared" si="212"/>
        <v>156475.13</v>
      </c>
      <c r="J3946" s="16"/>
    </row>
    <row r="3947" spans="1:10">
      <c r="A3947" s="23">
        <f t="shared" si="213"/>
        <v>10</v>
      </c>
      <c r="B3947" s="226"/>
      <c r="C3947" s="226"/>
      <c r="D3947" s="136">
        <v>42703</v>
      </c>
      <c r="E3947" s="136">
        <v>42760</v>
      </c>
      <c r="F3947" s="136">
        <v>42760</v>
      </c>
      <c r="G3947" s="25">
        <f t="shared" si="211"/>
        <v>57</v>
      </c>
      <c r="H3947" s="373">
        <v>3258.38</v>
      </c>
      <c r="I3947" s="121">
        <f t="shared" si="212"/>
        <v>185727.66</v>
      </c>
      <c r="J3947" s="16"/>
    </row>
    <row r="3948" spans="1:10">
      <c r="A3948" s="23">
        <f t="shared" si="213"/>
        <v>11</v>
      </c>
      <c r="B3948" s="226"/>
      <c r="C3948" s="226"/>
      <c r="D3948" s="136">
        <v>42696</v>
      </c>
      <c r="E3948" s="136">
        <v>42760</v>
      </c>
      <c r="F3948" s="136">
        <v>42760</v>
      </c>
      <c r="G3948" s="25">
        <f t="shared" si="211"/>
        <v>64</v>
      </c>
      <c r="H3948" s="373">
        <v>3291.87</v>
      </c>
      <c r="I3948" s="121">
        <f t="shared" si="212"/>
        <v>210679.67999999999</v>
      </c>
      <c r="J3948" s="16"/>
    </row>
    <row r="3949" spans="1:10">
      <c r="A3949" s="23">
        <f t="shared" si="213"/>
        <v>12</v>
      </c>
      <c r="B3949" s="226"/>
      <c r="C3949" s="226"/>
      <c r="D3949" s="136">
        <v>42711</v>
      </c>
      <c r="E3949" s="136">
        <v>42760</v>
      </c>
      <c r="F3949" s="136">
        <v>42760</v>
      </c>
      <c r="G3949" s="25">
        <f t="shared" si="211"/>
        <v>49</v>
      </c>
      <c r="H3949" s="373">
        <v>3173.67</v>
      </c>
      <c r="I3949" s="121">
        <f t="shared" si="212"/>
        <v>155509.82999999999</v>
      </c>
      <c r="J3949" s="16"/>
    </row>
    <row r="3950" spans="1:10">
      <c r="A3950" s="23">
        <f t="shared" si="213"/>
        <v>13</v>
      </c>
      <c r="B3950" s="226"/>
      <c r="C3950" s="226"/>
      <c r="D3950" s="136">
        <v>42703</v>
      </c>
      <c r="E3950" s="136">
        <v>42760</v>
      </c>
      <c r="F3950" s="136">
        <v>42760</v>
      </c>
      <c r="G3950" s="25">
        <f t="shared" si="211"/>
        <v>57</v>
      </c>
      <c r="H3950" s="373">
        <v>3258.38</v>
      </c>
      <c r="I3950" s="121">
        <f t="shared" si="212"/>
        <v>185727.66</v>
      </c>
      <c r="J3950" s="16"/>
    </row>
    <row r="3951" spans="1:10">
      <c r="A3951" s="23">
        <f t="shared" si="213"/>
        <v>14</v>
      </c>
      <c r="B3951" s="226"/>
      <c r="C3951" s="226"/>
      <c r="D3951" s="136">
        <v>42704</v>
      </c>
      <c r="E3951" s="136">
        <v>42760</v>
      </c>
      <c r="F3951" s="136">
        <v>42760</v>
      </c>
      <c r="G3951" s="25">
        <f t="shared" si="211"/>
        <v>56</v>
      </c>
      <c r="H3951" s="373">
        <v>3258.38</v>
      </c>
      <c r="I3951" s="121">
        <f t="shared" si="212"/>
        <v>182469.28</v>
      </c>
      <c r="J3951" s="16"/>
    </row>
    <row r="3952" spans="1:10">
      <c r="A3952" s="23">
        <f t="shared" si="213"/>
        <v>15</v>
      </c>
      <c r="B3952" s="226"/>
      <c r="C3952" s="226"/>
      <c r="D3952" s="136">
        <v>42717</v>
      </c>
      <c r="E3952" s="136">
        <v>42760</v>
      </c>
      <c r="F3952" s="136">
        <v>42760</v>
      </c>
      <c r="G3952" s="25">
        <f t="shared" si="211"/>
        <v>43</v>
      </c>
      <c r="H3952" s="373">
        <v>3242.62</v>
      </c>
      <c r="I3952" s="121">
        <f t="shared" si="212"/>
        <v>139432.66</v>
      </c>
      <c r="J3952" s="16"/>
    </row>
    <row r="3953" spans="1:10">
      <c r="A3953" s="23">
        <f t="shared" si="213"/>
        <v>16</v>
      </c>
      <c r="B3953" s="226" t="s">
        <v>285</v>
      </c>
      <c r="C3953" s="226" t="s">
        <v>475</v>
      </c>
      <c r="D3953" s="136">
        <v>42732</v>
      </c>
      <c r="E3953" s="136">
        <v>42760</v>
      </c>
      <c r="F3953" s="136">
        <v>42760</v>
      </c>
      <c r="G3953" s="25">
        <f t="shared" si="211"/>
        <v>28</v>
      </c>
      <c r="H3953" s="373">
        <v>3278.08</v>
      </c>
      <c r="I3953" s="121">
        <f t="shared" si="212"/>
        <v>91786.240000000005</v>
      </c>
      <c r="J3953" s="16"/>
    </row>
    <row r="3954" spans="1:10">
      <c r="A3954" s="23">
        <f t="shared" si="213"/>
        <v>17</v>
      </c>
      <c r="B3954" s="226"/>
      <c r="C3954" s="226"/>
      <c r="D3954" s="136">
        <v>42719</v>
      </c>
      <c r="E3954" s="136">
        <v>42760</v>
      </c>
      <c r="F3954" s="136">
        <v>42760</v>
      </c>
      <c r="G3954" s="25">
        <f t="shared" si="211"/>
        <v>41</v>
      </c>
      <c r="H3954" s="373">
        <v>3211.1</v>
      </c>
      <c r="I3954" s="121">
        <f t="shared" si="212"/>
        <v>131655.1</v>
      </c>
      <c r="J3954" s="16"/>
    </row>
    <row r="3955" spans="1:10">
      <c r="A3955" s="23">
        <f t="shared" si="213"/>
        <v>18</v>
      </c>
      <c r="B3955" s="226"/>
      <c r="C3955" s="226"/>
      <c r="D3955" s="136">
        <v>42724</v>
      </c>
      <c r="E3955" s="136">
        <v>42760</v>
      </c>
      <c r="F3955" s="136">
        <v>42760</v>
      </c>
      <c r="G3955" s="25">
        <f t="shared" si="211"/>
        <v>36</v>
      </c>
      <c r="H3955" s="373">
        <v>3327.33</v>
      </c>
      <c r="I3955" s="121">
        <f t="shared" si="212"/>
        <v>119783.88</v>
      </c>
      <c r="J3955" s="16"/>
    </row>
    <row r="3956" spans="1:10">
      <c r="A3956" s="23">
        <f t="shared" si="213"/>
        <v>19</v>
      </c>
      <c r="B3956" s="226"/>
      <c r="C3956" s="226"/>
      <c r="D3956" s="136">
        <v>42713</v>
      </c>
      <c r="E3956" s="136">
        <v>42760</v>
      </c>
      <c r="F3956" s="136">
        <v>42760</v>
      </c>
      <c r="G3956" s="25">
        <f t="shared" si="211"/>
        <v>47</v>
      </c>
      <c r="H3956" s="373">
        <v>3291.87</v>
      </c>
      <c r="I3956" s="121">
        <f t="shared" si="212"/>
        <v>154717.89000000001</v>
      </c>
      <c r="J3956" s="16"/>
    </row>
    <row r="3957" spans="1:10">
      <c r="A3957" s="23">
        <f t="shared" si="213"/>
        <v>20</v>
      </c>
      <c r="B3957" s="226"/>
      <c r="C3957" s="226"/>
      <c r="D3957" s="136">
        <v>42732</v>
      </c>
      <c r="E3957" s="136">
        <v>42760</v>
      </c>
      <c r="F3957" s="136">
        <v>42760</v>
      </c>
      <c r="G3957" s="25">
        <f t="shared" si="211"/>
        <v>28</v>
      </c>
      <c r="H3957" s="373">
        <v>3242.62</v>
      </c>
      <c r="I3957" s="121">
        <f t="shared" si="212"/>
        <v>90793.36</v>
      </c>
      <c r="J3957" s="16"/>
    </row>
    <row r="3958" spans="1:10">
      <c r="A3958" s="23">
        <f t="shared" si="213"/>
        <v>21</v>
      </c>
      <c r="B3958" s="226"/>
      <c r="C3958" s="226"/>
      <c r="D3958" s="136">
        <v>42731</v>
      </c>
      <c r="E3958" s="136">
        <v>42760</v>
      </c>
      <c r="F3958" s="136">
        <v>42760</v>
      </c>
      <c r="G3958" s="25">
        <f t="shared" si="211"/>
        <v>29</v>
      </c>
      <c r="H3958" s="373">
        <v>3291.87</v>
      </c>
      <c r="I3958" s="121">
        <f t="shared" si="212"/>
        <v>95464.23</v>
      </c>
      <c r="J3958" s="16"/>
    </row>
    <row r="3959" spans="1:10">
      <c r="A3959" s="23">
        <f t="shared" si="213"/>
        <v>22</v>
      </c>
      <c r="B3959" s="226"/>
      <c r="C3959" s="226"/>
      <c r="D3959" s="136">
        <v>42733</v>
      </c>
      <c r="E3959" s="136">
        <v>42760</v>
      </c>
      <c r="F3959" s="136">
        <v>42760</v>
      </c>
      <c r="G3959" s="25">
        <f t="shared" si="211"/>
        <v>27</v>
      </c>
      <c r="H3959" s="373">
        <v>3226.86</v>
      </c>
      <c r="I3959" s="121">
        <f t="shared" si="212"/>
        <v>87125.22</v>
      </c>
      <c r="J3959" s="16"/>
    </row>
    <row r="3960" spans="1:10">
      <c r="A3960" s="23">
        <f t="shared" si="213"/>
        <v>23</v>
      </c>
      <c r="B3960" s="226"/>
      <c r="C3960" s="226"/>
      <c r="D3960" s="136">
        <v>42738</v>
      </c>
      <c r="E3960" s="136">
        <v>42760</v>
      </c>
      <c r="F3960" s="136">
        <v>42760</v>
      </c>
      <c r="G3960" s="25">
        <f t="shared" si="211"/>
        <v>22</v>
      </c>
      <c r="H3960" s="373">
        <v>3275.54</v>
      </c>
      <c r="I3960" s="121">
        <f t="shared" si="212"/>
        <v>72061.88</v>
      </c>
      <c r="J3960" s="16"/>
    </row>
    <row r="3961" spans="1:10">
      <c r="A3961" s="23">
        <f t="shared" si="213"/>
        <v>24</v>
      </c>
      <c r="B3961" s="226"/>
      <c r="C3961" s="226"/>
      <c r="D3961" s="136">
        <v>42738</v>
      </c>
      <c r="E3961" s="136">
        <v>42760</v>
      </c>
      <c r="F3961" s="136">
        <v>42760</v>
      </c>
      <c r="G3961" s="25">
        <f t="shared" si="211"/>
        <v>22</v>
      </c>
      <c r="H3961" s="373">
        <v>3293.45</v>
      </c>
      <c r="I3961" s="121">
        <f t="shared" si="212"/>
        <v>72455.899999999994</v>
      </c>
      <c r="J3961" s="16"/>
    </row>
    <row r="3962" spans="1:10">
      <c r="A3962" s="23">
        <f t="shared" si="213"/>
        <v>25</v>
      </c>
      <c r="B3962" s="226"/>
      <c r="C3962" s="226"/>
      <c r="D3962" s="136">
        <v>42740</v>
      </c>
      <c r="E3962" s="136">
        <v>42760</v>
      </c>
      <c r="F3962" s="136">
        <v>42760</v>
      </c>
      <c r="G3962" s="25">
        <f t="shared" si="211"/>
        <v>20</v>
      </c>
      <c r="H3962" s="373">
        <v>3225.79</v>
      </c>
      <c r="I3962" s="121">
        <f t="shared" si="212"/>
        <v>64515.8</v>
      </c>
      <c r="J3962" s="16"/>
    </row>
    <row r="3963" spans="1:10">
      <c r="A3963" s="23">
        <f t="shared" si="213"/>
        <v>26</v>
      </c>
      <c r="B3963" s="226"/>
      <c r="C3963" s="226"/>
      <c r="D3963" s="136">
        <v>42724</v>
      </c>
      <c r="E3963" s="136">
        <v>42760</v>
      </c>
      <c r="F3963" s="136">
        <v>42760</v>
      </c>
      <c r="G3963" s="25">
        <f t="shared" si="211"/>
        <v>36</v>
      </c>
      <c r="H3963" s="373">
        <v>3291.87</v>
      </c>
      <c r="I3963" s="121">
        <f t="shared" si="212"/>
        <v>118507.32</v>
      </c>
      <c r="J3963" s="16"/>
    </row>
    <row r="3964" spans="1:10">
      <c r="A3964" s="23">
        <f t="shared" si="213"/>
        <v>27</v>
      </c>
      <c r="B3964" s="226"/>
      <c r="C3964" s="226"/>
      <c r="D3964" s="136">
        <v>42740</v>
      </c>
      <c r="E3964" s="136">
        <v>42760</v>
      </c>
      <c r="F3964" s="136">
        <v>42760</v>
      </c>
      <c r="G3964" s="25">
        <f t="shared" si="211"/>
        <v>20</v>
      </c>
      <c r="H3964" s="373">
        <v>3211.86</v>
      </c>
      <c r="I3964" s="121">
        <f t="shared" si="212"/>
        <v>64237.2</v>
      </c>
      <c r="J3964" s="16"/>
    </row>
    <row r="3965" spans="1:10">
      <c r="A3965" s="23">
        <f t="shared" si="213"/>
        <v>28</v>
      </c>
      <c r="B3965" s="226" t="s">
        <v>285</v>
      </c>
      <c r="C3965" s="226" t="s">
        <v>476</v>
      </c>
      <c r="D3965" s="136">
        <v>42751</v>
      </c>
      <c r="E3965" s="136">
        <v>42793</v>
      </c>
      <c r="F3965" s="136">
        <v>42793</v>
      </c>
      <c r="G3965" s="25">
        <f t="shared" si="211"/>
        <v>42</v>
      </c>
      <c r="H3965" s="373">
        <v>3291.46</v>
      </c>
      <c r="I3965" s="121">
        <f t="shared" si="212"/>
        <v>138241.32</v>
      </c>
      <c r="J3965" s="16"/>
    </row>
    <row r="3966" spans="1:10">
      <c r="A3966" s="23">
        <f t="shared" si="213"/>
        <v>29</v>
      </c>
      <c r="B3966" s="226"/>
      <c r="C3966" s="226"/>
      <c r="D3966" s="136">
        <v>42747</v>
      </c>
      <c r="E3966" s="136">
        <v>42793</v>
      </c>
      <c r="F3966" s="136">
        <v>42793</v>
      </c>
      <c r="G3966" s="25">
        <f t="shared" si="211"/>
        <v>46</v>
      </c>
      <c r="H3966" s="373">
        <v>3291.46</v>
      </c>
      <c r="I3966" s="121">
        <f t="shared" si="212"/>
        <v>151407.16</v>
      </c>
      <c r="J3966" s="16"/>
    </row>
    <row r="3967" spans="1:10">
      <c r="A3967" s="23">
        <f t="shared" si="213"/>
        <v>30</v>
      </c>
      <c r="B3967" s="226"/>
      <c r="C3967" s="226"/>
      <c r="D3967" s="136">
        <v>42747</v>
      </c>
      <c r="E3967" s="136">
        <v>42793</v>
      </c>
      <c r="F3967" s="136">
        <v>42793</v>
      </c>
      <c r="G3967" s="25">
        <f t="shared" si="211"/>
        <v>46</v>
      </c>
      <c r="H3967" s="373">
        <v>3223.8</v>
      </c>
      <c r="I3967" s="121">
        <f t="shared" si="212"/>
        <v>148294.79999999999</v>
      </c>
      <c r="J3967" s="16"/>
    </row>
    <row r="3968" spans="1:10">
      <c r="A3968" s="23">
        <f t="shared" si="213"/>
        <v>31</v>
      </c>
      <c r="B3968" s="226"/>
      <c r="C3968" s="226"/>
      <c r="D3968" s="136">
        <v>42751</v>
      </c>
      <c r="E3968" s="136">
        <v>42793</v>
      </c>
      <c r="F3968" s="136">
        <v>42793</v>
      </c>
      <c r="G3968" s="25">
        <f t="shared" si="211"/>
        <v>42</v>
      </c>
      <c r="H3968" s="373">
        <v>3241.71</v>
      </c>
      <c r="I3968" s="121">
        <f t="shared" si="212"/>
        <v>136151.82</v>
      </c>
      <c r="J3968" s="16"/>
    </row>
    <row r="3969" spans="1:10">
      <c r="A3969" s="23">
        <f t="shared" si="213"/>
        <v>32</v>
      </c>
      <c r="B3969" s="226"/>
      <c r="C3969" s="226"/>
      <c r="D3969" s="136">
        <v>42747</v>
      </c>
      <c r="E3969" s="136">
        <v>42793</v>
      </c>
      <c r="F3969" s="136">
        <v>42793</v>
      </c>
      <c r="G3969" s="25">
        <f t="shared" si="211"/>
        <v>46</v>
      </c>
      <c r="H3969" s="373">
        <v>3325.29</v>
      </c>
      <c r="I3969" s="121">
        <f t="shared" si="212"/>
        <v>152963.34</v>
      </c>
      <c r="J3969" s="16"/>
    </row>
    <row r="3970" spans="1:10">
      <c r="A3970" s="23">
        <f t="shared" si="213"/>
        <v>33</v>
      </c>
      <c r="B3970" s="226"/>
      <c r="C3970" s="226"/>
      <c r="D3970" s="136">
        <v>42746</v>
      </c>
      <c r="E3970" s="136">
        <v>42793</v>
      </c>
      <c r="F3970" s="136">
        <v>42793</v>
      </c>
      <c r="G3970" s="25">
        <f t="shared" si="211"/>
        <v>47</v>
      </c>
      <c r="H3970" s="373">
        <v>3293.45</v>
      </c>
      <c r="I3970" s="121">
        <f t="shared" si="212"/>
        <v>154792.15</v>
      </c>
      <c r="J3970" s="16"/>
    </row>
    <row r="3971" spans="1:10">
      <c r="A3971" s="23">
        <f t="shared" si="213"/>
        <v>34</v>
      </c>
      <c r="B3971" s="226"/>
      <c r="C3971" s="226"/>
      <c r="D3971" s="136">
        <v>42753</v>
      </c>
      <c r="E3971" s="136">
        <v>42793</v>
      </c>
      <c r="F3971" s="136">
        <v>42793</v>
      </c>
      <c r="G3971" s="25">
        <f t="shared" si="211"/>
        <v>40</v>
      </c>
      <c r="H3971" s="373">
        <v>3174.05</v>
      </c>
      <c r="I3971" s="121">
        <f t="shared" si="212"/>
        <v>126962</v>
      </c>
      <c r="J3971" s="16"/>
    </row>
    <row r="3972" spans="1:10">
      <c r="A3972" s="23">
        <f t="shared" si="213"/>
        <v>35</v>
      </c>
      <c r="B3972" s="226"/>
      <c r="C3972" s="226"/>
      <c r="D3972" s="136">
        <v>42760</v>
      </c>
      <c r="E3972" s="136">
        <v>42793</v>
      </c>
      <c r="F3972" s="136">
        <v>42793</v>
      </c>
      <c r="G3972" s="25">
        <f t="shared" si="211"/>
        <v>33</v>
      </c>
      <c r="H3972" s="373">
        <v>3178.03</v>
      </c>
      <c r="I3972" s="121">
        <f t="shared" si="212"/>
        <v>104874.99</v>
      </c>
      <c r="J3972" s="16"/>
    </row>
    <row r="3973" spans="1:10">
      <c r="A3973" s="23">
        <f t="shared" si="213"/>
        <v>36</v>
      </c>
      <c r="B3973" s="226"/>
      <c r="C3973" s="226"/>
      <c r="D3973" s="136">
        <v>42753</v>
      </c>
      <c r="E3973" s="136">
        <v>42793</v>
      </c>
      <c r="F3973" s="136">
        <v>42793</v>
      </c>
      <c r="G3973" s="25">
        <f t="shared" si="211"/>
        <v>40</v>
      </c>
      <c r="H3973" s="373">
        <v>3293.45</v>
      </c>
      <c r="I3973" s="121">
        <f t="shared" si="212"/>
        <v>131738</v>
      </c>
      <c r="J3973" s="16"/>
    </row>
    <row r="3974" spans="1:10">
      <c r="A3974" s="23">
        <f t="shared" si="213"/>
        <v>37</v>
      </c>
      <c r="B3974" s="226" t="s">
        <v>285</v>
      </c>
      <c r="C3974" s="226" t="s">
        <v>477</v>
      </c>
      <c r="D3974" s="136">
        <v>42759</v>
      </c>
      <c r="E3974" s="136">
        <v>42793</v>
      </c>
      <c r="F3974" s="136">
        <v>42793</v>
      </c>
      <c r="G3974" s="25">
        <f t="shared" si="211"/>
        <v>34</v>
      </c>
      <c r="H3974" s="373">
        <v>3275.54</v>
      </c>
      <c r="I3974" s="121">
        <f t="shared" si="212"/>
        <v>111368.36</v>
      </c>
      <c r="J3974" s="16"/>
    </row>
    <row r="3975" spans="1:10">
      <c r="A3975" s="23">
        <f t="shared" si="213"/>
        <v>38</v>
      </c>
      <c r="B3975" s="226"/>
      <c r="C3975" s="226"/>
      <c r="D3975" s="136">
        <v>42766</v>
      </c>
      <c r="E3975" s="136">
        <v>42793</v>
      </c>
      <c r="F3975" s="136">
        <v>42793</v>
      </c>
      <c r="G3975" s="25">
        <f t="shared" si="211"/>
        <v>27</v>
      </c>
      <c r="H3975" s="373">
        <v>3225.79</v>
      </c>
      <c r="I3975" s="121">
        <f t="shared" si="212"/>
        <v>87096.33</v>
      </c>
      <c r="J3975" s="16"/>
    </row>
    <row r="3976" spans="1:10">
      <c r="A3976" s="23">
        <f t="shared" si="213"/>
        <v>39</v>
      </c>
      <c r="B3976" s="226"/>
      <c r="C3976" s="226"/>
      <c r="D3976" s="136">
        <v>42767</v>
      </c>
      <c r="E3976" s="136">
        <v>42793</v>
      </c>
      <c r="F3976" s="136">
        <v>42793</v>
      </c>
      <c r="G3976" s="25">
        <f t="shared" si="211"/>
        <v>26</v>
      </c>
      <c r="H3976" s="373">
        <v>3325.29</v>
      </c>
      <c r="I3976" s="121">
        <f t="shared" si="212"/>
        <v>86457.54</v>
      </c>
      <c r="J3976" s="16"/>
    </row>
    <row r="3977" spans="1:10">
      <c r="A3977" s="23">
        <f t="shared" si="213"/>
        <v>40</v>
      </c>
      <c r="B3977" s="226"/>
      <c r="C3977" s="226"/>
      <c r="D3977" s="136">
        <v>42773</v>
      </c>
      <c r="E3977" s="136">
        <v>42793</v>
      </c>
      <c r="F3977" s="136">
        <v>42793</v>
      </c>
      <c r="G3977" s="25">
        <f t="shared" si="211"/>
        <v>20</v>
      </c>
      <c r="H3977" s="373">
        <v>3293.45</v>
      </c>
      <c r="I3977" s="121">
        <f t="shared" si="212"/>
        <v>65869</v>
      </c>
      <c r="J3977" s="16"/>
    </row>
    <row r="3978" spans="1:10">
      <c r="A3978" s="23">
        <f t="shared" si="213"/>
        <v>41</v>
      </c>
      <c r="B3978" s="226"/>
      <c r="C3978" s="226"/>
      <c r="D3978" s="136">
        <v>42773</v>
      </c>
      <c r="E3978" s="136">
        <v>42793</v>
      </c>
      <c r="F3978" s="136">
        <v>42793</v>
      </c>
      <c r="G3978" s="25">
        <f t="shared" si="211"/>
        <v>20</v>
      </c>
      <c r="H3978" s="373">
        <v>3209.87</v>
      </c>
      <c r="I3978" s="121">
        <f t="shared" si="212"/>
        <v>64197.4</v>
      </c>
      <c r="J3978" s="16"/>
    </row>
    <row r="3979" spans="1:10">
      <c r="A3979" s="23">
        <f t="shared" si="213"/>
        <v>42</v>
      </c>
      <c r="B3979" s="226"/>
      <c r="C3979" s="226"/>
      <c r="D3979" s="136">
        <v>42759</v>
      </c>
      <c r="E3979" s="136">
        <v>42793</v>
      </c>
      <c r="F3979" s="136">
        <v>42793</v>
      </c>
      <c r="G3979" s="25">
        <f t="shared" si="211"/>
        <v>34</v>
      </c>
      <c r="H3979" s="373">
        <v>3357.13</v>
      </c>
      <c r="I3979" s="121">
        <f t="shared" si="212"/>
        <v>114142.42</v>
      </c>
      <c r="J3979" s="16"/>
    </row>
    <row r="3980" spans="1:10">
      <c r="A3980" s="23">
        <f t="shared" si="213"/>
        <v>43</v>
      </c>
      <c r="B3980" s="226"/>
      <c r="C3980" s="226"/>
      <c r="D3980" s="136">
        <v>42766</v>
      </c>
      <c r="E3980" s="136">
        <v>42793</v>
      </c>
      <c r="F3980" s="136">
        <v>42793</v>
      </c>
      <c r="G3980" s="25">
        <f t="shared" si="211"/>
        <v>27</v>
      </c>
      <c r="H3980" s="373">
        <v>3275.54</v>
      </c>
      <c r="I3980" s="121">
        <f t="shared" si="212"/>
        <v>88439.58</v>
      </c>
      <c r="J3980" s="16"/>
    </row>
    <row r="3981" spans="1:10">
      <c r="A3981" s="23">
        <f t="shared" si="213"/>
        <v>44</v>
      </c>
      <c r="B3981" s="226"/>
      <c r="C3981" s="226"/>
      <c r="D3981" s="136">
        <v>42775</v>
      </c>
      <c r="E3981" s="136">
        <v>42793</v>
      </c>
      <c r="F3981" s="136">
        <v>42793</v>
      </c>
      <c r="G3981" s="25">
        <f t="shared" si="211"/>
        <v>18</v>
      </c>
      <c r="H3981" s="373">
        <v>3311.36</v>
      </c>
      <c r="I3981" s="121">
        <f t="shared" si="212"/>
        <v>59604.480000000003</v>
      </c>
      <c r="J3981" s="16"/>
    </row>
    <row r="3982" spans="1:10">
      <c r="A3982" s="23">
        <f t="shared" si="213"/>
        <v>45</v>
      </c>
      <c r="B3982" s="226"/>
      <c r="C3982" s="226"/>
      <c r="D3982" s="136">
        <v>42775</v>
      </c>
      <c r="E3982" s="136">
        <v>42793</v>
      </c>
      <c r="F3982" s="136">
        <v>42793</v>
      </c>
      <c r="G3982" s="25">
        <f t="shared" si="211"/>
        <v>18</v>
      </c>
      <c r="H3982" s="373">
        <v>3311.36</v>
      </c>
      <c r="I3982" s="121">
        <f t="shared" si="212"/>
        <v>59604.480000000003</v>
      </c>
      <c r="J3982" s="16"/>
    </row>
    <row r="3983" spans="1:10">
      <c r="A3983" s="23">
        <f t="shared" si="213"/>
        <v>46</v>
      </c>
      <c r="B3983" s="226"/>
      <c r="C3983" s="226"/>
      <c r="D3983" s="136">
        <v>42760</v>
      </c>
      <c r="E3983" s="136">
        <v>42793</v>
      </c>
      <c r="F3983" s="136">
        <v>42793</v>
      </c>
      <c r="G3983" s="25">
        <f t="shared" si="211"/>
        <v>33</v>
      </c>
      <c r="H3983" s="373">
        <v>3223.8</v>
      </c>
      <c r="I3983" s="121">
        <f t="shared" si="212"/>
        <v>106385.4</v>
      </c>
      <c r="J3983" s="16"/>
    </row>
    <row r="3984" spans="1:10">
      <c r="A3984" s="23">
        <f t="shared" si="213"/>
        <v>47</v>
      </c>
      <c r="B3984" s="226"/>
      <c r="C3984" s="226"/>
      <c r="D3984" s="136">
        <v>42767</v>
      </c>
      <c r="E3984" s="136">
        <v>42793</v>
      </c>
      <c r="F3984" s="136">
        <v>42793</v>
      </c>
      <c r="G3984" s="25">
        <f t="shared" si="211"/>
        <v>26</v>
      </c>
      <c r="H3984" s="373">
        <v>3311.36</v>
      </c>
      <c r="I3984" s="121">
        <f t="shared" si="212"/>
        <v>86095.360000000001</v>
      </c>
      <c r="J3984" s="16"/>
    </row>
    <row r="3985" spans="1:10">
      <c r="A3985" s="23">
        <f t="shared" si="213"/>
        <v>48</v>
      </c>
      <c r="B3985" s="226" t="s">
        <v>285</v>
      </c>
      <c r="C3985" s="226" t="s">
        <v>478</v>
      </c>
      <c r="D3985" s="136">
        <v>42781</v>
      </c>
      <c r="E3985" s="136">
        <v>42821</v>
      </c>
      <c r="F3985" s="136">
        <v>42821</v>
      </c>
      <c r="G3985" s="25">
        <f t="shared" si="211"/>
        <v>40</v>
      </c>
      <c r="H3985" s="373">
        <v>3293.45</v>
      </c>
      <c r="I3985" s="121">
        <f t="shared" si="212"/>
        <v>131738</v>
      </c>
      <c r="J3985" s="16"/>
    </row>
    <row r="3986" spans="1:10">
      <c r="A3986" s="23">
        <f t="shared" si="213"/>
        <v>49</v>
      </c>
      <c r="B3986" s="226"/>
      <c r="C3986" s="226"/>
      <c r="D3986" s="136">
        <v>42781</v>
      </c>
      <c r="E3986" s="136">
        <v>42821</v>
      </c>
      <c r="F3986" s="136">
        <v>42821</v>
      </c>
      <c r="G3986" s="25">
        <f t="shared" si="211"/>
        <v>40</v>
      </c>
      <c r="H3986" s="373">
        <v>3392.95</v>
      </c>
      <c r="I3986" s="121">
        <f t="shared" si="212"/>
        <v>135718</v>
      </c>
      <c r="J3986" s="16"/>
    </row>
    <row r="3987" spans="1:10">
      <c r="A3987" s="23">
        <f t="shared" si="213"/>
        <v>50</v>
      </c>
      <c r="B3987" s="226"/>
      <c r="C3987" s="226"/>
      <c r="D3987" s="136">
        <v>42779</v>
      </c>
      <c r="E3987" s="136">
        <v>42821</v>
      </c>
      <c r="F3987" s="136">
        <v>42821</v>
      </c>
      <c r="G3987" s="25">
        <f t="shared" si="211"/>
        <v>42</v>
      </c>
      <c r="H3987" s="373">
        <v>3209.87</v>
      </c>
      <c r="I3987" s="121">
        <f t="shared" si="212"/>
        <v>134814.54</v>
      </c>
      <c r="J3987" s="16"/>
    </row>
    <row r="3988" spans="1:10">
      <c r="A3988" s="23">
        <f t="shared" si="213"/>
        <v>51</v>
      </c>
      <c r="B3988" s="226"/>
      <c r="C3988" s="226"/>
      <c r="D3988" s="136">
        <v>42786</v>
      </c>
      <c r="E3988" s="136">
        <v>42821</v>
      </c>
      <c r="F3988" s="136">
        <v>42821</v>
      </c>
      <c r="G3988" s="25">
        <f t="shared" si="211"/>
        <v>35</v>
      </c>
      <c r="H3988" s="373">
        <v>3243.7</v>
      </c>
      <c r="I3988" s="121">
        <f t="shared" si="212"/>
        <v>113529.5</v>
      </c>
      <c r="J3988" s="16"/>
    </row>
    <row r="3989" spans="1:10">
      <c r="A3989" s="23">
        <f t="shared" si="213"/>
        <v>52</v>
      </c>
      <c r="B3989" s="226"/>
      <c r="C3989" s="226"/>
      <c r="D3989" s="136">
        <v>42779</v>
      </c>
      <c r="E3989" s="136">
        <v>42821</v>
      </c>
      <c r="F3989" s="136">
        <v>42821</v>
      </c>
      <c r="G3989" s="25">
        <f t="shared" si="211"/>
        <v>42</v>
      </c>
      <c r="H3989" s="373">
        <v>3259.62</v>
      </c>
      <c r="I3989" s="121">
        <f t="shared" si="212"/>
        <v>136904.04</v>
      </c>
      <c r="J3989" s="16"/>
    </row>
    <row r="3990" spans="1:10">
      <c r="A3990" s="23">
        <f t="shared" si="213"/>
        <v>53</v>
      </c>
      <c r="B3990" s="226" t="s">
        <v>285</v>
      </c>
      <c r="C3990" s="226" t="s">
        <v>479</v>
      </c>
      <c r="D3990" s="136">
        <v>42788</v>
      </c>
      <c r="E3990" s="136">
        <v>42821</v>
      </c>
      <c r="F3990" s="136">
        <v>42821</v>
      </c>
      <c r="G3990" s="25">
        <f t="shared" si="211"/>
        <v>33</v>
      </c>
      <c r="H3990" s="373">
        <v>3329.27</v>
      </c>
      <c r="I3990" s="121">
        <f t="shared" si="212"/>
        <v>109865.91</v>
      </c>
      <c r="J3990" s="16"/>
    </row>
    <row r="3991" spans="1:10">
      <c r="A3991" s="23">
        <f t="shared" si="213"/>
        <v>54</v>
      </c>
      <c r="B3991" s="226"/>
      <c r="C3991" s="226"/>
      <c r="D3991" s="136">
        <v>42794</v>
      </c>
      <c r="E3991" s="136">
        <v>42821</v>
      </c>
      <c r="F3991" s="136">
        <v>42821</v>
      </c>
      <c r="G3991" s="25">
        <f t="shared" si="211"/>
        <v>27</v>
      </c>
      <c r="H3991" s="373">
        <v>3325.29</v>
      </c>
      <c r="I3991" s="121">
        <f t="shared" si="212"/>
        <v>89782.83</v>
      </c>
      <c r="J3991" s="16"/>
    </row>
    <row r="3992" spans="1:10">
      <c r="A3992" s="23">
        <f t="shared" si="213"/>
        <v>55</v>
      </c>
      <c r="B3992" s="226"/>
      <c r="C3992" s="226"/>
      <c r="D3992" s="136">
        <v>42803</v>
      </c>
      <c r="E3992" s="136">
        <v>42821</v>
      </c>
      <c r="F3992" s="136">
        <v>42821</v>
      </c>
      <c r="G3992" s="25">
        <f t="shared" si="211"/>
        <v>18</v>
      </c>
      <c r="H3992" s="373">
        <v>3361.11</v>
      </c>
      <c r="I3992" s="121">
        <f t="shared" si="212"/>
        <v>60499.98</v>
      </c>
      <c r="J3992" s="16"/>
    </row>
    <row r="3993" spans="1:10">
      <c r="A3993" s="23">
        <f t="shared" si="213"/>
        <v>56</v>
      </c>
      <c r="B3993" s="226"/>
      <c r="C3993" s="226"/>
      <c r="D3993" s="136">
        <v>42803</v>
      </c>
      <c r="E3993" s="136">
        <v>42821</v>
      </c>
      <c r="F3993" s="136">
        <v>42821</v>
      </c>
      <c r="G3993" s="25">
        <f t="shared" si="211"/>
        <v>18</v>
      </c>
      <c r="H3993" s="373">
        <v>3291.46</v>
      </c>
      <c r="I3993" s="121">
        <f t="shared" si="212"/>
        <v>59246.28</v>
      </c>
      <c r="J3993" s="16"/>
    </row>
    <row r="3994" spans="1:10">
      <c r="A3994" s="23">
        <f t="shared" si="213"/>
        <v>57</v>
      </c>
      <c r="B3994" s="226"/>
      <c r="C3994" s="226"/>
      <c r="D3994" s="136">
        <v>42788</v>
      </c>
      <c r="E3994" s="136">
        <v>42821</v>
      </c>
      <c r="F3994" s="136">
        <v>42821</v>
      </c>
      <c r="G3994" s="25">
        <f t="shared" si="211"/>
        <v>33</v>
      </c>
      <c r="H3994" s="373">
        <v>3329.27</v>
      </c>
      <c r="I3994" s="121">
        <f t="shared" si="212"/>
        <v>109865.91</v>
      </c>
      <c r="J3994" s="16"/>
    </row>
    <row r="3995" spans="1:10">
      <c r="A3995" s="23">
        <f t="shared" si="213"/>
        <v>58</v>
      </c>
      <c r="B3995" s="226"/>
      <c r="C3995" s="226"/>
      <c r="D3995" s="136">
        <v>42801</v>
      </c>
      <c r="E3995" s="136">
        <v>42821</v>
      </c>
      <c r="F3995" s="136">
        <v>42821</v>
      </c>
      <c r="G3995" s="25">
        <f t="shared" si="211"/>
        <v>20</v>
      </c>
      <c r="H3995" s="373">
        <v>3243.7</v>
      </c>
      <c r="I3995" s="121">
        <f t="shared" si="212"/>
        <v>64874</v>
      </c>
      <c r="J3995" s="16"/>
    </row>
    <row r="3996" spans="1:10">
      <c r="A3996" s="23">
        <f t="shared" si="213"/>
        <v>59</v>
      </c>
      <c r="B3996" s="226"/>
      <c r="C3996" s="226"/>
      <c r="D3996" s="136">
        <v>42786</v>
      </c>
      <c r="E3996" s="136">
        <v>42821</v>
      </c>
      <c r="F3996" s="136">
        <v>42821</v>
      </c>
      <c r="G3996" s="25">
        <f t="shared" si="211"/>
        <v>35</v>
      </c>
      <c r="H3996" s="373">
        <v>3291.46</v>
      </c>
      <c r="I3996" s="121">
        <f t="shared" si="212"/>
        <v>115201.1</v>
      </c>
      <c r="J3996" s="16"/>
    </row>
    <row r="3997" spans="1:10">
      <c r="A3997" s="23">
        <f t="shared" si="213"/>
        <v>60</v>
      </c>
      <c r="B3997" s="226"/>
      <c r="C3997" s="226"/>
      <c r="D3997" s="136">
        <v>42794</v>
      </c>
      <c r="E3997" s="136">
        <v>42821</v>
      </c>
      <c r="F3997" s="136">
        <v>42821</v>
      </c>
      <c r="G3997" s="25">
        <f t="shared" si="211"/>
        <v>27</v>
      </c>
      <c r="H3997" s="373">
        <v>3325.29</v>
      </c>
      <c r="I3997" s="121">
        <f t="shared" si="212"/>
        <v>89782.83</v>
      </c>
      <c r="J3997" s="16"/>
    </row>
    <row r="3998" spans="1:10">
      <c r="A3998" s="23">
        <f t="shared" si="213"/>
        <v>61</v>
      </c>
      <c r="B3998" s="226" t="s">
        <v>285</v>
      </c>
      <c r="C3998" s="226" t="s">
        <v>480</v>
      </c>
      <c r="D3998" s="136">
        <v>42816</v>
      </c>
      <c r="E3998" s="136">
        <v>42850</v>
      </c>
      <c r="F3998" s="136">
        <v>42850</v>
      </c>
      <c r="G3998" s="25">
        <f t="shared" si="211"/>
        <v>34</v>
      </c>
      <c r="H3998" s="373">
        <v>3241.71</v>
      </c>
      <c r="I3998" s="121">
        <f t="shared" si="212"/>
        <v>110218.14</v>
      </c>
      <c r="J3998" s="16"/>
    </row>
    <row r="3999" spans="1:10">
      <c r="A3999" s="23">
        <f t="shared" si="213"/>
        <v>62</v>
      </c>
      <c r="B3999" s="226"/>
      <c r="C3999" s="226"/>
      <c r="D3999" s="136">
        <v>42808</v>
      </c>
      <c r="E3999" s="136">
        <v>42850</v>
      </c>
      <c r="F3999" s="136">
        <v>42850</v>
      </c>
      <c r="G3999" s="25">
        <f t="shared" si="211"/>
        <v>42</v>
      </c>
      <c r="H3999" s="373">
        <v>3293.45</v>
      </c>
      <c r="I3999" s="121">
        <f t="shared" si="212"/>
        <v>138324.9</v>
      </c>
      <c r="J3999" s="16"/>
    </row>
    <row r="4000" spans="1:10">
      <c r="A4000" s="23">
        <f t="shared" si="213"/>
        <v>63</v>
      </c>
      <c r="B4000" s="226"/>
      <c r="C4000" s="226"/>
      <c r="D4000" s="136">
        <v>42809</v>
      </c>
      <c r="E4000" s="136">
        <v>42850</v>
      </c>
      <c r="F4000" s="136">
        <v>42850</v>
      </c>
      <c r="G4000" s="25">
        <f t="shared" si="211"/>
        <v>41</v>
      </c>
      <c r="H4000" s="373">
        <v>3243.7</v>
      </c>
      <c r="I4000" s="121">
        <f t="shared" si="212"/>
        <v>132991.70000000001</v>
      </c>
      <c r="J4000" s="16"/>
    </row>
    <row r="4001" spans="1:10">
      <c r="A4001" s="23">
        <f t="shared" si="213"/>
        <v>64</v>
      </c>
      <c r="B4001" s="226"/>
      <c r="C4001" s="226"/>
      <c r="D4001" s="136">
        <v>42815</v>
      </c>
      <c r="E4001" s="136">
        <v>42850</v>
      </c>
      <c r="F4001" s="136">
        <v>42850</v>
      </c>
      <c r="G4001" s="25">
        <f t="shared" si="211"/>
        <v>35</v>
      </c>
      <c r="H4001" s="373">
        <v>3357.13</v>
      </c>
      <c r="I4001" s="121">
        <f t="shared" si="212"/>
        <v>117499.55</v>
      </c>
      <c r="J4001" s="16"/>
    </row>
    <row r="4002" spans="1:10">
      <c r="A4002" s="23">
        <f t="shared" si="213"/>
        <v>65</v>
      </c>
      <c r="B4002" s="226"/>
      <c r="C4002" s="226"/>
      <c r="D4002" s="136">
        <v>42801</v>
      </c>
      <c r="E4002" s="136">
        <v>42850</v>
      </c>
      <c r="F4002" s="136">
        <v>42850</v>
      </c>
      <c r="G4002" s="25">
        <f t="shared" ref="G4002:G4065" si="214">F4002-D4002</f>
        <v>49</v>
      </c>
      <c r="H4002" s="373">
        <v>3259.62</v>
      </c>
      <c r="I4002" s="121">
        <f t="shared" ref="I4002:I4065" si="215">ROUND(G4002*H4002,2)</f>
        <v>159721.38</v>
      </c>
      <c r="J4002" s="16"/>
    </row>
    <row r="4003" spans="1:10">
      <c r="A4003" s="23">
        <f t="shared" si="213"/>
        <v>66</v>
      </c>
      <c r="B4003" s="226"/>
      <c r="C4003" s="226"/>
      <c r="D4003" s="136">
        <v>42810</v>
      </c>
      <c r="E4003" s="136">
        <v>42850</v>
      </c>
      <c r="F4003" s="136">
        <v>42850</v>
      </c>
      <c r="G4003" s="25">
        <f t="shared" si="214"/>
        <v>40</v>
      </c>
      <c r="H4003" s="373">
        <v>3259.62</v>
      </c>
      <c r="I4003" s="121">
        <f t="shared" si="215"/>
        <v>130384.8</v>
      </c>
      <c r="J4003" s="16"/>
    </row>
    <row r="4004" spans="1:10">
      <c r="A4004" s="23">
        <f t="shared" ref="A4004:A4067" si="216">A4003+1</f>
        <v>67</v>
      </c>
      <c r="B4004" s="226"/>
      <c r="C4004" s="226"/>
      <c r="D4004" s="136">
        <v>42815</v>
      </c>
      <c r="E4004" s="136">
        <v>42850</v>
      </c>
      <c r="F4004" s="136">
        <v>42850</v>
      </c>
      <c r="G4004" s="25">
        <f t="shared" si="214"/>
        <v>35</v>
      </c>
      <c r="H4004" s="373">
        <v>3279.52</v>
      </c>
      <c r="I4004" s="121">
        <f t="shared" si="215"/>
        <v>114783.2</v>
      </c>
      <c r="J4004" s="16"/>
    </row>
    <row r="4005" spans="1:10">
      <c r="A4005" s="23">
        <f t="shared" si="216"/>
        <v>68</v>
      </c>
      <c r="B4005" s="226"/>
      <c r="C4005" s="226"/>
      <c r="D4005" s="136">
        <v>42796</v>
      </c>
      <c r="E4005" s="136">
        <v>42850</v>
      </c>
      <c r="F4005" s="136">
        <v>42850</v>
      </c>
      <c r="G4005" s="25">
        <f t="shared" si="214"/>
        <v>54</v>
      </c>
      <c r="H4005" s="373">
        <v>3243.7</v>
      </c>
      <c r="I4005" s="121">
        <f t="shared" si="215"/>
        <v>175159.8</v>
      </c>
      <c r="J4005" s="16"/>
    </row>
    <row r="4006" spans="1:10">
      <c r="A4006" s="23">
        <f t="shared" si="216"/>
        <v>69</v>
      </c>
      <c r="B4006" s="226"/>
      <c r="C4006" s="226"/>
      <c r="D4006" s="136">
        <v>42816</v>
      </c>
      <c r="E4006" s="136">
        <v>42850</v>
      </c>
      <c r="F4006" s="136">
        <v>42850</v>
      </c>
      <c r="G4006" s="25">
        <f t="shared" si="214"/>
        <v>34</v>
      </c>
      <c r="H4006" s="373">
        <v>3357.13</v>
      </c>
      <c r="I4006" s="121">
        <f t="shared" si="215"/>
        <v>114142.42</v>
      </c>
      <c r="J4006" s="16"/>
    </row>
    <row r="4007" spans="1:10">
      <c r="A4007" s="23">
        <f t="shared" si="216"/>
        <v>70</v>
      </c>
      <c r="B4007" s="226"/>
      <c r="C4007" s="226"/>
      <c r="D4007" s="136">
        <v>42795</v>
      </c>
      <c r="E4007" s="136">
        <v>42850</v>
      </c>
      <c r="F4007" s="136">
        <v>42850</v>
      </c>
      <c r="G4007" s="25">
        <f t="shared" si="214"/>
        <v>55</v>
      </c>
      <c r="H4007" s="373">
        <v>3223.8</v>
      </c>
      <c r="I4007" s="121">
        <f t="shared" si="215"/>
        <v>177309</v>
      </c>
      <c r="J4007" s="16"/>
    </row>
    <row r="4008" spans="1:10">
      <c r="A4008" s="23">
        <f t="shared" si="216"/>
        <v>71</v>
      </c>
      <c r="B4008" s="226"/>
      <c r="C4008" s="226"/>
      <c r="D4008" s="136">
        <v>42810</v>
      </c>
      <c r="E4008" s="136">
        <v>42850</v>
      </c>
      <c r="F4008" s="136">
        <v>42850</v>
      </c>
      <c r="G4008" s="25">
        <f t="shared" si="214"/>
        <v>40</v>
      </c>
      <c r="H4008" s="373">
        <v>3243.7</v>
      </c>
      <c r="I4008" s="121">
        <f t="shared" si="215"/>
        <v>129748</v>
      </c>
      <c r="J4008" s="16"/>
    </row>
    <row r="4009" spans="1:10">
      <c r="A4009" s="23">
        <f t="shared" si="216"/>
        <v>72</v>
      </c>
      <c r="B4009" s="226" t="s">
        <v>285</v>
      </c>
      <c r="C4009" s="226" t="s">
        <v>481</v>
      </c>
      <c r="D4009" s="136">
        <v>42823</v>
      </c>
      <c r="E4009" s="136">
        <v>42850</v>
      </c>
      <c r="F4009" s="136">
        <v>42850</v>
      </c>
      <c r="G4009" s="25">
        <f t="shared" si="214"/>
        <v>27</v>
      </c>
      <c r="H4009" s="373">
        <v>3325.29</v>
      </c>
      <c r="I4009" s="121">
        <f t="shared" si="215"/>
        <v>89782.83</v>
      </c>
      <c r="J4009" s="16"/>
    </row>
    <row r="4010" spans="1:10">
      <c r="A4010" s="23">
        <f t="shared" si="216"/>
        <v>73</v>
      </c>
      <c r="B4010" s="226"/>
      <c r="C4010" s="226"/>
      <c r="D4010" s="136">
        <v>42823</v>
      </c>
      <c r="E4010" s="136">
        <v>42850</v>
      </c>
      <c r="F4010" s="136">
        <v>42850</v>
      </c>
      <c r="G4010" s="25">
        <f t="shared" si="214"/>
        <v>27</v>
      </c>
      <c r="H4010" s="373">
        <v>3357.13</v>
      </c>
      <c r="I4010" s="121">
        <f t="shared" si="215"/>
        <v>90642.51</v>
      </c>
      <c r="J4010" s="16"/>
    </row>
    <row r="4011" spans="1:10">
      <c r="A4011" s="23">
        <f t="shared" si="216"/>
        <v>74</v>
      </c>
      <c r="B4011" s="226"/>
      <c r="C4011" s="226"/>
      <c r="D4011" s="136">
        <v>42831</v>
      </c>
      <c r="E4011" s="136">
        <v>42850</v>
      </c>
      <c r="F4011" s="136">
        <v>42850</v>
      </c>
      <c r="G4011" s="25">
        <f t="shared" si="214"/>
        <v>19</v>
      </c>
      <c r="H4011" s="373">
        <v>3479.34</v>
      </c>
      <c r="I4011" s="121">
        <f t="shared" si="215"/>
        <v>66107.460000000006</v>
      </c>
      <c r="J4011" s="16"/>
    </row>
    <row r="4012" spans="1:10">
      <c r="A4012" s="23">
        <f t="shared" si="216"/>
        <v>75</v>
      </c>
      <c r="B4012" s="226"/>
      <c r="C4012" s="226"/>
      <c r="D4012" s="136">
        <v>42829</v>
      </c>
      <c r="E4012" s="136">
        <v>42850</v>
      </c>
      <c r="F4012" s="136">
        <v>42850</v>
      </c>
      <c r="G4012" s="25">
        <f t="shared" si="214"/>
        <v>21</v>
      </c>
      <c r="H4012" s="373">
        <v>3442.26</v>
      </c>
      <c r="I4012" s="121">
        <f t="shared" si="215"/>
        <v>72287.460000000006</v>
      </c>
      <c r="J4012" s="16"/>
    </row>
    <row r="4013" spans="1:10">
      <c r="A4013" s="23">
        <f t="shared" si="216"/>
        <v>76</v>
      </c>
      <c r="B4013" s="226"/>
      <c r="C4013" s="226"/>
      <c r="D4013" s="136">
        <v>42823</v>
      </c>
      <c r="E4013" s="136">
        <v>42850</v>
      </c>
      <c r="F4013" s="136">
        <v>42850</v>
      </c>
      <c r="G4013" s="25">
        <f t="shared" si="214"/>
        <v>27</v>
      </c>
      <c r="H4013" s="373">
        <v>3255.64</v>
      </c>
      <c r="I4013" s="121">
        <f t="shared" si="215"/>
        <v>87902.28</v>
      </c>
      <c r="J4013" s="16"/>
    </row>
    <row r="4014" spans="1:10">
      <c r="A4014" s="23">
        <f t="shared" si="216"/>
        <v>77</v>
      </c>
      <c r="B4014" s="226"/>
      <c r="C4014" s="226"/>
      <c r="D4014" s="136">
        <v>42829</v>
      </c>
      <c r="E4014" s="136">
        <v>42850</v>
      </c>
      <c r="F4014" s="136">
        <v>42850</v>
      </c>
      <c r="G4014" s="25">
        <f t="shared" si="214"/>
        <v>21</v>
      </c>
      <c r="H4014" s="373">
        <v>3427.84</v>
      </c>
      <c r="I4014" s="121">
        <f t="shared" si="215"/>
        <v>71984.639999999999</v>
      </c>
      <c r="J4014" s="16"/>
    </row>
    <row r="4015" spans="1:10">
      <c r="A4015" s="23">
        <f t="shared" si="216"/>
        <v>78</v>
      </c>
      <c r="B4015" s="226"/>
      <c r="C4015" s="226"/>
      <c r="D4015" s="136">
        <v>42831</v>
      </c>
      <c r="E4015" s="136">
        <v>42850</v>
      </c>
      <c r="F4015" s="136">
        <v>42850</v>
      </c>
      <c r="G4015" s="25">
        <f t="shared" si="214"/>
        <v>19</v>
      </c>
      <c r="H4015" s="373">
        <v>3291.88</v>
      </c>
      <c r="I4015" s="121">
        <f t="shared" si="215"/>
        <v>62545.72</v>
      </c>
      <c r="J4015" s="16"/>
    </row>
    <row r="4016" spans="1:10">
      <c r="A4016" s="23">
        <f t="shared" si="216"/>
        <v>79</v>
      </c>
      <c r="B4016" s="226"/>
      <c r="C4016" s="226"/>
      <c r="D4016" s="136">
        <v>42822</v>
      </c>
      <c r="E4016" s="136">
        <v>42850</v>
      </c>
      <c r="F4016" s="136">
        <v>42850</v>
      </c>
      <c r="G4016" s="25">
        <f t="shared" si="214"/>
        <v>28</v>
      </c>
      <c r="H4016" s="373">
        <v>3241.71</v>
      </c>
      <c r="I4016" s="121">
        <f t="shared" si="215"/>
        <v>90767.88</v>
      </c>
      <c r="J4016" s="16"/>
    </row>
    <row r="4017" spans="1:10">
      <c r="A4017" s="23">
        <f t="shared" si="216"/>
        <v>80</v>
      </c>
      <c r="B4017" s="226" t="s">
        <v>285</v>
      </c>
      <c r="C4017" s="226" t="s">
        <v>482</v>
      </c>
      <c r="D4017" s="136">
        <v>42844</v>
      </c>
      <c r="E4017" s="136">
        <v>42880</v>
      </c>
      <c r="F4017" s="136">
        <v>42880</v>
      </c>
      <c r="G4017" s="25">
        <f t="shared" si="214"/>
        <v>36</v>
      </c>
      <c r="H4017" s="373">
        <v>3446.38</v>
      </c>
      <c r="I4017" s="121">
        <f t="shared" si="215"/>
        <v>124069.68</v>
      </c>
      <c r="J4017" s="16"/>
    </row>
    <row r="4018" spans="1:10">
      <c r="A4018" s="23">
        <f t="shared" si="216"/>
        <v>81</v>
      </c>
      <c r="B4018" s="226"/>
      <c r="C4018" s="226"/>
      <c r="D4018" s="136">
        <v>42836</v>
      </c>
      <c r="E4018" s="136">
        <v>42880</v>
      </c>
      <c r="F4018" s="136">
        <v>42880</v>
      </c>
      <c r="G4018" s="25">
        <f t="shared" si="214"/>
        <v>44</v>
      </c>
      <c r="H4018" s="373">
        <v>3481.4</v>
      </c>
      <c r="I4018" s="121">
        <f t="shared" si="215"/>
        <v>153181.6</v>
      </c>
      <c r="J4018" s="16"/>
    </row>
    <row r="4019" spans="1:10">
      <c r="A4019" s="23">
        <f t="shared" si="216"/>
        <v>82</v>
      </c>
      <c r="B4019" s="226"/>
      <c r="C4019" s="226"/>
      <c r="D4019" s="136">
        <v>42837</v>
      </c>
      <c r="E4019" s="136">
        <v>42880</v>
      </c>
      <c r="F4019" s="136">
        <v>42880</v>
      </c>
      <c r="G4019" s="25">
        <f t="shared" si="214"/>
        <v>43</v>
      </c>
      <c r="H4019" s="373">
        <v>3446.38</v>
      </c>
      <c r="I4019" s="121">
        <f t="shared" si="215"/>
        <v>148194.34</v>
      </c>
      <c r="J4019" s="16"/>
    </row>
    <row r="4020" spans="1:10">
      <c r="A4020" s="23">
        <f t="shared" si="216"/>
        <v>83</v>
      </c>
      <c r="B4020" s="226"/>
      <c r="C4020" s="226"/>
      <c r="D4020" s="136">
        <v>42844</v>
      </c>
      <c r="E4020" s="136">
        <v>42880</v>
      </c>
      <c r="F4020" s="136">
        <v>42880</v>
      </c>
      <c r="G4020" s="25">
        <f t="shared" si="214"/>
        <v>36</v>
      </c>
      <c r="H4020" s="373">
        <v>3285.7</v>
      </c>
      <c r="I4020" s="121">
        <f t="shared" si="215"/>
        <v>118285.2</v>
      </c>
      <c r="J4020" s="16"/>
    </row>
    <row r="4021" spans="1:10">
      <c r="A4021" s="23">
        <f t="shared" si="216"/>
        <v>84</v>
      </c>
      <c r="B4021" s="226"/>
      <c r="C4021" s="226"/>
      <c r="D4021" s="136">
        <v>42838</v>
      </c>
      <c r="E4021" s="136">
        <v>42880</v>
      </c>
      <c r="F4021" s="136">
        <v>42880</v>
      </c>
      <c r="G4021" s="25">
        <f t="shared" si="214"/>
        <v>42</v>
      </c>
      <c r="H4021" s="373">
        <v>3357.8</v>
      </c>
      <c r="I4021" s="121">
        <f t="shared" si="215"/>
        <v>141027.6</v>
      </c>
      <c r="J4021" s="16"/>
    </row>
    <row r="4022" spans="1:10">
      <c r="A4022" s="23">
        <f t="shared" si="216"/>
        <v>85</v>
      </c>
      <c r="B4022" s="226"/>
      <c r="C4022" s="226"/>
      <c r="D4022" s="136">
        <v>42836</v>
      </c>
      <c r="E4022" s="136">
        <v>42880</v>
      </c>
      <c r="F4022" s="136">
        <v>42880</v>
      </c>
      <c r="G4022" s="25">
        <f t="shared" si="214"/>
        <v>44</v>
      </c>
      <c r="H4022" s="373">
        <v>3446.38</v>
      </c>
      <c r="I4022" s="121">
        <f t="shared" si="215"/>
        <v>151640.72</v>
      </c>
      <c r="J4022" s="16"/>
    </row>
    <row r="4023" spans="1:10">
      <c r="A4023" s="23">
        <f t="shared" si="216"/>
        <v>86</v>
      </c>
      <c r="B4023" s="226"/>
      <c r="C4023" s="226"/>
      <c r="D4023" s="136">
        <v>42844</v>
      </c>
      <c r="E4023" s="136">
        <v>42880</v>
      </c>
      <c r="F4023" s="136">
        <v>42880</v>
      </c>
      <c r="G4023" s="25">
        <f t="shared" si="214"/>
        <v>36</v>
      </c>
      <c r="H4023" s="373">
        <v>3446.38</v>
      </c>
      <c r="I4023" s="121">
        <f t="shared" si="215"/>
        <v>124069.68</v>
      </c>
      <c r="J4023" s="16"/>
    </row>
    <row r="4024" spans="1:10">
      <c r="A4024" s="23">
        <f t="shared" si="216"/>
        <v>87</v>
      </c>
      <c r="B4024" s="226"/>
      <c r="C4024" s="226"/>
      <c r="D4024" s="136">
        <v>42842</v>
      </c>
      <c r="E4024" s="136">
        <v>42880</v>
      </c>
      <c r="F4024" s="136">
        <v>42880</v>
      </c>
      <c r="G4024" s="25">
        <f t="shared" si="214"/>
        <v>38</v>
      </c>
      <c r="H4024" s="373">
        <v>3289.82</v>
      </c>
      <c r="I4024" s="121">
        <f t="shared" si="215"/>
        <v>125013.16</v>
      </c>
      <c r="J4024" s="16"/>
    </row>
    <row r="4025" spans="1:10">
      <c r="A4025" s="23">
        <f t="shared" si="216"/>
        <v>88</v>
      </c>
      <c r="B4025" s="226" t="s">
        <v>285</v>
      </c>
      <c r="C4025" s="226" t="s">
        <v>483</v>
      </c>
      <c r="D4025" s="136">
        <v>42865</v>
      </c>
      <c r="E4025" s="136">
        <v>42880</v>
      </c>
      <c r="F4025" s="136">
        <v>42880</v>
      </c>
      <c r="G4025" s="25">
        <f t="shared" si="214"/>
        <v>15</v>
      </c>
      <c r="H4025" s="373">
        <v>3374.28</v>
      </c>
      <c r="I4025" s="121">
        <f t="shared" si="215"/>
        <v>50614.2</v>
      </c>
      <c r="J4025" s="16"/>
    </row>
    <row r="4026" spans="1:10">
      <c r="A4026" s="23">
        <f t="shared" si="216"/>
        <v>89</v>
      </c>
      <c r="B4026" s="226"/>
      <c r="C4026" s="226"/>
      <c r="D4026" s="136">
        <v>42850</v>
      </c>
      <c r="E4026" s="136">
        <v>42880</v>
      </c>
      <c r="F4026" s="136">
        <v>42880</v>
      </c>
      <c r="G4026" s="25">
        <f t="shared" si="214"/>
        <v>30</v>
      </c>
      <c r="H4026" s="373">
        <v>3252.74</v>
      </c>
      <c r="I4026" s="121">
        <f t="shared" si="215"/>
        <v>97582.2</v>
      </c>
      <c r="J4026" s="16"/>
    </row>
    <row r="4027" spans="1:10">
      <c r="A4027" s="23">
        <f t="shared" si="216"/>
        <v>90</v>
      </c>
      <c r="B4027" s="226"/>
      <c r="C4027" s="226"/>
      <c r="D4027" s="136">
        <v>42858</v>
      </c>
      <c r="E4027" s="136">
        <v>42880</v>
      </c>
      <c r="F4027" s="136">
        <v>42880</v>
      </c>
      <c r="G4027" s="25">
        <f t="shared" si="214"/>
        <v>22</v>
      </c>
      <c r="H4027" s="373">
        <v>3355.74</v>
      </c>
      <c r="I4027" s="121">
        <f t="shared" si="215"/>
        <v>73826.28</v>
      </c>
      <c r="J4027" s="16"/>
    </row>
    <row r="4028" spans="1:10">
      <c r="A4028" s="23">
        <f t="shared" si="216"/>
        <v>91</v>
      </c>
      <c r="B4028" s="226"/>
      <c r="C4028" s="226"/>
      <c r="D4028" s="136">
        <v>42865</v>
      </c>
      <c r="E4028" s="136">
        <v>42880</v>
      </c>
      <c r="F4028" s="136">
        <v>42880</v>
      </c>
      <c r="G4028" s="25">
        <f t="shared" si="214"/>
        <v>15</v>
      </c>
      <c r="H4028" s="373">
        <v>3370.16</v>
      </c>
      <c r="I4028" s="121">
        <f t="shared" si="215"/>
        <v>50552.4</v>
      </c>
      <c r="J4028" s="16"/>
    </row>
    <row r="4029" spans="1:10">
      <c r="A4029" s="23">
        <f t="shared" si="216"/>
        <v>92</v>
      </c>
      <c r="B4029" s="226"/>
      <c r="C4029" s="226"/>
      <c r="D4029" s="136">
        <v>42858</v>
      </c>
      <c r="E4029" s="136">
        <v>42880</v>
      </c>
      <c r="F4029" s="136">
        <v>42880</v>
      </c>
      <c r="G4029" s="25">
        <f t="shared" si="214"/>
        <v>22</v>
      </c>
      <c r="H4029" s="373">
        <v>3285.7</v>
      </c>
      <c r="I4029" s="121">
        <f t="shared" si="215"/>
        <v>72285.399999999994</v>
      </c>
      <c r="J4029" s="16"/>
    </row>
    <row r="4030" spans="1:10">
      <c r="A4030" s="23">
        <f t="shared" si="216"/>
        <v>93</v>
      </c>
      <c r="B4030" s="226"/>
      <c r="C4030" s="226"/>
      <c r="D4030" s="136">
        <v>42859</v>
      </c>
      <c r="E4030" s="136">
        <v>42880</v>
      </c>
      <c r="F4030" s="136">
        <v>42880</v>
      </c>
      <c r="G4030" s="25">
        <f t="shared" si="214"/>
        <v>21</v>
      </c>
      <c r="H4030" s="373">
        <v>3442.26</v>
      </c>
      <c r="I4030" s="121">
        <f t="shared" si="215"/>
        <v>72287.460000000006</v>
      </c>
      <c r="J4030" s="16"/>
    </row>
    <row r="4031" spans="1:10">
      <c r="A4031" s="23">
        <f t="shared" si="216"/>
        <v>94</v>
      </c>
      <c r="B4031" s="226"/>
      <c r="C4031" s="226"/>
      <c r="D4031" s="136">
        <v>42857</v>
      </c>
      <c r="E4031" s="136">
        <v>42880</v>
      </c>
      <c r="F4031" s="136">
        <v>42880</v>
      </c>
      <c r="G4031" s="25">
        <f t="shared" si="214"/>
        <v>23</v>
      </c>
      <c r="H4031" s="373">
        <v>3285.7</v>
      </c>
      <c r="I4031" s="121">
        <f t="shared" si="215"/>
        <v>75571.100000000006</v>
      </c>
      <c r="J4031" s="16"/>
    </row>
    <row r="4032" spans="1:10">
      <c r="A4032" s="23">
        <f t="shared" si="216"/>
        <v>95</v>
      </c>
      <c r="B4032" s="226"/>
      <c r="C4032" s="226"/>
      <c r="D4032" s="136">
        <v>42852</v>
      </c>
      <c r="E4032" s="136">
        <v>42880</v>
      </c>
      <c r="F4032" s="136">
        <v>42880</v>
      </c>
      <c r="G4032" s="25">
        <f t="shared" si="214"/>
        <v>28</v>
      </c>
      <c r="H4032" s="373">
        <v>3337.2</v>
      </c>
      <c r="I4032" s="121">
        <f t="shared" si="215"/>
        <v>93441.600000000006</v>
      </c>
      <c r="J4032" s="16"/>
    </row>
    <row r="4033" spans="1:10">
      <c r="A4033" s="23">
        <f t="shared" si="216"/>
        <v>96</v>
      </c>
      <c r="B4033" s="226"/>
      <c r="C4033" s="226"/>
      <c r="D4033" s="136">
        <v>42859</v>
      </c>
      <c r="E4033" s="136">
        <v>42880</v>
      </c>
      <c r="F4033" s="136">
        <v>42880</v>
      </c>
      <c r="G4033" s="25">
        <f t="shared" si="214"/>
        <v>21</v>
      </c>
      <c r="H4033" s="373">
        <v>3512.3</v>
      </c>
      <c r="I4033" s="121">
        <f t="shared" si="215"/>
        <v>73758.3</v>
      </c>
      <c r="J4033" s="16"/>
    </row>
    <row r="4034" spans="1:10">
      <c r="A4034" s="23">
        <f t="shared" si="216"/>
        <v>97</v>
      </c>
      <c r="B4034" s="226"/>
      <c r="C4034" s="226"/>
      <c r="D4034" s="136">
        <v>42859</v>
      </c>
      <c r="E4034" s="136">
        <v>42880</v>
      </c>
      <c r="F4034" s="136">
        <v>42880</v>
      </c>
      <c r="G4034" s="25">
        <f t="shared" si="214"/>
        <v>21</v>
      </c>
      <c r="H4034" s="373">
        <v>3442.26</v>
      </c>
      <c r="I4034" s="121">
        <f t="shared" si="215"/>
        <v>72287.460000000006</v>
      </c>
      <c r="J4034" s="16"/>
    </row>
    <row r="4035" spans="1:10">
      <c r="A4035" s="23">
        <f t="shared" si="216"/>
        <v>98</v>
      </c>
      <c r="B4035" s="226"/>
      <c r="C4035" s="226"/>
      <c r="D4035" s="136">
        <v>42849</v>
      </c>
      <c r="E4035" s="136">
        <v>42880</v>
      </c>
      <c r="F4035" s="136">
        <v>42880</v>
      </c>
      <c r="G4035" s="25">
        <f t="shared" si="214"/>
        <v>31</v>
      </c>
      <c r="H4035" s="373">
        <v>3409.3</v>
      </c>
      <c r="I4035" s="121">
        <f t="shared" si="215"/>
        <v>105688.3</v>
      </c>
      <c r="J4035" s="16"/>
    </row>
    <row r="4036" spans="1:10">
      <c r="A4036" s="23">
        <f t="shared" si="216"/>
        <v>99</v>
      </c>
      <c r="B4036" s="226"/>
      <c r="C4036" s="226"/>
      <c r="D4036" s="136">
        <v>42852</v>
      </c>
      <c r="E4036" s="136">
        <v>42880</v>
      </c>
      <c r="F4036" s="136">
        <v>42880</v>
      </c>
      <c r="G4036" s="25">
        <f t="shared" si="214"/>
        <v>28</v>
      </c>
      <c r="H4036" s="373">
        <v>3300.12</v>
      </c>
      <c r="I4036" s="121">
        <f t="shared" si="215"/>
        <v>92403.36</v>
      </c>
      <c r="J4036" s="16"/>
    </row>
    <row r="4037" spans="1:10">
      <c r="A4037" s="23">
        <f t="shared" si="216"/>
        <v>100</v>
      </c>
      <c r="B4037" s="226" t="s">
        <v>285</v>
      </c>
      <c r="C4037" s="226" t="s">
        <v>484</v>
      </c>
      <c r="D4037" s="136">
        <v>42871</v>
      </c>
      <c r="E4037" s="136">
        <v>42912</v>
      </c>
      <c r="F4037" s="136">
        <v>42912</v>
      </c>
      <c r="G4037" s="25">
        <f t="shared" si="214"/>
        <v>41</v>
      </c>
      <c r="H4037" s="373">
        <v>3374.28</v>
      </c>
      <c r="I4037" s="121">
        <f t="shared" si="215"/>
        <v>138345.48000000001</v>
      </c>
      <c r="J4037" s="16"/>
    </row>
    <row r="4038" spans="1:10">
      <c r="A4038" s="23">
        <f t="shared" si="216"/>
        <v>101</v>
      </c>
      <c r="B4038" s="226"/>
      <c r="C4038" s="226"/>
      <c r="D4038" s="136">
        <v>42871</v>
      </c>
      <c r="E4038" s="136">
        <v>42912</v>
      </c>
      <c r="F4038" s="136">
        <v>42912</v>
      </c>
      <c r="G4038" s="25">
        <f t="shared" si="214"/>
        <v>41</v>
      </c>
      <c r="H4038" s="373">
        <v>3322.78</v>
      </c>
      <c r="I4038" s="121">
        <f t="shared" si="215"/>
        <v>136233.98000000001</v>
      </c>
      <c r="J4038" s="16"/>
    </row>
    <row r="4039" spans="1:10">
      <c r="A4039" s="23">
        <f t="shared" si="216"/>
        <v>102</v>
      </c>
      <c r="B4039" s="226"/>
      <c r="C4039" s="226"/>
      <c r="D4039" s="136">
        <v>42865</v>
      </c>
      <c r="E4039" s="136">
        <v>42912</v>
      </c>
      <c r="F4039" s="136">
        <v>42912</v>
      </c>
      <c r="G4039" s="25">
        <f t="shared" si="214"/>
        <v>47</v>
      </c>
      <c r="H4039" s="373">
        <v>3370.16</v>
      </c>
      <c r="I4039" s="121">
        <f t="shared" si="215"/>
        <v>158397.51999999999</v>
      </c>
      <c r="J4039" s="16"/>
    </row>
    <row r="4040" spans="1:10">
      <c r="A4040" s="23">
        <f t="shared" si="216"/>
        <v>103</v>
      </c>
      <c r="B4040" s="226"/>
      <c r="C4040" s="226"/>
      <c r="D4040" s="136">
        <v>42866</v>
      </c>
      <c r="E4040" s="136">
        <v>42912</v>
      </c>
      <c r="F4040" s="136">
        <v>42912</v>
      </c>
      <c r="G4040" s="25">
        <f t="shared" si="214"/>
        <v>46</v>
      </c>
      <c r="H4040" s="373">
        <v>3481.4</v>
      </c>
      <c r="I4040" s="121">
        <f t="shared" si="215"/>
        <v>160144.4</v>
      </c>
      <c r="J4040" s="16"/>
    </row>
    <row r="4041" spans="1:10">
      <c r="A4041" s="23">
        <f t="shared" si="216"/>
        <v>104</v>
      </c>
      <c r="B4041" s="226"/>
      <c r="C4041" s="226"/>
      <c r="D4041" s="136">
        <v>42866</v>
      </c>
      <c r="E4041" s="136">
        <v>42912</v>
      </c>
      <c r="F4041" s="136">
        <v>42912</v>
      </c>
      <c r="G4041" s="25">
        <f t="shared" si="214"/>
        <v>46</v>
      </c>
      <c r="H4041" s="373">
        <v>3512.3</v>
      </c>
      <c r="I4041" s="121">
        <f t="shared" si="215"/>
        <v>161565.79999999999</v>
      </c>
      <c r="J4041" s="16"/>
    </row>
    <row r="4042" spans="1:10">
      <c r="A4042" s="23">
        <f t="shared" si="216"/>
        <v>105</v>
      </c>
      <c r="B4042" s="226"/>
      <c r="C4042" s="226"/>
      <c r="D4042" s="136">
        <v>42865</v>
      </c>
      <c r="E4042" s="136">
        <v>42912</v>
      </c>
      <c r="F4042" s="136">
        <v>42912</v>
      </c>
      <c r="G4042" s="25">
        <f t="shared" si="214"/>
        <v>47</v>
      </c>
      <c r="H4042" s="373">
        <v>3547.32</v>
      </c>
      <c r="I4042" s="121">
        <f t="shared" si="215"/>
        <v>166724.04</v>
      </c>
      <c r="J4042" s="16"/>
    </row>
    <row r="4043" spans="1:10">
      <c r="A4043" s="23">
        <f t="shared" si="216"/>
        <v>106</v>
      </c>
      <c r="B4043" s="226"/>
      <c r="C4043" s="226"/>
      <c r="D4043" s="136">
        <v>42874</v>
      </c>
      <c r="E4043" s="136">
        <v>42912</v>
      </c>
      <c r="F4043" s="136">
        <v>42912</v>
      </c>
      <c r="G4043" s="25">
        <f t="shared" si="214"/>
        <v>38</v>
      </c>
      <c r="H4043" s="373">
        <v>3394.88</v>
      </c>
      <c r="I4043" s="121">
        <f t="shared" si="215"/>
        <v>129005.44</v>
      </c>
      <c r="J4043" s="16"/>
    </row>
    <row r="4044" spans="1:10">
      <c r="A4044" s="23">
        <f t="shared" si="216"/>
        <v>107</v>
      </c>
      <c r="B4044" s="226" t="s">
        <v>285</v>
      </c>
      <c r="C4044" s="226" t="s">
        <v>485</v>
      </c>
      <c r="D4044" s="136">
        <v>42878</v>
      </c>
      <c r="E4044" s="136">
        <v>42912</v>
      </c>
      <c r="F4044" s="136">
        <v>42912</v>
      </c>
      <c r="G4044" s="25">
        <f t="shared" si="214"/>
        <v>34</v>
      </c>
      <c r="H4044" s="373">
        <v>3481.4</v>
      </c>
      <c r="I4044" s="121">
        <f t="shared" si="215"/>
        <v>118367.6</v>
      </c>
      <c r="J4044" s="16"/>
    </row>
    <row r="4045" spans="1:10">
      <c r="A4045" s="23">
        <f t="shared" si="216"/>
        <v>108</v>
      </c>
      <c r="B4045" s="226"/>
      <c r="C4045" s="226"/>
      <c r="D4045" s="136">
        <v>42887</v>
      </c>
      <c r="E4045" s="136">
        <v>42912</v>
      </c>
      <c r="F4045" s="136">
        <v>42912</v>
      </c>
      <c r="G4045" s="25">
        <f t="shared" si="214"/>
        <v>25</v>
      </c>
      <c r="H4045" s="373">
        <v>3322.78</v>
      </c>
      <c r="I4045" s="121">
        <f t="shared" si="215"/>
        <v>83069.5</v>
      </c>
      <c r="J4045" s="16"/>
    </row>
    <row r="4046" spans="1:10">
      <c r="A4046" s="23">
        <f t="shared" si="216"/>
        <v>109</v>
      </c>
      <c r="B4046" s="226"/>
      <c r="C4046" s="226"/>
      <c r="D4046" s="136">
        <v>42887</v>
      </c>
      <c r="E4046" s="136">
        <v>42912</v>
      </c>
      <c r="F4046" s="136">
        <v>42912</v>
      </c>
      <c r="G4046" s="25">
        <f t="shared" si="214"/>
        <v>25</v>
      </c>
      <c r="H4046" s="373">
        <v>3248.62</v>
      </c>
      <c r="I4046" s="121">
        <f t="shared" si="215"/>
        <v>81215.5</v>
      </c>
      <c r="J4046" s="16"/>
    </row>
    <row r="4047" spans="1:10">
      <c r="A4047" s="23">
        <f t="shared" si="216"/>
        <v>110</v>
      </c>
      <c r="B4047" s="226"/>
      <c r="C4047" s="226"/>
      <c r="D4047" s="136">
        <v>42878</v>
      </c>
      <c r="E4047" s="136">
        <v>42912</v>
      </c>
      <c r="F4047" s="136">
        <v>42912</v>
      </c>
      <c r="G4047" s="25">
        <f t="shared" si="214"/>
        <v>34</v>
      </c>
      <c r="H4047" s="373">
        <v>3339.26</v>
      </c>
      <c r="I4047" s="121">
        <f t="shared" si="215"/>
        <v>113534.84</v>
      </c>
      <c r="J4047" s="16"/>
    </row>
    <row r="4048" spans="1:10">
      <c r="A4048" s="23">
        <f t="shared" si="216"/>
        <v>111</v>
      </c>
      <c r="B4048" s="226"/>
      <c r="C4048" s="226"/>
      <c r="D4048" s="136">
        <v>42894</v>
      </c>
      <c r="E4048" s="136">
        <v>42912</v>
      </c>
      <c r="F4048" s="136">
        <v>42912</v>
      </c>
      <c r="G4048" s="25">
        <f t="shared" si="214"/>
        <v>18</v>
      </c>
      <c r="H4048" s="373">
        <v>3374.28</v>
      </c>
      <c r="I4048" s="121">
        <f t="shared" si="215"/>
        <v>60737.04</v>
      </c>
      <c r="J4048" s="16"/>
    </row>
    <row r="4049" spans="1:10">
      <c r="A4049" s="23">
        <f t="shared" si="216"/>
        <v>112</v>
      </c>
      <c r="B4049" s="226"/>
      <c r="C4049" s="226"/>
      <c r="D4049" s="136">
        <v>42871</v>
      </c>
      <c r="E4049" s="136">
        <v>42912</v>
      </c>
      <c r="F4049" s="136">
        <v>42912</v>
      </c>
      <c r="G4049" s="25">
        <f t="shared" si="214"/>
        <v>41</v>
      </c>
      <c r="H4049" s="373">
        <v>3446.38</v>
      </c>
      <c r="I4049" s="121">
        <f t="shared" si="215"/>
        <v>141301.57999999999</v>
      </c>
      <c r="J4049" s="16"/>
    </row>
    <row r="4050" spans="1:10">
      <c r="A4050" s="23">
        <f t="shared" si="216"/>
        <v>113</v>
      </c>
      <c r="B4050" s="226"/>
      <c r="C4050" s="226"/>
      <c r="D4050" s="136">
        <v>42887</v>
      </c>
      <c r="E4050" s="136">
        <v>42912</v>
      </c>
      <c r="F4050" s="136">
        <v>42912</v>
      </c>
      <c r="G4050" s="25">
        <f t="shared" si="214"/>
        <v>25</v>
      </c>
      <c r="H4050" s="373">
        <v>3446.38</v>
      </c>
      <c r="I4050" s="121">
        <f t="shared" si="215"/>
        <v>86159.5</v>
      </c>
      <c r="J4050" s="16"/>
    </row>
    <row r="4051" spans="1:10">
      <c r="A4051" s="23">
        <f t="shared" si="216"/>
        <v>114</v>
      </c>
      <c r="B4051" s="226"/>
      <c r="C4051" s="226"/>
      <c r="D4051" s="136">
        <v>42888</v>
      </c>
      <c r="E4051" s="136">
        <v>42912</v>
      </c>
      <c r="F4051" s="136">
        <v>42912</v>
      </c>
      <c r="G4051" s="25">
        <f t="shared" si="214"/>
        <v>24</v>
      </c>
      <c r="H4051" s="373">
        <v>3409.3</v>
      </c>
      <c r="I4051" s="121">
        <f t="shared" si="215"/>
        <v>81823.199999999997</v>
      </c>
      <c r="J4051" s="16"/>
    </row>
    <row r="4052" spans="1:10">
      <c r="A4052" s="23">
        <f t="shared" si="216"/>
        <v>115</v>
      </c>
      <c r="B4052" s="226"/>
      <c r="C4052" s="226"/>
      <c r="D4052" s="136">
        <v>42893</v>
      </c>
      <c r="E4052" s="136">
        <v>42912</v>
      </c>
      <c r="F4052" s="136">
        <v>42912</v>
      </c>
      <c r="G4052" s="25">
        <f t="shared" si="214"/>
        <v>19</v>
      </c>
      <c r="H4052" s="373">
        <v>3479.34</v>
      </c>
      <c r="I4052" s="121">
        <f t="shared" si="215"/>
        <v>66107.460000000006</v>
      </c>
      <c r="J4052" s="16"/>
    </row>
    <row r="4053" spans="1:10">
      <c r="A4053" s="23">
        <f t="shared" si="216"/>
        <v>116</v>
      </c>
      <c r="B4053" s="226"/>
      <c r="C4053" s="226"/>
      <c r="D4053" s="136">
        <v>42873</v>
      </c>
      <c r="E4053" s="136">
        <v>42912</v>
      </c>
      <c r="F4053" s="136">
        <v>42912</v>
      </c>
      <c r="G4053" s="25">
        <f t="shared" si="214"/>
        <v>39</v>
      </c>
      <c r="H4053" s="373">
        <v>3479.34</v>
      </c>
      <c r="I4053" s="121">
        <f t="shared" si="215"/>
        <v>135694.26</v>
      </c>
      <c r="J4053" s="16"/>
    </row>
    <row r="4054" spans="1:10">
      <c r="A4054" s="23">
        <f t="shared" si="216"/>
        <v>117</v>
      </c>
      <c r="B4054" s="226"/>
      <c r="C4054" s="226"/>
      <c r="D4054" s="136">
        <v>42874</v>
      </c>
      <c r="E4054" s="136">
        <v>42912</v>
      </c>
      <c r="F4054" s="136">
        <v>42912</v>
      </c>
      <c r="G4054" s="25">
        <f t="shared" si="214"/>
        <v>38</v>
      </c>
      <c r="H4054" s="373">
        <v>3374.28</v>
      </c>
      <c r="I4054" s="121">
        <f t="shared" si="215"/>
        <v>128222.64</v>
      </c>
      <c r="J4054" s="16"/>
    </row>
    <row r="4055" spans="1:10">
      <c r="A4055" s="23">
        <f t="shared" si="216"/>
        <v>118</v>
      </c>
      <c r="B4055" s="226"/>
      <c r="C4055" s="226"/>
      <c r="D4055" s="136">
        <v>42881</v>
      </c>
      <c r="E4055" s="136">
        <v>42912</v>
      </c>
      <c r="F4055" s="136">
        <v>42912</v>
      </c>
      <c r="G4055" s="25">
        <f t="shared" si="214"/>
        <v>31</v>
      </c>
      <c r="H4055" s="373">
        <v>3442.26</v>
      </c>
      <c r="I4055" s="121">
        <f t="shared" si="215"/>
        <v>106710.06</v>
      </c>
      <c r="J4055" s="16"/>
    </row>
    <row r="4056" spans="1:10">
      <c r="A4056" s="23">
        <f t="shared" si="216"/>
        <v>119</v>
      </c>
      <c r="B4056" s="226"/>
      <c r="C4056" s="226"/>
      <c r="D4056" s="136">
        <v>42881</v>
      </c>
      <c r="E4056" s="136">
        <v>42912</v>
      </c>
      <c r="F4056" s="136">
        <v>42912</v>
      </c>
      <c r="G4056" s="25">
        <f t="shared" si="214"/>
        <v>31</v>
      </c>
      <c r="H4056" s="373">
        <v>3409.3</v>
      </c>
      <c r="I4056" s="121">
        <f t="shared" si="215"/>
        <v>105688.3</v>
      </c>
      <c r="J4056" s="16"/>
    </row>
    <row r="4057" spans="1:10">
      <c r="A4057" s="23">
        <f t="shared" si="216"/>
        <v>120</v>
      </c>
      <c r="B4057" s="226"/>
      <c r="C4057" s="226"/>
      <c r="D4057" s="136">
        <v>42886</v>
      </c>
      <c r="E4057" s="136">
        <v>42912</v>
      </c>
      <c r="F4057" s="136">
        <v>42912</v>
      </c>
      <c r="G4057" s="25">
        <f t="shared" si="214"/>
        <v>26</v>
      </c>
      <c r="H4057" s="373">
        <v>3337.2</v>
      </c>
      <c r="I4057" s="121">
        <f t="shared" si="215"/>
        <v>86767.2</v>
      </c>
      <c r="J4057" s="16"/>
    </row>
    <row r="4058" spans="1:10">
      <c r="A4058" s="23">
        <f t="shared" si="216"/>
        <v>121</v>
      </c>
      <c r="B4058" s="226"/>
      <c r="C4058" s="226"/>
      <c r="D4058" s="136">
        <v>42894</v>
      </c>
      <c r="E4058" s="136">
        <v>42912</v>
      </c>
      <c r="F4058" s="136">
        <v>42912</v>
      </c>
      <c r="G4058" s="25">
        <f t="shared" si="214"/>
        <v>18</v>
      </c>
      <c r="H4058" s="373">
        <v>3481.4</v>
      </c>
      <c r="I4058" s="121">
        <f t="shared" si="215"/>
        <v>62665.2</v>
      </c>
      <c r="J4058" s="16"/>
    </row>
    <row r="4059" spans="1:10">
      <c r="A4059" s="23">
        <f t="shared" si="216"/>
        <v>122</v>
      </c>
      <c r="B4059" s="226"/>
      <c r="C4059" s="226"/>
      <c r="D4059" s="136">
        <v>42881</v>
      </c>
      <c r="E4059" s="136">
        <v>42912</v>
      </c>
      <c r="F4059" s="136">
        <v>42912</v>
      </c>
      <c r="G4059" s="25">
        <f t="shared" si="214"/>
        <v>31</v>
      </c>
      <c r="H4059" s="373">
        <v>3442.26</v>
      </c>
      <c r="I4059" s="121">
        <f t="shared" si="215"/>
        <v>106710.06</v>
      </c>
      <c r="J4059" s="16"/>
    </row>
    <row r="4060" spans="1:10">
      <c r="A4060" s="23">
        <f t="shared" si="216"/>
        <v>123</v>
      </c>
      <c r="B4060" s="226" t="s">
        <v>285</v>
      </c>
      <c r="C4060" s="226" t="s">
        <v>486</v>
      </c>
      <c r="D4060" s="136">
        <v>42892</v>
      </c>
      <c r="E4060" s="136">
        <v>42941</v>
      </c>
      <c r="F4060" s="136">
        <v>42941</v>
      </c>
      <c r="G4060" s="25">
        <f t="shared" si="214"/>
        <v>49</v>
      </c>
      <c r="H4060" s="373">
        <v>3374.28</v>
      </c>
      <c r="I4060" s="121">
        <f t="shared" si="215"/>
        <v>165339.72</v>
      </c>
      <c r="J4060" s="16"/>
    </row>
    <row r="4061" spans="1:10">
      <c r="A4061" s="23">
        <f t="shared" si="216"/>
        <v>124</v>
      </c>
      <c r="B4061" s="226"/>
      <c r="C4061" s="226"/>
      <c r="D4061" s="136">
        <v>42907</v>
      </c>
      <c r="E4061" s="136">
        <v>42941</v>
      </c>
      <c r="F4061" s="136">
        <v>42941</v>
      </c>
      <c r="G4061" s="25">
        <f t="shared" si="214"/>
        <v>34</v>
      </c>
      <c r="H4061" s="373">
        <v>3337.2</v>
      </c>
      <c r="I4061" s="121">
        <f t="shared" si="215"/>
        <v>113464.8</v>
      </c>
      <c r="J4061" s="16"/>
    </row>
    <row r="4062" spans="1:10">
      <c r="A4062" s="23">
        <f t="shared" si="216"/>
        <v>125</v>
      </c>
      <c r="B4062" s="226"/>
      <c r="C4062" s="226"/>
      <c r="D4062" s="136">
        <v>42892</v>
      </c>
      <c r="E4062" s="136">
        <v>42941</v>
      </c>
      <c r="F4062" s="136">
        <v>42941</v>
      </c>
      <c r="G4062" s="25">
        <f t="shared" si="214"/>
        <v>49</v>
      </c>
      <c r="H4062" s="373">
        <v>3370.16</v>
      </c>
      <c r="I4062" s="121">
        <f t="shared" si="215"/>
        <v>165137.84</v>
      </c>
      <c r="J4062" s="16"/>
    </row>
    <row r="4063" spans="1:10">
      <c r="A4063" s="23">
        <f t="shared" si="216"/>
        <v>126</v>
      </c>
      <c r="B4063" s="226"/>
      <c r="C4063" s="226"/>
      <c r="D4063" s="136">
        <v>42906</v>
      </c>
      <c r="E4063" s="136">
        <v>42941</v>
      </c>
      <c r="F4063" s="136">
        <v>42941</v>
      </c>
      <c r="G4063" s="25">
        <f t="shared" si="214"/>
        <v>35</v>
      </c>
      <c r="H4063" s="373">
        <v>3300.12</v>
      </c>
      <c r="I4063" s="121">
        <f t="shared" si="215"/>
        <v>115504.2</v>
      </c>
      <c r="J4063" s="16"/>
    </row>
    <row r="4064" spans="1:10">
      <c r="A4064" s="23">
        <f t="shared" si="216"/>
        <v>127</v>
      </c>
      <c r="B4064" s="226"/>
      <c r="C4064" s="226"/>
      <c r="D4064" s="136">
        <v>42900</v>
      </c>
      <c r="E4064" s="136">
        <v>42941</v>
      </c>
      <c r="F4064" s="136">
        <v>42941</v>
      </c>
      <c r="G4064" s="25">
        <f t="shared" si="214"/>
        <v>41</v>
      </c>
      <c r="H4064" s="373">
        <v>3370.16</v>
      </c>
      <c r="I4064" s="121">
        <f t="shared" si="215"/>
        <v>138176.56</v>
      </c>
      <c r="J4064" s="16"/>
    </row>
    <row r="4065" spans="1:10">
      <c r="A4065" s="23">
        <f t="shared" si="216"/>
        <v>128</v>
      </c>
      <c r="B4065" s="226"/>
      <c r="C4065" s="226"/>
      <c r="D4065" s="136">
        <v>42900</v>
      </c>
      <c r="E4065" s="136">
        <v>42941</v>
      </c>
      <c r="F4065" s="136">
        <v>42941</v>
      </c>
      <c r="G4065" s="25">
        <f t="shared" si="214"/>
        <v>41</v>
      </c>
      <c r="H4065" s="373">
        <v>3407.24</v>
      </c>
      <c r="I4065" s="121">
        <f t="shared" si="215"/>
        <v>139696.84</v>
      </c>
      <c r="J4065" s="16"/>
    </row>
    <row r="4066" spans="1:10">
      <c r="A4066" s="23">
        <f t="shared" si="216"/>
        <v>129</v>
      </c>
      <c r="B4066" s="226"/>
      <c r="C4066" s="226"/>
      <c r="D4066" s="136">
        <v>42894</v>
      </c>
      <c r="E4066" s="136">
        <v>42941</v>
      </c>
      <c r="F4066" s="136">
        <v>42941</v>
      </c>
      <c r="G4066" s="25">
        <f t="shared" ref="G4066:G4129" si="217">F4066-D4066</f>
        <v>47</v>
      </c>
      <c r="H4066" s="373">
        <v>3479.34</v>
      </c>
      <c r="I4066" s="121">
        <f t="shared" ref="I4066:I4129" si="218">ROUND(G4066*H4066,2)</f>
        <v>163528.98000000001</v>
      </c>
      <c r="J4066" s="16"/>
    </row>
    <row r="4067" spans="1:10">
      <c r="A4067" s="23">
        <f t="shared" si="216"/>
        <v>130</v>
      </c>
      <c r="B4067" s="226"/>
      <c r="C4067" s="226"/>
      <c r="D4067" s="136">
        <v>42901</v>
      </c>
      <c r="E4067" s="136">
        <v>42941</v>
      </c>
      <c r="F4067" s="136">
        <v>42941</v>
      </c>
      <c r="G4067" s="25">
        <f t="shared" si="217"/>
        <v>40</v>
      </c>
      <c r="H4067" s="373">
        <v>3337.2</v>
      </c>
      <c r="I4067" s="121">
        <f t="shared" si="218"/>
        <v>133488</v>
      </c>
      <c r="J4067" s="16"/>
    </row>
    <row r="4068" spans="1:10">
      <c r="A4068" s="23">
        <f t="shared" ref="A4068:A4131" si="219">A4067+1</f>
        <v>131</v>
      </c>
      <c r="B4068" s="226"/>
      <c r="C4068" s="226"/>
      <c r="D4068" s="136">
        <v>42906</v>
      </c>
      <c r="E4068" s="136">
        <v>42941</v>
      </c>
      <c r="F4068" s="136">
        <v>42941</v>
      </c>
      <c r="G4068" s="25">
        <f t="shared" si="217"/>
        <v>35</v>
      </c>
      <c r="H4068" s="373">
        <v>3337.2</v>
      </c>
      <c r="I4068" s="121">
        <f t="shared" si="218"/>
        <v>116802</v>
      </c>
      <c r="J4068" s="16"/>
    </row>
    <row r="4069" spans="1:10">
      <c r="A4069" s="23">
        <f t="shared" si="219"/>
        <v>132</v>
      </c>
      <c r="B4069" s="226"/>
      <c r="C4069" s="226"/>
      <c r="D4069" s="136">
        <v>42901</v>
      </c>
      <c r="E4069" s="136">
        <v>42941</v>
      </c>
      <c r="F4069" s="136">
        <v>42941</v>
      </c>
      <c r="G4069" s="25">
        <f t="shared" si="217"/>
        <v>40</v>
      </c>
      <c r="H4069" s="373">
        <v>3407.24</v>
      </c>
      <c r="I4069" s="121">
        <f t="shared" si="218"/>
        <v>136289.60000000001</v>
      </c>
      <c r="J4069" s="16"/>
    </row>
    <row r="4070" spans="1:10">
      <c r="A4070" s="23">
        <f t="shared" si="219"/>
        <v>133</v>
      </c>
      <c r="B4070" s="226"/>
      <c r="C4070" s="226"/>
      <c r="D4070" s="136">
        <v>42887</v>
      </c>
      <c r="E4070" s="136">
        <v>42941</v>
      </c>
      <c r="F4070" s="136">
        <v>42941</v>
      </c>
      <c r="G4070" s="25">
        <f t="shared" si="217"/>
        <v>54</v>
      </c>
      <c r="H4070" s="373">
        <v>3440.2</v>
      </c>
      <c r="I4070" s="121">
        <f t="shared" si="218"/>
        <v>185770.8</v>
      </c>
      <c r="J4070" s="16"/>
    </row>
    <row r="4071" spans="1:10">
      <c r="A4071" s="23">
        <f t="shared" si="219"/>
        <v>134</v>
      </c>
      <c r="B4071" s="226"/>
      <c r="C4071" s="226"/>
      <c r="D4071" s="136">
        <v>42881</v>
      </c>
      <c r="E4071" s="136">
        <v>42941</v>
      </c>
      <c r="F4071" s="136">
        <v>42941</v>
      </c>
      <c r="G4071" s="25">
        <f t="shared" si="217"/>
        <v>60</v>
      </c>
      <c r="H4071" s="373">
        <v>3442.26</v>
      </c>
      <c r="I4071" s="121">
        <f t="shared" si="218"/>
        <v>206535.6</v>
      </c>
      <c r="J4071" s="16"/>
    </row>
    <row r="4072" spans="1:10">
      <c r="A4072" s="23">
        <f t="shared" si="219"/>
        <v>135</v>
      </c>
      <c r="B4072" s="226"/>
      <c r="C4072" s="226"/>
      <c r="D4072" s="136">
        <v>42899</v>
      </c>
      <c r="E4072" s="136">
        <v>42941</v>
      </c>
      <c r="F4072" s="136">
        <v>42941</v>
      </c>
      <c r="G4072" s="25">
        <f t="shared" si="217"/>
        <v>42</v>
      </c>
      <c r="H4072" s="373">
        <v>3442.26</v>
      </c>
      <c r="I4072" s="121">
        <f t="shared" si="218"/>
        <v>144574.92000000001</v>
      </c>
      <c r="J4072" s="16"/>
    </row>
    <row r="4073" spans="1:10">
      <c r="A4073" s="23">
        <f t="shared" si="219"/>
        <v>136</v>
      </c>
      <c r="B4073" s="226"/>
      <c r="C4073" s="226"/>
      <c r="D4073" s="136">
        <v>42899</v>
      </c>
      <c r="E4073" s="136">
        <v>42941</v>
      </c>
      <c r="F4073" s="136">
        <v>42941</v>
      </c>
      <c r="G4073" s="25">
        <f t="shared" si="217"/>
        <v>42</v>
      </c>
      <c r="H4073" s="373">
        <v>3390.76</v>
      </c>
      <c r="I4073" s="121">
        <f t="shared" si="218"/>
        <v>142411.92000000001</v>
      </c>
      <c r="J4073" s="16"/>
    </row>
    <row r="4074" spans="1:10">
      <c r="A4074" s="23">
        <f t="shared" si="219"/>
        <v>137</v>
      </c>
      <c r="B4074" s="226" t="s">
        <v>285</v>
      </c>
      <c r="C4074" s="226" t="s">
        <v>487</v>
      </c>
      <c r="D4074" s="136">
        <v>42913</v>
      </c>
      <c r="E4074" s="136">
        <v>42941</v>
      </c>
      <c r="F4074" s="136">
        <v>42941</v>
      </c>
      <c r="G4074" s="25">
        <f t="shared" si="217"/>
        <v>28</v>
      </c>
      <c r="H4074" s="373">
        <v>3324.84</v>
      </c>
      <c r="I4074" s="121">
        <f t="shared" si="218"/>
        <v>93095.52</v>
      </c>
      <c r="J4074" s="16"/>
    </row>
    <row r="4075" spans="1:10">
      <c r="A4075" s="23">
        <f t="shared" si="219"/>
        <v>138</v>
      </c>
      <c r="B4075" s="226"/>
      <c r="C4075" s="226"/>
      <c r="D4075" s="136">
        <v>42922</v>
      </c>
      <c r="E4075" s="136">
        <v>42941</v>
      </c>
      <c r="F4075" s="136">
        <v>42941</v>
      </c>
      <c r="G4075" s="25">
        <f t="shared" si="217"/>
        <v>19</v>
      </c>
      <c r="H4075" s="373">
        <v>3304.8</v>
      </c>
      <c r="I4075" s="121">
        <f t="shared" si="218"/>
        <v>62791.199999999997</v>
      </c>
      <c r="J4075" s="16"/>
    </row>
    <row r="4076" spans="1:10">
      <c r="A4076" s="23">
        <f t="shared" si="219"/>
        <v>139</v>
      </c>
      <c r="B4076" s="226"/>
      <c r="C4076" s="226"/>
      <c r="D4076" s="136">
        <v>42913</v>
      </c>
      <c r="E4076" s="136">
        <v>42941</v>
      </c>
      <c r="F4076" s="136">
        <v>42941</v>
      </c>
      <c r="G4076" s="25">
        <f t="shared" si="217"/>
        <v>28</v>
      </c>
      <c r="H4076" s="373">
        <v>3374.28</v>
      </c>
      <c r="I4076" s="121">
        <f t="shared" si="218"/>
        <v>94479.84</v>
      </c>
      <c r="J4076" s="16"/>
    </row>
    <row r="4077" spans="1:10">
      <c r="A4077" s="23">
        <f t="shared" si="219"/>
        <v>140</v>
      </c>
      <c r="B4077" s="226"/>
      <c r="C4077" s="226"/>
      <c r="D4077" s="136">
        <v>42915</v>
      </c>
      <c r="E4077" s="136">
        <v>42941</v>
      </c>
      <c r="F4077" s="136">
        <v>42941</v>
      </c>
      <c r="G4077" s="25">
        <f t="shared" si="217"/>
        <v>26</v>
      </c>
      <c r="H4077" s="373">
        <v>3446.38</v>
      </c>
      <c r="I4077" s="121">
        <f t="shared" si="218"/>
        <v>89605.88</v>
      </c>
      <c r="J4077" s="16"/>
    </row>
    <row r="4078" spans="1:10">
      <c r="A4078" s="23">
        <f t="shared" si="219"/>
        <v>141</v>
      </c>
      <c r="B4078" s="226"/>
      <c r="C4078" s="226"/>
      <c r="D4078" s="136">
        <v>42909</v>
      </c>
      <c r="E4078" s="136">
        <v>42941</v>
      </c>
      <c r="F4078" s="136">
        <v>42941</v>
      </c>
      <c r="G4078" s="25">
        <f t="shared" si="217"/>
        <v>32</v>
      </c>
      <c r="H4078" s="373">
        <v>3446.38</v>
      </c>
      <c r="I4078" s="121">
        <f t="shared" si="218"/>
        <v>110284.16</v>
      </c>
      <c r="J4078" s="16"/>
    </row>
    <row r="4079" spans="1:10">
      <c r="A4079" s="23">
        <f t="shared" si="219"/>
        <v>142</v>
      </c>
      <c r="B4079" s="226"/>
      <c r="C4079" s="226"/>
      <c r="D4079" s="136">
        <v>42915</v>
      </c>
      <c r="E4079" s="136">
        <v>42941</v>
      </c>
      <c r="F4079" s="136">
        <v>42941</v>
      </c>
      <c r="G4079" s="25">
        <f t="shared" si="217"/>
        <v>26</v>
      </c>
      <c r="H4079" s="373">
        <v>3337.2</v>
      </c>
      <c r="I4079" s="121">
        <f t="shared" si="218"/>
        <v>86767.2</v>
      </c>
      <c r="J4079" s="16"/>
    </row>
    <row r="4080" spans="1:10">
      <c r="A4080" s="23">
        <f t="shared" si="219"/>
        <v>143</v>
      </c>
      <c r="B4080" s="226"/>
      <c r="C4080" s="226"/>
      <c r="D4080" s="136">
        <v>42923</v>
      </c>
      <c r="E4080" s="136">
        <v>42941</v>
      </c>
      <c r="F4080" s="136">
        <v>42941</v>
      </c>
      <c r="G4080" s="25">
        <f t="shared" si="217"/>
        <v>18</v>
      </c>
      <c r="H4080" s="373">
        <v>3412.92</v>
      </c>
      <c r="I4080" s="121">
        <f t="shared" si="218"/>
        <v>61432.56</v>
      </c>
      <c r="J4080" s="16"/>
    </row>
    <row r="4081" spans="1:10">
      <c r="A4081" s="23">
        <f t="shared" si="219"/>
        <v>144</v>
      </c>
      <c r="B4081" s="226"/>
      <c r="C4081" s="226"/>
      <c r="D4081" s="136">
        <v>42909</v>
      </c>
      <c r="E4081" s="136">
        <v>42941</v>
      </c>
      <c r="F4081" s="136">
        <v>42941</v>
      </c>
      <c r="G4081" s="25">
        <f t="shared" si="217"/>
        <v>32</v>
      </c>
      <c r="H4081" s="373">
        <v>3409.3</v>
      </c>
      <c r="I4081" s="121">
        <f t="shared" si="218"/>
        <v>109097.60000000001</v>
      </c>
      <c r="J4081" s="16"/>
    </row>
    <row r="4082" spans="1:10">
      <c r="A4082" s="23">
        <f t="shared" si="219"/>
        <v>145</v>
      </c>
      <c r="B4082" s="226"/>
      <c r="C4082" s="226"/>
      <c r="D4082" s="136">
        <v>42915</v>
      </c>
      <c r="E4082" s="136">
        <v>42941</v>
      </c>
      <c r="F4082" s="136">
        <v>42941</v>
      </c>
      <c r="G4082" s="25">
        <f t="shared" si="217"/>
        <v>26</v>
      </c>
      <c r="H4082" s="373">
        <v>3390.76</v>
      </c>
      <c r="I4082" s="121">
        <f t="shared" si="218"/>
        <v>88159.76</v>
      </c>
      <c r="J4082" s="16"/>
    </row>
    <row r="4083" spans="1:10">
      <c r="A4083" s="23">
        <f t="shared" si="219"/>
        <v>146</v>
      </c>
      <c r="B4083" s="226"/>
      <c r="C4083" s="226"/>
      <c r="D4083" s="136">
        <v>42923</v>
      </c>
      <c r="E4083" s="136">
        <v>42941</v>
      </c>
      <c r="F4083" s="136">
        <v>42941</v>
      </c>
      <c r="G4083" s="25">
        <f t="shared" si="217"/>
        <v>18</v>
      </c>
      <c r="H4083" s="373">
        <v>3329.28</v>
      </c>
      <c r="I4083" s="121">
        <f t="shared" si="218"/>
        <v>59927.040000000001</v>
      </c>
      <c r="J4083" s="16"/>
    </row>
    <row r="4084" spans="1:10">
      <c r="A4084" s="23">
        <f t="shared" si="219"/>
        <v>147</v>
      </c>
      <c r="B4084" s="226"/>
      <c r="C4084" s="226"/>
      <c r="D4084" s="136">
        <v>42909</v>
      </c>
      <c r="E4084" s="136">
        <v>42941</v>
      </c>
      <c r="F4084" s="136">
        <v>42941</v>
      </c>
      <c r="G4084" s="25">
        <f t="shared" si="217"/>
        <v>32</v>
      </c>
      <c r="H4084" s="373">
        <v>3446.38</v>
      </c>
      <c r="I4084" s="121">
        <f t="shared" si="218"/>
        <v>110284.16</v>
      </c>
      <c r="J4084" s="16"/>
    </row>
    <row r="4085" spans="1:10">
      <c r="A4085" s="23">
        <f t="shared" si="219"/>
        <v>148</v>
      </c>
      <c r="B4085" s="226"/>
      <c r="C4085" s="226"/>
      <c r="D4085" s="136">
        <v>42914</v>
      </c>
      <c r="E4085" s="136">
        <v>42941</v>
      </c>
      <c r="F4085" s="136">
        <v>42941</v>
      </c>
      <c r="G4085" s="25">
        <f t="shared" si="217"/>
        <v>27</v>
      </c>
      <c r="H4085" s="373">
        <v>3446.38</v>
      </c>
      <c r="I4085" s="121">
        <f t="shared" si="218"/>
        <v>93052.26</v>
      </c>
      <c r="J4085" s="16"/>
    </row>
    <row r="4086" spans="1:10">
      <c r="A4086" s="23">
        <f t="shared" si="219"/>
        <v>149</v>
      </c>
      <c r="B4086" s="226" t="s">
        <v>285</v>
      </c>
      <c r="C4086" s="226" t="s">
        <v>488</v>
      </c>
      <c r="D4086" s="136">
        <v>42935</v>
      </c>
      <c r="E4086" s="136">
        <v>42972</v>
      </c>
      <c r="F4086" s="136">
        <v>42972</v>
      </c>
      <c r="G4086" s="25">
        <f t="shared" si="217"/>
        <v>37</v>
      </c>
      <c r="H4086" s="373">
        <v>3304.8</v>
      </c>
      <c r="I4086" s="121">
        <f t="shared" si="218"/>
        <v>122277.6</v>
      </c>
      <c r="J4086" s="16"/>
    </row>
    <row r="4087" spans="1:10">
      <c r="A4087" s="23">
        <f t="shared" si="219"/>
        <v>150</v>
      </c>
      <c r="B4087" s="226"/>
      <c r="C4087" s="226"/>
      <c r="D4087" s="136">
        <v>42926</v>
      </c>
      <c r="E4087" s="136">
        <v>42972</v>
      </c>
      <c r="F4087" s="136">
        <v>42972</v>
      </c>
      <c r="G4087" s="25">
        <f t="shared" si="217"/>
        <v>46</v>
      </c>
      <c r="H4087" s="373">
        <v>3341.52</v>
      </c>
      <c r="I4087" s="121">
        <f t="shared" si="218"/>
        <v>153709.92000000001</v>
      </c>
      <c r="J4087" s="16"/>
    </row>
    <row r="4088" spans="1:10">
      <c r="A4088" s="23">
        <f t="shared" si="219"/>
        <v>151</v>
      </c>
      <c r="B4088" s="226"/>
      <c r="C4088" s="226"/>
      <c r="D4088" s="136">
        <v>42927</v>
      </c>
      <c r="E4088" s="136">
        <v>42972</v>
      </c>
      <c r="F4088" s="136">
        <v>42972</v>
      </c>
      <c r="G4088" s="25">
        <f t="shared" si="217"/>
        <v>45</v>
      </c>
      <c r="H4088" s="373">
        <v>3182.4</v>
      </c>
      <c r="I4088" s="121">
        <f t="shared" si="218"/>
        <v>143208</v>
      </c>
      <c r="J4088" s="16"/>
    </row>
    <row r="4089" spans="1:10">
      <c r="A4089" s="23">
        <f t="shared" si="219"/>
        <v>152</v>
      </c>
      <c r="B4089" s="226"/>
      <c r="C4089" s="226"/>
      <c r="D4089" s="136">
        <v>42922</v>
      </c>
      <c r="E4089" s="136">
        <v>42972</v>
      </c>
      <c r="F4089" s="136">
        <v>42972</v>
      </c>
      <c r="G4089" s="25">
        <f t="shared" si="217"/>
        <v>50</v>
      </c>
      <c r="H4089" s="373">
        <v>3268.08</v>
      </c>
      <c r="I4089" s="121">
        <f t="shared" si="218"/>
        <v>163404</v>
      </c>
      <c r="J4089" s="16"/>
    </row>
    <row r="4090" spans="1:10">
      <c r="A4090" s="23">
        <f t="shared" si="219"/>
        <v>153</v>
      </c>
      <c r="B4090" s="226"/>
      <c r="C4090" s="226"/>
      <c r="D4090" s="136">
        <v>42935</v>
      </c>
      <c r="E4090" s="136">
        <v>42972</v>
      </c>
      <c r="F4090" s="136">
        <v>42972</v>
      </c>
      <c r="G4090" s="25">
        <f t="shared" si="217"/>
        <v>37</v>
      </c>
      <c r="H4090" s="373">
        <v>3233.4</v>
      </c>
      <c r="I4090" s="121">
        <f t="shared" si="218"/>
        <v>119635.8</v>
      </c>
      <c r="J4090" s="16"/>
    </row>
    <row r="4091" spans="1:10">
      <c r="A4091" s="23">
        <f t="shared" si="219"/>
        <v>154</v>
      </c>
      <c r="B4091" s="226"/>
      <c r="C4091" s="226"/>
      <c r="D4091" s="136">
        <v>42934</v>
      </c>
      <c r="E4091" s="136">
        <v>42972</v>
      </c>
      <c r="F4091" s="136">
        <v>42972</v>
      </c>
      <c r="G4091" s="25">
        <f t="shared" si="217"/>
        <v>38</v>
      </c>
      <c r="H4091" s="373">
        <v>3412.92</v>
      </c>
      <c r="I4091" s="121">
        <f t="shared" si="218"/>
        <v>129690.96</v>
      </c>
      <c r="J4091" s="16"/>
    </row>
    <row r="4092" spans="1:10">
      <c r="A4092" s="23">
        <f t="shared" si="219"/>
        <v>155</v>
      </c>
      <c r="B4092" s="226"/>
      <c r="C4092" s="226"/>
      <c r="D4092" s="136">
        <v>42937</v>
      </c>
      <c r="E4092" s="136">
        <v>42972</v>
      </c>
      <c r="F4092" s="136">
        <v>42972</v>
      </c>
      <c r="G4092" s="25">
        <f t="shared" si="217"/>
        <v>35</v>
      </c>
      <c r="H4092" s="373">
        <v>3374.16</v>
      </c>
      <c r="I4092" s="121">
        <f t="shared" si="218"/>
        <v>118095.6</v>
      </c>
      <c r="J4092" s="16"/>
    </row>
    <row r="4093" spans="1:10">
      <c r="A4093" s="23">
        <f t="shared" si="219"/>
        <v>156</v>
      </c>
      <c r="B4093" s="226"/>
      <c r="C4093" s="226"/>
      <c r="D4093" s="136">
        <v>42922</v>
      </c>
      <c r="E4093" s="136">
        <v>42972</v>
      </c>
      <c r="F4093" s="136">
        <v>42972</v>
      </c>
      <c r="G4093" s="25">
        <f t="shared" si="217"/>
        <v>50</v>
      </c>
      <c r="H4093" s="373">
        <v>3378.24</v>
      </c>
      <c r="I4093" s="121">
        <f t="shared" si="218"/>
        <v>168912</v>
      </c>
      <c r="J4093" s="16"/>
    </row>
    <row r="4094" spans="1:10">
      <c r="A4094" s="23">
        <f t="shared" si="219"/>
        <v>157</v>
      </c>
      <c r="B4094" s="226"/>
      <c r="C4094" s="226"/>
      <c r="D4094" s="136">
        <v>42927</v>
      </c>
      <c r="E4094" s="136">
        <v>42972</v>
      </c>
      <c r="F4094" s="136">
        <v>42972</v>
      </c>
      <c r="G4094" s="25">
        <f t="shared" si="217"/>
        <v>45</v>
      </c>
      <c r="H4094" s="373">
        <v>3341.52</v>
      </c>
      <c r="I4094" s="121">
        <f t="shared" si="218"/>
        <v>150368.4</v>
      </c>
      <c r="J4094" s="16"/>
    </row>
    <row r="4095" spans="1:10">
      <c r="A4095" s="23">
        <f t="shared" si="219"/>
        <v>158</v>
      </c>
      <c r="B4095" s="226"/>
      <c r="C4095" s="226"/>
      <c r="D4095" s="136">
        <v>42931</v>
      </c>
      <c r="E4095" s="136">
        <v>42972</v>
      </c>
      <c r="F4095" s="136">
        <v>42972</v>
      </c>
      <c r="G4095" s="25">
        <f t="shared" si="217"/>
        <v>41</v>
      </c>
      <c r="H4095" s="373">
        <v>3290.52</v>
      </c>
      <c r="I4095" s="121">
        <f t="shared" si="218"/>
        <v>134911.32</v>
      </c>
      <c r="J4095" s="16"/>
    </row>
    <row r="4096" spans="1:10">
      <c r="A4096" s="23">
        <f t="shared" si="219"/>
        <v>159</v>
      </c>
      <c r="B4096" s="226"/>
      <c r="C4096" s="226"/>
      <c r="D4096" s="136">
        <v>42931</v>
      </c>
      <c r="E4096" s="136">
        <v>42972</v>
      </c>
      <c r="F4096" s="136">
        <v>42972</v>
      </c>
      <c r="G4096" s="25">
        <f t="shared" si="217"/>
        <v>41</v>
      </c>
      <c r="H4096" s="373">
        <v>3376.2</v>
      </c>
      <c r="I4096" s="121">
        <f t="shared" si="218"/>
        <v>138424.20000000001</v>
      </c>
      <c r="J4096" s="16"/>
    </row>
    <row r="4097" spans="1:10">
      <c r="A4097" s="23">
        <f t="shared" si="219"/>
        <v>160</v>
      </c>
      <c r="B4097" s="226"/>
      <c r="C4097" s="226"/>
      <c r="D4097" s="136">
        <v>42922</v>
      </c>
      <c r="E4097" s="136">
        <v>42972</v>
      </c>
      <c r="F4097" s="136">
        <v>42972</v>
      </c>
      <c r="G4097" s="25">
        <f t="shared" si="217"/>
        <v>50</v>
      </c>
      <c r="H4097" s="373">
        <v>3376.2</v>
      </c>
      <c r="I4097" s="121">
        <f t="shared" si="218"/>
        <v>168810</v>
      </c>
      <c r="J4097" s="16"/>
    </row>
    <row r="4098" spans="1:10">
      <c r="A4098" s="23">
        <f t="shared" si="219"/>
        <v>161</v>
      </c>
      <c r="B4098" s="226"/>
      <c r="C4098" s="226"/>
      <c r="D4098" s="136">
        <v>42929</v>
      </c>
      <c r="E4098" s="136">
        <v>42972</v>
      </c>
      <c r="F4098" s="136">
        <v>42972</v>
      </c>
      <c r="G4098" s="25">
        <f t="shared" si="217"/>
        <v>43</v>
      </c>
      <c r="H4098" s="373">
        <v>3341.52</v>
      </c>
      <c r="I4098" s="121">
        <f t="shared" si="218"/>
        <v>143685.35999999999</v>
      </c>
      <c r="J4098" s="16"/>
    </row>
    <row r="4099" spans="1:10">
      <c r="A4099" s="23">
        <f t="shared" si="219"/>
        <v>162</v>
      </c>
      <c r="B4099" s="226"/>
      <c r="C4099" s="226"/>
      <c r="D4099" s="136">
        <v>42937</v>
      </c>
      <c r="E4099" s="136">
        <v>42972</v>
      </c>
      <c r="F4099" s="136">
        <v>42972</v>
      </c>
      <c r="G4099" s="25">
        <f t="shared" si="217"/>
        <v>35</v>
      </c>
      <c r="H4099" s="373">
        <v>3408.84</v>
      </c>
      <c r="I4099" s="121">
        <f t="shared" si="218"/>
        <v>119309.4</v>
      </c>
      <c r="J4099" s="16"/>
    </row>
    <row r="4100" spans="1:10">
      <c r="A4100" s="23">
        <f t="shared" si="219"/>
        <v>163</v>
      </c>
      <c r="B4100" s="226"/>
      <c r="C4100" s="226"/>
      <c r="D4100" s="136">
        <v>42937</v>
      </c>
      <c r="E4100" s="136">
        <v>42972</v>
      </c>
      <c r="F4100" s="136">
        <v>42972</v>
      </c>
      <c r="G4100" s="25">
        <f t="shared" si="217"/>
        <v>35</v>
      </c>
      <c r="H4100" s="373">
        <v>3374.16</v>
      </c>
      <c r="I4100" s="121">
        <f t="shared" si="218"/>
        <v>118095.6</v>
      </c>
      <c r="J4100" s="16"/>
    </row>
    <row r="4101" spans="1:10">
      <c r="A4101" s="23">
        <f t="shared" si="219"/>
        <v>164</v>
      </c>
      <c r="B4101" s="226" t="s">
        <v>285</v>
      </c>
      <c r="C4101" s="226" t="s">
        <v>489</v>
      </c>
      <c r="D4101" s="136">
        <v>42949</v>
      </c>
      <c r="E4101" s="136">
        <v>42972</v>
      </c>
      <c r="F4101" s="136">
        <v>42972</v>
      </c>
      <c r="G4101" s="25">
        <f t="shared" si="217"/>
        <v>23</v>
      </c>
      <c r="H4101" s="373">
        <v>3341.52</v>
      </c>
      <c r="I4101" s="121">
        <f t="shared" si="218"/>
        <v>76854.960000000006</v>
      </c>
      <c r="J4101" s="16"/>
    </row>
    <row r="4102" spans="1:10">
      <c r="A4102" s="23">
        <f t="shared" si="219"/>
        <v>165</v>
      </c>
      <c r="B4102" s="226"/>
      <c r="C4102" s="226"/>
      <c r="D4102" s="136">
        <v>42949</v>
      </c>
      <c r="E4102" s="136">
        <v>42972</v>
      </c>
      <c r="F4102" s="136">
        <v>42972</v>
      </c>
      <c r="G4102" s="25">
        <f t="shared" si="217"/>
        <v>23</v>
      </c>
      <c r="H4102" s="373">
        <v>3304.8</v>
      </c>
      <c r="I4102" s="121">
        <f t="shared" si="218"/>
        <v>76010.399999999994</v>
      </c>
      <c r="J4102" s="16"/>
    </row>
    <row r="4103" spans="1:10">
      <c r="A4103" s="23">
        <f t="shared" si="219"/>
        <v>166</v>
      </c>
      <c r="B4103" s="226"/>
      <c r="C4103" s="226"/>
      <c r="D4103" s="136">
        <v>42942</v>
      </c>
      <c r="E4103" s="136">
        <v>42972</v>
      </c>
      <c r="F4103" s="136">
        <v>42972</v>
      </c>
      <c r="G4103" s="25">
        <f t="shared" si="217"/>
        <v>30</v>
      </c>
      <c r="H4103" s="373">
        <v>3304.8</v>
      </c>
      <c r="I4103" s="121">
        <f t="shared" si="218"/>
        <v>99144</v>
      </c>
      <c r="J4103" s="16"/>
    </row>
    <row r="4104" spans="1:10">
      <c r="A4104" s="23">
        <f t="shared" si="219"/>
        <v>167</v>
      </c>
      <c r="B4104" s="226"/>
      <c r="C4104" s="226"/>
      <c r="D4104" s="136">
        <v>42942</v>
      </c>
      <c r="E4104" s="136">
        <v>42972</v>
      </c>
      <c r="F4104" s="136">
        <v>42972</v>
      </c>
      <c r="G4104" s="25">
        <f t="shared" si="217"/>
        <v>30</v>
      </c>
      <c r="H4104" s="373">
        <v>3270.12</v>
      </c>
      <c r="I4104" s="121">
        <f t="shared" si="218"/>
        <v>98103.6</v>
      </c>
      <c r="J4104" s="16"/>
    </row>
    <row r="4105" spans="1:10">
      <c r="A4105" s="23">
        <f t="shared" si="219"/>
        <v>168</v>
      </c>
      <c r="B4105" s="226"/>
      <c r="C4105" s="226"/>
      <c r="D4105" s="136">
        <v>42942</v>
      </c>
      <c r="E4105" s="136">
        <v>42972</v>
      </c>
      <c r="F4105" s="136">
        <v>42972</v>
      </c>
      <c r="G4105" s="25">
        <f t="shared" si="217"/>
        <v>30</v>
      </c>
      <c r="H4105" s="373">
        <v>3290.52</v>
      </c>
      <c r="I4105" s="121">
        <f t="shared" si="218"/>
        <v>98715.6</v>
      </c>
      <c r="J4105" s="16"/>
    </row>
    <row r="4106" spans="1:10">
      <c r="A4106" s="23">
        <f t="shared" si="219"/>
        <v>169</v>
      </c>
      <c r="B4106" s="226"/>
      <c r="C4106" s="226"/>
      <c r="D4106" s="136">
        <v>42958</v>
      </c>
      <c r="E4106" s="136">
        <v>42972</v>
      </c>
      <c r="F4106" s="136">
        <v>42972</v>
      </c>
      <c r="G4106" s="25">
        <f t="shared" si="217"/>
        <v>14</v>
      </c>
      <c r="H4106" s="373">
        <v>3374.16</v>
      </c>
      <c r="I4106" s="121">
        <f t="shared" si="218"/>
        <v>47238.239999999998</v>
      </c>
      <c r="J4106" s="16"/>
    </row>
    <row r="4107" spans="1:10">
      <c r="A4107" s="23">
        <f t="shared" si="219"/>
        <v>170</v>
      </c>
      <c r="B4107" s="226"/>
      <c r="C4107" s="226"/>
      <c r="D4107" s="136">
        <v>42944</v>
      </c>
      <c r="E4107" s="136">
        <v>42972</v>
      </c>
      <c r="F4107" s="136">
        <v>42972</v>
      </c>
      <c r="G4107" s="25">
        <f t="shared" si="217"/>
        <v>28</v>
      </c>
      <c r="H4107" s="373">
        <v>3408.84</v>
      </c>
      <c r="I4107" s="121">
        <f t="shared" si="218"/>
        <v>95447.52</v>
      </c>
      <c r="J4107" s="16"/>
    </row>
    <row r="4108" spans="1:10">
      <c r="A4108" s="23">
        <f t="shared" si="219"/>
        <v>171</v>
      </c>
      <c r="B4108" s="226"/>
      <c r="C4108" s="226"/>
      <c r="D4108" s="136">
        <v>42944</v>
      </c>
      <c r="E4108" s="136">
        <v>42972</v>
      </c>
      <c r="F4108" s="136">
        <v>42972</v>
      </c>
      <c r="G4108" s="25">
        <f t="shared" si="217"/>
        <v>28</v>
      </c>
      <c r="H4108" s="373">
        <v>3441.48</v>
      </c>
      <c r="I4108" s="121">
        <f t="shared" si="218"/>
        <v>96361.44</v>
      </c>
      <c r="J4108" s="16"/>
    </row>
    <row r="4109" spans="1:10">
      <c r="A4109" s="23">
        <f t="shared" si="219"/>
        <v>172</v>
      </c>
      <c r="B4109" s="226"/>
      <c r="C4109" s="226"/>
      <c r="D4109" s="136">
        <v>42950</v>
      </c>
      <c r="E4109" s="136">
        <v>42972</v>
      </c>
      <c r="F4109" s="136">
        <v>42972</v>
      </c>
      <c r="G4109" s="25">
        <f t="shared" si="217"/>
        <v>22</v>
      </c>
      <c r="H4109" s="373">
        <v>3441.48</v>
      </c>
      <c r="I4109" s="121">
        <f t="shared" si="218"/>
        <v>75712.56</v>
      </c>
      <c r="J4109" s="16"/>
    </row>
    <row r="4110" spans="1:10">
      <c r="A4110" s="23">
        <f t="shared" si="219"/>
        <v>173</v>
      </c>
      <c r="B4110" s="226"/>
      <c r="C4110" s="226"/>
      <c r="D4110" s="136">
        <v>42950</v>
      </c>
      <c r="E4110" s="136">
        <v>42972</v>
      </c>
      <c r="F4110" s="136">
        <v>42972</v>
      </c>
      <c r="G4110" s="25">
        <f t="shared" si="217"/>
        <v>22</v>
      </c>
      <c r="H4110" s="373">
        <v>3555.72</v>
      </c>
      <c r="I4110" s="121">
        <f t="shared" si="218"/>
        <v>78225.84</v>
      </c>
      <c r="J4110" s="16"/>
    </row>
    <row r="4111" spans="1:10">
      <c r="A4111" s="23">
        <f t="shared" si="219"/>
        <v>174</v>
      </c>
      <c r="B4111" s="226"/>
      <c r="C4111" s="226"/>
      <c r="D4111" s="136">
        <v>42944</v>
      </c>
      <c r="E4111" s="136">
        <v>42972</v>
      </c>
      <c r="F4111" s="136">
        <v>42972</v>
      </c>
      <c r="G4111" s="25">
        <f t="shared" si="217"/>
        <v>28</v>
      </c>
      <c r="H4111" s="373">
        <v>3408.84</v>
      </c>
      <c r="I4111" s="121">
        <f t="shared" si="218"/>
        <v>95447.52</v>
      </c>
      <c r="J4111" s="16"/>
    </row>
    <row r="4112" spans="1:10">
      <c r="A4112" s="23">
        <f t="shared" si="219"/>
        <v>175</v>
      </c>
      <c r="B4112" s="226"/>
      <c r="C4112" s="226"/>
      <c r="D4112" s="136">
        <v>42950</v>
      </c>
      <c r="E4112" s="136">
        <v>42972</v>
      </c>
      <c r="F4112" s="136">
        <v>42972</v>
      </c>
      <c r="G4112" s="25">
        <f t="shared" si="217"/>
        <v>22</v>
      </c>
      <c r="H4112" s="373">
        <v>3408.84</v>
      </c>
      <c r="I4112" s="121">
        <f t="shared" si="218"/>
        <v>74994.48</v>
      </c>
      <c r="J4112" s="16"/>
    </row>
    <row r="4113" spans="1:10">
      <c r="A4113" s="23">
        <f t="shared" si="219"/>
        <v>176</v>
      </c>
      <c r="B4113" s="226"/>
      <c r="C4113" s="226"/>
      <c r="D4113" s="136">
        <v>42957</v>
      </c>
      <c r="E4113" s="136">
        <v>42972</v>
      </c>
      <c r="F4113" s="136">
        <v>42972</v>
      </c>
      <c r="G4113" s="25">
        <f t="shared" si="217"/>
        <v>15</v>
      </c>
      <c r="H4113" s="373">
        <v>3374.16</v>
      </c>
      <c r="I4113" s="121">
        <f t="shared" si="218"/>
        <v>50612.4</v>
      </c>
      <c r="J4113" s="16"/>
    </row>
    <row r="4114" spans="1:10">
      <c r="A4114" s="23">
        <f t="shared" si="219"/>
        <v>177</v>
      </c>
      <c r="B4114" s="226" t="s">
        <v>285</v>
      </c>
      <c r="C4114" s="226" t="s">
        <v>490</v>
      </c>
      <c r="D4114" s="136">
        <v>42969</v>
      </c>
      <c r="E4114" s="136">
        <v>43003</v>
      </c>
      <c r="F4114" s="136">
        <v>43003</v>
      </c>
      <c r="G4114" s="25">
        <f t="shared" si="217"/>
        <v>34</v>
      </c>
      <c r="H4114" s="373">
        <v>3341.52</v>
      </c>
      <c r="I4114" s="121">
        <f t="shared" si="218"/>
        <v>113611.68</v>
      </c>
      <c r="J4114" s="16"/>
    </row>
    <row r="4115" spans="1:10">
      <c r="A4115" s="23">
        <f t="shared" si="219"/>
        <v>178</v>
      </c>
      <c r="B4115" s="226"/>
      <c r="C4115" s="226"/>
      <c r="D4115" s="136">
        <v>42948</v>
      </c>
      <c r="E4115" s="136">
        <v>43003</v>
      </c>
      <c r="F4115" s="136">
        <v>43003</v>
      </c>
      <c r="G4115" s="25">
        <f t="shared" si="217"/>
        <v>55</v>
      </c>
      <c r="H4115" s="373">
        <v>3268.08</v>
      </c>
      <c r="I4115" s="121">
        <f t="shared" si="218"/>
        <v>179744.4</v>
      </c>
      <c r="J4115" s="16"/>
    </row>
    <row r="4116" spans="1:10">
      <c r="A4116" s="23">
        <f t="shared" si="219"/>
        <v>179</v>
      </c>
      <c r="B4116" s="226"/>
      <c r="C4116" s="226"/>
      <c r="D4116" s="136">
        <v>42963</v>
      </c>
      <c r="E4116" s="136">
        <v>43003</v>
      </c>
      <c r="F4116" s="136">
        <v>43003</v>
      </c>
      <c r="G4116" s="25">
        <f t="shared" si="217"/>
        <v>40</v>
      </c>
      <c r="H4116" s="373">
        <v>3304.8</v>
      </c>
      <c r="I4116" s="121">
        <f t="shared" si="218"/>
        <v>132192</v>
      </c>
      <c r="J4116" s="16"/>
    </row>
    <row r="4117" spans="1:10">
      <c r="A4117" s="23">
        <f t="shared" si="219"/>
        <v>180</v>
      </c>
      <c r="B4117" s="226"/>
      <c r="C4117" s="226"/>
      <c r="D4117" s="136">
        <v>42954</v>
      </c>
      <c r="E4117" s="136">
        <v>43003</v>
      </c>
      <c r="F4117" s="136">
        <v>43003</v>
      </c>
      <c r="G4117" s="25">
        <f t="shared" si="217"/>
        <v>49</v>
      </c>
      <c r="H4117" s="373">
        <v>3290.52</v>
      </c>
      <c r="I4117" s="121">
        <f t="shared" si="218"/>
        <v>161235.48000000001</v>
      </c>
      <c r="J4117" s="16"/>
    </row>
    <row r="4118" spans="1:10">
      <c r="A4118" s="23">
        <f t="shared" si="219"/>
        <v>181</v>
      </c>
      <c r="B4118" s="226"/>
      <c r="C4118" s="226"/>
      <c r="D4118" s="136">
        <v>42963</v>
      </c>
      <c r="E4118" s="136">
        <v>43003</v>
      </c>
      <c r="F4118" s="136">
        <v>43003</v>
      </c>
      <c r="G4118" s="25">
        <f t="shared" si="217"/>
        <v>40</v>
      </c>
      <c r="H4118" s="373">
        <v>3162</v>
      </c>
      <c r="I4118" s="121">
        <f t="shared" si="218"/>
        <v>126480</v>
      </c>
      <c r="J4118" s="16"/>
    </row>
    <row r="4119" spans="1:10">
      <c r="A4119" s="23">
        <f t="shared" si="219"/>
        <v>182</v>
      </c>
      <c r="B4119" s="226"/>
      <c r="C4119" s="226"/>
      <c r="D4119" s="136">
        <v>42954</v>
      </c>
      <c r="E4119" s="136">
        <v>43003</v>
      </c>
      <c r="F4119" s="136">
        <v>43003</v>
      </c>
      <c r="G4119" s="25">
        <f t="shared" si="217"/>
        <v>49</v>
      </c>
      <c r="H4119" s="373">
        <v>3253.8</v>
      </c>
      <c r="I4119" s="121">
        <f t="shared" si="218"/>
        <v>159436.20000000001</v>
      </c>
      <c r="J4119" s="16"/>
    </row>
    <row r="4120" spans="1:10">
      <c r="A4120" s="23">
        <f t="shared" si="219"/>
        <v>183</v>
      </c>
      <c r="B4120" s="226"/>
      <c r="C4120" s="226"/>
      <c r="D4120" s="136">
        <v>42964</v>
      </c>
      <c r="E4120" s="136">
        <v>43003</v>
      </c>
      <c r="F4120" s="136">
        <v>43003</v>
      </c>
      <c r="G4120" s="25">
        <f t="shared" si="217"/>
        <v>39</v>
      </c>
      <c r="H4120" s="373">
        <v>3323.16</v>
      </c>
      <c r="I4120" s="121">
        <f t="shared" si="218"/>
        <v>129603.24</v>
      </c>
      <c r="J4120" s="16"/>
    </row>
    <row r="4121" spans="1:10">
      <c r="A4121" s="23">
        <f t="shared" si="219"/>
        <v>184</v>
      </c>
      <c r="B4121" s="226"/>
      <c r="C4121" s="226"/>
      <c r="D4121" s="136">
        <v>42964</v>
      </c>
      <c r="E4121" s="136">
        <v>43003</v>
      </c>
      <c r="F4121" s="136">
        <v>43003</v>
      </c>
      <c r="G4121" s="25">
        <f t="shared" si="217"/>
        <v>39</v>
      </c>
      <c r="H4121" s="373">
        <v>3357.84</v>
      </c>
      <c r="I4121" s="121">
        <f t="shared" si="218"/>
        <v>130955.76</v>
      </c>
      <c r="J4121" s="16"/>
    </row>
    <row r="4122" spans="1:10">
      <c r="A4122" s="23">
        <f t="shared" si="219"/>
        <v>185</v>
      </c>
      <c r="B4122" s="226"/>
      <c r="C4122" s="226"/>
      <c r="D4122" s="136">
        <v>42958</v>
      </c>
      <c r="E4122" s="136">
        <v>43003</v>
      </c>
      <c r="F4122" s="136">
        <v>43003</v>
      </c>
      <c r="G4122" s="25">
        <f t="shared" si="217"/>
        <v>45</v>
      </c>
      <c r="H4122" s="373">
        <v>3441.48</v>
      </c>
      <c r="I4122" s="121">
        <f t="shared" si="218"/>
        <v>154866.6</v>
      </c>
      <c r="J4122" s="16"/>
    </row>
    <row r="4123" spans="1:10">
      <c r="A4123" s="23">
        <f t="shared" si="219"/>
        <v>186</v>
      </c>
      <c r="B4123" s="226"/>
      <c r="C4123" s="226"/>
      <c r="D4123" s="136">
        <v>42972</v>
      </c>
      <c r="E4123" s="136">
        <v>43003</v>
      </c>
      <c r="F4123" s="136">
        <v>43003</v>
      </c>
      <c r="G4123" s="25">
        <f t="shared" si="217"/>
        <v>31</v>
      </c>
      <c r="H4123" s="373">
        <v>3374.16</v>
      </c>
      <c r="I4123" s="121">
        <f t="shared" si="218"/>
        <v>104598.96</v>
      </c>
      <c r="J4123" s="16"/>
    </row>
    <row r="4124" spans="1:10">
      <c r="A4124" s="23">
        <f t="shared" si="219"/>
        <v>187</v>
      </c>
      <c r="B4124" s="226"/>
      <c r="C4124" s="226"/>
      <c r="D4124" s="136">
        <v>42972</v>
      </c>
      <c r="E4124" s="136">
        <v>43003</v>
      </c>
      <c r="F4124" s="136">
        <v>43003</v>
      </c>
      <c r="G4124" s="25">
        <f t="shared" si="217"/>
        <v>31</v>
      </c>
      <c r="H4124" s="373">
        <v>3341.52</v>
      </c>
      <c r="I4124" s="121">
        <f t="shared" si="218"/>
        <v>103587.12</v>
      </c>
      <c r="J4124" s="16"/>
    </row>
    <row r="4125" spans="1:10">
      <c r="A4125" s="23">
        <f t="shared" si="219"/>
        <v>188</v>
      </c>
      <c r="B4125" s="226"/>
      <c r="C4125" s="226"/>
      <c r="D4125" s="136">
        <v>42957</v>
      </c>
      <c r="E4125" s="136">
        <v>43003</v>
      </c>
      <c r="F4125" s="136">
        <v>43003</v>
      </c>
      <c r="G4125" s="25">
        <f t="shared" si="217"/>
        <v>46</v>
      </c>
      <c r="H4125" s="373">
        <v>3374.16</v>
      </c>
      <c r="I4125" s="121">
        <f t="shared" si="218"/>
        <v>155211.35999999999</v>
      </c>
      <c r="J4125" s="16"/>
    </row>
    <row r="4126" spans="1:10">
      <c r="A4126" s="23">
        <f t="shared" si="219"/>
        <v>189</v>
      </c>
      <c r="B4126" s="226"/>
      <c r="C4126" s="226"/>
      <c r="D4126" s="136">
        <v>42964</v>
      </c>
      <c r="E4126" s="136">
        <v>43003</v>
      </c>
      <c r="F4126" s="136">
        <v>43003</v>
      </c>
      <c r="G4126" s="25">
        <f t="shared" si="217"/>
        <v>39</v>
      </c>
      <c r="H4126" s="373">
        <v>3406.8</v>
      </c>
      <c r="I4126" s="121">
        <f t="shared" si="218"/>
        <v>132865.20000000001</v>
      </c>
      <c r="J4126" s="16"/>
    </row>
    <row r="4127" spans="1:10">
      <c r="A4127" s="23">
        <f t="shared" si="219"/>
        <v>190</v>
      </c>
      <c r="B4127" s="226"/>
      <c r="C4127" s="226"/>
      <c r="D4127" s="136">
        <v>42972</v>
      </c>
      <c r="E4127" s="136">
        <v>43003</v>
      </c>
      <c r="F4127" s="136">
        <v>43003</v>
      </c>
      <c r="G4127" s="25">
        <f t="shared" si="217"/>
        <v>31</v>
      </c>
      <c r="H4127" s="373">
        <v>3341.52</v>
      </c>
      <c r="I4127" s="121">
        <f t="shared" si="218"/>
        <v>103587.12</v>
      </c>
      <c r="J4127" s="16"/>
    </row>
    <row r="4128" spans="1:10">
      <c r="A4128" s="23">
        <f t="shared" si="219"/>
        <v>191</v>
      </c>
      <c r="B4128" s="226"/>
      <c r="C4128" s="226"/>
      <c r="D4128" s="136">
        <v>42965</v>
      </c>
      <c r="E4128" s="136">
        <v>43003</v>
      </c>
      <c r="F4128" s="136">
        <v>43003</v>
      </c>
      <c r="G4128" s="25">
        <f t="shared" si="217"/>
        <v>38</v>
      </c>
      <c r="H4128" s="373">
        <v>3441.48</v>
      </c>
      <c r="I4128" s="121">
        <f t="shared" si="218"/>
        <v>130776.24</v>
      </c>
      <c r="J4128" s="16"/>
    </row>
    <row r="4129" spans="1:10">
      <c r="A4129" s="23">
        <f t="shared" si="219"/>
        <v>192</v>
      </c>
      <c r="B4129" s="226" t="s">
        <v>285</v>
      </c>
      <c r="C4129" s="226" t="s">
        <v>491</v>
      </c>
      <c r="D4129" s="136">
        <v>43010</v>
      </c>
      <c r="E4129" s="136">
        <v>43033</v>
      </c>
      <c r="F4129" s="136">
        <v>43033</v>
      </c>
      <c r="G4129" s="25">
        <f t="shared" si="217"/>
        <v>23</v>
      </c>
      <c r="H4129" s="373">
        <v>3114.84</v>
      </c>
      <c r="I4129" s="121">
        <f t="shared" si="218"/>
        <v>71641.320000000007</v>
      </c>
      <c r="J4129" s="16"/>
    </row>
    <row r="4130" spans="1:10">
      <c r="A4130" s="23">
        <f t="shared" si="219"/>
        <v>193</v>
      </c>
      <c r="B4130" s="226"/>
      <c r="C4130" s="226"/>
      <c r="D4130" s="136">
        <v>43003</v>
      </c>
      <c r="E4130" s="136">
        <v>43033</v>
      </c>
      <c r="F4130" s="136">
        <v>43033</v>
      </c>
      <c r="G4130" s="25">
        <f t="shared" ref="G4130:G4170" si="220">F4130-D4130</f>
        <v>30</v>
      </c>
      <c r="H4130" s="373">
        <v>3290.52</v>
      </c>
      <c r="I4130" s="121">
        <f t="shared" ref="I4130:I4170" si="221">ROUND(G4130*H4130,2)</f>
        <v>98715.6</v>
      </c>
      <c r="J4130" s="16"/>
    </row>
    <row r="4131" spans="1:10">
      <c r="A4131" s="23">
        <f t="shared" si="219"/>
        <v>194</v>
      </c>
      <c r="B4131" s="226"/>
      <c r="C4131" s="226"/>
      <c r="D4131" s="136">
        <v>43003</v>
      </c>
      <c r="E4131" s="136">
        <v>43033</v>
      </c>
      <c r="F4131" s="136">
        <v>43033</v>
      </c>
      <c r="G4131" s="25">
        <f t="shared" si="220"/>
        <v>30</v>
      </c>
      <c r="H4131" s="373">
        <v>3268.08</v>
      </c>
      <c r="I4131" s="121">
        <f t="shared" si="221"/>
        <v>98042.4</v>
      </c>
      <c r="J4131" s="16"/>
    </row>
    <row r="4132" spans="1:10">
      <c r="A4132" s="23">
        <f t="shared" ref="A4132:A4170" si="222">A4131+1</f>
        <v>195</v>
      </c>
      <c r="B4132" s="226"/>
      <c r="C4132" s="226"/>
      <c r="D4132" s="136">
        <v>43010</v>
      </c>
      <c r="E4132" s="136">
        <v>43033</v>
      </c>
      <c r="F4132" s="136">
        <v>43033</v>
      </c>
      <c r="G4132" s="25">
        <f t="shared" si="220"/>
        <v>23</v>
      </c>
      <c r="H4132" s="373">
        <v>3131</v>
      </c>
      <c r="I4132" s="121">
        <f t="shared" si="221"/>
        <v>72013</v>
      </c>
      <c r="J4132" s="16"/>
    </row>
    <row r="4133" spans="1:10">
      <c r="A4133" s="23">
        <f t="shared" si="222"/>
        <v>196</v>
      </c>
      <c r="B4133" s="226"/>
      <c r="C4133" s="226"/>
      <c r="D4133" s="136">
        <v>43005</v>
      </c>
      <c r="E4133" s="136">
        <v>43033</v>
      </c>
      <c r="F4133" s="136">
        <v>43033</v>
      </c>
      <c r="G4133" s="25">
        <f t="shared" si="220"/>
        <v>28</v>
      </c>
      <c r="H4133" s="373">
        <v>3376.2</v>
      </c>
      <c r="I4133" s="121">
        <f t="shared" si="221"/>
        <v>94533.6</v>
      </c>
      <c r="J4133" s="16"/>
    </row>
    <row r="4134" spans="1:10">
      <c r="A4134" s="23">
        <f t="shared" si="222"/>
        <v>197</v>
      </c>
      <c r="B4134" s="226"/>
      <c r="C4134" s="226"/>
      <c r="D4134" s="136">
        <v>43005</v>
      </c>
      <c r="E4134" s="136">
        <v>43033</v>
      </c>
      <c r="F4134" s="136">
        <v>43033</v>
      </c>
      <c r="G4134" s="25">
        <f t="shared" si="220"/>
        <v>28</v>
      </c>
      <c r="H4134" s="373">
        <v>3374.16</v>
      </c>
      <c r="I4134" s="121">
        <f t="shared" si="221"/>
        <v>94476.479999999996</v>
      </c>
      <c r="J4134" s="16"/>
    </row>
    <row r="4135" spans="1:10">
      <c r="A4135" s="23">
        <f t="shared" si="222"/>
        <v>198</v>
      </c>
      <c r="B4135" s="226"/>
      <c r="C4135" s="226"/>
      <c r="D4135" s="136">
        <v>43012</v>
      </c>
      <c r="E4135" s="136">
        <v>43033</v>
      </c>
      <c r="F4135" s="136">
        <v>43033</v>
      </c>
      <c r="G4135" s="25">
        <f t="shared" si="220"/>
        <v>21</v>
      </c>
      <c r="H4135" s="373">
        <v>3272.4</v>
      </c>
      <c r="I4135" s="121">
        <f t="shared" si="221"/>
        <v>68720.399999999994</v>
      </c>
      <c r="J4135" s="16"/>
    </row>
    <row r="4136" spans="1:10">
      <c r="A4136" s="23">
        <f t="shared" si="222"/>
        <v>199</v>
      </c>
      <c r="B4136" s="226"/>
      <c r="C4136" s="226"/>
      <c r="D4136" s="136">
        <v>43004</v>
      </c>
      <c r="E4136" s="136">
        <v>43033</v>
      </c>
      <c r="F4136" s="136">
        <v>43033</v>
      </c>
      <c r="G4136" s="25">
        <f t="shared" si="220"/>
        <v>29</v>
      </c>
      <c r="H4136" s="373">
        <v>3408.84</v>
      </c>
      <c r="I4136" s="121">
        <f t="shared" si="221"/>
        <v>98856.36</v>
      </c>
      <c r="J4136" s="16"/>
    </row>
    <row r="4137" spans="1:10">
      <c r="A4137" s="23">
        <f t="shared" si="222"/>
        <v>200</v>
      </c>
      <c r="B4137" s="226"/>
      <c r="C4137" s="226"/>
      <c r="D4137" s="136">
        <v>43013</v>
      </c>
      <c r="E4137" s="136">
        <v>43033</v>
      </c>
      <c r="F4137" s="136">
        <v>43033</v>
      </c>
      <c r="G4137" s="25">
        <f t="shared" si="220"/>
        <v>20</v>
      </c>
      <c r="H4137" s="373">
        <v>3272.4</v>
      </c>
      <c r="I4137" s="121">
        <f t="shared" si="221"/>
        <v>65448</v>
      </c>
      <c r="J4137" s="16"/>
    </row>
    <row r="4138" spans="1:10">
      <c r="A4138" s="23">
        <f t="shared" si="222"/>
        <v>201</v>
      </c>
      <c r="B4138" s="226"/>
      <c r="C4138" s="226"/>
      <c r="D4138" s="136">
        <v>43013</v>
      </c>
      <c r="E4138" s="136">
        <v>43033</v>
      </c>
      <c r="F4138" s="136">
        <v>43033</v>
      </c>
      <c r="G4138" s="25">
        <f t="shared" si="220"/>
        <v>20</v>
      </c>
      <c r="H4138" s="373">
        <v>3272.4</v>
      </c>
      <c r="I4138" s="121">
        <f t="shared" si="221"/>
        <v>65448</v>
      </c>
      <c r="J4138" s="16"/>
    </row>
    <row r="4139" spans="1:10">
      <c r="A4139" s="23">
        <f t="shared" si="222"/>
        <v>202</v>
      </c>
      <c r="B4139" s="226" t="s">
        <v>285</v>
      </c>
      <c r="C4139" s="226" t="s">
        <v>492</v>
      </c>
      <c r="D4139" s="136">
        <v>43033</v>
      </c>
      <c r="E4139" s="136">
        <v>43066</v>
      </c>
      <c r="F4139" s="136">
        <v>43066</v>
      </c>
      <c r="G4139" s="25">
        <f t="shared" si="220"/>
        <v>33</v>
      </c>
      <c r="H4139" s="373">
        <v>3201.7</v>
      </c>
      <c r="I4139" s="121">
        <f t="shared" si="221"/>
        <v>105656.1</v>
      </c>
      <c r="J4139" s="16"/>
    </row>
    <row r="4140" spans="1:10">
      <c r="A4140" s="23">
        <f t="shared" si="222"/>
        <v>203</v>
      </c>
      <c r="B4140" s="226"/>
      <c r="C4140" s="226"/>
      <c r="D4140" s="136">
        <v>43033</v>
      </c>
      <c r="E4140" s="136">
        <v>43066</v>
      </c>
      <c r="F4140" s="136">
        <v>43066</v>
      </c>
      <c r="G4140" s="25">
        <f t="shared" si="220"/>
        <v>33</v>
      </c>
      <c r="H4140" s="373">
        <v>3201.7</v>
      </c>
      <c r="I4140" s="121">
        <f t="shared" si="221"/>
        <v>105656.1</v>
      </c>
      <c r="J4140" s="16"/>
    </row>
    <row r="4141" spans="1:10">
      <c r="A4141" s="23">
        <f t="shared" si="222"/>
        <v>204</v>
      </c>
      <c r="B4141" s="226"/>
      <c r="C4141" s="226"/>
      <c r="D4141" s="136">
        <v>43026</v>
      </c>
      <c r="E4141" s="136">
        <v>43066</v>
      </c>
      <c r="F4141" s="136">
        <v>43066</v>
      </c>
      <c r="G4141" s="25">
        <f t="shared" si="220"/>
        <v>40</v>
      </c>
      <c r="H4141" s="373">
        <v>3183.52</v>
      </c>
      <c r="I4141" s="121">
        <f t="shared" si="221"/>
        <v>127340.8</v>
      </c>
      <c r="J4141" s="16"/>
    </row>
    <row r="4142" spans="1:10">
      <c r="A4142" s="23">
        <f t="shared" si="222"/>
        <v>205</v>
      </c>
      <c r="B4142" s="226"/>
      <c r="C4142" s="226"/>
      <c r="D4142" s="136">
        <v>43026</v>
      </c>
      <c r="E4142" s="136">
        <v>43066</v>
      </c>
      <c r="F4142" s="136">
        <v>43066</v>
      </c>
      <c r="G4142" s="25">
        <f t="shared" si="220"/>
        <v>40</v>
      </c>
      <c r="H4142" s="373">
        <v>3236.04</v>
      </c>
      <c r="I4142" s="121">
        <f t="shared" si="221"/>
        <v>129441.60000000001</v>
      </c>
      <c r="J4142" s="16"/>
    </row>
    <row r="4143" spans="1:10">
      <c r="A4143" s="23">
        <f t="shared" si="222"/>
        <v>206</v>
      </c>
      <c r="B4143" s="226"/>
      <c r="C4143" s="226"/>
      <c r="D4143" s="136">
        <v>43019</v>
      </c>
      <c r="E4143" s="136">
        <v>43066</v>
      </c>
      <c r="F4143" s="136">
        <v>43066</v>
      </c>
      <c r="G4143" s="25">
        <f t="shared" si="220"/>
        <v>47</v>
      </c>
      <c r="H4143" s="373">
        <v>3272.4</v>
      </c>
      <c r="I4143" s="121">
        <f t="shared" si="221"/>
        <v>153802.79999999999</v>
      </c>
      <c r="J4143" s="16"/>
    </row>
    <row r="4144" spans="1:10">
      <c r="A4144" s="23">
        <f t="shared" si="222"/>
        <v>207</v>
      </c>
      <c r="B4144" s="226"/>
      <c r="C4144" s="226"/>
      <c r="D4144" s="136">
        <v>43019</v>
      </c>
      <c r="E4144" s="136">
        <v>43066</v>
      </c>
      <c r="F4144" s="136">
        <v>43066</v>
      </c>
      <c r="G4144" s="25">
        <f t="shared" si="220"/>
        <v>47</v>
      </c>
      <c r="H4144" s="373">
        <v>3268.36</v>
      </c>
      <c r="I4144" s="121">
        <f t="shared" si="221"/>
        <v>153612.92000000001</v>
      </c>
      <c r="J4144" s="16"/>
    </row>
    <row r="4145" spans="1:10">
      <c r="A4145" s="23">
        <f t="shared" si="222"/>
        <v>208</v>
      </c>
      <c r="B4145" s="226"/>
      <c r="C4145" s="226"/>
      <c r="D4145" s="136">
        <v>43012</v>
      </c>
      <c r="E4145" s="136">
        <v>43066</v>
      </c>
      <c r="F4145" s="136">
        <v>43066</v>
      </c>
      <c r="G4145" s="25">
        <f t="shared" si="220"/>
        <v>54</v>
      </c>
      <c r="H4145" s="373">
        <v>3308.76</v>
      </c>
      <c r="I4145" s="121">
        <f t="shared" si="221"/>
        <v>178673.04</v>
      </c>
      <c r="J4145" s="16"/>
    </row>
    <row r="4146" spans="1:10">
      <c r="A4146" s="23">
        <f t="shared" si="222"/>
        <v>209</v>
      </c>
      <c r="B4146" s="226"/>
      <c r="C4146" s="226"/>
      <c r="D4146" s="136">
        <v>43026</v>
      </c>
      <c r="E4146" s="136">
        <v>43066</v>
      </c>
      <c r="F4146" s="136">
        <v>43066</v>
      </c>
      <c r="G4146" s="25">
        <f t="shared" si="220"/>
        <v>40</v>
      </c>
      <c r="H4146" s="373">
        <v>3341.08</v>
      </c>
      <c r="I4146" s="121">
        <f t="shared" si="221"/>
        <v>133643.20000000001</v>
      </c>
      <c r="J4146" s="16"/>
    </row>
    <row r="4147" spans="1:10">
      <c r="A4147" s="23">
        <f t="shared" si="222"/>
        <v>210</v>
      </c>
      <c r="B4147" s="226"/>
      <c r="C4147" s="226"/>
      <c r="D4147" s="136">
        <v>43026</v>
      </c>
      <c r="E4147" s="136">
        <v>43066</v>
      </c>
      <c r="F4147" s="136">
        <v>43066</v>
      </c>
      <c r="G4147" s="25">
        <f t="shared" si="220"/>
        <v>40</v>
      </c>
      <c r="H4147" s="373">
        <v>3308.76</v>
      </c>
      <c r="I4147" s="121">
        <f t="shared" si="221"/>
        <v>132350.39999999999</v>
      </c>
      <c r="J4147" s="16"/>
    </row>
    <row r="4148" spans="1:10">
      <c r="A4148" s="23">
        <f t="shared" si="222"/>
        <v>211</v>
      </c>
      <c r="B4148" s="226"/>
      <c r="C4148" s="226"/>
      <c r="D4148" s="136">
        <v>43020</v>
      </c>
      <c r="E4148" s="136">
        <v>43066</v>
      </c>
      <c r="F4148" s="136">
        <v>43066</v>
      </c>
      <c r="G4148" s="25">
        <f t="shared" si="220"/>
        <v>46</v>
      </c>
      <c r="H4148" s="373">
        <v>3343.1</v>
      </c>
      <c r="I4148" s="121">
        <f t="shared" si="221"/>
        <v>153782.6</v>
      </c>
      <c r="J4148" s="16"/>
    </row>
    <row r="4149" spans="1:10">
      <c r="A4149" s="23">
        <f t="shared" si="222"/>
        <v>212</v>
      </c>
      <c r="B4149" s="226"/>
      <c r="C4149" s="226"/>
      <c r="D4149" s="136">
        <v>43020</v>
      </c>
      <c r="E4149" s="136">
        <v>43066</v>
      </c>
      <c r="F4149" s="136">
        <v>43066</v>
      </c>
      <c r="G4149" s="25">
        <f t="shared" si="220"/>
        <v>46</v>
      </c>
      <c r="H4149" s="373">
        <v>3341.08</v>
      </c>
      <c r="I4149" s="121">
        <f t="shared" si="221"/>
        <v>153689.68</v>
      </c>
      <c r="J4149" s="16"/>
    </row>
    <row r="4150" spans="1:10">
      <c r="A4150" s="23">
        <f t="shared" si="222"/>
        <v>213</v>
      </c>
      <c r="B4150" s="226" t="s">
        <v>285</v>
      </c>
      <c r="C4150" s="226" t="s">
        <v>493</v>
      </c>
      <c r="D4150" s="136">
        <v>43048</v>
      </c>
      <c r="E4150" s="136">
        <v>43066</v>
      </c>
      <c r="F4150" s="136">
        <v>43066</v>
      </c>
      <c r="G4150" s="25">
        <f t="shared" si="220"/>
        <v>18</v>
      </c>
      <c r="H4150" s="373">
        <v>3272.4</v>
      </c>
      <c r="I4150" s="121">
        <f t="shared" si="221"/>
        <v>58903.199999999997</v>
      </c>
      <c r="J4150" s="16"/>
    </row>
    <row r="4151" spans="1:10">
      <c r="A4151" s="23">
        <f t="shared" si="222"/>
        <v>214</v>
      </c>
      <c r="B4151" s="226"/>
      <c r="C4151" s="226"/>
      <c r="D4151" s="136">
        <v>43048</v>
      </c>
      <c r="E4151" s="136">
        <v>43066</v>
      </c>
      <c r="F4151" s="136">
        <v>43066</v>
      </c>
      <c r="G4151" s="25">
        <f t="shared" si="220"/>
        <v>18</v>
      </c>
      <c r="H4151" s="373">
        <v>3272.4</v>
      </c>
      <c r="I4151" s="121">
        <f t="shared" si="221"/>
        <v>58903.199999999997</v>
      </c>
      <c r="J4151" s="16"/>
    </row>
    <row r="4152" spans="1:10">
      <c r="A4152" s="23">
        <f t="shared" si="222"/>
        <v>215</v>
      </c>
      <c r="B4152" s="226"/>
      <c r="C4152" s="226"/>
      <c r="D4152" s="136">
        <v>43040</v>
      </c>
      <c r="E4152" s="136">
        <v>43066</v>
      </c>
      <c r="F4152" s="136">
        <v>43066</v>
      </c>
      <c r="G4152" s="25">
        <f t="shared" si="220"/>
        <v>26</v>
      </c>
      <c r="H4152" s="373">
        <v>3151.2</v>
      </c>
      <c r="I4152" s="121">
        <f t="shared" si="221"/>
        <v>81931.199999999997</v>
      </c>
      <c r="J4152" s="16"/>
    </row>
    <row r="4153" spans="1:10">
      <c r="A4153" s="23">
        <f t="shared" si="222"/>
        <v>216</v>
      </c>
      <c r="B4153" s="226"/>
      <c r="C4153" s="226"/>
      <c r="D4153" s="136">
        <v>43041</v>
      </c>
      <c r="E4153" s="136">
        <v>43066</v>
      </c>
      <c r="F4153" s="136">
        <v>43066</v>
      </c>
      <c r="G4153" s="25">
        <f t="shared" si="220"/>
        <v>25</v>
      </c>
      <c r="H4153" s="373">
        <v>3379.46</v>
      </c>
      <c r="I4153" s="121">
        <f t="shared" si="221"/>
        <v>84486.5</v>
      </c>
      <c r="J4153" s="16"/>
    </row>
    <row r="4154" spans="1:10">
      <c r="A4154" s="23">
        <f t="shared" si="222"/>
        <v>217</v>
      </c>
      <c r="B4154" s="226"/>
      <c r="C4154" s="226"/>
      <c r="D4154" s="136">
        <v>43041</v>
      </c>
      <c r="E4154" s="136">
        <v>43066</v>
      </c>
      <c r="F4154" s="136">
        <v>43066</v>
      </c>
      <c r="G4154" s="25">
        <f t="shared" si="220"/>
        <v>25</v>
      </c>
      <c r="H4154" s="373">
        <v>3379.46</v>
      </c>
      <c r="I4154" s="121">
        <f t="shared" si="221"/>
        <v>84486.5</v>
      </c>
      <c r="J4154" s="16"/>
    </row>
    <row r="4155" spans="1:10">
      <c r="A4155" s="23">
        <f t="shared" si="222"/>
        <v>218</v>
      </c>
      <c r="B4155" s="226"/>
      <c r="C4155" s="226"/>
      <c r="D4155" s="136">
        <v>43034</v>
      </c>
      <c r="E4155" s="136">
        <v>43066</v>
      </c>
      <c r="F4155" s="136">
        <v>43066</v>
      </c>
      <c r="G4155" s="25">
        <f t="shared" si="220"/>
        <v>32</v>
      </c>
      <c r="H4155" s="373">
        <v>3375.42</v>
      </c>
      <c r="I4155" s="121">
        <f t="shared" si="221"/>
        <v>108013.44</v>
      </c>
      <c r="J4155" s="16"/>
    </row>
    <row r="4156" spans="1:10">
      <c r="A4156" s="23">
        <f t="shared" si="222"/>
        <v>219</v>
      </c>
      <c r="B4156" s="226"/>
      <c r="C4156" s="226"/>
      <c r="D4156" s="136">
        <v>43034</v>
      </c>
      <c r="E4156" s="136">
        <v>43066</v>
      </c>
      <c r="F4156" s="136">
        <v>43066</v>
      </c>
      <c r="G4156" s="25">
        <f t="shared" si="220"/>
        <v>32</v>
      </c>
      <c r="H4156" s="373">
        <v>3304.72</v>
      </c>
      <c r="I4156" s="121">
        <f t="shared" si="221"/>
        <v>105751.03999999999</v>
      </c>
      <c r="J4156" s="16"/>
    </row>
    <row r="4157" spans="1:10">
      <c r="A4157" s="23">
        <f t="shared" si="222"/>
        <v>220</v>
      </c>
      <c r="B4157" s="226" t="s">
        <v>285</v>
      </c>
      <c r="C4157" s="226" t="s">
        <v>494</v>
      </c>
      <c r="D4157" s="136">
        <v>43041</v>
      </c>
      <c r="E4157" s="136">
        <v>43095</v>
      </c>
      <c r="F4157" s="136">
        <v>43095</v>
      </c>
      <c r="G4157" s="25">
        <f t="shared" si="220"/>
        <v>54</v>
      </c>
      <c r="H4157" s="373">
        <v>3272.4</v>
      </c>
      <c r="I4157" s="121">
        <f t="shared" si="221"/>
        <v>176709.6</v>
      </c>
      <c r="J4157" s="16"/>
    </row>
    <row r="4158" spans="1:10">
      <c r="A4158" s="23">
        <f t="shared" si="222"/>
        <v>221</v>
      </c>
      <c r="B4158" s="226"/>
      <c r="C4158" s="226"/>
      <c r="D4158" s="136">
        <v>43054</v>
      </c>
      <c r="E4158" s="136">
        <v>43095</v>
      </c>
      <c r="F4158" s="136">
        <v>43095</v>
      </c>
      <c r="G4158" s="25">
        <f t="shared" si="220"/>
        <v>41</v>
      </c>
      <c r="H4158" s="373">
        <v>3272.4</v>
      </c>
      <c r="I4158" s="121">
        <f t="shared" si="221"/>
        <v>134168.4</v>
      </c>
      <c r="J4158" s="16"/>
    </row>
    <row r="4159" spans="1:10">
      <c r="A4159" s="23">
        <f t="shared" si="222"/>
        <v>222</v>
      </c>
      <c r="B4159" s="226"/>
      <c r="C4159" s="226"/>
      <c r="D4159" s="136">
        <v>43054</v>
      </c>
      <c r="E4159" s="136">
        <v>43095</v>
      </c>
      <c r="F4159" s="136">
        <v>43095</v>
      </c>
      <c r="G4159" s="25">
        <f t="shared" si="220"/>
        <v>41</v>
      </c>
      <c r="H4159" s="373">
        <v>3236.04</v>
      </c>
      <c r="I4159" s="121">
        <f t="shared" si="221"/>
        <v>132677.64000000001</v>
      </c>
      <c r="J4159" s="16"/>
    </row>
    <row r="4160" spans="1:10">
      <c r="A4160" s="23">
        <f t="shared" si="222"/>
        <v>223</v>
      </c>
      <c r="B4160" s="226"/>
      <c r="C4160" s="226"/>
      <c r="D4160" s="136">
        <v>43055</v>
      </c>
      <c r="E4160" s="136">
        <v>43095</v>
      </c>
      <c r="F4160" s="136">
        <v>43095</v>
      </c>
      <c r="G4160" s="25">
        <f t="shared" si="220"/>
        <v>40</v>
      </c>
      <c r="H4160" s="373">
        <v>3343.1</v>
      </c>
      <c r="I4160" s="121">
        <f t="shared" si="221"/>
        <v>133724</v>
      </c>
      <c r="J4160" s="16"/>
    </row>
    <row r="4161" spans="1:10">
      <c r="A4161" s="23">
        <f t="shared" si="222"/>
        <v>224</v>
      </c>
      <c r="B4161" s="226"/>
      <c r="C4161" s="226"/>
      <c r="D4161" s="136">
        <v>43047</v>
      </c>
      <c r="E4161" s="136">
        <v>43095</v>
      </c>
      <c r="F4161" s="136">
        <v>43095</v>
      </c>
      <c r="G4161" s="25">
        <f t="shared" si="220"/>
        <v>48</v>
      </c>
      <c r="H4161" s="373">
        <v>3304.72</v>
      </c>
      <c r="I4161" s="121">
        <f t="shared" si="221"/>
        <v>158626.56</v>
      </c>
      <c r="J4161" s="16"/>
    </row>
    <row r="4162" spans="1:10">
      <c r="A4162" s="23">
        <f t="shared" si="222"/>
        <v>225</v>
      </c>
      <c r="B4162" s="226"/>
      <c r="C4162" s="226"/>
      <c r="D4162" s="136">
        <v>43054</v>
      </c>
      <c r="E4162" s="136">
        <v>43095</v>
      </c>
      <c r="F4162" s="136">
        <v>43095</v>
      </c>
      <c r="G4162" s="25">
        <f t="shared" si="220"/>
        <v>41</v>
      </c>
      <c r="H4162" s="373">
        <v>3343.1</v>
      </c>
      <c r="I4162" s="121">
        <f t="shared" si="221"/>
        <v>137067.1</v>
      </c>
      <c r="J4162" s="16"/>
    </row>
    <row r="4163" spans="1:10">
      <c r="A4163" s="23">
        <f t="shared" si="222"/>
        <v>226</v>
      </c>
      <c r="B4163" s="226"/>
      <c r="C4163" s="226"/>
      <c r="D4163" s="136">
        <v>43047</v>
      </c>
      <c r="E4163" s="136">
        <v>43095</v>
      </c>
      <c r="F4163" s="136">
        <v>43095</v>
      </c>
      <c r="G4163" s="25">
        <f t="shared" si="220"/>
        <v>48</v>
      </c>
      <c r="H4163" s="373">
        <v>3343.1</v>
      </c>
      <c r="I4163" s="121">
        <f t="shared" si="221"/>
        <v>160468.79999999999</v>
      </c>
      <c r="J4163" s="16"/>
    </row>
    <row r="4164" spans="1:10">
      <c r="A4164" s="23">
        <f t="shared" si="222"/>
        <v>227</v>
      </c>
      <c r="B4164" s="226"/>
      <c r="C4164" s="226"/>
      <c r="D4164" s="136">
        <v>43055</v>
      </c>
      <c r="E4164" s="136">
        <v>43095</v>
      </c>
      <c r="F4164" s="136">
        <v>43095</v>
      </c>
      <c r="G4164" s="25">
        <f t="shared" si="220"/>
        <v>40</v>
      </c>
      <c r="H4164" s="373">
        <v>3308.76</v>
      </c>
      <c r="I4164" s="121">
        <f t="shared" si="221"/>
        <v>132350.39999999999</v>
      </c>
      <c r="J4164" s="16"/>
    </row>
    <row r="4165" spans="1:10">
      <c r="A4165" s="23">
        <f t="shared" si="222"/>
        <v>228</v>
      </c>
      <c r="B4165" s="226"/>
      <c r="C4165" s="226"/>
      <c r="D4165" s="136">
        <v>43055</v>
      </c>
      <c r="E4165" s="136">
        <v>43095</v>
      </c>
      <c r="F4165" s="136">
        <v>43095</v>
      </c>
      <c r="G4165" s="25">
        <f t="shared" si="220"/>
        <v>40</v>
      </c>
      <c r="H4165" s="373">
        <v>3274.42</v>
      </c>
      <c r="I4165" s="121">
        <f t="shared" si="221"/>
        <v>130976.8</v>
      </c>
      <c r="J4165" s="16"/>
    </row>
    <row r="4166" spans="1:10">
      <c r="A4166" s="23">
        <f t="shared" si="222"/>
        <v>229</v>
      </c>
      <c r="B4166" s="226"/>
      <c r="C4166" s="226"/>
      <c r="D4166" s="136">
        <v>43055</v>
      </c>
      <c r="E4166" s="136">
        <v>43095</v>
      </c>
      <c r="F4166" s="136">
        <v>43095</v>
      </c>
      <c r="G4166" s="25">
        <f t="shared" si="220"/>
        <v>40</v>
      </c>
      <c r="H4166" s="373">
        <v>3272.4</v>
      </c>
      <c r="I4166" s="121">
        <f t="shared" si="221"/>
        <v>130896</v>
      </c>
      <c r="J4166" s="16"/>
    </row>
    <row r="4167" spans="1:10">
      <c r="A4167" s="23">
        <f t="shared" si="222"/>
        <v>230</v>
      </c>
      <c r="B4167" s="226"/>
      <c r="C4167" s="226"/>
      <c r="D4167" s="136">
        <v>43055</v>
      </c>
      <c r="E4167" s="136">
        <v>43095</v>
      </c>
      <c r="F4167" s="136">
        <v>43095</v>
      </c>
      <c r="G4167" s="25">
        <f t="shared" si="220"/>
        <v>40</v>
      </c>
      <c r="H4167" s="373">
        <v>3258.26</v>
      </c>
      <c r="I4167" s="121">
        <f t="shared" si="221"/>
        <v>130330.4</v>
      </c>
      <c r="J4167" s="16"/>
    </row>
    <row r="4168" spans="1:10">
      <c r="A4168" s="23">
        <f t="shared" si="222"/>
        <v>231</v>
      </c>
      <c r="B4168" s="226" t="s">
        <v>285</v>
      </c>
      <c r="C4168" s="226" t="s">
        <v>495</v>
      </c>
      <c r="D4168" s="136">
        <v>43076</v>
      </c>
      <c r="E4168" s="136">
        <v>43095</v>
      </c>
      <c r="F4168" s="136">
        <v>43095</v>
      </c>
      <c r="G4168" s="25">
        <f t="shared" si="220"/>
        <v>19</v>
      </c>
      <c r="H4168" s="373">
        <v>3272.4</v>
      </c>
      <c r="I4168" s="121">
        <f t="shared" si="221"/>
        <v>62175.6</v>
      </c>
      <c r="J4168" s="16"/>
    </row>
    <row r="4169" spans="1:10">
      <c r="A4169" s="23">
        <f t="shared" si="222"/>
        <v>232</v>
      </c>
      <c r="B4169" s="226"/>
      <c r="C4169" s="226"/>
      <c r="D4169" s="136">
        <v>43076</v>
      </c>
      <c r="E4169" s="136">
        <v>43095</v>
      </c>
      <c r="F4169" s="136">
        <v>43095</v>
      </c>
      <c r="G4169" s="25">
        <f t="shared" si="220"/>
        <v>19</v>
      </c>
      <c r="H4169" s="373">
        <v>3272.4</v>
      </c>
      <c r="I4169" s="121">
        <f t="shared" si="221"/>
        <v>62175.6</v>
      </c>
      <c r="J4169" s="16"/>
    </row>
    <row r="4170" spans="1:10">
      <c r="A4170" s="23">
        <f t="shared" si="222"/>
        <v>233</v>
      </c>
      <c r="B4170" s="226"/>
      <c r="C4170" s="226"/>
      <c r="D4170" s="136">
        <v>43076</v>
      </c>
      <c r="E4170" s="136">
        <v>43095</v>
      </c>
      <c r="F4170" s="136">
        <v>43095</v>
      </c>
      <c r="G4170" s="25">
        <f t="shared" si="220"/>
        <v>19</v>
      </c>
      <c r="H4170" s="373">
        <v>3308.76</v>
      </c>
      <c r="I4170" s="121">
        <f t="shared" si="221"/>
        <v>62866.44</v>
      </c>
      <c r="J4170" s="16"/>
    </row>
    <row r="4171" spans="1:10">
      <c r="H4171" s="376"/>
    </row>
    <row r="4172" spans="1:10" ht="16.5" thickBot="1">
      <c r="A4172" s="23">
        <f>A4170+1</f>
        <v>234</v>
      </c>
      <c r="B4172" s="227" t="s">
        <v>350</v>
      </c>
      <c r="C4172" s="227"/>
      <c r="D4172" s="227"/>
      <c r="E4172" s="227"/>
      <c r="F4172" s="24"/>
      <c r="G4172" s="252">
        <f>IF(H4172=0,0,I4172/H4172)</f>
        <v>34.673583585505312</v>
      </c>
      <c r="H4172" s="377">
        <f>SUM(H3938:H4170)</f>
        <v>775023.31000000052</v>
      </c>
      <c r="I4172" s="132">
        <f>SUM(I3938:I4170)</f>
        <v>26872835.520000014</v>
      </c>
      <c r="J4172" s="16"/>
    </row>
    <row r="4173" spans="1:10" ht="15.75" thickTop="1"/>
    <row r="4174" spans="1:10" s="156" customFormat="1">
      <c r="A4174" s="156" t="s">
        <v>452</v>
      </c>
    </row>
    <row r="4175" spans="1:10" s="156" customFormat="1">
      <c r="A4175" s="156" t="s">
        <v>453</v>
      </c>
    </row>
    <row r="4176" spans="1:10" s="156" customFormat="1">
      <c r="A4176" s="156" t="s">
        <v>454</v>
      </c>
    </row>
    <row r="4177" spans="1:10" s="156" customFormat="1">
      <c r="A4177" s="156" t="s">
        <v>309</v>
      </c>
    </row>
    <row r="4179" spans="1:10" s="156" customFormat="1">
      <c r="A4179" s="156" t="s">
        <v>351</v>
      </c>
      <c r="J4179" s="279"/>
    </row>
    <row r="4180" spans="1:10" s="156" customFormat="1">
      <c r="A4180" s="156" t="s">
        <v>352</v>
      </c>
      <c r="J4180" s="279"/>
    </row>
    <row r="4181" spans="1:10" s="156" customFormat="1">
      <c r="A4181" s="156" t="s">
        <v>353</v>
      </c>
      <c r="J4181" s="279"/>
    </row>
  </sheetData>
  <mergeCells count="4">
    <mergeCell ref="A5:J5"/>
    <mergeCell ref="A4:J4"/>
    <mergeCell ref="A3:J3"/>
    <mergeCell ref="A2:J2"/>
  </mergeCells>
  <printOptions horizontalCentered="1"/>
  <pageMargins left="0.7" right="0.7" top="0.75" bottom="0.75" header="0.3" footer="0.3"/>
  <pageSetup scale="63" fitToHeight="0" orientation="landscape" blackAndWhite="1"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20">
    <tabColor theme="4" tint="0.39997558519241921"/>
    <pageSetUpPr fitToPage="1"/>
  </sheetPr>
  <dimension ref="A1:L147"/>
  <sheetViews>
    <sheetView showGridLines="0" zoomScale="85" zoomScaleNormal="85" workbookViewId="0">
      <pane ySplit="5" topLeftCell="A6" activePane="bottomLeft" state="frozen"/>
      <selection pane="bottomLeft" activeCell="A6" sqref="A6"/>
    </sheetView>
  </sheetViews>
  <sheetFormatPr defaultColWidth="8.88671875" defaultRowHeight="15"/>
  <cols>
    <col min="1" max="1" width="9" style="16" bestFit="1" customWidth="1"/>
    <col min="2" max="2" width="45.21875" style="16" customWidth="1"/>
    <col min="3" max="3" width="36.5546875" style="16" customWidth="1"/>
    <col min="4" max="4" width="12.77734375" style="16" customWidth="1"/>
    <col min="5" max="5" width="16" style="30" bestFit="1" customWidth="1"/>
    <col min="6" max="7" width="12.77734375" style="16" customWidth="1"/>
    <col min="8" max="8" width="13.77734375" style="16" customWidth="1"/>
    <col min="9" max="9" width="12.77734375" style="16" customWidth="1"/>
    <col min="10" max="11" width="9.77734375" style="16" customWidth="1"/>
    <col min="12" max="12" width="14.77734375" style="30" customWidth="1"/>
    <col min="13" max="16384" width="8.88671875" style="16"/>
  </cols>
  <sheetData>
    <row r="1" spans="1:12" s="156" customFormat="1" ht="15.75">
      <c r="E1" s="279"/>
      <c r="I1" s="369"/>
      <c r="L1" s="279"/>
    </row>
    <row r="2" spans="1:12" ht="15.75">
      <c r="A2" s="451" t="str">
        <f>'General Inputs'!$B$2</f>
        <v>Kentucky Utilities Company</v>
      </c>
      <c r="B2" s="451"/>
      <c r="C2" s="451"/>
      <c r="D2" s="451"/>
      <c r="E2" s="451"/>
      <c r="F2" s="451"/>
      <c r="G2" s="451"/>
      <c r="H2" s="451"/>
      <c r="I2" s="451"/>
      <c r="J2" s="451"/>
      <c r="K2" s="451"/>
      <c r="L2" s="451"/>
    </row>
    <row r="3" spans="1:12" ht="15.75">
      <c r="A3" s="451" t="str">
        <f>'General Inputs'!$D$34&amp;" "&amp;'General Inputs'!$E$34</f>
        <v>Case No. 2018-00294</v>
      </c>
      <c r="B3" s="451"/>
      <c r="C3" s="451"/>
      <c r="D3" s="451"/>
      <c r="E3" s="451"/>
      <c r="F3" s="451"/>
      <c r="G3" s="451"/>
      <c r="H3" s="451"/>
      <c r="I3" s="451"/>
      <c r="J3" s="451"/>
      <c r="K3" s="451"/>
      <c r="L3" s="451"/>
    </row>
    <row r="4" spans="1:12" ht="15.75">
      <c r="A4" s="451" t="str">
        <f>"For the Year Ended "&amp;TEXT('General Inputs'!E28,"Mmmm dd, yyyy")</f>
        <v>For the Year Ended December 31, 2017</v>
      </c>
      <c r="B4" s="451"/>
      <c r="C4" s="451"/>
      <c r="D4" s="451"/>
      <c r="E4" s="451"/>
      <c r="F4" s="451"/>
      <c r="G4" s="451"/>
      <c r="H4" s="451"/>
      <c r="I4" s="451"/>
      <c r="J4" s="451"/>
      <c r="K4" s="451"/>
      <c r="L4" s="451"/>
    </row>
    <row r="5" spans="1:12" ht="16.5" thickBot="1">
      <c r="A5" s="452" t="s">
        <v>177</v>
      </c>
      <c r="B5" s="452"/>
      <c r="C5" s="452"/>
      <c r="D5" s="452"/>
      <c r="E5" s="452"/>
      <c r="F5" s="452"/>
      <c r="G5" s="452"/>
      <c r="H5" s="452"/>
      <c r="I5" s="452"/>
      <c r="J5" s="452"/>
      <c r="K5" s="452"/>
      <c r="L5" s="452"/>
    </row>
    <row r="7" spans="1:12" ht="40.5">
      <c r="A7" s="223" t="s">
        <v>0</v>
      </c>
      <c r="B7" s="223" t="s">
        <v>67</v>
      </c>
      <c r="C7" s="223" t="s">
        <v>241</v>
      </c>
      <c r="D7" s="223" t="s">
        <v>68</v>
      </c>
      <c r="E7" s="223" t="s">
        <v>1135</v>
      </c>
      <c r="F7" s="280" t="s">
        <v>325</v>
      </c>
      <c r="G7" s="223" t="s">
        <v>69</v>
      </c>
      <c r="H7" s="223" t="s">
        <v>326</v>
      </c>
      <c r="I7" s="223" t="s">
        <v>426</v>
      </c>
      <c r="J7" s="223" t="s">
        <v>70</v>
      </c>
      <c r="K7" s="223" t="s">
        <v>73</v>
      </c>
      <c r="L7" s="223" t="s">
        <v>243</v>
      </c>
    </row>
    <row r="8" spans="1:12" ht="31.5">
      <c r="A8" s="66"/>
      <c r="B8" s="363" t="s">
        <v>40</v>
      </c>
      <c r="C8" s="363" t="s">
        <v>41</v>
      </c>
      <c r="D8" s="364" t="s">
        <v>42</v>
      </c>
      <c r="E8" s="364" t="s">
        <v>43</v>
      </c>
      <c r="F8" s="363" t="s">
        <v>49</v>
      </c>
      <c r="G8" s="363" t="s">
        <v>64</v>
      </c>
      <c r="H8" s="216" t="s">
        <v>1381</v>
      </c>
      <c r="I8" s="363" t="s">
        <v>71</v>
      </c>
      <c r="J8" s="216" t="s">
        <v>1382</v>
      </c>
      <c r="K8" s="362" t="s">
        <v>427</v>
      </c>
      <c r="L8" s="364" t="s">
        <v>428</v>
      </c>
    </row>
    <row r="9" spans="1:12">
      <c r="A9" s="67"/>
      <c r="B9" s="68"/>
      <c r="C9" s="68"/>
      <c r="D9" s="68"/>
      <c r="E9" s="69"/>
      <c r="F9" s="423"/>
      <c r="G9" s="414"/>
      <c r="H9" s="424"/>
      <c r="I9" s="414"/>
      <c r="J9" s="68"/>
      <c r="K9" s="68"/>
      <c r="L9" s="69"/>
    </row>
    <row r="10" spans="1:12">
      <c r="A10" s="23">
        <v>1</v>
      </c>
      <c r="B10" s="114" t="s">
        <v>1034</v>
      </c>
      <c r="C10" s="114" t="s">
        <v>1158</v>
      </c>
      <c r="D10" s="131">
        <v>42823</v>
      </c>
      <c r="E10" s="120">
        <v>7089.39</v>
      </c>
      <c r="F10" s="131">
        <v>42796</v>
      </c>
      <c r="G10" s="131">
        <v>42803</v>
      </c>
      <c r="H10" s="242">
        <f>IF(G10="",0,(G10-F10)/2)</f>
        <v>3.5</v>
      </c>
      <c r="I10" s="131">
        <v>42828</v>
      </c>
      <c r="J10" s="253">
        <f>IF(G10="",I10-F10,I10-G10)</f>
        <v>25</v>
      </c>
      <c r="K10" s="253">
        <f t="shared" ref="K10" si="0">H10+J10</f>
        <v>28.5</v>
      </c>
      <c r="L10" s="143">
        <f t="shared" ref="L10" si="1">ROUND(E10*K10,2)</f>
        <v>202047.62</v>
      </c>
    </row>
    <row r="11" spans="1:12">
      <c r="A11" s="23">
        <f>A10+1</f>
        <v>2</v>
      </c>
      <c r="B11" s="114" t="s">
        <v>787</v>
      </c>
      <c r="C11" s="114" t="s">
        <v>1158</v>
      </c>
      <c r="D11" s="131">
        <v>42947</v>
      </c>
      <c r="E11" s="120">
        <v>11.73</v>
      </c>
      <c r="F11" s="131">
        <v>42922</v>
      </c>
      <c r="G11" s="131"/>
      <c r="H11" s="242">
        <f t="shared" ref="H11:H74" si="2">IF(G11="",0,(G11-F11)/2)</f>
        <v>0</v>
      </c>
      <c r="I11" s="131">
        <v>42972</v>
      </c>
      <c r="J11" s="253">
        <f t="shared" ref="J11:J74" si="3">IF(G11="",I11-F11,I11-G11)</f>
        <v>50</v>
      </c>
      <c r="K11" s="253">
        <f t="shared" ref="K11:K74" si="4">H11+J11</f>
        <v>50</v>
      </c>
      <c r="L11" s="143">
        <f t="shared" ref="L11:L74" si="5">ROUND(E11*K11,2)</f>
        <v>586.5</v>
      </c>
    </row>
    <row r="12" spans="1:12">
      <c r="A12" s="23">
        <f t="shared" ref="A12:A17" si="6">A11+1</f>
        <v>3</v>
      </c>
      <c r="B12" s="114" t="s">
        <v>787</v>
      </c>
      <c r="C12" s="114" t="s">
        <v>1158</v>
      </c>
      <c r="D12" s="131">
        <v>42978</v>
      </c>
      <c r="E12" s="120">
        <v>239.36</v>
      </c>
      <c r="F12" s="131">
        <v>42905</v>
      </c>
      <c r="G12" s="131"/>
      <c r="H12" s="242">
        <f t="shared" si="2"/>
        <v>0</v>
      </c>
      <c r="I12" s="131">
        <v>43003</v>
      </c>
      <c r="J12" s="253">
        <f t="shared" si="3"/>
        <v>98</v>
      </c>
      <c r="K12" s="253">
        <f t="shared" si="4"/>
        <v>98</v>
      </c>
      <c r="L12" s="143">
        <f t="shared" si="5"/>
        <v>23457.279999999999</v>
      </c>
    </row>
    <row r="13" spans="1:12">
      <c r="A13" s="23">
        <f t="shared" si="6"/>
        <v>4</v>
      </c>
      <c r="B13" s="114" t="s">
        <v>1136</v>
      </c>
      <c r="C13" s="114" t="s">
        <v>1158</v>
      </c>
      <c r="D13" s="131">
        <v>42958</v>
      </c>
      <c r="E13" s="120">
        <v>3979.4900000000002</v>
      </c>
      <c r="F13" s="131">
        <v>42958</v>
      </c>
      <c r="G13" s="131"/>
      <c r="H13" s="242">
        <f t="shared" si="2"/>
        <v>0</v>
      </c>
      <c r="I13" s="131">
        <v>42969</v>
      </c>
      <c r="J13" s="253">
        <f t="shared" si="3"/>
        <v>11</v>
      </c>
      <c r="K13" s="253">
        <f t="shared" si="4"/>
        <v>11</v>
      </c>
      <c r="L13" s="143">
        <f t="shared" si="5"/>
        <v>43774.39</v>
      </c>
    </row>
    <row r="14" spans="1:12">
      <c r="A14" s="23">
        <f t="shared" si="6"/>
        <v>5</v>
      </c>
      <c r="B14" s="114" t="s">
        <v>787</v>
      </c>
      <c r="C14" s="114" t="s">
        <v>1158</v>
      </c>
      <c r="D14" s="131">
        <v>43039</v>
      </c>
      <c r="E14" s="120">
        <v>502.74</v>
      </c>
      <c r="F14" s="131">
        <v>42955</v>
      </c>
      <c r="G14" s="131"/>
      <c r="H14" s="242">
        <f t="shared" si="2"/>
        <v>0</v>
      </c>
      <c r="I14" s="131">
        <v>43080</v>
      </c>
      <c r="J14" s="253">
        <f t="shared" si="3"/>
        <v>125</v>
      </c>
      <c r="K14" s="253">
        <f t="shared" si="4"/>
        <v>125</v>
      </c>
      <c r="L14" s="143">
        <f t="shared" si="5"/>
        <v>62842.5</v>
      </c>
    </row>
    <row r="15" spans="1:12">
      <c r="A15" s="23">
        <f t="shared" si="6"/>
        <v>6</v>
      </c>
      <c r="B15" s="114" t="s">
        <v>1034</v>
      </c>
      <c r="C15" s="114" t="s">
        <v>1158</v>
      </c>
      <c r="D15" s="131">
        <v>42976</v>
      </c>
      <c r="E15" s="120">
        <v>424</v>
      </c>
      <c r="F15" s="131">
        <v>42964</v>
      </c>
      <c r="G15" s="131"/>
      <c r="H15" s="242">
        <f t="shared" si="2"/>
        <v>0</v>
      </c>
      <c r="I15" s="131">
        <v>42979</v>
      </c>
      <c r="J15" s="253">
        <f t="shared" si="3"/>
        <v>15</v>
      </c>
      <c r="K15" s="253">
        <f t="shared" si="4"/>
        <v>15</v>
      </c>
      <c r="L15" s="143">
        <f t="shared" si="5"/>
        <v>6360</v>
      </c>
    </row>
    <row r="16" spans="1:12">
      <c r="A16" s="23">
        <f t="shared" si="6"/>
        <v>7</v>
      </c>
      <c r="B16" s="114" t="s">
        <v>1055</v>
      </c>
      <c r="C16" s="114" t="s">
        <v>1158</v>
      </c>
      <c r="D16" s="131">
        <v>43006</v>
      </c>
      <c r="E16" s="120">
        <v>8379</v>
      </c>
      <c r="F16" s="131">
        <v>42955</v>
      </c>
      <c r="G16" s="131"/>
      <c r="H16" s="242">
        <f t="shared" si="2"/>
        <v>0</v>
      </c>
      <c r="I16" s="131">
        <v>43038</v>
      </c>
      <c r="J16" s="253">
        <f t="shared" si="3"/>
        <v>83</v>
      </c>
      <c r="K16" s="253">
        <f t="shared" si="4"/>
        <v>83</v>
      </c>
      <c r="L16" s="143">
        <f t="shared" si="5"/>
        <v>695457</v>
      </c>
    </row>
    <row r="17" spans="1:12">
      <c r="A17" s="23">
        <f t="shared" si="6"/>
        <v>8</v>
      </c>
      <c r="B17" s="114" t="s">
        <v>787</v>
      </c>
      <c r="C17" s="114" t="s">
        <v>1159</v>
      </c>
      <c r="D17" s="131">
        <v>42855</v>
      </c>
      <c r="E17" s="120">
        <v>18.940000000000001</v>
      </c>
      <c r="F17" s="131">
        <v>42832</v>
      </c>
      <c r="G17" s="131"/>
      <c r="H17" s="242">
        <f t="shared" si="2"/>
        <v>0</v>
      </c>
      <c r="I17" s="131">
        <v>42880</v>
      </c>
      <c r="J17" s="253">
        <f t="shared" si="3"/>
        <v>48</v>
      </c>
      <c r="K17" s="253">
        <f t="shared" si="4"/>
        <v>48</v>
      </c>
      <c r="L17" s="143">
        <f t="shared" si="5"/>
        <v>909.12</v>
      </c>
    </row>
    <row r="18" spans="1:12">
      <c r="A18" s="23">
        <f>A17+1</f>
        <v>9</v>
      </c>
      <c r="B18" s="114" t="s">
        <v>1034</v>
      </c>
      <c r="C18" s="114" t="s">
        <v>1159</v>
      </c>
      <c r="D18" s="131">
        <v>42914</v>
      </c>
      <c r="E18" s="120">
        <v>480.77</v>
      </c>
      <c r="F18" s="131">
        <v>42899</v>
      </c>
      <c r="G18" s="131">
        <v>42908</v>
      </c>
      <c r="H18" s="242">
        <f t="shared" si="2"/>
        <v>4.5</v>
      </c>
      <c r="I18" s="131">
        <v>42916</v>
      </c>
      <c r="J18" s="253">
        <f t="shared" si="3"/>
        <v>8</v>
      </c>
      <c r="K18" s="253">
        <f t="shared" si="4"/>
        <v>12.5</v>
      </c>
      <c r="L18" s="143">
        <f t="shared" si="5"/>
        <v>6009.63</v>
      </c>
    </row>
    <row r="19" spans="1:12">
      <c r="A19" s="23">
        <f t="shared" ref="A19:A82" si="7">A18+1</f>
        <v>10</v>
      </c>
      <c r="B19" s="114" t="s">
        <v>1034</v>
      </c>
      <c r="C19" s="114" t="s">
        <v>1160</v>
      </c>
      <c r="D19" s="131">
        <v>42852</v>
      </c>
      <c r="E19" s="120">
        <v>64.36</v>
      </c>
      <c r="F19" s="131">
        <v>42825</v>
      </c>
      <c r="G19" s="131"/>
      <c r="H19" s="242">
        <f t="shared" si="2"/>
        <v>0</v>
      </c>
      <c r="I19" s="131">
        <v>42857</v>
      </c>
      <c r="J19" s="253">
        <f t="shared" si="3"/>
        <v>32</v>
      </c>
      <c r="K19" s="253">
        <f t="shared" si="4"/>
        <v>32</v>
      </c>
      <c r="L19" s="143">
        <f t="shared" si="5"/>
        <v>2059.52</v>
      </c>
    </row>
    <row r="20" spans="1:12">
      <c r="A20" s="23">
        <f t="shared" si="7"/>
        <v>11</v>
      </c>
      <c r="B20" s="114" t="s">
        <v>1034</v>
      </c>
      <c r="C20" s="114" t="s">
        <v>1160</v>
      </c>
      <c r="D20" s="131">
        <v>42823</v>
      </c>
      <c r="E20" s="120">
        <v>11031.55</v>
      </c>
      <c r="F20" s="131">
        <v>42797</v>
      </c>
      <c r="G20" s="131">
        <v>42818</v>
      </c>
      <c r="H20" s="242">
        <f t="shared" si="2"/>
        <v>10.5</v>
      </c>
      <c r="I20" s="131">
        <v>42828</v>
      </c>
      <c r="J20" s="253">
        <f t="shared" si="3"/>
        <v>10</v>
      </c>
      <c r="K20" s="253">
        <f t="shared" si="4"/>
        <v>20.5</v>
      </c>
      <c r="L20" s="143">
        <f t="shared" si="5"/>
        <v>226146.78</v>
      </c>
    </row>
    <row r="21" spans="1:12">
      <c r="A21" s="23">
        <f t="shared" si="7"/>
        <v>12</v>
      </c>
      <c r="B21" s="114" t="s">
        <v>787</v>
      </c>
      <c r="C21" s="114" t="s">
        <v>1005</v>
      </c>
      <c r="D21" s="131">
        <v>42978</v>
      </c>
      <c r="E21" s="120">
        <v>2.4</v>
      </c>
      <c r="F21" s="131">
        <v>42963</v>
      </c>
      <c r="G21" s="131"/>
      <c r="H21" s="242">
        <f t="shared" si="2"/>
        <v>0</v>
      </c>
      <c r="I21" s="131">
        <v>43003</v>
      </c>
      <c r="J21" s="253">
        <f t="shared" si="3"/>
        <v>40</v>
      </c>
      <c r="K21" s="253">
        <f t="shared" si="4"/>
        <v>40</v>
      </c>
      <c r="L21" s="143">
        <f t="shared" si="5"/>
        <v>96</v>
      </c>
    </row>
    <row r="22" spans="1:12">
      <c r="A22" s="23">
        <f t="shared" si="7"/>
        <v>13</v>
      </c>
      <c r="B22" s="114" t="s">
        <v>1137</v>
      </c>
      <c r="C22" s="114" t="s">
        <v>1153</v>
      </c>
      <c r="D22" s="131">
        <v>42856</v>
      </c>
      <c r="E22" s="120">
        <v>3050</v>
      </c>
      <c r="F22" s="131">
        <v>42856</v>
      </c>
      <c r="G22" s="131"/>
      <c r="H22" s="242">
        <f t="shared" si="2"/>
        <v>0</v>
      </c>
      <c r="I22" s="131">
        <v>42860</v>
      </c>
      <c r="J22" s="253">
        <f t="shared" si="3"/>
        <v>4</v>
      </c>
      <c r="K22" s="253">
        <f t="shared" si="4"/>
        <v>4</v>
      </c>
      <c r="L22" s="143">
        <f t="shared" si="5"/>
        <v>12200</v>
      </c>
    </row>
    <row r="23" spans="1:12">
      <c r="A23" s="23">
        <f t="shared" si="7"/>
        <v>14</v>
      </c>
      <c r="B23" s="114" t="s">
        <v>1034</v>
      </c>
      <c r="C23" s="114" t="s">
        <v>1006</v>
      </c>
      <c r="D23" s="131">
        <v>42823</v>
      </c>
      <c r="E23" s="120">
        <v>6616.09</v>
      </c>
      <c r="F23" s="131">
        <v>42795</v>
      </c>
      <c r="G23" s="131">
        <v>42821</v>
      </c>
      <c r="H23" s="242">
        <f t="shared" si="2"/>
        <v>13</v>
      </c>
      <c r="I23" s="131">
        <v>42828</v>
      </c>
      <c r="J23" s="253">
        <f t="shared" si="3"/>
        <v>7</v>
      </c>
      <c r="K23" s="253">
        <f t="shared" si="4"/>
        <v>20</v>
      </c>
      <c r="L23" s="143">
        <f t="shared" si="5"/>
        <v>132321.79999999999</v>
      </c>
    </row>
    <row r="24" spans="1:12">
      <c r="A24" s="23">
        <f t="shared" si="7"/>
        <v>15</v>
      </c>
      <c r="B24" s="114" t="s">
        <v>1138</v>
      </c>
      <c r="C24" s="114" t="s">
        <v>1006</v>
      </c>
      <c r="D24" s="131">
        <v>42822</v>
      </c>
      <c r="E24" s="120">
        <v>11.86</v>
      </c>
      <c r="F24" s="131">
        <v>42795</v>
      </c>
      <c r="G24" s="131"/>
      <c r="H24" s="242">
        <f t="shared" si="2"/>
        <v>0</v>
      </c>
      <c r="I24" s="131">
        <v>42830</v>
      </c>
      <c r="J24" s="253">
        <f t="shared" si="3"/>
        <v>35</v>
      </c>
      <c r="K24" s="253">
        <f t="shared" si="4"/>
        <v>35</v>
      </c>
      <c r="L24" s="143">
        <f t="shared" si="5"/>
        <v>415.1</v>
      </c>
    </row>
    <row r="25" spans="1:12">
      <c r="A25" s="23">
        <f t="shared" si="7"/>
        <v>16</v>
      </c>
      <c r="B25" s="114" t="s">
        <v>1139</v>
      </c>
      <c r="C25" s="114" t="s">
        <v>1006</v>
      </c>
      <c r="D25" s="131">
        <v>42795</v>
      </c>
      <c r="E25" s="120">
        <v>9.1</v>
      </c>
      <c r="F25" s="131">
        <v>42795</v>
      </c>
      <c r="G25" s="131"/>
      <c r="H25" s="242">
        <f t="shared" si="2"/>
        <v>0</v>
      </c>
      <c r="I25" s="131">
        <v>42822</v>
      </c>
      <c r="J25" s="253">
        <f t="shared" si="3"/>
        <v>27</v>
      </c>
      <c r="K25" s="253">
        <f t="shared" si="4"/>
        <v>27</v>
      </c>
      <c r="L25" s="143">
        <f t="shared" si="5"/>
        <v>245.7</v>
      </c>
    </row>
    <row r="26" spans="1:12">
      <c r="A26" s="23">
        <f t="shared" si="7"/>
        <v>17</v>
      </c>
      <c r="B26" s="114" t="s">
        <v>1140</v>
      </c>
      <c r="C26" s="114" t="s">
        <v>1006</v>
      </c>
      <c r="D26" s="131">
        <v>42798</v>
      </c>
      <c r="E26" s="120">
        <v>12.82</v>
      </c>
      <c r="F26" s="131">
        <v>42795</v>
      </c>
      <c r="G26" s="131"/>
      <c r="H26" s="242">
        <f t="shared" si="2"/>
        <v>0</v>
      </c>
      <c r="I26" s="131">
        <v>42822</v>
      </c>
      <c r="J26" s="253">
        <f t="shared" si="3"/>
        <v>27</v>
      </c>
      <c r="K26" s="253">
        <f t="shared" si="4"/>
        <v>27</v>
      </c>
      <c r="L26" s="143">
        <f t="shared" si="5"/>
        <v>346.14</v>
      </c>
    </row>
    <row r="27" spans="1:12">
      <c r="A27" s="23">
        <f t="shared" si="7"/>
        <v>18</v>
      </c>
      <c r="B27" s="114" t="s">
        <v>1141</v>
      </c>
      <c r="C27" s="114" t="s">
        <v>1006</v>
      </c>
      <c r="D27" s="131">
        <v>42795</v>
      </c>
      <c r="E27" s="120">
        <v>25.83</v>
      </c>
      <c r="F27" s="131">
        <v>42795</v>
      </c>
      <c r="G27" s="131"/>
      <c r="H27" s="242">
        <f t="shared" si="2"/>
        <v>0</v>
      </c>
      <c r="I27" s="131">
        <v>42830</v>
      </c>
      <c r="J27" s="253">
        <f t="shared" si="3"/>
        <v>35</v>
      </c>
      <c r="K27" s="253">
        <f t="shared" si="4"/>
        <v>35</v>
      </c>
      <c r="L27" s="143">
        <f t="shared" si="5"/>
        <v>904.05</v>
      </c>
    </row>
    <row r="28" spans="1:12">
      <c r="A28" s="23">
        <f t="shared" si="7"/>
        <v>19</v>
      </c>
      <c r="B28" s="114" t="s">
        <v>1141</v>
      </c>
      <c r="C28" s="114" t="s">
        <v>1006</v>
      </c>
      <c r="D28" s="131">
        <v>42878</v>
      </c>
      <c r="E28" s="120">
        <v>31</v>
      </c>
      <c r="F28" s="131">
        <v>42795</v>
      </c>
      <c r="G28" s="131"/>
      <c r="H28" s="242">
        <f t="shared" si="2"/>
        <v>0</v>
      </c>
      <c r="I28" s="131">
        <v>42936</v>
      </c>
      <c r="J28" s="253">
        <f t="shared" si="3"/>
        <v>141</v>
      </c>
      <c r="K28" s="253">
        <f t="shared" si="4"/>
        <v>141</v>
      </c>
      <c r="L28" s="143">
        <f t="shared" si="5"/>
        <v>4371</v>
      </c>
    </row>
    <row r="29" spans="1:12">
      <c r="A29" s="23">
        <f t="shared" si="7"/>
        <v>20</v>
      </c>
      <c r="B29" s="114" t="s">
        <v>1034</v>
      </c>
      <c r="C29" s="114" t="s">
        <v>1006</v>
      </c>
      <c r="D29" s="131">
        <v>42914</v>
      </c>
      <c r="E29" s="120">
        <v>136.4</v>
      </c>
      <c r="F29" s="131">
        <v>42884</v>
      </c>
      <c r="G29" s="131">
        <v>42885</v>
      </c>
      <c r="H29" s="242">
        <f t="shared" si="2"/>
        <v>0.5</v>
      </c>
      <c r="I29" s="131">
        <v>42916</v>
      </c>
      <c r="J29" s="253">
        <f t="shared" si="3"/>
        <v>31</v>
      </c>
      <c r="K29" s="253">
        <f t="shared" si="4"/>
        <v>31.5</v>
      </c>
      <c r="L29" s="143">
        <f t="shared" si="5"/>
        <v>4296.6000000000004</v>
      </c>
    </row>
    <row r="30" spans="1:12">
      <c r="A30" s="23">
        <f t="shared" si="7"/>
        <v>21</v>
      </c>
      <c r="B30" s="114" t="s">
        <v>1034</v>
      </c>
      <c r="C30" s="114" t="s">
        <v>1006</v>
      </c>
      <c r="D30" s="131">
        <v>42943</v>
      </c>
      <c r="E30" s="120">
        <v>836.8</v>
      </c>
      <c r="F30" s="131">
        <v>42940</v>
      </c>
      <c r="G30" s="131">
        <v>42941</v>
      </c>
      <c r="H30" s="242">
        <f t="shared" si="2"/>
        <v>0.5</v>
      </c>
      <c r="I30" s="131">
        <v>42948</v>
      </c>
      <c r="J30" s="253">
        <f t="shared" si="3"/>
        <v>7</v>
      </c>
      <c r="K30" s="253">
        <f t="shared" si="4"/>
        <v>7.5</v>
      </c>
      <c r="L30" s="143">
        <f t="shared" si="5"/>
        <v>6276</v>
      </c>
    </row>
    <row r="31" spans="1:12">
      <c r="A31" s="23">
        <f t="shared" si="7"/>
        <v>22</v>
      </c>
      <c r="B31" s="114" t="s">
        <v>1070</v>
      </c>
      <c r="C31" s="114" t="s">
        <v>1011</v>
      </c>
      <c r="D31" s="131">
        <v>42831</v>
      </c>
      <c r="E31" s="120">
        <v>143.5</v>
      </c>
      <c r="F31" s="131">
        <v>42792</v>
      </c>
      <c r="G31" s="131">
        <v>42826</v>
      </c>
      <c r="H31" s="242">
        <f t="shared" si="2"/>
        <v>17</v>
      </c>
      <c r="I31" s="131">
        <v>42863</v>
      </c>
      <c r="J31" s="253">
        <f t="shared" si="3"/>
        <v>37</v>
      </c>
      <c r="K31" s="253">
        <f t="shared" si="4"/>
        <v>54</v>
      </c>
      <c r="L31" s="143">
        <f t="shared" si="5"/>
        <v>7749</v>
      </c>
    </row>
    <row r="32" spans="1:12">
      <c r="A32" s="23">
        <f t="shared" si="7"/>
        <v>23</v>
      </c>
      <c r="B32" s="114" t="s">
        <v>1070</v>
      </c>
      <c r="C32" s="114" t="s">
        <v>1011</v>
      </c>
      <c r="D32" s="131">
        <v>42831</v>
      </c>
      <c r="E32" s="120">
        <v>744.5</v>
      </c>
      <c r="F32" s="131">
        <v>42792</v>
      </c>
      <c r="G32" s="131">
        <v>42826</v>
      </c>
      <c r="H32" s="242">
        <f t="shared" si="2"/>
        <v>17</v>
      </c>
      <c r="I32" s="131">
        <v>42863</v>
      </c>
      <c r="J32" s="253">
        <f t="shared" si="3"/>
        <v>37</v>
      </c>
      <c r="K32" s="253">
        <f t="shared" si="4"/>
        <v>54</v>
      </c>
      <c r="L32" s="143">
        <f t="shared" si="5"/>
        <v>40203</v>
      </c>
    </row>
    <row r="33" spans="1:12">
      <c r="A33" s="23">
        <f t="shared" si="7"/>
        <v>24</v>
      </c>
      <c r="B33" s="114" t="s">
        <v>1111</v>
      </c>
      <c r="C33" s="114" t="s">
        <v>1011</v>
      </c>
      <c r="D33" s="131">
        <v>42803</v>
      </c>
      <c r="E33" s="120">
        <v>1400.17</v>
      </c>
      <c r="F33" s="131">
        <v>42792</v>
      </c>
      <c r="G33" s="131">
        <v>42798</v>
      </c>
      <c r="H33" s="242">
        <f t="shared" si="2"/>
        <v>3</v>
      </c>
      <c r="I33" s="131">
        <v>42835</v>
      </c>
      <c r="J33" s="253">
        <f t="shared" si="3"/>
        <v>37</v>
      </c>
      <c r="K33" s="253">
        <f t="shared" si="4"/>
        <v>40</v>
      </c>
      <c r="L33" s="143">
        <f t="shared" si="5"/>
        <v>56006.8</v>
      </c>
    </row>
    <row r="34" spans="1:12">
      <c r="A34" s="23">
        <f t="shared" si="7"/>
        <v>25</v>
      </c>
      <c r="B34" s="114" t="s">
        <v>1071</v>
      </c>
      <c r="C34" s="114" t="s">
        <v>1011</v>
      </c>
      <c r="D34" s="131">
        <v>42837</v>
      </c>
      <c r="E34" s="120">
        <v>97.2</v>
      </c>
      <c r="F34" s="131">
        <v>42820</v>
      </c>
      <c r="G34" s="131">
        <v>42826</v>
      </c>
      <c r="H34" s="242">
        <f t="shared" si="2"/>
        <v>3</v>
      </c>
      <c r="I34" s="131">
        <v>42864</v>
      </c>
      <c r="J34" s="253">
        <f t="shared" si="3"/>
        <v>38</v>
      </c>
      <c r="K34" s="253">
        <f t="shared" si="4"/>
        <v>41</v>
      </c>
      <c r="L34" s="143">
        <f t="shared" si="5"/>
        <v>3985.2</v>
      </c>
    </row>
    <row r="35" spans="1:12">
      <c r="A35" s="23">
        <f t="shared" si="7"/>
        <v>26</v>
      </c>
      <c r="B35" s="114" t="s">
        <v>1071</v>
      </c>
      <c r="C35" s="114" t="s">
        <v>1011</v>
      </c>
      <c r="D35" s="131">
        <v>42837</v>
      </c>
      <c r="E35" s="120">
        <v>48.6</v>
      </c>
      <c r="F35" s="131">
        <v>42820</v>
      </c>
      <c r="G35" s="131">
        <v>42826</v>
      </c>
      <c r="H35" s="242">
        <f t="shared" si="2"/>
        <v>3</v>
      </c>
      <c r="I35" s="131">
        <v>42864</v>
      </c>
      <c r="J35" s="253">
        <f t="shared" si="3"/>
        <v>38</v>
      </c>
      <c r="K35" s="253">
        <f t="shared" si="4"/>
        <v>41</v>
      </c>
      <c r="L35" s="143">
        <f t="shared" si="5"/>
        <v>1992.6</v>
      </c>
    </row>
    <row r="36" spans="1:12">
      <c r="A36" s="23">
        <f t="shared" si="7"/>
        <v>27</v>
      </c>
      <c r="B36" s="114" t="s">
        <v>1071</v>
      </c>
      <c r="C36" s="114" t="s">
        <v>1011</v>
      </c>
      <c r="D36" s="131">
        <v>42837</v>
      </c>
      <c r="E36" s="120">
        <v>77.760000000000005</v>
      </c>
      <c r="F36" s="131">
        <v>42820</v>
      </c>
      <c r="G36" s="131">
        <v>42826</v>
      </c>
      <c r="H36" s="242">
        <f t="shared" si="2"/>
        <v>3</v>
      </c>
      <c r="I36" s="131">
        <v>42864</v>
      </c>
      <c r="J36" s="253">
        <f t="shared" si="3"/>
        <v>38</v>
      </c>
      <c r="K36" s="253">
        <f t="shared" si="4"/>
        <v>41</v>
      </c>
      <c r="L36" s="143">
        <f t="shared" si="5"/>
        <v>3188.16</v>
      </c>
    </row>
    <row r="37" spans="1:12">
      <c r="A37" s="23">
        <f t="shared" si="7"/>
        <v>28</v>
      </c>
      <c r="B37" s="114" t="s">
        <v>1142</v>
      </c>
      <c r="C37" s="114" t="s">
        <v>1011</v>
      </c>
      <c r="D37" s="131">
        <v>42853</v>
      </c>
      <c r="E37" s="120">
        <v>793.04</v>
      </c>
      <c r="F37" s="131">
        <v>42853</v>
      </c>
      <c r="G37" s="131">
        <v>42853</v>
      </c>
      <c r="H37" s="242">
        <f t="shared" si="2"/>
        <v>0</v>
      </c>
      <c r="I37" s="131">
        <v>42885</v>
      </c>
      <c r="J37" s="253">
        <f t="shared" si="3"/>
        <v>32</v>
      </c>
      <c r="K37" s="253">
        <f t="shared" si="4"/>
        <v>32</v>
      </c>
      <c r="L37" s="143">
        <f t="shared" si="5"/>
        <v>25377.279999999999</v>
      </c>
    </row>
    <row r="38" spans="1:12">
      <c r="A38" s="23">
        <f t="shared" si="7"/>
        <v>29</v>
      </c>
      <c r="B38" s="114" t="s">
        <v>1109</v>
      </c>
      <c r="C38" s="114" t="s">
        <v>1011</v>
      </c>
      <c r="D38" s="131">
        <v>42802</v>
      </c>
      <c r="E38" s="120">
        <v>1312.8</v>
      </c>
      <c r="F38" s="131">
        <v>42802</v>
      </c>
      <c r="G38" s="131"/>
      <c r="H38" s="242">
        <f t="shared" si="2"/>
        <v>0</v>
      </c>
      <c r="I38" s="131">
        <v>42849</v>
      </c>
      <c r="J38" s="253">
        <f t="shared" si="3"/>
        <v>47</v>
      </c>
      <c r="K38" s="253">
        <f t="shared" si="4"/>
        <v>47</v>
      </c>
      <c r="L38" s="143">
        <f t="shared" si="5"/>
        <v>61701.599999999999</v>
      </c>
    </row>
    <row r="39" spans="1:12">
      <c r="A39" s="23">
        <f t="shared" si="7"/>
        <v>30</v>
      </c>
      <c r="B39" s="114" t="s">
        <v>1109</v>
      </c>
      <c r="C39" s="114" t="s">
        <v>1011</v>
      </c>
      <c r="D39" s="131">
        <v>42795</v>
      </c>
      <c r="E39" s="120">
        <v>548.05999999999995</v>
      </c>
      <c r="F39" s="131">
        <v>42795</v>
      </c>
      <c r="G39" s="131">
        <v>42796</v>
      </c>
      <c r="H39" s="242">
        <f t="shared" si="2"/>
        <v>0.5</v>
      </c>
      <c r="I39" s="131">
        <v>42839</v>
      </c>
      <c r="J39" s="253">
        <f t="shared" si="3"/>
        <v>43</v>
      </c>
      <c r="K39" s="253">
        <f t="shared" si="4"/>
        <v>43.5</v>
      </c>
      <c r="L39" s="143">
        <f t="shared" si="5"/>
        <v>23840.61</v>
      </c>
    </row>
    <row r="40" spans="1:12">
      <c r="A40" s="23">
        <f>A39+1</f>
        <v>31</v>
      </c>
      <c r="B40" s="114" t="s">
        <v>1109</v>
      </c>
      <c r="C40" s="114" t="s">
        <v>1011</v>
      </c>
      <c r="D40" s="131">
        <v>42796</v>
      </c>
      <c r="E40" s="120">
        <v>1541.28</v>
      </c>
      <c r="F40" s="131">
        <v>42796</v>
      </c>
      <c r="G40" s="131">
        <v>42796</v>
      </c>
      <c r="H40" s="242">
        <f t="shared" si="2"/>
        <v>0</v>
      </c>
      <c r="I40" s="131">
        <v>42839</v>
      </c>
      <c r="J40" s="253">
        <f t="shared" si="3"/>
        <v>43</v>
      </c>
      <c r="K40" s="253">
        <f t="shared" si="4"/>
        <v>43</v>
      </c>
      <c r="L40" s="143">
        <f t="shared" si="5"/>
        <v>66275.039999999994</v>
      </c>
    </row>
    <row r="41" spans="1:12">
      <c r="A41" s="23">
        <f t="shared" si="7"/>
        <v>32</v>
      </c>
      <c r="B41" s="114" t="s">
        <v>1109</v>
      </c>
      <c r="C41" s="114" t="s">
        <v>1011</v>
      </c>
      <c r="D41" s="131">
        <v>42795</v>
      </c>
      <c r="E41" s="120">
        <v>1671.18</v>
      </c>
      <c r="F41" s="131">
        <v>42795</v>
      </c>
      <c r="G41" s="131">
        <v>42796</v>
      </c>
      <c r="H41" s="242">
        <f t="shared" si="2"/>
        <v>0.5</v>
      </c>
      <c r="I41" s="131">
        <v>42839</v>
      </c>
      <c r="J41" s="253">
        <f t="shared" si="3"/>
        <v>43</v>
      </c>
      <c r="K41" s="253">
        <f t="shared" si="4"/>
        <v>43.5</v>
      </c>
      <c r="L41" s="143">
        <f t="shared" si="5"/>
        <v>72696.33</v>
      </c>
    </row>
    <row r="42" spans="1:12">
      <c r="A42" s="23">
        <f t="shared" si="7"/>
        <v>33</v>
      </c>
      <c r="B42" s="114" t="s">
        <v>1109</v>
      </c>
      <c r="C42" s="114" t="s">
        <v>1011</v>
      </c>
      <c r="D42" s="131">
        <v>42809</v>
      </c>
      <c r="E42" s="120">
        <v>440.16</v>
      </c>
      <c r="F42" s="131">
        <v>42795</v>
      </c>
      <c r="G42" s="131">
        <v>42796</v>
      </c>
      <c r="H42" s="242">
        <f t="shared" si="2"/>
        <v>0.5</v>
      </c>
      <c r="I42" s="131">
        <v>42856</v>
      </c>
      <c r="J42" s="253">
        <f t="shared" si="3"/>
        <v>60</v>
      </c>
      <c r="K42" s="253">
        <f t="shared" si="4"/>
        <v>60.5</v>
      </c>
      <c r="L42" s="143">
        <f t="shared" si="5"/>
        <v>26629.68</v>
      </c>
    </row>
    <row r="43" spans="1:12">
      <c r="A43" s="23">
        <f t="shared" si="7"/>
        <v>34</v>
      </c>
      <c r="B43" s="114" t="s">
        <v>1143</v>
      </c>
      <c r="C43" s="114" t="s">
        <v>1011</v>
      </c>
      <c r="D43" s="131">
        <v>42804</v>
      </c>
      <c r="E43" s="120">
        <v>851.4</v>
      </c>
      <c r="F43" s="131">
        <v>42795</v>
      </c>
      <c r="G43" s="131">
        <v>42797</v>
      </c>
      <c r="H43" s="242">
        <f t="shared" si="2"/>
        <v>1</v>
      </c>
      <c r="I43" s="131">
        <v>42835</v>
      </c>
      <c r="J43" s="253">
        <f t="shared" si="3"/>
        <v>38</v>
      </c>
      <c r="K43" s="253">
        <f t="shared" si="4"/>
        <v>39</v>
      </c>
      <c r="L43" s="143">
        <f t="shared" si="5"/>
        <v>33204.6</v>
      </c>
    </row>
    <row r="44" spans="1:12">
      <c r="A44" s="23">
        <f t="shared" si="7"/>
        <v>35</v>
      </c>
      <c r="B44" s="114" t="s">
        <v>1081</v>
      </c>
      <c r="C44" s="114" t="s">
        <v>1011</v>
      </c>
      <c r="D44" s="131">
        <v>42811</v>
      </c>
      <c r="E44" s="120">
        <v>133.29</v>
      </c>
      <c r="F44" s="131">
        <v>42792</v>
      </c>
      <c r="G44" s="131">
        <v>42798</v>
      </c>
      <c r="H44" s="242">
        <f t="shared" si="2"/>
        <v>3</v>
      </c>
      <c r="I44" s="131">
        <v>42824</v>
      </c>
      <c r="J44" s="253">
        <f t="shared" si="3"/>
        <v>26</v>
      </c>
      <c r="K44" s="253">
        <f t="shared" si="4"/>
        <v>29</v>
      </c>
      <c r="L44" s="143">
        <f t="shared" si="5"/>
        <v>3865.41</v>
      </c>
    </row>
    <row r="45" spans="1:12">
      <c r="A45" s="23">
        <f t="shared" si="7"/>
        <v>36</v>
      </c>
      <c r="B45" s="114" t="s">
        <v>1072</v>
      </c>
      <c r="C45" s="114" t="s">
        <v>1011</v>
      </c>
      <c r="D45" s="131">
        <v>42829</v>
      </c>
      <c r="E45" s="120">
        <v>1441.9</v>
      </c>
      <c r="F45" s="131">
        <v>42798</v>
      </c>
      <c r="G45" s="131">
        <v>42826</v>
      </c>
      <c r="H45" s="242">
        <f t="shared" si="2"/>
        <v>14</v>
      </c>
      <c r="I45" s="131">
        <v>42860</v>
      </c>
      <c r="J45" s="253">
        <f t="shared" si="3"/>
        <v>34</v>
      </c>
      <c r="K45" s="253">
        <f t="shared" si="4"/>
        <v>48</v>
      </c>
      <c r="L45" s="143">
        <f t="shared" si="5"/>
        <v>69211.199999999997</v>
      </c>
    </row>
    <row r="46" spans="1:12">
      <c r="A46" s="23">
        <f t="shared" si="7"/>
        <v>37</v>
      </c>
      <c r="B46" s="114" t="s">
        <v>1071</v>
      </c>
      <c r="C46" s="114" t="s">
        <v>1011</v>
      </c>
      <c r="D46" s="131">
        <v>42900</v>
      </c>
      <c r="E46" s="120">
        <v>327.08</v>
      </c>
      <c r="F46" s="131">
        <v>42883</v>
      </c>
      <c r="G46" s="131">
        <v>42889</v>
      </c>
      <c r="H46" s="242">
        <f t="shared" si="2"/>
        <v>3</v>
      </c>
      <c r="I46" s="131">
        <v>42929</v>
      </c>
      <c r="J46" s="253">
        <f t="shared" si="3"/>
        <v>40</v>
      </c>
      <c r="K46" s="253">
        <f t="shared" si="4"/>
        <v>43</v>
      </c>
      <c r="L46" s="143">
        <f t="shared" si="5"/>
        <v>14064.44</v>
      </c>
    </row>
    <row r="47" spans="1:12">
      <c r="A47" s="23">
        <f t="shared" si="7"/>
        <v>38</v>
      </c>
      <c r="B47" s="114" t="s">
        <v>1081</v>
      </c>
      <c r="C47" s="114" t="s">
        <v>1011</v>
      </c>
      <c r="D47" s="131">
        <v>42892</v>
      </c>
      <c r="E47" s="120">
        <v>1903.11</v>
      </c>
      <c r="F47" s="131">
        <v>42883</v>
      </c>
      <c r="G47" s="131">
        <v>42889</v>
      </c>
      <c r="H47" s="242">
        <f t="shared" si="2"/>
        <v>3</v>
      </c>
      <c r="I47" s="131">
        <v>42919</v>
      </c>
      <c r="J47" s="253">
        <f t="shared" si="3"/>
        <v>30</v>
      </c>
      <c r="K47" s="253">
        <f t="shared" si="4"/>
        <v>33</v>
      </c>
      <c r="L47" s="143">
        <f t="shared" si="5"/>
        <v>62802.63</v>
      </c>
    </row>
    <row r="48" spans="1:12">
      <c r="A48" s="23">
        <f t="shared" si="7"/>
        <v>39</v>
      </c>
      <c r="B48" s="114" t="s">
        <v>1081</v>
      </c>
      <c r="C48" s="114" t="s">
        <v>1011</v>
      </c>
      <c r="D48" s="131">
        <v>42902</v>
      </c>
      <c r="E48" s="120">
        <v>2614.4699999999998</v>
      </c>
      <c r="F48" s="131">
        <v>42883</v>
      </c>
      <c r="G48" s="131">
        <v>42889</v>
      </c>
      <c r="H48" s="242">
        <f t="shared" si="2"/>
        <v>3</v>
      </c>
      <c r="I48" s="131">
        <v>42919</v>
      </c>
      <c r="J48" s="253">
        <f t="shared" si="3"/>
        <v>30</v>
      </c>
      <c r="K48" s="253">
        <f t="shared" si="4"/>
        <v>33</v>
      </c>
      <c r="L48" s="143">
        <f t="shared" si="5"/>
        <v>86277.51</v>
      </c>
    </row>
    <row r="49" spans="1:12">
      <c r="A49" s="23">
        <f t="shared" si="7"/>
        <v>40</v>
      </c>
      <c r="B49" s="114" t="s">
        <v>1072</v>
      </c>
      <c r="C49" s="114" t="s">
        <v>1011</v>
      </c>
      <c r="D49" s="131">
        <v>42892</v>
      </c>
      <c r="E49" s="120">
        <v>1267.21</v>
      </c>
      <c r="F49" s="131">
        <v>42889</v>
      </c>
      <c r="G49" s="131"/>
      <c r="H49" s="242">
        <f t="shared" si="2"/>
        <v>0</v>
      </c>
      <c r="I49" s="131">
        <v>42928</v>
      </c>
      <c r="J49" s="253">
        <f t="shared" si="3"/>
        <v>39</v>
      </c>
      <c r="K49" s="253">
        <f t="shared" si="4"/>
        <v>39</v>
      </c>
      <c r="L49" s="143">
        <f t="shared" si="5"/>
        <v>49421.19</v>
      </c>
    </row>
    <row r="50" spans="1:12">
      <c r="A50" s="23">
        <f t="shared" si="7"/>
        <v>41</v>
      </c>
      <c r="B50" s="114" t="s">
        <v>1072</v>
      </c>
      <c r="C50" s="114" t="s">
        <v>1011</v>
      </c>
      <c r="D50" s="131">
        <v>42920</v>
      </c>
      <c r="E50" s="120">
        <v>205.7</v>
      </c>
      <c r="F50" s="131">
        <v>42896</v>
      </c>
      <c r="G50" s="131">
        <v>42917</v>
      </c>
      <c r="H50" s="242">
        <f t="shared" si="2"/>
        <v>10.5</v>
      </c>
      <c r="I50" s="131">
        <v>42951</v>
      </c>
      <c r="J50" s="253">
        <f t="shared" si="3"/>
        <v>34</v>
      </c>
      <c r="K50" s="253">
        <f t="shared" si="4"/>
        <v>44.5</v>
      </c>
      <c r="L50" s="143">
        <f t="shared" si="5"/>
        <v>9153.65</v>
      </c>
    </row>
    <row r="51" spans="1:12">
      <c r="A51" s="23">
        <f t="shared" si="7"/>
        <v>42</v>
      </c>
      <c r="B51" s="114" t="s">
        <v>1072</v>
      </c>
      <c r="C51" s="114" t="s">
        <v>1011</v>
      </c>
      <c r="D51" s="131">
        <v>42892</v>
      </c>
      <c r="E51" s="120">
        <v>2174.8000000000002</v>
      </c>
      <c r="F51" s="131">
        <v>42861</v>
      </c>
      <c r="G51" s="131">
        <v>42889</v>
      </c>
      <c r="H51" s="242">
        <f t="shared" si="2"/>
        <v>14</v>
      </c>
      <c r="I51" s="131">
        <v>42935</v>
      </c>
      <c r="J51" s="253">
        <f t="shared" si="3"/>
        <v>46</v>
      </c>
      <c r="K51" s="253">
        <f t="shared" si="4"/>
        <v>60</v>
      </c>
      <c r="L51" s="143">
        <f t="shared" si="5"/>
        <v>130488</v>
      </c>
    </row>
    <row r="52" spans="1:12">
      <c r="A52" s="23">
        <f t="shared" si="7"/>
        <v>43</v>
      </c>
      <c r="B52" s="114" t="s">
        <v>1072</v>
      </c>
      <c r="C52" s="114" t="s">
        <v>1011</v>
      </c>
      <c r="D52" s="131">
        <v>42892</v>
      </c>
      <c r="E52" s="120">
        <v>884.9</v>
      </c>
      <c r="F52" s="131">
        <v>42861</v>
      </c>
      <c r="G52" s="131">
        <v>42889</v>
      </c>
      <c r="H52" s="242">
        <f t="shared" si="2"/>
        <v>14</v>
      </c>
      <c r="I52" s="131">
        <v>42928</v>
      </c>
      <c r="J52" s="253">
        <f t="shared" si="3"/>
        <v>39</v>
      </c>
      <c r="K52" s="253">
        <f t="shared" si="4"/>
        <v>53</v>
      </c>
      <c r="L52" s="143">
        <f t="shared" si="5"/>
        <v>46899.7</v>
      </c>
    </row>
    <row r="53" spans="1:12">
      <c r="A53" s="23">
        <f t="shared" si="7"/>
        <v>44</v>
      </c>
      <c r="B53" s="114" t="s">
        <v>1109</v>
      </c>
      <c r="C53" s="114" t="s">
        <v>1011</v>
      </c>
      <c r="D53" s="131">
        <v>42938</v>
      </c>
      <c r="E53" s="120">
        <v>1585.39</v>
      </c>
      <c r="F53" s="131">
        <v>42938</v>
      </c>
      <c r="G53" s="131">
        <v>42940</v>
      </c>
      <c r="H53" s="242">
        <f t="shared" si="2"/>
        <v>1</v>
      </c>
      <c r="I53" s="131">
        <v>42984</v>
      </c>
      <c r="J53" s="253">
        <f t="shared" si="3"/>
        <v>44</v>
      </c>
      <c r="K53" s="253">
        <f t="shared" si="4"/>
        <v>45</v>
      </c>
      <c r="L53" s="143">
        <f t="shared" si="5"/>
        <v>71342.55</v>
      </c>
    </row>
    <row r="54" spans="1:12">
      <c r="A54" s="23">
        <f t="shared" si="7"/>
        <v>45</v>
      </c>
      <c r="B54" s="114" t="s">
        <v>1173</v>
      </c>
      <c r="C54" s="114" t="s">
        <v>1012</v>
      </c>
      <c r="D54" s="131">
        <v>42800</v>
      </c>
      <c r="E54" s="120">
        <v>1569.38</v>
      </c>
      <c r="F54" s="131">
        <v>42795</v>
      </c>
      <c r="G54" s="131">
        <v>42796</v>
      </c>
      <c r="H54" s="242">
        <f t="shared" si="2"/>
        <v>0.5</v>
      </c>
      <c r="I54" s="131">
        <v>42824</v>
      </c>
      <c r="J54" s="253">
        <f t="shared" si="3"/>
        <v>28</v>
      </c>
      <c r="K54" s="253">
        <f t="shared" si="4"/>
        <v>28.5</v>
      </c>
      <c r="L54" s="143">
        <f t="shared" si="5"/>
        <v>44727.33</v>
      </c>
    </row>
    <row r="55" spans="1:12">
      <c r="A55" s="23">
        <f t="shared" si="7"/>
        <v>46</v>
      </c>
      <c r="B55" s="114" t="s">
        <v>1144</v>
      </c>
      <c r="C55" s="114" t="s">
        <v>1012</v>
      </c>
      <c r="D55" s="131">
        <v>42803</v>
      </c>
      <c r="E55" s="120">
        <v>1799.49</v>
      </c>
      <c r="F55" s="131">
        <v>42793</v>
      </c>
      <c r="G55" s="131">
        <v>42799</v>
      </c>
      <c r="H55" s="242">
        <f t="shared" si="2"/>
        <v>3</v>
      </c>
      <c r="I55" s="131">
        <v>42835</v>
      </c>
      <c r="J55" s="253">
        <f t="shared" si="3"/>
        <v>36</v>
      </c>
      <c r="K55" s="253">
        <f t="shared" si="4"/>
        <v>39</v>
      </c>
      <c r="L55" s="143">
        <f t="shared" si="5"/>
        <v>70180.11</v>
      </c>
    </row>
    <row r="56" spans="1:12">
      <c r="A56" s="23">
        <f t="shared" si="7"/>
        <v>47</v>
      </c>
      <c r="B56" s="114" t="s">
        <v>1144</v>
      </c>
      <c r="C56" s="114" t="s">
        <v>1012</v>
      </c>
      <c r="D56" s="131">
        <v>42803</v>
      </c>
      <c r="E56" s="120">
        <v>2214.09</v>
      </c>
      <c r="F56" s="131">
        <v>42793</v>
      </c>
      <c r="G56" s="131">
        <v>42799</v>
      </c>
      <c r="H56" s="242">
        <f t="shared" si="2"/>
        <v>3</v>
      </c>
      <c r="I56" s="131">
        <v>42835</v>
      </c>
      <c r="J56" s="253">
        <f t="shared" si="3"/>
        <v>36</v>
      </c>
      <c r="K56" s="253">
        <f t="shared" si="4"/>
        <v>39</v>
      </c>
      <c r="L56" s="143">
        <f t="shared" si="5"/>
        <v>86349.51</v>
      </c>
    </row>
    <row r="57" spans="1:12">
      <c r="A57" s="23">
        <f t="shared" si="7"/>
        <v>48</v>
      </c>
      <c r="B57" s="114" t="s">
        <v>1144</v>
      </c>
      <c r="C57" s="114" t="s">
        <v>1012</v>
      </c>
      <c r="D57" s="131">
        <v>42803</v>
      </c>
      <c r="E57" s="120">
        <v>9566.48</v>
      </c>
      <c r="F57" s="131">
        <v>42793</v>
      </c>
      <c r="G57" s="131">
        <v>42799</v>
      </c>
      <c r="H57" s="242">
        <f t="shared" si="2"/>
        <v>3</v>
      </c>
      <c r="I57" s="131">
        <v>42835</v>
      </c>
      <c r="J57" s="253">
        <f t="shared" si="3"/>
        <v>36</v>
      </c>
      <c r="K57" s="253">
        <f t="shared" si="4"/>
        <v>39</v>
      </c>
      <c r="L57" s="143">
        <f t="shared" si="5"/>
        <v>373092.72</v>
      </c>
    </row>
    <row r="58" spans="1:12">
      <c r="A58" s="23">
        <f t="shared" si="7"/>
        <v>49</v>
      </c>
      <c r="B58" s="114" t="s">
        <v>1144</v>
      </c>
      <c r="C58" s="114" t="s">
        <v>1012</v>
      </c>
      <c r="D58" s="131">
        <v>42803</v>
      </c>
      <c r="E58" s="120">
        <v>16085.59</v>
      </c>
      <c r="F58" s="131">
        <v>42793</v>
      </c>
      <c r="G58" s="131">
        <v>42799</v>
      </c>
      <c r="H58" s="242">
        <f t="shared" si="2"/>
        <v>3</v>
      </c>
      <c r="I58" s="131">
        <v>42835</v>
      </c>
      <c r="J58" s="253">
        <f t="shared" si="3"/>
        <v>36</v>
      </c>
      <c r="K58" s="253">
        <f t="shared" si="4"/>
        <v>39</v>
      </c>
      <c r="L58" s="143">
        <f t="shared" si="5"/>
        <v>627338.01</v>
      </c>
    </row>
    <row r="59" spans="1:12">
      <c r="A59" s="23">
        <f t="shared" si="7"/>
        <v>50</v>
      </c>
      <c r="B59" s="114" t="s">
        <v>1144</v>
      </c>
      <c r="C59" s="114" t="s">
        <v>1012</v>
      </c>
      <c r="D59" s="131">
        <v>42803</v>
      </c>
      <c r="E59" s="120">
        <v>18301.759999999998</v>
      </c>
      <c r="F59" s="131">
        <v>42793</v>
      </c>
      <c r="G59" s="131">
        <v>42799</v>
      </c>
      <c r="H59" s="242">
        <f t="shared" si="2"/>
        <v>3</v>
      </c>
      <c r="I59" s="131">
        <v>42835</v>
      </c>
      <c r="J59" s="253">
        <f t="shared" si="3"/>
        <v>36</v>
      </c>
      <c r="K59" s="253">
        <f t="shared" si="4"/>
        <v>39</v>
      </c>
      <c r="L59" s="143">
        <f t="shared" si="5"/>
        <v>713768.64</v>
      </c>
    </row>
    <row r="60" spans="1:12">
      <c r="A60" s="23">
        <f t="shared" si="7"/>
        <v>51</v>
      </c>
      <c r="B60" s="114" t="s">
        <v>1144</v>
      </c>
      <c r="C60" s="114" t="s">
        <v>1012</v>
      </c>
      <c r="D60" s="131">
        <v>42803</v>
      </c>
      <c r="E60" s="120">
        <v>12113.42</v>
      </c>
      <c r="F60" s="131">
        <v>42793</v>
      </c>
      <c r="G60" s="131">
        <v>42799</v>
      </c>
      <c r="H60" s="242">
        <f t="shared" si="2"/>
        <v>3</v>
      </c>
      <c r="I60" s="131">
        <v>42835</v>
      </c>
      <c r="J60" s="253">
        <f t="shared" si="3"/>
        <v>36</v>
      </c>
      <c r="K60" s="253">
        <f t="shared" si="4"/>
        <v>39</v>
      </c>
      <c r="L60" s="143">
        <f t="shared" si="5"/>
        <v>472423.38</v>
      </c>
    </row>
    <row r="61" spans="1:12">
      <c r="A61" s="23">
        <f t="shared" si="7"/>
        <v>52</v>
      </c>
      <c r="B61" s="114" t="s">
        <v>1144</v>
      </c>
      <c r="C61" s="114" t="s">
        <v>1012</v>
      </c>
      <c r="D61" s="131">
        <v>42803</v>
      </c>
      <c r="E61" s="120">
        <v>10527.49</v>
      </c>
      <c r="F61" s="131">
        <v>42793</v>
      </c>
      <c r="G61" s="131">
        <v>42799</v>
      </c>
      <c r="H61" s="242">
        <f t="shared" si="2"/>
        <v>3</v>
      </c>
      <c r="I61" s="131">
        <v>42835</v>
      </c>
      <c r="J61" s="253">
        <f t="shared" si="3"/>
        <v>36</v>
      </c>
      <c r="K61" s="253">
        <f t="shared" si="4"/>
        <v>39</v>
      </c>
      <c r="L61" s="143">
        <f t="shared" si="5"/>
        <v>410572.11</v>
      </c>
    </row>
    <row r="62" spans="1:12">
      <c r="A62" s="23">
        <f t="shared" si="7"/>
        <v>53</v>
      </c>
      <c r="B62" s="114" t="s">
        <v>1144</v>
      </c>
      <c r="C62" s="114" t="s">
        <v>1012</v>
      </c>
      <c r="D62" s="131">
        <v>42803</v>
      </c>
      <c r="E62" s="120">
        <v>14328.1</v>
      </c>
      <c r="F62" s="131">
        <v>42793</v>
      </c>
      <c r="G62" s="131">
        <v>42799</v>
      </c>
      <c r="H62" s="242">
        <f t="shared" si="2"/>
        <v>3</v>
      </c>
      <c r="I62" s="131">
        <v>42835</v>
      </c>
      <c r="J62" s="253">
        <f t="shared" si="3"/>
        <v>36</v>
      </c>
      <c r="K62" s="253">
        <f t="shared" si="4"/>
        <v>39</v>
      </c>
      <c r="L62" s="143">
        <f t="shared" si="5"/>
        <v>558795.9</v>
      </c>
    </row>
    <row r="63" spans="1:12">
      <c r="A63" s="23">
        <f t="shared" si="7"/>
        <v>54</v>
      </c>
      <c r="B63" s="114" t="s">
        <v>1144</v>
      </c>
      <c r="C63" s="114" t="s">
        <v>1012</v>
      </c>
      <c r="D63" s="131">
        <v>42809</v>
      </c>
      <c r="E63" s="120">
        <v>15459.72</v>
      </c>
      <c r="F63" s="131">
        <v>42800</v>
      </c>
      <c r="G63" s="131">
        <v>42806</v>
      </c>
      <c r="H63" s="242">
        <f t="shared" si="2"/>
        <v>3</v>
      </c>
      <c r="I63" s="131">
        <v>42838</v>
      </c>
      <c r="J63" s="253">
        <f t="shared" si="3"/>
        <v>32</v>
      </c>
      <c r="K63" s="253">
        <f t="shared" si="4"/>
        <v>35</v>
      </c>
      <c r="L63" s="143">
        <f t="shared" si="5"/>
        <v>541090.19999999995</v>
      </c>
    </row>
    <row r="64" spans="1:12">
      <c r="A64" s="23">
        <f t="shared" si="7"/>
        <v>55</v>
      </c>
      <c r="B64" s="114" t="s">
        <v>1144</v>
      </c>
      <c r="C64" s="114" t="s">
        <v>1012</v>
      </c>
      <c r="D64" s="131">
        <v>42809</v>
      </c>
      <c r="E64" s="120">
        <v>14492.04</v>
      </c>
      <c r="F64" s="131">
        <v>42800</v>
      </c>
      <c r="G64" s="131">
        <v>42806</v>
      </c>
      <c r="H64" s="242">
        <f t="shared" si="2"/>
        <v>3</v>
      </c>
      <c r="I64" s="131">
        <v>42838</v>
      </c>
      <c r="J64" s="253">
        <f t="shared" si="3"/>
        <v>32</v>
      </c>
      <c r="K64" s="253">
        <f t="shared" si="4"/>
        <v>35</v>
      </c>
      <c r="L64" s="143">
        <f t="shared" si="5"/>
        <v>507221.4</v>
      </c>
    </row>
    <row r="65" spans="1:12">
      <c r="A65" s="23">
        <f t="shared" si="7"/>
        <v>56</v>
      </c>
      <c r="B65" s="114" t="s">
        <v>1144</v>
      </c>
      <c r="C65" s="114" t="s">
        <v>1012</v>
      </c>
      <c r="D65" s="131">
        <v>42809</v>
      </c>
      <c r="E65" s="120">
        <v>15320.45</v>
      </c>
      <c r="F65" s="131">
        <v>42800</v>
      </c>
      <c r="G65" s="131">
        <v>42806</v>
      </c>
      <c r="H65" s="242">
        <f t="shared" si="2"/>
        <v>3</v>
      </c>
      <c r="I65" s="131">
        <v>42838</v>
      </c>
      <c r="J65" s="253">
        <f t="shared" si="3"/>
        <v>32</v>
      </c>
      <c r="K65" s="253">
        <f t="shared" si="4"/>
        <v>35</v>
      </c>
      <c r="L65" s="143">
        <f t="shared" si="5"/>
        <v>536215.75</v>
      </c>
    </row>
    <row r="66" spans="1:12">
      <c r="A66" s="23">
        <f t="shared" si="7"/>
        <v>57</v>
      </c>
      <c r="B66" s="114" t="s">
        <v>1144</v>
      </c>
      <c r="C66" s="114" t="s">
        <v>1012</v>
      </c>
      <c r="D66" s="131">
        <v>42809</v>
      </c>
      <c r="E66" s="120">
        <v>9149.11</v>
      </c>
      <c r="F66" s="131">
        <v>42800</v>
      </c>
      <c r="G66" s="131">
        <v>42806</v>
      </c>
      <c r="H66" s="242">
        <f t="shared" si="2"/>
        <v>3</v>
      </c>
      <c r="I66" s="131">
        <v>42838</v>
      </c>
      <c r="J66" s="253">
        <f t="shared" si="3"/>
        <v>32</v>
      </c>
      <c r="K66" s="253">
        <f t="shared" si="4"/>
        <v>35</v>
      </c>
      <c r="L66" s="143">
        <f t="shared" si="5"/>
        <v>320218.84999999998</v>
      </c>
    </row>
    <row r="67" spans="1:12">
      <c r="A67" s="23">
        <f t="shared" si="7"/>
        <v>58</v>
      </c>
      <c r="B67" s="114" t="s">
        <v>1145</v>
      </c>
      <c r="C67" s="114" t="s">
        <v>1012</v>
      </c>
      <c r="D67" s="131">
        <v>42807</v>
      </c>
      <c r="E67" s="120">
        <v>1082.3800000000001</v>
      </c>
      <c r="F67" s="131">
        <v>42795</v>
      </c>
      <c r="G67" s="131">
        <v>42796</v>
      </c>
      <c r="H67" s="242">
        <f t="shared" si="2"/>
        <v>0.5</v>
      </c>
      <c r="I67" s="131">
        <v>42838</v>
      </c>
      <c r="J67" s="253">
        <f t="shared" si="3"/>
        <v>42</v>
      </c>
      <c r="K67" s="253">
        <f t="shared" si="4"/>
        <v>42.5</v>
      </c>
      <c r="L67" s="143">
        <f t="shared" si="5"/>
        <v>46001.15</v>
      </c>
    </row>
    <row r="68" spans="1:12">
      <c r="A68" s="23">
        <f t="shared" si="7"/>
        <v>59</v>
      </c>
      <c r="B68" s="114" t="s">
        <v>1109</v>
      </c>
      <c r="C68" s="114" t="s">
        <v>1012</v>
      </c>
      <c r="D68" s="131">
        <v>42802</v>
      </c>
      <c r="E68" s="120">
        <v>3831.45</v>
      </c>
      <c r="F68" s="131">
        <v>42802</v>
      </c>
      <c r="G68" s="131"/>
      <c r="H68" s="242">
        <f t="shared" si="2"/>
        <v>0</v>
      </c>
      <c r="I68" s="131">
        <v>42849</v>
      </c>
      <c r="J68" s="253">
        <f t="shared" si="3"/>
        <v>47</v>
      </c>
      <c r="K68" s="253">
        <f t="shared" si="4"/>
        <v>47</v>
      </c>
      <c r="L68" s="143">
        <f t="shared" si="5"/>
        <v>180078.15</v>
      </c>
    </row>
    <row r="69" spans="1:12">
      <c r="A69" s="23">
        <f t="shared" si="7"/>
        <v>60</v>
      </c>
      <c r="B69" s="114" t="s">
        <v>1109</v>
      </c>
      <c r="C69" s="114" t="s">
        <v>1012</v>
      </c>
      <c r="D69" s="131">
        <v>42795</v>
      </c>
      <c r="E69" s="120">
        <v>3954.11</v>
      </c>
      <c r="F69" s="131">
        <v>42795</v>
      </c>
      <c r="G69" s="131">
        <v>42797</v>
      </c>
      <c r="H69" s="242">
        <f t="shared" si="2"/>
        <v>1</v>
      </c>
      <c r="I69" s="131">
        <v>42839</v>
      </c>
      <c r="J69" s="253">
        <f t="shared" si="3"/>
        <v>42</v>
      </c>
      <c r="K69" s="253">
        <f t="shared" si="4"/>
        <v>43</v>
      </c>
      <c r="L69" s="143">
        <f t="shared" si="5"/>
        <v>170026.73</v>
      </c>
    </row>
    <row r="70" spans="1:12">
      <c r="A70" s="23">
        <f t="shared" si="7"/>
        <v>61</v>
      </c>
      <c r="B70" s="114" t="s">
        <v>1109</v>
      </c>
      <c r="C70" s="114" t="s">
        <v>1012</v>
      </c>
      <c r="D70" s="131">
        <v>42795</v>
      </c>
      <c r="E70" s="120">
        <v>3291.21</v>
      </c>
      <c r="F70" s="131">
        <v>42795</v>
      </c>
      <c r="G70" s="131">
        <v>42796</v>
      </c>
      <c r="H70" s="242">
        <f t="shared" si="2"/>
        <v>0.5</v>
      </c>
      <c r="I70" s="131">
        <v>42839</v>
      </c>
      <c r="J70" s="253">
        <f t="shared" si="3"/>
        <v>43</v>
      </c>
      <c r="K70" s="253">
        <f t="shared" si="4"/>
        <v>43.5</v>
      </c>
      <c r="L70" s="143">
        <f t="shared" si="5"/>
        <v>143167.64000000001</v>
      </c>
    </row>
    <row r="71" spans="1:12">
      <c r="A71" s="23">
        <f t="shared" si="7"/>
        <v>62</v>
      </c>
      <c r="B71" s="114" t="s">
        <v>1109</v>
      </c>
      <c r="C71" s="114" t="s">
        <v>1012</v>
      </c>
      <c r="D71" s="131">
        <v>42796</v>
      </c>
      <c r="E71" s="120">
        <v>6873.55</v>
      </c>
      <c r="F71" s="131">
        <v>42796</v>
      </c>
      <c r="G71" s="131">
        <v>42796</v>
      </c>
      <c r="H71" s="242">
        <f t="shared" si="2"/>
        <v>0</v>
      </c>
      <c r="I71" s="131">
        <v>42839</v>
      </c>
      <c r="J71" s="253">
        <f t="shared" si="3"/>
        <v>43</v>
      </c>
      <c r="K71" s="253">
        <f t="shared" si="4"/>
        <v>43</v>
      </c>
      <c r="L71" s="143">
        <f t="shared" si="5"/>
        <v>295562.65000000002</v>
      </c>
    </row>
    <row r="72" spans="1:12">
      <c r="A72" s="23">
        <f t="shared" si="7"/>
        <v>63</v>
      </c>
      <c r="B72" s="114" t="s">
        <v>1109</v>
      </c>
      <c r="C72" s="114" t="s">
        <v>1012</v>
      </c>
      <c r="D72" s="131">
        <v>42737</v>
      </c>
      <c r="E72" s="120">
        <v>609.34</v>
      </c>
      <c r="F72" s="131">
        <v>42795</v>
      </c>
      <c r="G72" s="131">
        <v>42796</v>
      </c>
      <c r="H72" s="242">
        <f t="shared" si="2"/>
        <v>0.5</v>
      </c>
      <c r="I72" s="131">
        <v>42816</v>
      </c>
      <c r="J72" s="253">
        <f t="shared" si="3"/>
        <v>20</v>
      </c>
      <c r="K72" s="253">
        <f t="shared" si="4"/>
        <v>20.5</v>
      </c>
      <c r="L72" s="143">
        <f t="shared" si="5"/>
        <v>12491.47</v>
      </c>
    </row>
    <row r="73" spans="1:12">
      <c r="A73" s="23">
        <f t="shared" si="7"/>
        <v>64</v>
      </c>
      <c r="B73" s="114" t="s">
        <v>1109</v>
      </c>
      <c r="C73" s="114" t="s">
        <v>1012</v>
      </c>
      <c r="D73" s="131">
        <v>42795</v>
      </c>
      <c r="E73" s="120">
        <v>5785.43</v>
      </c>
      <c r="F73" s="131">
        <v>42795</v>
      </c>
      <c r="G73" s="131">
        <v>42796</v>
      </c>
      <c r="H73" s="242">
        <f t="shared" si="2"/>
        <v>0.5</v>
      </c>
      <c r="I73" s="131">
        <v>42839</v>
      </c>
      <c r="J73" s="253">
        <f t="shared" si="3"/>
        <v>43</v>
      </c>
      <c r="K73" s="253">
        <f t="shared" si="4"/>
        <v>43.5</v>
      </c>
      <c r="L73" s="143">
        <f t="shared" si="5"/>
        <v>251666.21</v>
      </c>
    </row>
    <row r="74" spans="1:12">
      <c r="A74" s="23">
        <f t="shared" si="7"/>
        <v>65</v>
      </c>
      <c r="B74" s="114" t="s">
        <v>1143</v>
      </c>
      <c r="C74" s="114" t="s">
        <v>1012</v>
      </c>
      <c r="D74" s="131">
        <v>42804</v>
      </c>
      <c r="E74" s="120">
        <v>1884.33</v>
      </c>
      <c r="F74" s="131">
        <v>42795</v>
      </c>
      <c r="G74" s="131">
        <v>42797</v>
      </c>
      <c r="H74" s="242">
        <f t="shared" si="2"/>
        <v>1</v>
      </c>
      <c r="I74" s="131">
        <v>42835</v>
      </c>
      <c r="J74" s="253">
        <f t="shared" si="3"/>
        <v>38</v>
      </c>
      <c r="K74" s="253">
        <f t="shared" si="4"/>
        <v>39</v>
      </c>
      <c r="L74" s="143">
        <f t="shared" si="5"/>
        <v>73488.87</v>
      </c>
    </row>
    <row r="75" spans="1:12">
      <c r="A75" s="23">
        <f t="shared" si="7"/>
        <v>66</v>
      </c>
      <c r="B75" s="114" t="s">
        <v>1143</v>
      </c>
      <c r="C75" s="114" t="s">
        <v>1012</v>
      </c>
      <c r="D75" s="131">
        <v>42824</v>
      </c>
      <c r="E75" s="120">
        <v>1244.7</v>
      </c>
      <c r="F75" s="131">
        <v>42802</v>
      </c>
      <c r="G75" s="131">
        <v>42817</v>
      </c>
      <c r="H75" s="242">
        <f t="shared" ref="H75:H136" si="8">IF(G75="",0,(G75-F75)/2)</f>
        <v>7.5</v>
      </c>
      <c r="I75" s="131">
        <v>42856</v>
      </c>
      <c r="J75" s="253">
        <f t="shared" ref="J75:J136" si="9">IF(G75="",I75-F75,I75-G75)</f>
        <v>39</v>
      </c>
      <c r="K75" s="253">
        <f t="shared" ref="K75:K100" si="10">H75+J75</f>
        <v>46.5</v>
      </c>
      <c r="L75" s="143">
        <f t="shared" ref="L75:L100" si="11">ROUND(E75*K75,2)</f>
        <v>57878.55</v>
      </c>
    </row>
    <row r="76" spans="1:12">
      <c r="A76" s="23">
        <f t="shared" si="7"/>
        <v>67</v>
      </c>
      <c r="B76" s="114" t="s">
        <v>1146</v>
      </c>
      <c r="C76" s="114" t="s">
        <v>1012</v>
      </c>
      <c r="D76" s="131">
        <v>42887</v>
      </c>
      <c r="E76" s="120">
        <v>19860.05</v>
      </c>
      <c r="F76" s="131">
        <v>42887</v>
      </c>
      <c r="G76" s="131"/>
      <c r="H76" s="242">
        <f t="shared" si="8"/>
        <v>0</v>
      </c>
      <c r="I76" s="131">
        <v>42919</v>
      </c>
      <c r="J76" s="253">
        <f t="shared" si="9"/>
        <v>32</v>
      </c>
      <c r="K76" s="253">
        <f t="shared" si="10"/>
        <v>32</v>
      </c>
      <c r="L76" s="143">
        <f t="shared" si="11"/>
        <v>635521.6</v>
      </c>
    </row>
    <row r="77" spans="1:12">
      <c r="A77" s="23">
        <f t="shared" si="7"/>
        <v>68</v>
      </c>
      <c r="B77" s="114" t="s">
        <v>1146</v>
      </c>
      <c r="C77" s="114" t="s">
        <v>1012</v>
      </c>
      <c r="D77" s="131">
        <v>42887</v>
      </c>
      <c r="E77" s="120">
        <v>6491.39</v>
      </c>
      <c r="F77" s="131">
        <v>42882</v>
      </c>
      <c r="G77" s="131">
        <v>42883</v>
      </c>
      <c r="H77" s="242">
        <f t="shared" si="8"/>
        <v>0.5</v>
      </c>
      <c r="I77" s="131">
        <v>42919</v>
      </c>
      <c r="J77" s="253">
        <f t="shared" si="9"/>
        <v>36</v>
      </c>
      <c r="K77" s="253">
        <f t="shared" si="10"/>
        <v>36.5</v>
      </c>
      <c r="L77" s="143">
        <f t="shared" si="11"/>
        <v>236935.74</v>
      </c>
    </row>
    <row r="78" spans="1:12">
      <c r="A78" s="23">
        <f t="shared" si="7"/>
        <v>69</v>
      </c>
      <c r="B78" s="114" t="s">
        <v>1147</v>
      </c>
      <c r="C78" s="114" t="s">
        <v>1012</v>
      </c>
      <c r="D78" s="131">
        <v>42886</v>
      </c>
      <c r="E78" s="120">
        <v>2880</v>
      </c>
      <c r="F78" s="131">
        <v>42885</v>
      </c>
      <c r="G78" s="131">
        <v>42885</v>
      </c>
      <c r="H78" s="242">
        <f t="shared" si="8"/>
        <v>0</v>
      </c>
      <c r="I78" s="131">
        <v>42922</v>
      </c>
      <c r="J78" s="253">
        <f t="shared" si="9"/>
        <v>37</v>
      </c>
      <c r="K78" s="253">
        <f t="shared" si="10"/>
        <v>37</v>
      </c>
      <c r="L78" s="143">
        <f t="shared" si="11"/>
        <v>106560</v>
      </c>
    </row>
    <row r="79" spans="1:12">
      <c r="A79" s="23">
        <f t="shared" si="7"/>
        <v>70</v>
      </c>
      <c r="B79" s="114" t="s">
        <v>1111</v>
      </c>
      <c r="C79" s="114" t="s">
        <v>1014</v>
      </c>
      <c r="D79" s="131">
        <v>42803</v>
      </c>
      <c r="E79" s="120">
        <v>5763.04</v>
      </c>
      <c r="F79" s="131">
        <v>42792</v>
      </c>
      <c r="G79" s="131">
        <v>42798</v>
      </c>
      <c r="H79" s="242">
        <f t="shared" si="8"/>
        <v>3</v>
      </c>
      <c r="I79" s="131">
        <v>42835</v>
      </c>
      <c r="J79" s="253">
        <f t="shared" si="9"/>
        <v>37</v>
      </c>
      <c r="K79" s="253">
        <f t="shared" si="10"/>
        <v>40</v>
      </c>
      <c r="L79" s="143">
        <f t="shared" si="11"/>
        <v>230521.60000000001</v>
      </c>
    </row>
    <row r="80" spans="1:12">
      <c r="A80" s="23">
        <f t="shared" si="7"/>
        <v>71</v>
      </c>
      <c r="B80" s="114" t="s">
        <v>1070</v>
      </c>
      <c r="C80" s="114" t="s">
        <v>1014</v>
      </c>
      <c r="D80" s="131">
        <v>42831</v>
      </c>
      <c r="E80" s="120">
        <v>9805.7000000000007</v>
      </c>
      <c r="F80" s="131">
        <v>42782</v>
      </c>
      <c r="G80" s="131">
        <v>42826</v>
      </c>
      <c r="H80" s="242">
        <f t="shared" si="8"/>
        <v>22</v>
      </c>
      <c r="I80" s="131">
        <v>42863</v>
      </c>
      <c r="J80" s="253">
        <f t="shared" si="9"/>
        <v>37</v>
      </c>
      <c r="K80" s="253">
        <f t="shared" si="10"/>
        <v>59</v>
      </c>
      <c r="L80" s="143">
        <f t="shared" si="11"/>
        <v>578536.30000000005</v>
      </c>
    </row>
    <row r="81" spans="1:12">
      <c r="A81" s="23">
        <f t="shared" si="7"/>
        <v>72</v>
      </c>
      <c r="B81" s="114" t="s">
        <v>1070</v>
      </c>
      <c r="C81" s="114" t="s">
        <v>1014</v>
      </c>
      <c r="D81" s="131">
        <v>42831</v>
      </c>
      <c r="E81" s="120">
        <v>5489.84</v>
      </c>
      <c r="F81" s="131">
        <v>42792</v>
      </c>
      <c r="G81" s="131">
        <v>42826</v>
      </c>
      <c r="H81" s="242">
        <f t="shared" si="8"/>
        <v>17</v>
      </c>
      <c r="I81" s="131">
        <v>42863</v>
      </c>
      <c r="J81" s="253">
        <f t="shared" si="9"/>
        <v>37</v>
      </c>
      <c r="K81" s="253">
        <f t="shared" si="10"/>
        <v>54</v>
      </c>
      <c r="L81" s="143">
        <f t="shared" si="11"/>
        <v>296451.36</v>
      </c>
    </row>
    <row r="82" spans="1:12">
      <c r="A82" s="23">
        <f t="shared" si="7"/>
        <v>73</v>
      </c>
      <c r="B82" s="114" t="s">
        <v>1070</v>
      </c>
      <c r="C82" s="114" t="s">
        <v>1014</v>
      </c>
      <c r="D82" s="131">
        <v>42831</v>
      </c>
      <c r="E82" s="120">
        <v>2595.66</v>
      </c>
      <c r="F82" s="131">
        <v>42792</v>
      </c>
      <c r="G82" s="131">
        <v>42826</v>
      </c>
      <c r="H82" s="242">
        <f t="shared" si="8"/>
        <v>17</v>
      </c>
      <c r="I82" s="131">
        <v>42863</v>
      </c>
      <c r="J82" s="253">
        <f t="shared" si="9"/>
        <v>37</v>
      </c>
      <c r="K82" s="253">
        <f t="shared" si="10"/>
        <v>54</v>
      </c>
      <c r="L82" s="143">
        <f t="shared" si="11"/>
        <v>140165.64000000001</v>
      </c>
    </row>
    <row r="83" spans="1:12">
      <c r="A83" s="23">
        <f t="shared" ref="A83:A136" si="12">A82+1</f>
        <v>74</v>
      </c>
      <c r="B83" s="114" t="s">
        <v>1070</v>
      </c>
      <c r="C83" s="114" t="s">
        <v>1014</v>
      </c>
      <c r="D83" s="131">
        <v>42804</v>
      </c>
      <c r="E83" s="120">
        <v>5985.71</v>
      </c>
      <c r="F83" s="131">
        <v>42792</v>
      </c>
      <c r="G83" s="131">
        <v>42798</v>
      </c>
      <c r="H83" s="242">
        <f t="shared" si="8"/>
        <v>3</v>
      </c>
      <c r="I83" s="131">
        <v>42835</v>
      </c>
      <c r="J83" s="253">
        <f t="shared" si="9"/>
        <v>37</v>
      </c>
      <c r="K83" s="253">
        <f t="shared" si="10"/>
        <v>40</v>
      </c>
      <c r="L83" s="143">
        <f t="shared" si="11"/>
        <v>239428.4</v>
      </c>
    </row>
    <row r="84" spans="1:12">
      <c r="A84" s="23">
        <f t="shared" si="12"/>
        <v>75</v>
      </c>
      <c r="B84" s="114" t="s">
        <v>1070</v>
      </c>
      <c r="C84" s="114" t="s">
        <v>1014</v>
      </c>
      <c r="D84" s="131">
        <v>42831</v>
      </c>
      <c r="E84" s="120">
        <v>3716.66</v>
      </c>
      <c r="F84" s="131">
        <v>42792</v>
      </c>
      <c r="G84" s="131">
        <v>42826</v>
      </c>
      <c r="H84" s="242">
        <f t="shared" si="8"/>
        <v>17</v>
      </c>
      <c r="I84" s="131">
        <v>42863</v>
      </c>
      <c r="J84" s="253">
        <f t="shared" si="9"/>
        <v>37</v>
      </c>
      <c r="K84" s="253">
        <f t="shared" si="10"/>
        <v>54</v>
      </c>
      <c r="L84" s="143">
        <f t="shared" si="11"/>
        <v>200699.64</v>
      </c>
    </row>
    <row r="85" spans="1:12">
      <c r="A85" s="23">
        <f t="shared" si="12"/>
        <v>76</v>
      </c>
      <c r="B85" s="114" t="s">
        <v>1070</v>
      </c>
      <c r="C85" s="114" t="s">
        <v>1014</v>
      </c>
      <c r="D85" s="131">
        <v>42831</v>
      </c>
      <c r="E85" s="120">
        <v>5110.8</v>
      </c>
      <c r="F85" s="131">
        <v>42792</v>
      </c>
      <c r="G85" s="131">
        <v>42826</v>
      </c>
      <c r="H85" s="242">
        <f t="shared" si="8"/>
        <v>17</v>
      </c>
      <c r="I85" s="131">
        <v>42863</v>
      </c>
      <c r="J85" s="253">
        <f t="shared" si="9"/>
        <v>37</v>
      </c>
      <c r="K85" s="253">
        <f t="shared" si="10"/>
        <v>54</v>
      </c>
      <c r="L85" s="143">
        <f t="shared" si="11"/>
        <v>275983.2</v>
      </c>
    </row>
    <row r="86" spans="1:12">
      <c r="A86" s="23">
        <f t="shared" si="12"/>
        <v>77</v>
      </c>
      <c r="B86" s="114" t="s">
        <v>1111</v>
      </c>
      <c r="C86" s="114" t="s">
        <v>1014</v>
      </c>
      <c r="D86" s="131">
        <v>42803</v>
      </c>
      <c r="E86" s="120">
        <v>9808.26</v>
      </c>
      <c r="F86" s="131">
        <v>42792</v>
      </c>
      <c r="G86" s="131">
        <v>42798</v>
      </c>
      <c r="H86" s="242">
        <f t="shared" si="8"/>
        <v>3</v>
      </c>
      <c r="I86" s="131">
        <v>42835</v>
      </c>
      <c r="J86" s="253">
        <f t="shared" si="9"/>
        <v>37</v>
      </c>
      <c r="K86" s="253">
        <f t="shared" si="10"/>
        <v>40</v>
      </c>
      <c r="L86" s="143">
        <f t="shared" si="11"/>
        <v>392330.4</v>
      </c>
    </row>
    <row r="87" spans="1:12">
      <c r="A87" s="23">
        <f t="shared" si="12"/>
        <v>78</v>
      </c>
      <c r="B87" s="114" t="s">
        <v>1114</v>
      </c>
      <c r="C87" s="114" t="s">
        <v>1014</v>
      </c>
      <c r="D87" s="131">
        <v>42825</v>
      </c>
      <c r="E87" s="120">
        <v>1916.17</v>
      </c>
      <c r="F87" s="131">
        <v>42795</v>
      </c>
      <c r="G87" s="131">
        <v>42795</v>
      </c>
      <c r="H87" s="242">
        <f t="shared" si="8"/>
        <v>0</v>
      </c>
      <c r="I87" s="131">
        <v>42856</v>
      </c>
      <c r="J87" s="253">
        <f t="shared" si="9"/>
        <v>61</v>
      </c>
      <c r="K87" s="253">
        <f t="shared" si="10"/>
        <v>61</v>
      </c>
      <c r="L87" s="143">
        <f t="shared" si="11"/>
        <v>116886.37</v>
      </c>
    </row>
    <row r="88" spans="1:12">
      <c r="A88" s="23">
        <f t="shared" si="12"/>
        <v>79</v>
      </c>
      <c r="B88" s="114" t="s">
        <v>1114</v>
      </c>
      <c r="C88" s="114" t="s">
        <v>1014</v>
      </c>
      <c r="D88" s="131">
        <v>42832</v>
      </c>
      <c r="E88" s="120">
        <v>411.07</v>
      </c>
      <c r="F88" s="131">
        <v>42795</v>
      </c>
      <c r="G88" s="131">
        <v>42795</v>
      </c>
      <c r="H88" s="242">
        <f t="shared" si="8"/>
        <v>0</v>
      </c>
      <c r="I88" s="131">
        <v>42863</v>
      </c>
      <c r="J88" s="253">
        <f t="shared" si="9"/>
        <v>68</v>
      </c>
      <c r="K88" s="253">
        <f t="shared" si="10"/>
        <v>68</v>
      </c>
      <c r="L88" s="143">
        <f t="shared" si="11"/>
        <v>27952.76</v>
      </c>
    </row>
    <row r="89" spans="1:12">
      <c r="A89" s="23">
        <f t="shared" si="12"/>
        <v>80</v>
      </c>
      <c r="B89" s="114" t="s">
        <v>1071</v>
      </c>
      <c r="C89" s="114" t="s">
        <v>1014</v>
      </c>
      <c r="D89" s="131">
        <v>42837</v>
      </c>
      <c r="E89" s="120">
        <v>171.75</v>
      </c>
      <c r="F89" s="131">
        <v>42820</v>
      </c>
      <c r="G89" s="131">
        <v>42826</v>
      </c>
      <c r="H89" s="242">
        <f t="shared" si="8"/>
        <v>3</v>
      </c>
      <c r="I89" s="131">
        <v>42864</v>
      </c>
      <c r="J89" s="253">
        <f t="shared" si="9"/>
        <v>38</v>
      </c>
      <c r="K89" s="253">
        <f t="shared" si="10"/>
        <v>41</v>
      </c>
      <c r="L89" s="143">
        <f t="shared" si="11"/>
        <v>7041.75</v>
      </c>
    </row>
    <row r="90" spans="1:12">
      <c r="A90" s="23">
        <f t="shared" si="12"/>
        <v>81</v>
      </c>
      <c r="B90" s="114" t="s">
        <v>1142</v>
      </c>
      <c r="C90" s="114" t="s">
        <v>1014</v>
      </c>
      <c r="D90" s="131">
        <v>42853</v>
      </c>
      <c r="E90" s="120">
        <v>914</v>
      </c>
      <c r="F90" s="131">
        <v>42853</v>
      </c>
      <c r="G90" s="131">
        <v>42853</v>
      </c>
      <c r="H90" s="242">
        <f t="shared" si="8"/>
        <v>0</v>
      </c>
      <c r="I90" s="131">
        <v>42885</v>
      </c>
      <c r="J90" s="253">
        <f t="shared" si="9"/>
        <v>32</v>
      </c>
      <c r="K90" s="253">
        <f t="shared" si="10"/>
        <v>32</v>
      </c>
      <c r="L90" s="143">
        <f t="shared" si="11"/>
        <v>29248</v>
      </c>
    </row>
    <row r="91" spans="1:12">
      <c r="A91" s="23">
        <f t="shared" si="12"/>
        <v>82</v>
      </c>
      <c r="B91" s="114" t="s">
        <v>1146</v>
      </c>
      <c r="C91" s="114" t="s">
        <v>1014</v>
      </c>
      <c r="D91" s="131">
        <v>42803</v>
      </c>
      <c r="E91" s="120">
        <v>6313.61</v>
      </c>
      <c r="F91" s="131">
        <v>42795</v>
      </c>
      <c r="G91" s="131">
        <v>42795</v>
      </c>
      <c r="H91" s="242">
        <f t="shared" si="8"/>
        <v>0</v>
      </c>
      <c r="I91" s="131">
        <v>42835</v>
      </c>
      <c r="J91" s="253">
        <f t="shared" si="9"/>
        <v>40</v>
      </c>
      <c r="K91" s="253">
        <f t="shared" si="10"/>
        <v>40</v>
      </c>
      <c r="L91" s="143">
        <f t="shared" si="11"/>
        <v>252544.4</v>
      </c>
    </row>
    <row r="92" spans="1:12">
      <c r="A92" s="23">
        <f t="shared" si="12"/>
        <v>83</v>
      </c>
      <c r="B92" s="114" t="s">
        <v>1033</v>
      </c>
      <c r="C92" s="114" t="s">
        <v>1014</v>
      </c>
      <c r="D92" s="131">
        <v>42829</v>
      </c>
      <c r="E92" s="120">
        <v>159.75</v>
      </c>
      <c r="F92" s="131">
        <v>42829</v>
      </c>
      <c r="G92" s="131"/>
      <c r="H92" s="242">
        <f t="shared" si="8"/>
        <v>0</v>
      </c>
      <c r="I92" s="131">
        <v>42844</v>
      </c>
      <c r="J92" s="253">
        <f t="shared" si="9"/>
        <v>15</v>
      </c>
      <c r="K92" s="253">
        <f t="shared" si="10"/>
        <v>15</v>
      </c>
      <c r="L92" s="143">
        <f t="shared" si="11"/>
        <v>2396.25</v>
      </c>
    </row>
    <row r="93" spans="1:12">
      <c r="A93" s="23">
        <f t="shared" si="12"/>
        <v>84</v>
      </c>
      <c r="B93" s="114" t="s">
        <v>1109</v>
      </c>
      <c r="C93" s="114" t="s">
        <v>1014</v>
      </c>
      <c r="D93" s="131">
        <v>42795</v>
      </c>
      <c r="E93" s="120">
        <v>2594.3200000000002</v>
      </c>
      <c r="F93" s="131">
        <v>42795</v>
      </c>
      <c r="G93" s="131">
        <v>42795</v>
      </c>
      <c r="H93" s="242">
        <f t="shared" si="8"/>
        <v>0</v>
      </c>
      <c r="I93" s="131">
        <v>42839</v>
      </c>
      <c r="J93" s="253">
        <f t="shared" si="9"/>
        <v>44</v>
      </c>
      <c r="K93" s="253">
        <f t="shared" si="10"/>
        <v>44</v>
      </c>
      <c r="L93" s="143">
        <f t="shared" si="11"/>
        <v>114150.08</v>
      </c>
    </row>
    <row r="94" spans="1:12">
      <c r="A94" s="23">
        <f t="shared" si="12"/>
        <v>85</v>
      </c>
      <c r="B94" s="114" t="s">
        <v>1109</v>
      </c>
      <c r="C94" s="114" t="s">
        <v>1014</v>
      </c>
      <c r="D94" s="131">
        <v>42795</v>
      </c>
      <c r="E94" s="120">
        <v>2881.16</v>
      </c>
      <c r="F94" s="131">
        <v>42795</v>
      </c>
      <c r="G94" s="131">
        <v>42796</v>
      </c>
      <c r="H94" s="242">
        <f t="shared" si="8"/>
        <v>0.5</v>
      </c>
      <c r="I94" s="131">
        <v>42839</v>
      </c>
      <c r="J94" s="253">
        <f t="shared" si="9"/>
        <v>43</v>
      </c>
      <c r="K94" s="253">
        <f t="shared" si="10"/>
        <v>43.5</v>
      </c>
      <c r="L94" s="143">
        <f t="shared" si="11"/>
        <v>125330.46</v>
      </c>
    </row>
    <row r="95" spans="1:12">
      <c r="A95" s="23">
        <f t="shared" si="12"/>
        <v>86</v>
      </c>
      <c r="B95" s="114" t="s">
        <v>1109</v>
      </c>
      <c r="C95" s="114" t="s">
        <v>1014</v>
      </c>
      <c r="D95" s="131">
        <v>42795</v>
      </c>
      <c r="E95" s="120">
        <v>1152.3799999999999</v>
      </c>
      <c r="F95" s="131">
        <v>42795</v>
      </c>
      <c r="G95" s="131">
        <v>42795</v>
      </c>
      <c r="H95" s="242">
        <f t="shared" si="8"/>
        <v>0</v>
      </c>
      <c r="I95" s="131">
        <v>42839</v>
      </c>
      <c r="J95" s="253">
        <f t="shared" si="9"/>
        <v>44</v>
      </c>
      <c r="K95" s="253">
        <f t="shared" si="10"/>
        <v>44</v>
      </c>
      <c r="L95" s="143">
        <f t="shared" si="11"/>
        <v>50704.72</v>
      </c>
    </row>
    <row r="96" spans="1:12">
      <c r="A96" s="23">
        <f t="shared" si="12"/>
        <v>87</v>
      </c>
      <c r="B96" s="114" t="s">
        <v>1109</v>
      </c>
      <c r="C96" s="114" t="s">
        <v>1014</v>
      </c>
      <c r="D96" s="131">
        <v>42737</v>
      </c>
      <c r="E96" s="120">
        <v>57.26</v>
      </c>
      <c r="F96" s="131">
        <v>42795</v>
      </c>
      <c r="G96" s="131">
        <v>42796</v>
      </c>
      <c r="H96" s="242">
        <f t="shared" si="8"/>
        <v>0.5</v>
      </c>
      <c r="I96" s="131">
        <v>42822</v>
      </c>
      <c r="J96" s="253">
        <f t="shared" si="9"/>
        <v>26</v>
      </c>
      <c r="K96" s="253">
        <f t="shared" si="10"/>
        <v>26.5</v>
      </c>
      <c r="L96" s="143">
        <f t="shared" si="11"/>
        <v>1517.39</v>
      </c>
    </row>
    <row r="97" spans="1:12">
      <c r="A97" s="23">
        <f t="shared" si="12"/>
        <v>88</v>
      </c>
      <c r="B97" s="114" t="s">
        <v>1109</v>
      </c>
      <c r="C97" s="114" t="s">
        <v>1014</v>
      </c>
      <c r="D97" s="131">
        <v>42795</v>
      </c>
      <c r="E97" s="120">
        <v>4640.8999999999996</v>
      </c>
      <c r="F97" s="131">
        <v>42795</v>
      </c>
      <c r="G97" s="131">
        <v>42795</v>
      </c>
      <c r="H97" s="242">
        <f t="shared" si="8"/>
        <v>0</v>
      </c>
      <c r="I97" s="131">
        <v>42839</v>
      </c>
      <c r="J97" s="253">
        <f t="shared" si="9"/>
        <v>44</v>
      </c>
      <c r="K97" s="253">
        <f t="shared" si="10"/>
        <v>44</v>
      </c>
      <c r="L97" s="143">
        <f t="shared" si="11"/>
        <v>204199.6</v>
      </c>
    </row>
    <row r="98" spans="1:12">
      <c r="A98" s="23">
        <f t="shared" si="12"/>
        <v>89</v>
      </c>
      <c r="B98" s="114" t="s">
        <v>1109</v>
      </c>
      <c r="C98" s="114" t="s">
        <v>1014</v>
      </c>
      <c r="D98" s="131">
        <v>42800</v>
      </c>
      <c r="E98" s="120">
        <v>1606.36</v>
      </c>
      <c r="F98" s="131">
        <v>42800</v>
      </c>
      <c r="G98" s="131">
        <v>42802</v>
      </c>
      <c r="H98" s="242">
        <f t="shared" si="8"/>
        <v>1</v>
      </c>
      <c r="I98" s="131">
        <v>42846</v>
      </c>
      <c r="J98" s="253">
        <f t="shared" si="9"/>
        <v>44</v>
      </c>
      <c r="K98" s="253">
        <f t="shared" si="10"/>
        <v>45</v>
      </c>
      <c r="L98" s="143">
        <f t="shared" si="11"/>
        <v>72286.2</v>
      </c>
    </row>
    <row r="99" spans="1:12">
      <c r="A99" s="23">
        <f t="shared" si="12"/>
        <v>90</v>
      </c>
      <c r="B99" s="114" t="s">
        <v>1143</v>
      </c>
      <c r="C99" s="114" t="s">
        <v>1014</v>
      </c>
      <c r="D99" s="131">
        <v>42801</v>
      </c>
      <c r="E99" s="120">
        <v>8516.2999999999993</v>
      </c>
      <c r="F99" s="131">
        <v>42793</v>
      </c>
      <c r="G99" s="131">
        <v>42796</v>
      </c>
      <c r="H99" s="242">
        <f t="shared" si="8"/>
        <v>1.5</v>
      </c>
      <c r="I99" s="131">
        <v>42832</v>
      </c>
      <c r="J99" s="253">
        <f t="shared" si="9"/>
        <v>36</v>
      </c>
      <c r="K99" s="253">
        <f t="shared" si="10"/>
        <v>37.5</v>
      </c>
      <c r="L99" s="143">
        <f t="shared" si="11"/>
        <v>319361.25</v>
      </c>
    </row>
    <row r="100" spans="1:12">
      <c r="A100" s="23">
        <f t="shared" si="12"/>
        <v>91</v>
      </c>
      <c r="B100" s="114" t="s">
        <v>1143</v>
      </c>
      <c r="C100" s="114" t="s">
        <v>1014</v>
      </c>
      <c r="D100" s="131">
        <v>42804</v>
      </c>
      <c r="E100" s="120">
        <v>1936.2</v>
      </c>
      <c r="F100" s="131">
        <v>42793</v>
      </c>
      <c r="G100" s="131">
        <v>42796</v>
      </c>
      <c r="H100" s="242">
        <f t="shared" si="8"/>
        <v>1.5</v>
      </c>
      <c r="I100" s="131">
        <v>42835</v>
      </c>
      <c r="J100" s="253">
        <f t="shared" si="9"/>
        <v>39</v>
      </c>
      <c r="K100" s="253">
        <f t="shared" si="10"/>
        <v>40.5</v>
      </c>
      <c r="L100" s="143">
        <f t="shared" si="11"/>
        <v>78416.100000000006</v>
      </c>
    </row>
    <row r="101" spans="1:12">
      <c r="A101" s="23">
        <f t="shared" si="12"/>
        <v>92</v>
      </c>
      <c r="B101" s="114" t="s">
        <v>1143</v>
      </c>
      <c r="C101" s="114" t="s">
        <v>1014</v>
      </c>
      <c r="D101" s="131">
        <v>42804</v>
      </c>
      <c r="E101" s="120">
        <v>1998.77</v>
      </c>
      <c r="F101" s="131">
        <v>42793</v>
      </c>
      <c r="G101" s="131">
        <v>42796</v>
      </c>
      <c r="H101" s="242">
        <f t="shared" si="8"/>
        <v>1.5</v>
      </c>
      <c r="I101" s="131">
        <v>42835</v>
      </c>
      <c r="J101" s="253">
        <f t="shared" si="9"/>
        <v>39</v>
      </c>
      <c r="K101" s="253">
        <f t="shared" ref="K101:K136" si="13">H101+J101</f>
        <v>40.5</v>
      </c>
      <c r="L101" s="143">
        <f t="shared" ref="L101:L136" si="14">ROUND(E101*K101,2)</f>
        <v>80950.19</v>
      </c>
    </row>
    <row r="102" spans="1:12">
      <c r="A102" s="23">
        <f t="shared" si="12"/>
        <v>93</v>
      </c>
      <c r="B102" s="114" t="s">
        <v>1148</v>
      </c>
      <c r="C102" s="114" t="s">
        <v>1014</v>
      </c>
      <c r="D102" s="131">
        <v>42816</v>
      </c>
      <c r="E102" s="120">
        <v>2069.69</v>
      </c>
      <c r="F102" s="131">
        <v>42793</v>
      </c>
      <c r="G102" s="131">
        <v>42806</v>
      </c>
      <c r="H102" s="242">
        <f t="shared" si="8"/>
        <v>6.5</v>
      </c>
      <c r="I102" s="131">
        <v>42849</v>
      </c>
      <c r="J102" s="253">
        <f t="shared" si="9"/>
        <v>43</v>
      </c>
      <c r="K102" s="253">
        <f t="shared" si="13"/>
        <v>49.5</v>
      </c>
      <c r="L102" s="143">
        <f t="shared" si="14"/>
        <v>102449.66</v>
      </c>
    </row>
    <row r="103" spans="1:12">
      <c r="A103" s="23">
        <f t="shared" si="12"/>
        <v>94</v>
      </c>
      <c r="B103" s="114" t="s">
        <v>1081</v>
      </c>
      <c r="C103" s="114" t="s">
        <v>1014</v>
      </c>
      <c r="D103" s="131">
        <v>42811</v>
      </c>
      <c r="E103" s="120">
        <v>1619.76</v>
      </c>
      <c r="F103" s="131">
        <v>42792</v>
      </c>
      <c r="G103" s="131">
        <v>42798</v>
      </c>
      <c r="H103" s="242">
        <f t="shared" si="8"/>
        <v>3</v>
      </c>
      <c r="I103" s="131">
        <v>42824</v>
      </c>
      <c r="J103" s="253">
        <f t="shared" si="9"/>
        <v>26</v>
      </c>
      <c r="K103" s="253">
        <f t="shared" si="13"/>
        <v>29</v>
      </c>
      <c r="L103" s="143">
        <f t="shared" si="14"/>
        <v>46973.04</v>
      </c>
    </row>
    <row r="104" spans="1:12">
      <c r="A104" s="23">
        <f t="shared" si="12"/>
        <v>95</v>
      </c>
      <c r="B104" s="114" t="s">
        <v>1072</v>
      </c>
      <c r="C104" s="114" t="s">
        <v>1014</v>
      </c>
      <c r="D104" s="131">
        <v>42794</v>
      </c>
      <c r="E104" s="120">
        <v>2139.9</v>
      </c>
      <c r="F104" s="131">
        <v>42798</v>
      </c>
      <c r="G104" s="131">
        <v>42798</v>
      </c>
      <c r="H104" s="242">
        <f t="shared" si="8"/>
        <v>0</v>
      </c>
      <c r="I104" s="131">
        <v>42828</v>
      </c>
      <c r="J104" s="253">
        <f t="shared" si="9"/>
        <v>30</v>
      </c>
      <c r="K104" s="253">
        <f t="shared" si="13"/>
        <v>30</v>
      </c>
      <c r="L104" s="143">
        <f t="shared" si="14"/>
        <v>64197</v>
      </c>
    </row>
    <row r="105" spans="1:12">
      <c r="A105" s="23">
        <f t="shared" si="12"/>
        <v>96</v>
      </c>
      <c r="B105" s="114" t="s">
        <v>1072</v>
      </c>
      <c r="C105" s="114" t="s">
        <v>1014</v>
      </c>
      <c r="D105" s="131">
        <v>42829</v>
      </c>
      <c r="E105" s="120">
        <v>7548.52</v>
      </c>
      <c r="F105" s="131">
        <v>42798</v>
      </c>
      <c r="G105" s="131">
        <v>42826</v>
      </c>
      <c r="H105" s="242">
        <f t="shared" si="8"/>
        <v>14</v>
      </c>
      <c r="I105" s="131">
        <v>42860</v>
      </c>
      <c r="J105" s="253">
        <f t="shared" si="9"/>
        <v>34</v>
      </c>
      <c r="K105" s="253">
        <f t="shared" si="13"/>
        <v>48</v>
      </c>
      <c r="L105" s="143">
        <f t="shared" si="14"/>
        <v>362328.96</v>
      </c>
    </row>
    <row r="106" spans="1:12">
      <c r="A106" s="23">
        <f t="shared" si="12"/>
        <v>97</v>
      </c>
      <c r="B106" s="114" t="s">
        <v>1072</v>
      </c>
      <c r="C106" s="114" t="s">
        <v>1014</v>
      </c>
      <c r="D106" s="131">
        <v>42829</v>
      </c>
      <c r="E106" s="120">
        <v>8689.56</v>
      </c>
      <c r="F106" s="131">
        <v>42798</v>
      </c>
      <c r="G106" s="131">
        <v>42798</v>
      </c>
      <c r="H106" s="242">
        <f t="shared" si="8"/>
        <v>0</v>
      </c>
      <c r="I106" s="131">
        <v>42860</v>
      </c>
      <c r="J106" s="253">
        <f t="shared" si="9"/>
        <v>62</v>
      </c>
      <c r="K106" s="253">
        <f t="shared" si="13"/>
        <v>62</v>
      </c>
      <c r="L106" s="143">
        <f t="shared" si="14"/>
        <v>538752.72</v>
      </c>
    </row>
    <row r="107" spans="1:12">
      <c r="A107" s="23">
        <f t="shared" si="12"/>
        <v>98</v>
      </c>
      <c r="B107" s="114" t="s">
        <v>1144</v>
      </c>
      <c r="C107" s="114" t="s">
        <v>1014</v>
      </c>
      <c r="D107" s="131">
        <v>42892</v>
      </c>
      <c r="E107" s="120">
        <v>2138.08</v>
      </c>
      <c r="F107" s="131">
        <v>42892</v>
      </c>
      <c r="G107" s="131"/>
      <c r="H107" s="242">
        <f t="shared" si="8"/>
        <v>0</v>
      </c>
      <c r="I107" s="131">
        <v>42926</v>
      </c>
      <c r="J107" s="253">
        <f t="shared" si="9"/>
        <v>34</v>
      </c>
      <c r="K107" s="253">
        <f t="shared" si="13"/>
        <v>34</v>
      </c>
      <c r="L107" s="143">
        <f t="shared" si="14"/>
        <v>72694.720000000001</v>
      </c>
    </row>
    <row r="108" spans="1:12">
      <c r="A108" s="23">
        <f t="shared" si="12"/>
        <v>99</v>
      </c>
      <c r="B108" s="114" t="s">
        <v>1149</v>
      </c>
      <c r="C108" s="114" t="s">
        <v>1014</v>
      </c>
      <c r="D108" s="131">
        <v>42888</v>
      </c>
      <c r="E108" s="120">
        <v>4535.8900000000003</v>
      </c>
      <c r="F108" s="131">
        <v>42882</v>
      </c>
      <c r="G108" s="131">
        <v>42883</v>
      </c>
      <c r="H108" s="242">
        <f t="shared" si="8"/>
        <v>0.5</v>
      </c>
      <c r="I108" s="131">
        <v>42919</v>
      </c>
      <c r="J108" s="253">
        <f t="shared" si="9"/>
        <v>36</v>
      </c>
      <c r="K108" s="253">
        <f t="shared" si="13"/>
        <v>36.5</v>
      </c>
      <c r="L108" s="143">
        <f t="shared" si="14"/>
        <v>165559.99</v>
      </c>
    </row>
    <row r="109" spans="1:12">
      <c r="A109" s="23">
        <f t="shared" si="12"/>
        <v>100</v>
      </c>
      <c r="B109" s="114" t="s">
        <v>1145</v>
      </c>
      <c r="C109" s="114" t="s">
        <v>1014</v>
      </c>
      <c r="D109" s="131">
        <v>42891</v>
      </c>
      <c r="E109" s="120">
        <v>2172.6999999999998</v>
      </c>
      <c r="F109" s="131">
        <v>42883</v>
      </c>
      <c r="G109" s="131">
        <v>42883</v>
      </c>
      <c r="H109" s="242">
        <f t="shared" si="8"/>
        <v>0</v>
      </c>
      <c r="I109" s="131">
        <v>42922</v>
      </c>
      <c r="J109" s="253">
        <f t="shared" si="9"/>
        <v>39</v>
      </c>
      <c r="K109" s="253">
        <f t="shared" si="13"/>
        <v>39</v>
      </c>
      <c r="L109" s="143">
        <f t="shared" si="14"/>
        <v>84735.3</v>
      </c>
    </row>
    <row r="110" spans="1:12">
      <c r="A110" s="23">
        <f t="shared" si="12"/>
        <v>101</v>
      </c>
      <c r="B110" s="114" t="s">
        <v>1145</v>
      </c>
      <c r="C110" s="114" t="s">
        <v>1014</v>
      </c>
      <c r="D110" s="131">
        <v>42891</v>
      </c>
      <c r="E110" s="120">
        <v>1169.78</v>
      </c>
      <c r="F110" s="131">
        <v>42882</v>
      </c>
      <c r="G110" s="131">
        <v>42883</v>
      </c>
      <c r="H110" s="242">
        <f t="shared" si="8"/>
        <v>0.5</v>
      </c>
      <c r="I110" s="131">
        <v>42922</v>
      </c>
      <c r="J110" s="253">
        <f t="shared" si="9"/>
        <v>39</v>
      </c>
      <c r="K110" s="253">
        <f t="shared" si="13"/>
        <v>39.5</v>
      </c>
      <c r="L110" s="143">
        <f t="shared" si="14"/>
        <v>46206.31</v>
      </c>
    </row>
    <row r="111" spans="1:12">
      <c r="A111" s="23">
        <f t="shared" si="12"/>
        <v>102</v>
      </c>
      <c r="B111" s="114" t="s">
        <v>1145</v>
      </c>
      <c r="C111" s="114" t="s">
        <v>1014</v>
      </c>
      <c r="D111" s="131">
        <v>42891</v>
      </c>
      <c r="E111" s="120">
        <v>1985.4</v>
      </c>
      <c r="F111" s="131">
        <v>42883</v>
      </c>
      <c r="G111" s="131">
        <v>42883</v>
      </c>
      <c r="H111" s="242">
        <f t="shared" si="8"/>
        <v>0</v>
      </c>
      <c r="I111" s="131">
        <v>42922</v>
      </c>
      <c r="J111" s="253">
        <f t="shared" si="9"/>
        <v>39</v>
      </c>
      <c r="K111" s="253">
        <f t="shared" si="13"/>
        <v>39</v>
      </c>
      <c r="L111" s="143">
        <f t="shared" si="14"/>
        <v>77430.600000000006</v>
      </c>
    </row>
    <row r="112" spans="1:12">
      <c r="A112" s="23">
        <f t="shared" si="12"/>
        <v>103</v>
      </c>
      <c r="B112" s="114" t="s">
        <v>1145</v>
      </c>
      <c r="C112" s="114" t="s">
        <v>1014</v>
      </c>
      <c r="D112" s="131">
        <v>42891</v>
      </c>
      <c r="E112" s="120">
        <v>4019.65</v>
      </c>
      <c r="F112" s="131">
        <v>42882</v>
      </c>
      <c r="G112" s="131">
        <v>42883</v>
      </c>
      <c r="H112" s="242">
        <f t="shared" si="8"/>
        <v>0.5</v>
      </c>
      <c r="I112" s="131">
        <v>42922</v>
      </c>
      <c r="J112" s="253">
        <f t="shared" si="9"/>
        <v>39</v>
      </c>
      <c r="K112" s="253">
        <f t="shared" si="13"/>
        <v>39.5</v>
      </c>
      <c r="L112" s="143">
        <f t="shared" si="14"/>
        <v>158776.18</v>
      </c>
    </row>
    <row r="113" spans="1:12">
      <c r="A113" s="23">
        <f t="shared" si="12"/>
        <v>104</v>
      </c>
      <c r="B113" s="114" t="s">
        <v>1145</v>
      </c>
      <c r="C113" s="114" t="s">
        <v>1014</v>
      </c>
      <c r="D113" s="131">
        <v>42891</v>
      </c>
      <c r="E113" s="120">
        <v>1943.57</v>
      </c>
      <c r="F113" s="131">
        <v>42882</v>
      </c>
      <c r="G113" s="131">
        <v>42883</v>
      </c>
      <c r="H113" s="242">
        <f t="shared" si="8"/>
        <v>0.5</v>
      </c>
      <c r="I113" s="131">
        <v>42922</v>
      </c>
      <c r="J113" s="253">
        <f t="shared" si="9"/>
        <v>39</v>
      </c>
      <c r="K113" s="253">
        <f t="shared" si="13"/>
        <v>39.5</v>
      </c>
      <c r="L113" s="143">
        <f t="shared" si="14"/>
        <v>76771.02</v>
      </c>
    </row>
    <row r="114" spans="1:12">
      <c r="A114" s="23">
        <f t="shared" si="12"/>
        <v>105</v>
      </c>
      <c r="B114" s="114" t="s">
        <v>1145</v>
      </c>
      <c r="C114" s="114" t="s">
        <v>1014</v>
      </c>
      <c r="D114" s="131">
        <v>42892</v>
      </c>
      <c r="E114" s="120">
        <v>927.15</v>
      </c>
      <c r="F114" s="131">
        <v>42884</v>
      </c>
      <c r="G114" s="131">
        <v>42884</v>
      </c>
      <c r="H114" s="242">
        <f t="shared" si="8"/>
        <v>0</v>
      </c>
      <c r="I114" s="131">
        <v>42923</v>
      </c>
      <c r="J114" s="253">
        <f t="shared" si="9"/>
        <v>39</v>
      </c>
      <c r="K114" s="253">
        <f t="shared" si="13"/>
        <v>39</v>
      </c>
      <c r="L114" s="143">
        <f t="shared" si="14"/>
        <v>36158.85</v>
      </c>
    </row>
    <row r="115" spans="1:12">
      <c r="A115" s="23">
        <f t="shared" si="12"/>
        <v>106</v>
      </c>
      <c r="B115" s="114" t="s">
        <v>1145</v>
      </c>
      <c r="C115" s="114" t="s">
        <v>1014</v>
      </c>
      <c r="D115" s="131">
        <v>42892</v>
      </c>
      <c r="E115" s="120">
        <v>115.44</v>
      </c>
      <c r="F115" s="131">
        <v>42883</v>
      </c>
      <c r="G115" s="131">
        <v>42883</v>
      </c>
      <c r="H115" s="242">
        <f t="shared" si="8"/>
        <v>0</v>
      </c>
      <c r="I115" s="131">
        <v>42923</v>
      </c>
      <c r="J115" s="253">
        <f t="shared" si="9"/>
        <v>40</v>
      </c>
      <c r="K115" s="253">
        <f t="shared" si="13"/>
        <v>40</v>
      </c>
      <c r="L115" s="143">
        <f t="shared" si="14"/>
        <v>4617.6000000000004</v>
      </c>
    </row>
    <row r="116" spans="1:12">
      <c r="A116" s="23">
        <f t="shared" si="12"/>
        <v>107</v>
      </c>
      <c r="B116" s="114" t="s">
        <v>1145</v>
      </c>
      <c r="C116" s="114" t="s">
        <v>1014</v>
      </c>
      <c r="D116" s="131">
        <v>42892</v>
      </c>
      <c r="E116" s="120">
        <v>434.07</v>
      </c>
      <c r="F116" s="131">
        <v>42884</v>
      </c>
      <c r="G116" s="131">
        <v>42884</v>
      </c>
      <c r="H116" s="242">
        <f t="shared" si="8"/>
        <v>0</v>
      </c>
      <c r="I116" s="131">
        <v>42923</v>
      </c>
      <c r="J116" s="253">
        <f t="shared" si="9"/>
        <v>39</v>
      </c>
      <c r="K116" s="253">
        <f t="shared" si="13"/>
        <v>39</v>
      </c>
      <c r="L116" s="143">
        <f t="shared" si="14"/>
        <v>16928.73</v>
      </c>
    </row>
    <row r="117" spans="1:12">
      <c r="A117" s="23">
        <f t="shared" si="12"/>
        <v>108</v>
      </c>
      <c r="B117" s="114" t="s">
        <v>1145</v>
      </c>
      <c r="C117" s="114" t="s">
        <v>1014</v>
      </c>
      <c r="D117" s="131">
        <v>42915</v>
      </c>
      <c r="E117" s="120">
        <v>2187.83</v>
      </c>
      <c r="F117" s="131">
        <v>42883</v>
      </c>
      <c r="G117" s="131">
        <v>42900</v>
      </c>
      <c r="H117" s="242">
        <f t="shared" si="8"/>
        <v>8.5</v>
      </c>
      <c r="I117" s="131">
        <v>42969</v>
      </c>
      <c r="J117" s="253">
        <f t="shared" si="9"/>
        <v>69</v>
      </c>
      <c r="K117" s="253">
        <f t="shared" si="13"/>
        <v>77.5</v>
      </c>
      <c r="L117" s="143">
        <f t="shared" si="14"/>
        <v>169556.83</v>
      </c>
    </row>
    <row r="118" spans="1:12">
      <c r="A118" s="23">
        <f t="shared" si="12"/>
        <v>109</v>
      </c>
      <c r="B118" s="114" t="s">
        <v>1145</v>
      </c>
      <c r="C118" s="114" t="s">
        <v>1014</v>
      </c>
      <c r="D118" s="131">
        <v>42912</v>
      </c>
      <c r="E118" s="120">
        <v>3388.75</v>
      </c>
      <c r="F118" s="131">
        <v>42883</v>
      </c>
      <c r="G118" s="131">
        <v>42900</v>
      </c>
      <c r="H118" s="242">
        <f t="shared" si="8"/>
        <v>8.5</v>
      </c>
      <c r="I118" s="131">
        <v>42969</v>
      </c>
      <c r="J118" s="253">
        <f t="shared" si="9"/>
        <v>69</v>
      </c>
      <c r="K118" s="253">
        <f t="shared" si="13"/>
        <v>77.5</v>
      </c>
      <c r="L118" s="143">
        <f t="shared" si="14"/>
        <v>262628.13</v>
      </c>
    </row>
    <row r="119" spans="1:12">
      <c r="A119" s="23">
        <f t="shared" si="12"/>
        <v>110</v>
      </c>
      <c r="B119" s="114" t="s">
        <v>1145</v>
      </c>
      <c r="C119" s="114" t="s">
        <v>1014</v>
      </c>
      <c r="D119" s="131">
        <v>42915</v>
      </c>
      <c r="E119" s="120">
        <v>8597.81</v>
      </c>
      <c r="F119" s="131">
        <v>42883</v>
      </c>
      <c r="G119" s="131">
        <v>42900</v>
      </c>
      <c r="H119" s="242">
        <f t="shared" si="8"/>
        <v>8.5</v>
      </c>
      <c r="I119" s="131">
        <v>42947</v>
      </c>
      <c r="J119" s="253">
        <f t="shared" si="9"/>
        <v>47</v>
      </c>
      <c r="K119" s="253">
        <f t="shared" si="13"/>
        <v>55.5</v>
      </c>
      <c r="L119" s="143">
        <f t="shared" si="14"/>
        <v>477178.46</v>
      </c>
    </row>
    <row r="120" spans="1:12">
      <c r="A120" s="23">
        <f t="shared" si="12"/>
        <v>111</v>
      </c>
      <c r="B120" s="114" t="s">
        <v>1145</v>
      </c>
      <c r="C120" s="114" t="s">
        <v>1014</v>
      </c>
      <c r="D120" s="131">
        <v>42912</v>
      </c>
      <c r="E120" s="120">
        <v>2380.83</v>
      </c>
      <c r="F120" s="131">
        <v>42883</v>
      </c>
      <c r="G120" s="131">
        <v>42900</v>
      </c>
      <c r="H120" s="242">
        <f t="shared" si="8"/>
        <v>8.5</v>
      </c>
      <c r="I120" s="131">
        <v>42943</v>
      </c>
      <c r="J120" s="253">
        <f t="shared" si="9"/>
        <v>43</v>
      </c>
      <c r="K120" s="253">
        <f t="shared" si="13"/>
        <v>51.5</v>
      </c>
      <c r="L120" s="143">
        <f t="shared" si="14"/>
        <v>122612.75</v>
      </c>
    </row>
    <row r="121" spans="1:12">
      <c r="A121" s="23">
        <f t="shared" si="12"/>
        <v>112</v>
      </c>
      <c r="B121" s="114" t="s">
        <v>1145</v>
      </c>
      <c r="C121" s="114" t="s">
        <v>1014</v>
      </c>
      <c r="D121" s="131">
        <v>42915</v>
      </c>
      <c r="E121" s="120">
        <v>3873.07</v>
      </c>
      <c r="F121" s="131">
        <v>42886</v>
      </c>
      <c r="G121" s="131">
        <v>42887</v>
      </c>
      <c r="H121" s="242">
        <f t="shared" si="8"/>
        <v>0.5</v>
      </c>
      <c r="I121" s="131">
        <v>42968</v>
      </c>
      <c r="J121" s="253">
        <f t="shared" si="9"/>
        <v>81</v>
      </c>
      <c r="K121" s="253">
        <f t="shared" si="13"/>
        <v>81.5</v>
      </c>
      <c r="L121" s="143">
        <f t="shared" si="14"/>
        <v>315655.21000000002</v>
      </c>
    </row>
    <row r="122" spans="1:12">
      <c r="A122" s="23">
        <f t="shared" si="12"/>
        <v>113</v>
      </c>
      <c r="B122" s="114" t="s">
        <v>1145</v>
      </c>
      <c r="C122" s="114" t="s">
        <v>1014</v>
      </c>
      <c r="D122" s="131">
        <v>42916</v>
      </c>
      <c r="E122" s="120">
        <v>2134.84</v>
      </c>
      <c r="F122" s="131">
        <v>42895</v>
      </c>
      <c r="G122" s="131">
        <v>42898</v>
      </c>
      <c r="H122" s="242">
        <f t="shared" si="8"/>
        <v>1.5</v>
      </c>
      <c r="I122" s="131">
        <v>42971</v>
      </c>
      <c r="J122" s="253">
        <f t="shared" si="9"/>
        <v>73</v>
      </c>
      <c r="K122" s="253">
        <f t="shared" si="13"/>
        <v>74.5</v>
      </c>
      <c r="L122" s="143">
        <f t="shared" si="14"/>
        <v>159045.57999999999</v>
      </c>
    </row>
    <row r="123" spans="1:12">
      <c r="A123" s="23">
        <f t="shared" si="12"/>
        <v>114</v>
      </c>
      <c r="B123" s="114" t="s">
        <v>1143</v>
      </c>
      <c r="C123" s="114" t="s">
        <v>1014</v>
      </c>
      <c r="D123" s="131">
        <v>42893</v>
      </c>
      <c r="E123" s="120">
        <v>4566.41</v>
      </c>
      <c r="F123" s="131">
        <v>42887</v>
      </c>
      <c r="G123" s="131">
        <v>42887</v>
      </c>
      <c r="H123" s="242">
        <f t="shared" si="8"/>
        <v>0</v>
      </c>
      <c r="I123" s="131">
        <v>42926</v>
      </c>
      <c r="J123" s="253">
        <f t="shared" si="9"/>
        <v>39</v>
      </c>
      <c r="K123" s="253">
        <f t="shared" si="13"/>
        <v>39</v>
      </c>
      <c r="L123" s="143">
        <f t="shared" si="14"/>
        <v>178089.99</v>
      </c>
    </row>
    <row r="124" spans="1:12">
      <c r="A124" s="23">
        <f t="shared" si="12"/>
        <v>115</v>
      </c>
      <c r="B124" s="114" t="s">
        <v>1143</v>
      </c>
      <c r="C124" s="114" t="s">
        <v>1014</v>
      </c>
      <c r="D124" s="131">
        <v>42893</v>
      </c>
      <c r="E124" s="120">
        <v>4758.88</v>
      </c>
      <c r="F124" s="131">
        <v>42887</v>
      </c>
      <c r="G124" s="131">
        <v>42888</v>
      </c>
      <c r="H124" s="242">
        <f t="shared" si="8"/>
        <v>0.5</v>
      </c>
      <c r="I124" s="131">
        <v>42926</v>
      </c>
      <c r="J124" s="253">
        <f t="shared" si="9"/>
        <v>38</v>
      </c>
      <c r="K124" s="253">
        <f t="shared" si="13"/>
        <v>38.5</v>
      </c>
      <c r="L124" s="143">
        <f t="shared" si="14"/>
        <v>183216.88</v>
      </c>
    </row>
    <row r="125" spans="1:12">
      <c r="A125" s="23">
        <f t="shared" si="12"/>
        <v>116</v>
      </c>
      <c r="B125" s="114" t="s">
        <v>1081</v>
      </c>
      <c r="C125" s="114" t="s">
        <v>1014</v>
      </c>
      <c r="D125" s="131">
        <v>42892</v>
      </c>
      <c r="E125" s="120">
        <v>6657.14</v>
      </c>
      <c r="F125" s="131">
        <v>42883</v>
      </c>
      <c r="G125" s="131">
        <v>42889</v>
      </c>
      <c r="H125" s="242">
        <f t="shared" si="8"/>
        <v>3</v>
      </c>
      <c r="I125" s="131">
        <v>42919</v>
      </c>
      <c r="J125" s="253">
        <f t="shared" si="9"/>
        <v>30</v>
      </c>
      <c r="K125" s="253">
        <f t="shared" si="13"/>
        <v>33</v>
      </c>
      <c r="L125" s="143">
        <f t="shared" si="14"/>
        <v>219685.62</v>
      </c>
    </row>
    <row r="126" spans="1:12">
      <c r="A126" s="23">
        <f t="shared" si="12"/>
        <v>117</v>
      </c>
      <c r="B126" s="114" t="s">
        <v>1081</v>
      </c>
      <c r="C126" s="114" t="s">
        <v>1014</v>
      </c>
      <c r="D126" s="131">
        <v>42902</v>
      </c>
      <c r="E126" s="120">
        <v>9065.14</v>
      </c>
      <c r="F126" s="131">
        <v>42883</v>
      </c>
      <c r="G126" s="131">
        <v>42889</v>
      </c>
      <c r="H126" s="242">
        <f t="shared" si="8"/>
        <v>3</v>
      </c>
      <c r="I126" s="131">
        <v>42919</v>
      </c>
      <c r="J126" s="253">
        <f t="shared" si="9"/>
        <v>30</v>
      </c>
      <c r="K126" s="253">
        <f t="shared" si="13"/>
        <v>33</v>
      </c>
      <c r="L126" s="143">
        <f t="shared" si="14"/>
        <v>299149.62</v>
      </c>
    </row>
    <row r="127" spans="1:12">
      <c r="A127" s="23">
        <f t="shared" si="12"/>
        <v>118</v>
      </c>
      <c r="B127" s="114" t="s">
        <v>1150</v>
      </c>
      <c r="C127" s="114" t="s">
        <v>1014</v>
      </c>
      <c r="D127" s="131">
        <v>42899</v>
      </c>
      <c r="E127" s="120">
        <v>770.9</v>
      </c>
      <c r="F127" s="131">
        <v>42891</v>
      </c>
      <c r="G127" s="131">
        <v>42891</v>
      </c>
      <c r="H127" s="242">
        <f t="shared" si="8"/>
        <v>0</v>
      </c>
      <c r="I127" s="131">
        <v>42930</v>
      </c>
      <c r="J127" s="253">
        <f t="shared" si="9"/>
        <v>39</v>
      </c>
      <c r="K127" s="253">
        <f t="shared" si="13"/>
        <v>39</v>
      </c>
      <c r="L127" s="143">
        <f t="shared" si="14"/>
        <v>30065.1</v>
      </c>
    </row>
    <row r="128" spans="1:12">
      <c r="A128" s="23">
        <f t="shared" si="12"/>
        <v>119</v>
      </c>
      <c r="B128" s="114" t="s">
        <v>1072</v>
      </c>
      <c r="C128" s="114" t="s">
        <v>1014</v>
      </c>
      <c r="D128" s="131">
        <v>42892</v>
      </c>
      <c r="E128" s="120">
        <v>9553.9599999999991</v>
      </c>
      <c r="F128" s="131">
        <v>42889</v>
      </c>
      <c r="G128" s="131">
        <v>42889</v>
      </c>
      <c r="H128" s="242">
        <f t="shared" si="8"/>
        <v>0</v>
      </c>
      <c r="I128" s="131">
        <v>42928</v>
      </c>
      <c r="J128" s="253">
        <f t="shared" si="9"/>
        <v>39</v>
      </c>
      <c r="K128" s="253">
        <f t="shared" si="13"/>
        <v>39</v>
      </c>
      <c r="L128" s="143">
        <f t="shared" si="14"/>
        <v>372604.44</v>
      </c>
    </row>
    <row r="129" spans="1:12">
      <c r="A129" s="23">
        <f t="shared" si="12"/>
        <v>120</v>
      </c>
      <c r="B129" s="114" t="s">
        <v>1072</v>
      </c>
      <c r="C129" s="114" t="s">
        <v>1014</v>
      </c>
      <c r="D129" s="131">
        <v>42892</v>
      </c>
      <c r="E129" s="120">
        <v>10721.65</v>
      </c>
      <c r="F129" s="131">
        <v>42861</v>
      </c>
      <c r="G129" s="131">
        <v>42889</v>
      </c>
      <c r="H129" s="242">
        <f t="shared" si="8"/>
        <v>14</v>
      </c>
      <c r="I129" s="131">
        <v>42935</v>
      </c>
      <c r="J129" s="253">
        <f t="shared" si="9"/>
        <v>46</v>
      </c>
      <c r="K129" s="253">
        <f t="shared" si="13"/>
        <v>60</v>
      </c>
      <c r="L129" s="143">
        <f t="shared" si="14"/>
        <v>643299</v>
      </c>
    </row>
    <row r="130" spans="1:12">
      <c r="A130" s="23">
        <f t="shared" si="12"/>
        <v>121</v>
      </c>
      <c r="B130" s="114" t="s">
        <v>1072</v>
      </c>
      <c r="C130" s="114" t="s">
        <v>1014</v>
      </c>
      <c r="D130" s="131">
        <v>42892</v>
      </c>
      <c r="E130" s="120">
        <v>3587.3</v>
      </c>
      <c r="F130" s="131">
        <v>42861</v>
      </c>
      <c r="G130" s="131">
        <v>42889</v>
      </c>
      <c r="H130" s="242">
        <f t="shared" si="8"/>
        <v>14</v>
      </c>
      <c r="I130" s="131">
        <v>42928</v>
      </c>
      <c r="J130" s="253">
        <f t="shared" si="9"/>
        <v>39</v>
      </c>
      <c r="K130" s="253">
        <f t="shared" si="13"/>
        <v>53</v>
      </c>
      <c r="L130" s="143">
        <f t="shared" si="14"/>
        <v>190126.9</v>
      </c>
    </row>
    <row r="131" spans="1:12">
      <c r="A131" s="23">
        <f t="shared" si="12"/>
        <v>122</v>
      </c>
      <c r="B131" s="114" t="s">
        <v>1072</v>
      </c>
      <c r="C131" s="114" t="s">
        <v>1014</v>
      </c>
      <c r="D131" s="131">
        <v>42920</v>
      </c>
      <c r="E131" s="120">
        <v>5016</v>
      </c>
      <c r="F131" s="131">
        <v>42896</v>
      </c>
      <c r="G131" s="131">
        <v>42917</v>
      </c>
      <c r="H131" s="242">
        <f t="shared" si="8"/>
        <v>10.5</v>
      </c>
      <c r="I131" s="131">
        <v>42951</v>
      </c>
      <c r="J131" s="253">
        <f t="shared" si="9"/>
        <v>34</v>
      </c>
      <c r="K131" s="253">
        <f t="shared" si="13"/>
        <v>44.5</v>
      </c>
      <c r="L131" s="143">
        <f t="shared" si="14"/>
        <v>223212</v>
      </c>
    </row>
    <row r="132" spans="1:12">
      <c r="A132" s="23">
        <f t="shared" si="12"/>
        <v>123</v>
      </c>
      <c r="B132" s="114" t="s">
        <v>1151</v>
      </c>
      <c r="C132" s="114" t="s">
        <v>1014</v>
      </c>
      <c r="D132" s="131">
        <v>42983</v>
      </c>
      <c r="E132" s="120">
        <v>3069.35</v>
      </c>
      <c r="F132" s="131">
        <v>42964</v>
      </c>
      <c r="G132" s="131">
        <v>42964</v>
      </c>
      <c r="H132" s="242">
        <f t="shared" si="8"/>
        <v>0</v>
      </c>
      <c r="I132" s="131">
        <v>43014</v>
      </c>
      <c r="J132" s="253">
        <f t="shared" si="9"/>
        <v>50</v>
      </c>
      <c r="K132" s="253">
        <f t="shared" si="13"/>
        <v>50</v>
      </c>
      <c r="L132" s="143">
        <f t="shared" si="14"/>
        <v>153467.5</v>
      </c>
    </row>
    <row r="133" spans="1:12">
      <c r="A133" s="23">
        <f t="shared" si="12"/>
        <v>124</v>
      </c>
      <c r="B133" s="114" t="s">
        <v>1109</v>
      </c>
      <c r="C133" s="114" t="s">
        <v>1014</v>
      </c>
      <c r="D133" s="131">
        <v>42938</v>
      </c>
      <c r="E133" s="120">
        <v>7765.78</v>
      </c>
      <c r="F133" s="131">
        <v>42938</v>
      </c>
      <c r="G133" s="131">
        <v>42940</v>
      </c>
      <c r="H133" s="242">
        <f t="shared" si="8"/>
        <v>1</v>
      </c>
      <c r="I133" s="131">
        <v>42984</v>
      </c>
      <c r="J133" s="253">
        <f t="shared" si="9"/>
        <v>44</v>
      </c>
      <c r="K133" s="253">
        <f t="shared" si="13"/>
        <v>45</v>
      </c>
      <c r="L133" s="143">
        <f>ROUND(E133*K133,2)</f>
        <v>349460.1</v>
      </c>
    </row>
    <row r="134" spans="1:12">
      <c r="A134" s="23">
        <f t="shared" si="12"/>
        <v>125</v>
      </c>
      <c r="B134" s="114" t="s">
        <v>1109</v>
      </c>
      <c r="C134" s="114" t="s">
        <v>1014</v>
      </c>
      <c r="D134" s="131">
        <v>42949</v>
      </c>
      <c r="E134" s="120">
        <v>1066.48</v>
      </c>
      <c r="F134" s="131">
        <v>42949</v>
      </c>
      <c r="G134" s="131">
        <v>42949</v>
      </c>
      <c r="H134" s="242">
        <f t="shared" si="8"/>
        <v>0</v>
      </c>
      <c r="I134" s="131">
        <v>42996</v>
      </c>
      <c r="J134" s="253">
        <f t="shared" si="9"/>
        <v>47</v>
      </c>
      <c r="K134" s="253">
        <f t="shared" si="13"/>
        <v>47</v>
      </c>
      <c r="L134" s="143">
        <f t="shared" si="14"/>
        <v>50124.56</v>
      </c>
    </row>
    <row r="135" spans="1:12">
      <c r="A135" s="23">
        <f t="shared" si="12"/>
        <v>126</v>
      </c>
      <c r="B135" s="114" t="s">
        <v>1034</v>
      </c>
      <c r="C135" s="114" t="s">
        <v>1017</v>
      </c>
      <c r="D135" s="131">
        <v>42943</v>
      </c>
      <c r="E135" s="120">
        <v>45.88</v>
      </c>
      <c r="F135" s="131">
        <v>42941</v>
      </c>
      <c r="G135" s="131"/>
      <c r="H135" s="242">
        <f t="shared" si="8"/>
        <v>0</v>
      </c>
      <c r="I135" s="131">
        <v>42948</v>
      </c>
      <c r="J135" s="253">
        <f t="shared" si="9"/>
        <v>7</v>
      </c>
      <c r="K135" s="253">
        <f t="shared" si="13"/>
        <v>7</v>
      </c>
      <c r="L135" s="143">
        <f t="shared" si="14"/>
        <v>321.16000000000003</v>
      </c>
    </row>
    <row r="136" spans="1:12">
      <c r="A136" s="23">
        <f t="shared" si="12"/>
        <v>127</v>
      </c>
      <c r="B136" s="114" t="s">
        <v>1152</v>
      </c>
      <c r="C136" s="114" t="s">
        <v>1022</v>
      </c>
      <c r="D136" s="131">
        <v>42951</v>
      </c>
      <c r="E136" s="120">
        <v>199.8</v>
      </c>
      <c r="F136" s="131">
        <v>42951</v>
      </c>
      <c r="G136" s="131">
        <v>42951</v>
      </c>
      <c r="H136" s="242">
        <f t="shared" si="8"/>
        <v>0</v>
      </c>
      <c r="I136" s="131">
        <v>42984</v>
      </c>
      <c r="J136" s="253">
        <f t="shared" si="9"/>
        <v>33</v>
      </c>
      <c r="K136" s="253">
        <f t="shared" si="13"/>
        <v>33</v>
      </c>
      <c r="L136" s="143">
        <f t="shared" si="14"/>
        <v>6593.4</v>
      </c>
    </row>
    <row r="137" spans="1:12">
      <c r="A137" s="23"/>
      <c r="B137" s="27"/>
      <c r="C137" s="27"/>
      <c r="D137" s="27"/>
      <c r="E137" s="26"/>
      <c r="F137" s="27"/>
      <c r="G137" s="27"/>
      <c r="H137" s="27"/>
      <c r="I137" s="27"/>
      <c r="J137" s="27"/>
      <c r="K137" s="27"/>
      <c r="L137" s="26"/>
    </row>
    <row r="138" spans="1:12" ht="15.75" thickBot="1">
      <c r="A138" s="23">
        <f>A136+1</f>
        <v>128</v>
      </c>
      <c r="B138" s="27" t="s">
        <v>21</v>
      </c>
      <c r="C138" s="27"/>
      <c r="D138" s="27"/>
      <c r="E138" s="34">
        <f>SUM(E10:E136)</f>
        <v>478338.82000000024</v>
      </c>
      <c r="F138" s="27"/>
      <c r="G138" s="27"/>
      <c r="H138" s="27"/>
      <c r="I138" s="27"/>
      <c r="J138" s="27"/>
      <c r="K138" s="27"/>
      <c r="L138" s="132">
        <f>SUM(L10:L136)</f>
        <v>19966647.550000004</v>
      </c>
    </row>
    <row r="139" spans="1:12" ht="15.75" thickTop="1">
      <c r="A139" s="23"/>
      <c r="B139" s="27"/>
      <c r="C139" s="27"/>
      <c r="D139" s="27"/>
      <c r="E139" s="26"/>
      <c r="F139" s="27"/>
      <c r="G139" s="27"/>
      <c r="H139" s="27"/>
      <c r="I139" s="27"/>
      <c r="J139" s="27"/>
      <c r="K139" s="27"/>
      <c r="L139" s="26"/>
    </row>
    <row r="140" spans="1:12" ht="16.5" thickBot="1">
      <c r="A140" s="23">
        <f>A138+1</f>
        <v>129</v>
      </c>
      <c r="B140" s="27" t="s">
        <v>245</v>
      </c>
      <c r="C140" s="27"/>
      <c r="D140" s="27"/>
      <c r="E140" s="26"/>
      <c r="F140" s="27"/>
      <c r="G140" s="27"/>
      <c r="H140" s="27"/>
      <c r="I140" s="27"/>
      <c r="J140" s="27"/>
      <c r="K140" s="27"/>
      <c r="L140" s="420">
        <f>IF(E138=0,0,L138/E138)</f>
        <v>41.741641520962055</v>
      </c>
    </row>
    <row r="141" spans="1:12" ht="15.75" thickTop="1">
      <c r="A141" s="23"/>
      <c r="B141" s="27"/>
      <c r="C141" s="27"/>
      <c r="D141" s="27"/>
      <c r="E141" s="26"/>
      <c r="F141" s="27"/>
      <c r="G141" s="27"/>
      <c r="H141" s="27"/>
      <c r="I141" s="27"/>
      <c r="J141" s="27"/>
      <c r="K141" s="27"/>
      <c r="L141" s="26"/>
    </row>
    <row r="143" spans="1:12" s="156" customFormat="1">
      <c r="A143" s="156" t="s">
        <v>1156</v>
      </c>
      <c r="E143" s="279"/>
      <c r="L143" s="279"/>
    </row>
    <row r="144" spans="1:12" s="156" customFormat="1">
      <c r="A144" s="156" t="s">
        <v>1157</v>
      </c>
      <c r="E144" s="279"/>
      <c r="L144" s="279"/>
    </row>
    <row r="145" spans="5:12" s="156" customFormat="1">
      <c r="E145" s="279"/>
      <c r="L145" s="279"/>
    </row>
    <row r="146" spans="5:12" s="156" customFormat="1">
      <c r="E146" s="279"/>
      <c r="L146" s="279"/>
    </row>
    <row r="147" spans="5:12" s="156" customFormat="1">
      <c r="E147" s="279"/>
      <c r="L147" s="279"/>
    </row>
  </sheetData>
  <autoFilter ref="A7:L136" xr:uid="{00000000-0009-0000-0000-00000D000000}"/>
  <mergeCells count="4">
    <mergeCell ref="A2:L2"/>
    <mergeCell ref="A3:L3"/>
    <mergeCell ref="A4:L4"/>
    <mergeCell ref="A5:L5"/>
  </mergeCells>
  <printOptions horizontalCentered="1"/>
  <pageMargins left="0.7" right="0.7" top="0.75" bottom="0.75" header="0.3" footer="0.3"/>
  <pageSetup scale="49" fitToHeight="0" orientation="landscape" blackAndWhite="1"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1">
    <tabColor theme="4" tint="0.39997558519241921"/>
    <pageSetUpPr fitToPage="1"/>
  </sheetPr>
  <dimension ref="A1:X397"/>
  <sheetViews>
    <sheetView showGridLines="0" zoomScale="85" zoomScaleNormal="85" workbookViewId="0">
      <pane ySplit="5" topLeftCell="A6" activePane="bottomLeft" state="frozen"/>
      <selection pane="bottomLeft" activeCell="A6" sqref="A6"/>
    </sheetView>
  </sheetViews>
  <sheetFormatPr defaultColWidth="8.88671875" defaultRowHeight="15"/>
  <cols>
    <col min="1" max="1" width="9" style="16" bestFit="1" customWidth="1"/>
    <col min="2" max="2" width="43.109375" style="16" customWidth="1"/>
    <col min="3" max="3" width="36.5546875" style="16" customWidth="1"/>
    <col min="4" max="4" width="12.77734375" style="16" customWidth="1"/>
    <col min="5" max="5" width="16" style="30" bestFit="1" customWidth="1"/>
    <col min="6" max="7" width="12.77734375" style="16" customWidth="1"/>
    <col min="8" max="8" width="12.77734375" style="16" bestFit="1" customWidth="1"/>
    <col min="9" max="9" width="12.77734375" style="16" customWidth="1"/>
    <col min="10" max="11" width="9.77734375" style="16" customWidth="1"/>
    <col min="12" max="12" width="15.77734375" style="30" customWidth="1"/>
    <col min="13" max="16384" width="8.88671875" style="16"/>
  </cols>
  <sheetData>
    <row r="1" spans="1:14" s="156" customFormat="1" ht="15.75">
      <c r="C1" s="369"/>
      <c r="E1" s="279"/>
      <c r="J1" s="369"/>
      <c r="L1" s="279"/>
    </row>
    <row r="2" spans="1:14" ht="15.75">
      <c r="A2" s="451" t="str">
        <f>'General Inputs'!$B$2</f>
        <v>Kentucky Utilities Company</v>
      </c>
      <c r="B2" s="451"/>
      <c r="C2" s="451"/>
      <c r="D2" s="451"/>
      <c r="E2" s="451"/>
      <c r="F2" s="451"/>
      <c r="G2" s="451"/>
      <c r="H2" s="451"/>
      <c r="I2" s="451"/>
      <c r="J2" s="451"/>
      <c r="K2" s="451"/>
      <c r="L2" s="451"/>
    </row>
    <row r="3" spans="1:14" ht="15.75">
      <c r="A3" s="454" t="str">
        <f>'General Inputs'!$E$34</f>
        <v>2018-00294</v>
      </c>
      <c r="B3" s="451"/>
      <c r="C3" s="451"/>
      <c r="D3" s="451"/>
      <c r="E3" s="451"/>
      <c r="F3" s="451"/>
      <c r="G3" s="451"/>
      <c r="H3" s="451"/>
      <c r="I3" s="451"/>
      <c r="J3" s="451"/>
      <c r="K3" s="451"/>
      <c r="L3" s="451"/>
    </row>
    <row r="4" spans="1:14" ht="15.75">
      <c r="A4" s="451" t="str">
        <f>"For the Year Ended "&amp;TEXT('General Inputs'!E28,"Mmmm dd, yyyy")</f>
        <v>For the Year Ended December 31, 2017</v>
      </c>
      <c r="B4" s="451"/>
      <c r="C4" s="451"/>
      <c r="D4" s="451"/>
      <c r="E4" s="451"/>
      <c r="F4" s="451"/>
      <c r="G4" s="451"/>
      <c r="H4" s="451"/>
      <c r="I4" s="451"/>
      <c r="J4" s="451"/>
      <c r="K4" s="451"/>
      <c r="L4" s="451"/>
    </row>
    <row r="5" spans="1:14" ht="16.5" thickBot="1">
      <c r="A5" s="452" t="s">
        <v>90</v>
      </c>
      <c r="B5" s="452"/>
      <c r="C5" s="452"/>
      <c r="D5" s="452"/>
      <c r="E5" s="452"/>
      <c r="F5" s="452"/>
      <c r="G5" s="452"/>
      <c r="H5" s="452"/>
      <c r="I5" s="452"/>
      <c r="J5" s="452"/>
      <c r="K5" s="452"/>
      <c r="L5" s="452"/>
    </row>
    <row r="7" spans="1:14" ht="60.75">
      <c r="A7" s="223" t="s">
        <v>0</v>
      </c>
      <c r="B7" s="223" t="s">
        <v>67</v>
      </c>
      <c r="C7" s="223" t="s">
        <v>241</v>
      </c>
      <c r="D7" s="223" t="s">
        <v>68</v>
      </c>
      <c r="E7" s="223" t="s">
        <v>1135</v>
      </c>
      <c r="F7" s="280" t="s">
        <v>325</v>
      </c>
      <c r="G7" s="223" t="s">
        <v>69</v>
      </c>
      <c r="H7" s="223" t="s">
        <v>326</v>
      </c>
      <c r="I7" s="223" t="s">
        <v>426</v>
      </c>
      <c r="J7" s="223" t="s">
        <v>70</v>
      </c>
      <c r="K7" s="223" t="s">
        <v>73</v>
      </c>
      <c r="L7" s="223" t="s">
        <v>1383</v>
      </c>
    </row>
    <row r="8" spans="1:14" ht="31.5">
      <c r="A8" s="66"/>
      <c r="B8" s="363" t="s">
        <v>40</v>
      </c>
      <c r="C8" s="363" t="s">
        <v>41</v>
      </c>
      <c r="D8" s="364" t="s">
        <v>42</v>
      </c>
      <c r="E8" s="364" t="s">
        <v>43</v>
      </c>
      <c r="F8" s="363" t="s">
        <v>49</v>
      </c>
      <c r="G8" s="363" t="s">
        <v>64</v>
      </c>
      <c r="H8" s="216" t="s">
        <v>1381</v>
      </c>
      <c r="I8" s="363" t="s">
        <v>71</v>
      </c>
      <c r="J8" s="216" t="s">
        <v>1382</v>
      </c>
      <c r="K8" s="362" t="s">
        <v>427</v>
      </c>
      <c r="L8" s="364" t="s">
        <v>428</v>
      </c>
    </row>
    <row r="9" spans="1:14">
      <c r="A9" s="67"/>
      <c r="B9" s="68"/>
      <c r="C9" s="68"/>
      <c r="D9" s="68"/>
      <c r="E9" s="69"/>
      <c r="F9" s="414"/>
      <c r="G9" s="414"/>
      <c r="H9" s="68"/>
      <c r="I9" s="414"/>
      <c r="J9" s="68"/>
      <c r="K9" s="68"/>
      <c r="L9" s="69"/>
    </row>
    <row r="10" spans="1:14">
      <c r="A10" s="23">
        <v>1</v>
      </c>
      <c r="B10" s="114" t="s">
        <v>1026</v>
      </c>
      <c r="C10" s="114" t="s">
        <v>999</v>
      </c>
      <c r="D10" s="131">
        <v>43075</v>
      </c>
      <c r="E10" s="120">
        <v>120762.05</v>
      </c>
      <c r="F10" s="131">
        <v>43068</v>
      </c>
      <c r="G10" s="131">
        <v>43074</v>
      </c>
      <c r="H10" s="242">
        <f>IF(G10="",0,(G10-F10)/2)</f>
        <v>3</v>
      </c>
      <c r="I10" s="131">
        <v>43108</v>
      </c>
      <c r="J10" s="253">
        <f>IF(G10="",I10-F10,I10-G10)</f>
        <v>34</v>
      </c>
      <c r="K10" s="253">
        <f t="shared" ref="K10" si="0">H10+J10</f>
        <v>37</v>
      </c>
      <c r="L10" s="143">
        <f t="shared" ref="L10" si="1">ROUND(E10*K10,2)</f>
        <v>4468195.8499999996</v>
      </c>
    </row>
    <row r="11" spans="1:14">
      <c r="A11" s="23">
        <f t="shared" ref="A11:A74" si="2">A10+1</f>
        <v>2</v>
      </c>
      <c r="B11" s="114" t="s">
        <v>1026</v>
      </c>
      <c r="C11" s="114" t="s">
        <v>999</v>
      </c>
      <c r="D11" s="131">
        <v>43081</v>
      </c>
      <c r="E11" s="120">
        <v>240980.35</v>
      </c>
      <c r="F11" s="131">
        <v>43075</v>
      </c>
      <c r="G11" s="131">
        <v>43088</v>
      </c>
      <c r="H11" s="242">
        <f t="shared" ref="H11:H73" si="3">IF(G11="",0,(G11-F11)/2)</f>
        <v>6.5</v>
      </c>
      <c r="I11" s="131">
        <v>43112</v>
      </c>
      <c r="J11" s="253">
        <f t="shared" ref="J11:J73" si="4">IF(G11="",I11-F11,I11-G11)</f>
        <v>24</v>
      </c>
      <c r="K11" s="253">
        <f t="shared" ref="K11:K73" si="5">H11+J11</f>
        <v>30.5</v>
      </c>
      <c r="L11" s="143">
        <f t="shared" ref="L11:L73" si="6">ROUND(E11*K11,2)</f>
        <v>7349900.6799999997</v>
      </c>
    </row>
    <row r="12" spans="1:14">
      <c r="A12" s="23">
        <f t="shared" si="2"/>
        <v>3</v>
      </c>
      <c r="B12" s="114" t="s">
        <v>1027</v>
      </c>
      <c r="C12" s="114" t="s">
        <v>1000</v>
      </c>
      <c r="D12" s="131">
        <v>42809</v>
      </c>
      <c r="E12" s="120">
        <v>52500</v>
      </c>
      <c r="F12" s="131">
        <v>42825</v>
      </c>
      <c r="G12" s="131"/>
      <c r="H12" s="242">
        <f t="shared" si="3"/>
        <v>0</v>
      </c>
      <c r="I12" s="131">
        <v>42828</v>
      </c>
      <c r="J12" s="253">
        <f t="shared" si="4"/>
        <v>3</v>
      </c>
      <c r="K12" s="253">
        <f t="shared" si="5"/>
        <v>3</v>
      </c>
      <c r="L12" s="143">
        <f t="shared" si="6"/>
        <v>157500</v>
      </c>
      <c r="M12" s="156"/>
      <c r="N12" s="156"/>
    </row>
    <row r="13" spans="1:14">
      <c r="A13" s="23">
        <f>A12+1</f>
        <v>4</v>
      </c>
      <c r="B13" s="114" t="s">
        <v>1028</v>
      </c>
      <c r="C13" s="114" t="s">
        <v>1001</v>
      </c>
      <c r="D13" s="131">
        <v>42957</v>
      </c>
      <c r="E13" s="120">
        <v>46</v>
      </c>
      <c r="F13" s="131">
        <v>42957</v>
      </c>
      <c r="G13" s="131"/>
      <c r="H13" s="242">
        <f t="shared" si="3"/>
        <v>0</v>
      </c>
      <c r="I13" s="131">
        <v>42961</v>
      </c>
      <c r="J13" s="253">
        <f t="shared" si="4"/>
        <v>4</v>
      </c>
      <c r="K13" s="253">
        <f t="shared" si="5"/>
        <v>4</v>
      </c>
      <c r="L13" s="143">
        <f t="shared" si="6"/>
        <v>184</v>
      </c>
    </row>
    <row r="14" spans="1:14">
      <c r="A14" s="23">
        <f t="shared" si="2"/>
        <v>5</v>
      </c>
      <c r="B14" s="114" t="s">
        <v>1028</v>
      </c>
      <c r="C14" s="114" t="s">
        <v>1001</v>
      </c>
      <c r="D14" s="131">
        <v>42957</v>
      </c>
      <c r="E14" s="120">
        <v>58</v>
      </c>
      <c r="F14" s="131">
        <v>42957</v>
      </c>
      <c r="G14" s="131"/>
      <c r="H14" s="242">
        <f t="shared" si="3"/>
        <v>0</v>
      </c>
      <c r="I14" s="131">
        <v>42961</v>
      </c>
      <c r="J14" s="253">
        <f t="shared" si="4"/>
        <v>4</v>
      </c>
      <c r="K14" s="253">
        <f t="shared" si="5"/>
        <v>4</v>
      </c>
      <c r="L14" s="143">
        <f t="shared" si="6"/>
        <v>232</v>
      </c>
    </row>
    <row r="15" spans="1:14">
      <c r="A15" s="23">
        <f t="shared" si="2"/>
        <v>6</v>
      </c>
      <c r="B15" s="114" t="s">
        <v>787</v>
      </c>
      <c r="C15" s="114" t="s">
        <v>1001</v>
      </c>
      <c r="D15" s="131">
        <v>42947</v>
      </c>
      <c r="E15" s="120">
        <v>4.03</v>
      </c>
      <c r="F15" s="131">
        <v>42927</v>
      </c>
      <c r="G15" s="131"/>
      <c r="H15" s="242">
        <f t="shared" si="3"/>
        <v>0</v>
      </c>
      <c r="I15" s="131">
        <v>42972</v>
      </c>
      <c r="J15" s="253">
        <f t="shared" si="4"/>
        <v>45</v>
      </c>
      <c r="K15" s="253">
        <f t="shared" si="5"/>
        <v>45</v>
      </c>
      <c r="L15" s="143">
        <f t="shared" si="6"/>
        <v>181.35</v>
      </c>
    </row>
    <row r="16" spans="1:14">
      <c r="A16" s="23">
        <f t="shared" si="2"/>
        <v>7</v>
      </c>
      <c r="B16" s="114" t="s">
        <v>1029</v>
      </c>
      <c r="C16" s="114" t="s">
        <v>1001</v>
      </c>
      <c r="D16" s="131">
        <v>42898</v>
      </c>
      <c r="E16" s="120">
        <v>348.87</v>
      </c>
      <c r="F16" s="131">
        <v>42898</v>
      </c>
      <c r="G16" s="131"/>
      <c r="H16" s="242">
        <f t="shared" si="3"/>
        <v>0</v>
      </c>
      <c r="I16" s="131">
        <v>42944</v>
      </c>
      <c r="J16" s="253">
        <f t="shared" si="4"/>
        <v>46</v>
      </c>
      <c r="K16" s="253">
        <f t="shared" si="5"/>
        <v>46</v>
      </c>
      <c r="L16" s="143">
        <f t="shared" si="6"/>
        <v>16048.02</v>
      </c>
    </row>
    <row r="17" spans="1:18">
      <c r="A17" s="23">
        <f t="shared" si="2"/>
        <v>8</v>
      </c>
      <c r="B17" s="114" t="s">
        <v>1030</v>
      </c>
      <c r="C17" s="114" t="s">
        <v>1360</v>
      </c>
      <c r="D17" s="131">
        <v>42956</v>
      </c>
      <c r="E17" s="120">
        <v>5637.04</v>
      </c>
      <c r="F17" s="131">
        <v>42956</v>
      </c>
      <c r="G17" s="131"/>
      <c r="H17" s="242">
        <f t="shared" si="3"/>
        <v>0</v>
      </c>
      <c r="I17" s="131">
        <v>42989</v>
      </c>
      <c r="J17" s="253">
        <f t="shared" si="4"/>
        <v>33</v>
      </c>
      <c r="K17" s="253">
        <f t="shared" si="5"/>
        <v>33</v>
      </c>
      <c r="L17" s="143">
        <f t="shared" si="6"/>
        <v>186022.32</v>
      </c>
    </row>
    <row r="18" spans="1:18">
      <c r="A18" s="23">
        <f t="shared" si="2"/>
        <v>9</v>
      </c>
      <c r="B18" s="114" t="s">
        <v>1031</v>
      </c>
      <c r="C18" s="114" t="s">
        <v>1360</v>
      </c>
      <c r="D18" s="131">
        <v>42825</v>
      </c>
      <c r="E18" s="120">
        <v>57122.3</v>
      </c>
      <c r="F18" s="131">
        <v>42810</v>
      </c>
      <c r="G18" s="131"/>
      <c r="H18" s="242">
        <f t="shared" si="3"/>
        <v>0</v>
      </c>
      <c r="I18" s="131">
        <v>42858</v>
      </c>
      <c r="J18" s="253">
        <f t="shared" si="4"/>
        <v>48</v>
      </c>
      <c r="K18" s="253">
        <f t="shared" si="5"/>
        <v>48</v>
      </c>
      <c r="L18" s="143">
        <f t="shared" si="6"/>
        <v>2741870.4</v>
      </c>
      <c r="M18" s="156"/>
      <c r="N18" s="156"/>
      <c r="O18" s="156"/>
      <c r="P18" s="156"/>
      <c r="Q18" s="156"/>
      <c r="R18" s="156"/>
    </row>
    <row r="19" spans="1:18">
      <c r="A19" s="23">
        <f t="shared" si="2"/>
        <v>10</v>
      </c>
      <c r="B19" s="114" t="s">
        <v>787</v>
      </c>
      <c r="C19" s="114" t="s">
        <v>1360</v>
      </c>
      <c r="D19" s="131">
        <v>42916</v>
      </c>
      <c r="E19" s="120">
        <v>7.54</v>
      </c>
      <c r="F19" s="131">
        <v>42853</v>
      </c>
      <c r="G19" s="131"/>
      <c r="H19" s="242">
        <f t="shared" si="3"/>
        <v>0</v>
      </c>
      <c r="I19" s="131">
        <v>42941</v>
      </c>
      <c r="J19" s="253">
        <f t="shared" si="4"/>
        <v>88</v>
      </c>
      <c r="K19" s="253">
        <f t="shared" si="5"/>
        <v>88</v>
      </c>
      <c r="L19" s="143">
        <f t="shared" si="6"/>
        <v>663.52</v>
      </c>
      <c r="M19" s="156"/>
      <c r="N19" s="156"/>
      <c r="O19" s="156"/>
      <c r="P19" s="156"/>
      <c r="Q19" s="156"/>
      <c r="R19" s="156"/>
    </row>
    <row r="20" spans="1:18">
      <c r="A20" s="23">
        <f t="shared" si="2"/>
        <v>11</v>
      </c>
      <c r="B20" s="114" t="s">
        <v>787</v>
      </c>
      <c r="C20" s="114" t="s">
        <v>1360</v>
      </c>
      <c r="D20" s="131">
        <v>42978</v>
      </c>
      <c r="E20" s="120">
        <v>33.18</v>
      </c>
      <c r="F20" s="131">
        <v>42958</v>
      </c>
      <c r="G20" s="131"/>
      <c r="H20" s="242">
        <f t="shared" si="3"/>
        <v>0</v>
      </c>
      <c r="I20" s="131">
        <v>43003</v>
      </c>
      <c r="J20" s="253">
        <f t="shared" si="4"/>
        <v>45</v>
      </c>
      <c r="K20" s="253">
        <f t="shared" si="5"/>
        <v>45</v>
      </c>
      <c r="L20" s="143">
        <f t="shared" si="6"/>
        <v>1493.1</v>
      </c>
      <c r="M20" s="156"/>
      <c r="N20" s="156"/>
      <c r="O20" s="156"/>
      <c r="P20" s="156"/>
      <c r="Q20" s="156"/>
      <c r="R20" s="156"/>
    </row>
    <row r="21" spans="1:18">
      <c r="A21" s="23">
        <f t="shared" si="2"/>
        <v>12</v>
      </c>
      <c r="B21" s="114" t="s">
        <v>1032</v>
      </c>
      <c r="C21" s="114" t="s">
        <v>1360</v>
      </c>
      <c r="D21" s="131">
        <v>42507</v>
      </c>
      <c r="E21" s="120">
        <v>910.95</v>
      </c>
      <c r="F21" s="131">
        <v>42506</v>
      </c>
      <c r="G21" s="131"/>
      <c r="H21" s="242">
        <f t="shared" si="3"/>
        <v>0</v>
      </c>
      <c r="I21" s="131">
        <v>42961</v>
      </c>
      <c r="J21" s="253">
        <f t="shared" si="4"/>
        <v>455</v>
      </c>
      <c r="K21" s="253">
        <f t="shared" si="5"/>
        <v>455</v>
      </c>
      <c r="L21" s="143">
        <f t="shared" si="6"/>
        <v>414482.25</v>
      </c>
      <c r="M21" s="156"/>
      <c r="N21" s="156"/>
      <c r="O21" s="156"/>
      <c r="P21" s="156"/>
      <c r="Q21" s="156"/>
      <c r="R21" s="156"/>
    </row>
    <row r="22" spans="1:18">
      <c r="A22" s="23">
        <f t="shared" si="2"/>
        <v>13</v>
      </c>
      <c r="B22" s="114" t="s">
        <v>1033</v>
      </c>
      <c r="C22" s="114" t="s">
        <v>1360</v>
      </c>
      <c r="D22" s="131">
        <v>42984</v>
      </c>
      <c r="E22" s="120">
        <v>235.82</v>
      </c>
      <c r="F22" s="131">
        <v>42984</v>
      </c>
      <c r="G22" s="131"/>
      <c r="H22" s="242">
        <f t="shared" si="3"/>
        <v>0</v>
      </c>
      <c r="I22" s="131">
        <v>42996</v>
      </c>
      <c r="J22" s="253">
        <f t="shared" si="4"/>
        <v>12</v>
      </c>
      <c r="K22" s="253">
        <f t="shared" si="5"/>
        <v>12</v>
      </c>
      <c r="L22" s="143">
        <f t="shared" si="6"/>
        <v>2829.84</v>
      </c>
      <c r="M22" s="156"/>
      <c r="N22" s="156"/>
      <c r="O22" s="156"/>
      <c r="P22" s="156"/>
      <c r="Q22" s="156"/>
      <c r="R22" s="156"/>
    </row>
    <row r="23" spans="1:18">
      <c r="A23" s="23">
        <f t="shared" si="2"/>
        <v>14</v>
      </c>
      <c r="B23" s="114" t="s">
        <v>1034</v>
      </c>
      <c r="C23" s="114" t="s">
        <v>1360</v>
      </c>
      <c r="D23" s="131">
        <v>42885</v>
      </c>
      <c r="E23" s="120">
        <v>1874.74</v>
      </c>
      <c r="F23" s="131">
        <v>42859</v>
      </c>
      <c r="G23" s="131">
        <v>42879</v>
      </c>
      <c r="H23" s="242">
        <f t="shared" si="3"/>
        <v>10</v>
      </c>
      <c r="I23" s="131">
        <v>42891</v>
      </c>
      <c r="J23" s="253">
        <f t="shared" si="4"/>
        <v>12</v>
      </c>
      <c r="K23" s="253">
        <f t="shared" si="5"/>
        <v>22</v>
      </c>
      <c r="L23" s="143">
        <f t="shared" si="6"/>
        <v>41244.28</v>
      </c>
      <c r="M23" s="156"/>
      <c r="N23" s="156"/>
      <c r="O23" s="156"/>
      <c r="P23" s="156"/>
      <c r="Q23" s="156"/>
      <c r="R23" s="156"/>
    </row>
    <row r="24" spans="1:18">
      <c r="A24" s="23">
        <f t="shared" si="2"/>
        <v>15</v>
      </c>
      <c r="B24" s="114" t="s">
        <v>787</v>
      </c>
      <c r="C24" s="114" t="s">
        <v>1360</v>
      </c>
      <c r="D24" s="131">
        <v>42916</v>
      </c>
      <c r="E24" s="120">
        <v>241.16</v>
      </c>
      <c r="F24" s="131">
        <v>42856</v>
      </c>
      <c r="G24" s="131">
        <v>42909</v>
      </c>
      <c r="H24" s="242">
        <f t="shared" si="3"/>
        <v>26.5</v>
      </c>
      <c r="I24" s="131">
        <v>42941</v>
      </c>
      <c r="J24" s="253">
        <f t="shared" si="4"/>
        <v>32</v>
      </c>
      <c r="K24" s="253">
        <f t="shared" si="5"/>
        <v>58.5</v>
      </c>
      <c r="L24" s="143">
        <f t="shared" si="6"/>
        <v>14107.86</v>
      </c>
      <c r="M24" s="156"/>
      <c r="N24" s="156"/>
      <c r="O24" s="156"/>
      <c r="P24" s="156"/>
      <c r="Q24" s="156"/>
      <c r="R24" s="156"/>
    </row>
    <row r="25" spans="1:18">
      <c r="A25" s="23">
        <f t="shared" si="2"/>
        <v>16</v>
      </c>
      <c r="B25" s="114" t="s">
        <v>1035</v>
      </c>
      <c r="C25" s="114" t="s">
        <v>1360</v>
      </c>
      <c r="D25" s="131">
        <v>42824</v>
      </c>
      <c r="E25" s="120">
        <v>56738.17</v>
      </c>
      <c r="F25" s="131">
        <v>42824</v>
      </c>
      <c r="G25" s="131"/>
      <c r="H25" s="242">
        <f t="shared" si="3"/>
        <v>0</v>
      </c>
      <c r="I25" s="131">
        <v>42856</v>
      </c>
      <c r="J25" s="253">
        <f t="shared" si="4"/>
        <v>32</v>
      </c>
      <c r="K25" s="253">
        <f t="shared" si="5"/>
        <v>32</v>
      </c>
      <c r="L25" s="143">
        <f t="shared" si="6"/>
        <v>1815621.44</v>
      </c>
      <c r="M25" s="156"/>
      <c r="N25" s="156"/>
      <c r="O25" s="156"/>
      <c r="P25" s="156"/>
      <c r="Q25" s="156"/>
      <c r="R25" s="156"/>
    </row>
    <row r="26" spans="1:18">
      <c r="A26" s="23">
        <f t="shared" si="2"/>
        <v>17</v>
      </c>
      <c r="B26" s="114" t="s">
        <v>1036</v>
      </c>
      <c r="C26" s="114" t="s">
        <v>1360</v>
      </c>
      <c r="D26" s="131">
        <v>42734</v>
      </c>
      <c r="E26" s="120">
        <v>647.04999999999995</v>
      </c>
      <c r="F26" s="131">
        <v>42705</v>
      </c>
      <c r="G26" s="131">
        <v>42711</v>
      </c>
      <c r="H26" s="242">
        <f t="shared" si="3"/>
        <v>3</v>
      </c>
      <c r="I26" s="131">
        <v>42746</v>
      </c>
      <c r="J26" s="253">
        <f t="shared" si="4"/>
        <v>35</v>
      </c>
      <c r="K26" s="253">
        <f t="shared" si="5"/>
        <v>38</v>
      </c>
      <c r="L26" s="143">
        <f t="shared" si="6"/>
        <v>24587.9</v>
      </c>
      <c r="M26" s="156"/>
      <c r="N26" s="156"/>
      <c r="O26" s="156"/>
      <c r="P26" s="156"/>
      <c r="Q26" s="156"/>
      <c r="R26" s="156"/>
    </row>
    <row r="27" spans="1:18">
      <c r="A27" s="23">
        <f t="shared" si="2"/>
        <v>18</v>
      </c>
      <c r="B27" s="114" t="s">
        <v>1037</v>
      </c>
      <c r="C27" s="114" t="s">
        <v>1360</v>
      </c>
      <c r="D27" s="131">
        <v>42851</v>
      </c>
      <c r="E27" s="120">
        <v>52687.44</v>
      </c>
      <c r="F27" s="131">
        <v>42851</v>
      </c>
      <c r="G27" s="131"/>
      <c r="H27" s="242">
        <f t="shared" si="3"/>
        <v>0</v>
      </c>
      <c r="I27" s="131">
        <v>42885</v>
      </c>
      <c r="J27" s="253">
        <f t="shared" si="4"/>
        <v>34</v>
      </c>
      <c r="K27" s="253">
        <f t="shared" si="5"/>
        <v>34</v>
      </c>
      <c r="L27" s="143">
        <f t="shared" si="6"/>
        <v>1791372.96</v>
      </c>
      <c r="M27" s="156"/>
      <c r="N27" s="156"/>
      <c r="O27" s="156"/>
      <c r="P27" s="156"/>
      <c r="Q27" s="156"/>
      <c r="R27" s="156"/>
    </row>
    <row r="28" spans="1:18">
      <c r="A28" s="23">
        <f t="shared" si="2"/>
        <v>19</v>
      </c>
      <c r="B28" s="114" t="s">
        <v>1038</v>
      </c>
      <c r="C28" s="114" t="s">
        <v>1360</v>
      </c>
      <c r="D28" s="131">
        <v>42913</v>
      </c>
      <c r="E28" s="120">
        <v>56680</v>
      </c>
      <c r="F28" s="131">
        <v>42907</v>
      </c>
      <c r="G28" s="131"/>
      <c r="H28" s="242">
        <f t="shared" si="3"/>
        <v>0</v>
      </c>
      <c r="I28" s="131">
        <v>42944</v>
      </c>
      <c r="J28" s="253">
        <f t="shared" si="4"/>
        <v>37</v>
      </c>
      <c r="K28" s="253">
        <f t="shared" si="5"/>
        <v>37</v>
      </c>
      <c r="L28" s="143">
        <f t="shared" si="6"/>
        <v>2097160</v>
      </c>
      <c r="M28" s="156"/>
      <c r="N28" s="156"/>
      <c r="O28" s="156"/>
      <c r="P28" s="156"/>
      <c r="Q28" s="156"/>
      <c r="R28" s="156"/>
    </row>
    <row r="29" spans="1:18">
      <c r="A29" s="23">
        <f t="shared" si="2"/>
        <v>20</v>
      </c>
      <c r="B29" s="114" t="s">
        <v>1039</v>
      </c>
      <c r="C29" s="114" t="s">
        <v>1360</v>
      </c>
      <c r="D29" s="131">
        <v>43039</v>
      </c>
      <c r="E29" s="120">
        <v>399.6</v>
      </c>
      <c r="F29" s="131">
        <v>43039</v>
      </c>
      <c r="G29" s="131"/>
      <c r="H29" s="242">
        <f t="shared" si="3"/>
        <v>0</v>
      </c>
      <c r="I29" s="131">
        <v>43070</v>
      </c>
      <c r="J29" s="253">
        <f t="shared" si="4"/>
        <v>31</v>
      </c>
      <c r="K29" s="253">
        <f t="shared" si="5"/>
        <v>31</v>
      </c>
      <c r="L29" s="143">
        <f t="shared" si="6"/>
        <v>12387.6</v>
      </c>
      <c r="M29" s="156"/>
      <c r="N29" s="156"/>
      <c r="O29" s="156"/>
      <c r="P29" s="156"/>
      <c r="Q29" s="156"/>
      <c r="R29" s="156"/>
    </row>
    <row r="30" spans="1:18">
      <c r="A30" s="23">
        <f t="shared" si="2"/>
        <v>21</v>
      </c>
      <c r="B30" s="114" t="s">
        <v>1040</v>
      </c>
      <c r="C30" s="114" t="s">
        <v>1360</v>
      </c>
      <c r="D30" s="131">
        <v>42765</v>
      </c>
      <c r="E30" s="120">
        <v>52086.43</v>
      </c>
      <c r="F30" s="131">
        <v>42717</v>
      </c>
      <c r="G30" s="131">
        <v>42752</v>
      </c>
      <c r="H30" s="242">
        <f t="shared" si="3"/>
        <v>17.5</v>
      </c>
      <c r="I30" s="131">
        <v>42796</v>
      </c>
      <c r="J30" s="253">
        <f t="shared" si="4"/>
        <v>44</v>
      </c>
      <c r="K30" s="253">
        <f t="shared" si="5"/>
        <v>61.5</v>
      </c>
      <c r="L30" s="143">
        <f t="shared" si="6"/>
        <v>3203315.45</v>
      </c>
      <c r="M30" s="156"/>
      <c r="N30" s="156"/>
      <c r="O30" s="156"/>
      <c r="P30" s="156"/>
      <c r="Q30" s="156"/>
      <c r="R30" s="156"/>
    </row>
    <row r="31" spans="1:18">
      <c r="A31" s="23">
        <f t="shared" si="2"/>
        <v>22</v>
      </c>
      <c r="B31" s="114" t="s">
        <v>1037</v>
      </c>
      <c r="C31" s="114" t="s">
        <v>1360</v>
      </c>
      <c r="D31" s="131">
        <v>42851</v>
      </c>
      <c r="E31" s="120">
        <v>85405.43</v>
      </c>
      <c r="F31" s="131">
        <v>42851</v>
      </c>
      <c r="G31" s="131"/>
      <c r="H31" s="242">
        <f t="shared" si="3"/>
        <v>0</v>
      </c>
      <c r="I31" s="131">
        <v>42885</v>
      </c>
      <c r="J31" s="253">
        <f t="shared" si="4"/>
        <v>34</v>
      </c>
      <c r="K31" s="253">
        <f t="shared" si="5"/>
        <v>34</v>
      </c>
      <c r="L31" s="143">
        <f t="shared" si="6"/>
        <v>2903784.62</v>
      </c>
      <c r="M31" s="156"/>
      <c r="N31" s="156"/>
      <c r="O31" s="156"/>
      <c r="P31" s="156"/>
      <c r="Q31" s="156"/>
      <c r="R31" s="156"/>
    </row>
    <row r="32" spans="1:18">
      <c r="A32" s="23">
        <f t="shared" si="2"/>
        <v>23</v>
      </c>
      <c r="B32" s="114" t="s">
        <v>1041</v>
      </c>
      <c r="C32" s="114" t="s">
        <v>1360</v>
      </c>
      <c r="D32" s="131">
        <v>42857</v>
      </c>
      <c r="E32" s="120">
        <v>4780</v>
      </c>
      <c r="F32" s="131">
        <v>42857</v>
      </c>
      <c r="G32" s="131"/>
      <c r="H32" s="242">
        <f t="shared" si="3"/>
        <v>0</v>
      </c>
      <c r="I32" s="131">
        <v>42888</v>
      </c>
      <c r="J32" s="253">
        <f t="shared" si="4"/>
        <v>31</v>
      </c>
      <c r="K32" s="253">
        <f t="shared" si="5"/>
        <v>31</v>
      </c>
      <c r="L32" s="143">
        <f t="shared" si="6"/>
        <v>148180</v>
      </c>
      <c r="M32" s="156"/>
      <c r="N32" s="156"/>
      <c r="O32" s="156"/>
      <c r="P32" s="156"/>
      <c r="Q32" s="156"/>
      <c r="R32" s="156"/>
    </row>
    <row r="33" spans="1:18">
      <c r="A33" s="23">
        <f t="shared" si="2"/>
        <v>24</v>
      </c>
      <c r="B33" s="114" t="s">
        <v>1042</v>
      </c>
      <c r="C33" s="114" t="s">
        <v>1360</v>
      </c>
      <c r="D33" s="131">
        <v>42785</v>
      </c>
      <c r="E33" s="120">
        <v>220</v>
      </c>
      <c r="F33" s="131">
        <v>42758</v>
      </c>
      <c r="G33" s="131">
        <v>42759</v>
      </c>
      <c r="H33" s="242">
        <f t="shared" si="3"/>
        <v>0.5</v>
      </c>
      <c r="I33" s="131">
        <v>42849</v>
      </c>
      <c r="J33" s="253">
        <f t="shared" si="4"/>
        <v>90</v>
      </c>
      <c r="K33" s="253">
        <f t="shared" si="5"/>
        <v>90.5</v>
      </c>
      <c r="L33" s="143">
        <f t="shared" si="6"/>
        <v>19910</v>
      </c>
      <c r="M33" s="156"/>
      <c r="N33" s="156"/>
      <c r="O33" s="156"/>
      <c r="P33" s="156"/>
      <c r="Q33" s="156"/>
      <c r="R33" s="156"/>
    </row>
    <row r="34" spans="1:18">
      <c r="A34" s="23">
        <f t="shared" si="2"/>
        <v>25</v>
      </c>
      <c r="B34" s="114" t="s">
        <v>1043</v>
      </c>
      <c r="C34" s="114" t="s">
        <v>1360</v>
      </c>
      <c r="D34" s="131">
        <v>43038</v>
      </c>
      <c r="E34" s="120">
        <v>55000</v>
      </c>
      <c r="F34" s="131">
        <v>43038</v>
      </c>
      <c r="G34" s="131"/>
      <c r="H34" s="242">
        <f t="shared" si="3"/>
        <v>0</v>
      </c>
      <c r="I34" s="131">
        <v>43069</v>
      </c>
      <c r="J34" s="253">
        <f t="shared" si="4"/>
        <v>31</v>
      </c>
      <c r="K34" s="253">
        <f t="shared" si="5"/>
        <v>31</v>
      </c>
      <c r="L34" s="143">
        <f t="shared" si="6"/>
        <v>1705000</v>
      </c>
      <c r="M34" s="156"/>
      <c r="N34" s="156"/>
      <c r="O34" s="156"/>
      <c r="P34" s="156"/>
      <c r="Q34" s="156"/>
      <c r="R34" s="156"/>
    </row>
    <row r="35" spans="1:18">
      <c r="A35" s="23">
        <f t="shared" si="2"/>
        <v>26</v>
      </c>
      <c r="B35" s="114" t="s">
        <v>1031</v>
      </c>
      <c r="C35" s="114" t="s">
        <v>1360</v>
      </c>
      <c r="D35" s="131">
        <v>42801</v>
      </c>
      <c r="E35" s="120">
        <v>3447.08</v>
      </c>
      <c r="F35" s="131">
        <v>42801</v>
      </c>
      <c r="G35" s="131"/>
      <c r="H35" s="242">
        <f t="shared" si="3"/>
        <v>0</v>
      </c>
      <c r="I35" s="131">
        <v>42835</v>
      </c>
      <c r="J35" s="253">
        <f t="shared" si="4"/>
        <v>34</v>
      </c>
      <c r="K35" s="253">
        <f t="shared" si="5"/>
        <v>34</v>
      </c>
      <c r="L35" s="143">
        <f t="shared" si="6"/>
        <v>117200.72</v>
      </c>
      <c r="M35" s="156"/>
      <c r="N35" s="156"/>
      <c r="O35" s="156"/>
      <c r="P35" s="156"/>
      <c r="Q35" s="156"/>
      <c r="R35" s="156"/>
    </row>
    <row r="36" spans="1:18">
      <c r="A36" s="23">
        <f t="shared" si="2"/>
        <v>27</v>
      </c>
      <c r="B36" s="114" t="s">
        <v>1044</v>
      </c>
      <c r="C36" s="114" t="s">
        <v>1360</v>
      </c>
      <c r="D36" s="131">
        <v>42825</v>
      </c>
      <c r="E36" s="120">
        <v>172500</v>
      </c>
      <c r="F36" s="131">
        <v>42822</v>
      </c>
      <c r="G36" s="131"/>
      <c r="H36" s="242">
        <f t="shared" si="3"/>
        <v>0</v>
      </c>
      <c r="I36" s="131">
        <v>42856</v>
      </c>
      <c r="J36" s="253">
        <f t="shared" si="4"/>
        <v>34</v>
      </c>
      <c r="K36" s="253">
        <f t="shared" si="5"/>
        <v>34</v>
      </c>
      <c r="L36" s="143">
        <f t="shared" si="6"/>
        <v>5865000</v>
      </c>
      <c r="M36" s="156"/>
      <c r="N36" s="156"/>
      <c r="O36" s="156"/>
      <c r="P36" s="156"/>
      <c r="Q36" s="156"/>
      <c r="R36" s="156"/>
    </row>
    <row r="37" spans="1:18">
      <c r="A37" s="23">
        <f t="shared" si="2"/>
        <v>28</v>
      </c>
      <c r="B37" s="114" t="s">
        <v>1045</v>
      </c>
      <c r="C37" s="114" t="s">
        <v>1360</v>
      </c>
      <c r="D37" s="131">
        <v>43039</v>
      </c>
      <c r="E37" s="120">
        <v>20.89</v>
      </c>
      <c r="F37" s="131">
        <v>43034</v>
      </c>
      <c r="G37" s="131"/>
      <c r="H37" s="242">
        <f t="shared" si="3"/>
        <v>0</v>
      </c>
      <c r="I37" s="131">
        <v>43052</v>
      </c>
      <c r="J37" s="253">
        <f t="shared" si="4"/>
        <v>18</v>
      </c>
      <c r="K37" s="253">
        <f t="shared" si="5"/>
        <v>18</v>
      </c>
      <c r="L37" s="143">
        <f t="shared" si="6"/>
        <v>376.02</v>
      </c>
      <c r="M37" s="156"/>
      <c r="N37" s="156"/>
      <c r="O37" s="156"/>
      <c r="P37" s="156"/>
      <c r="Q37" s="156"/>
      <c r="R37" s="156"/>
    </row>
    <row r="38" spans="1:18">
      <c r="A38" s="23">
        <f t="shared" si="2"/>
        <v>29</v>
      </c>
      <c r="B38" s="114" t="s">
        <v>787</v>
      </c>
      <c r="C38" s="114" t="s">
        <v>1360</v>
      </c>
      <c r="D38" s="131">
        <v>42978</v>
      </c>
      <c r="E38" s="120">
        <v>127.32</v>
      </c>
      <c r="F38" s="131">
        <v>42873</v>
      </c>
      <c r="G38" s="131"/>
      <c r="H38" s="242">
        <f t="shared" si="3"/>
        <v>0</v>
      </c>
      <c r="I38" s="131">
        <v>43003</v>
      </c>
      <c r="J38" s="253">
        <f t="shared" si="4"/>
        <v>130</v>
      </c>
      <c r="K38" s="253">
        <f t="shared" si="5"/>
        <v>130</v>
      </c>
      <c r="L38" s="143">
        <f t="shared" si="6"/>
        <v>16551.599999999999</v>
      </c>
      <c r="M38" s="156"/>
      <c r="N38" s="156"/>
      <c r="O38" s="156"/>
      <c r="P38" s="156"/>
      <c r="Q38" s="156"/>
      <c r="R38" s="156"/>
    </row>
    <row r="39" spans="1:18">
      <c r="A39" s="23">
        <f t="shared" si="2"/>
        <v>30</v>
      </c>
      <c r="B39" s="114" t="s">
        <v>787</v>
      </c>
      <c r="C39" s="114" t="s">
        <v>1360</v>
      </c>
      <c r="D39" s="131">
        <v>42978</v>
      </c>
      <c r="E39" s="120">
        <v>158.53</v>
      </c>
      <c r="F39" s="131">
        <v>42873</v>
      </c>
      <c r="G39" s="131">
        <v>42972</v>
      </c>
      <c r="H39" s="242">
        <f t="shared" si="3"/>
        <v>49.5</v>
      </c>
      <c r="I39" s="131">
        <v>43003</v>
      </c>
      <c r="J39" s="253">
        <f t="shared" si="4"/>
        <v>31</v>
      </c>
      <c r="K39" s="253">
        <f t="shared" si="5"/>
        <v>80.5</v>
      </c>
      <c r="L39" s="143">
        <f t="shared" si="6"/>
        <v>12761.67</v>
      </c>
      <c r="M39" s="156"/>
      <c r="N39" s="156"/>
      <c r="O39" s="156"/>
      <c r="P39" s="156"/>
      <c r="Q39" s="156"/>
      <c r="R39" s="156"/>
    </row>
    <row r="40" spans="1:18">
      <c r="A40" s="23">
        <f t="shared" si="2"/>
        <v>31</v>
      </c>
      <c r="B40" s="114" t="s">
        <v>1046</v>
      </c>
      <c r="C40" s="114" t="s">
        <v>1360</v>
      </c>
      <c r="D40" s="131">
        <v>42881</v>
      </c>
      <c r="E40" s="120">
        <v>920</v>
      </c>
      <c r="F40" s="131">
        <v>42881</v>
      </c>
      <c r="G40" s="131"/>
      <c r="H40" s="242">
        <f t="shared" si="3"/>
        <v>0</v>
      </c>
      <c r="I40" s="131">
        <v>42909</v>
      </c>
      <c r="J40" s="253">
        <f t="shared" si="4"/>
        <v>28</v>
      </c>
      <c r="K40" s="253">
        <f t="shared" si="5"/>
        <v>28</v>
      </c>
      <c r="L40" s="143">
        <f t="shared" si="6"/>
        <v>25760</v>
      </c>
      <c r="M40" s="156"/>
      <c r="N40" s="156"/>
      <c r="O40" s="156"/>
      <c r="P40" s="156"/>
      <c r="Q40" s="156"/>
      <c r="R40" s="156"/>
    </row>
    <row r="41" spans="1:18">
      <c r="A41" s="23">
        <f t="shared" si="2"/>
        <v>32</v>
      </c>
      <c r="B41" s="114" t="s">
        <v>1047</v>
      </c>
      <c r="C41" s="114" t="s">
        <v>1360</v>
      </c>
      <c r="D41" s="131">
        <v>42845</v>
      </c>
      <c r="E41" s="120">
        <v>278.10000000000002</v>
      </c>
      <c r="F41" s="131">
        <v>42844</v>
      </c>
      <c r="G41" s="131"/>
      <c r="H41" s="242">
        <f t="shared" si="3"/>
        <v>0</v>
      </c>
      <c r="I41" s="131">
        <v>42856</v>
      </c>
      <c r="J41" s="253">
        <f t="shared" si="4"/>
        <v>12</v>
      </c>
      <c r="K41" s="253">
        <f t="shared" si="5"/>
        <v>12</v>
      </c>
      <c r="L41" s="143">
        <f t="shared" si="6"/>
        <v>3337.2</v>
      </c>
      <c r="M41" s="156"/>
      <c r="N41" s="156"/>
      <c r="O41" s="156"/>
      <c r="P41" s="156"/>
      <c r="Q41" s="156"/>
      <c r="R41" s="156"/>
    </row>
    <row r="42" spans="1:18">
      <c r="A42" s="23">
        <f t="shared" si="2"/>
        <v>33</v>
      </c>
      <c r="B42" s="114" t="s">
        <v>1034</v>
      </c>
      <c r="C42" s="114" t="s">
        <v>1360</v>
      </c>
      <c r="D42" s="131">
        <v>42790</v>
      </c>
      <c r="E42" s="120">
        <v>3275.26</v>
      </c>
      <c r="F42" s="131">
        <v>42765</v>
      </c>
      <c r="G42" s="131">
        <v>42788</v>
      </c>
      <c r="H42" s="242">
        <f t="shared" si="3"/>
        <v>11.5</v>
      </c>
      <c r="I42" s="131">
        <v>42797</v>
      </c>
      <c r="J42" s="253">
        <f t="shared" si="4"/>
        <v>9</v>
      </c>
      <c r="K42" s="253">
        <f t="shared" si="5"/>
        <v>20.5</v>
      </c>
      <c r="L42" s="143">
        <f t="shared" si="6"/>
        <v>67142.83</v>
      </c>
      <c r="M42" s="156"/>
      <c r="N42" s="156"/>
      <c r="O42" s="156"/>
      <c r="P42" s="156"/>
      <c r="Q42" s="156"/>
      <c r="R42" s="156"/>
    </row>
    <row r="43" spans="1:18">
      <c r="A43" s="23">
        <f t="shared" si="2"/>
        <v>34</v>
      </c>
      <c r="B43" s="114" t="s">
        <v>1034</v>
      </c>
      <c r="C43" s="114" t="s">
        <v>1360</v>
      </c>
      <c r="D43" s="131">
        <v>42823</v>
      </c>
      <c r="E43" s="120">
        <v>34.51</v>
      </c>
      <c r="F43" s="131">
        <v>42807</v>
      </c>
      <c r="G43" s="131"/>
      <c r="H43" s="242">
        <f t="shared" si="3"/>
        <v>0</v>
      </c>
      <c r="I43" s="131">
        <v>42829</v>
      </c>
      <c r="J43" s="253">
        <f t="shared" si="4"/>
        <v>22</v>
      </c>
      <c r="K43" s="253">
        <f t="shared" si="5"/>
        <v>22</v>
      </c>
      <c r="L43" s="143">
        <f t="shared" si="6"/>
        <v>759.22</v>
      </c>
      <c r="M43" s="156"/>
      <c r="N43" s="156"/>
      <c r="O43" s="156"/>
      <c r="P43" s="156"/>
      <c r="Q43" s="156"/>
      <c r="R43" s="156"/>
    </row>
    <row r="44" spans="1:18">
      <c r="A44" s="23">
        <f t="shared" si="2"/>
        <v>35</v>
      </c>
      <c r="B44" s="114" t="s">
        <v>1048</v>
      </c>
      <c r="C44" s="114" t="s">
        <v>1360</v>
      </c>
      <c r="D44" s="131">
        <v>43070</v>
      </c>
      <c r="E44" s="120">
        <v>104.98</v>
      </c>
      <c r="F44" s="131">
        <v>43040</v>
      </c>
      <c r="G44" s="131">
        <v>43069</v>
      </c>
      <c r="H44" s="242">
        <f t="shared" si="3"/>
        <v>14.5</v>
      </c>
      <c r="I44" s="131">
        <v>43076</v>
      </c>
      <c r="J44" s="253">
        <f t="shared" si="4"/>
        <v>7</v>
      </c>
      <c r="K44" s="253">
        <f t="shared" si="5"/>
        <v>21.5</v>
      </c>
      <c r="L44" s="143">
        <f t="shared" si="6"/>
        <v>2257.0700000000002</v>
      </c>
      <c r="M44" s="156"/>
      <c r="N44" s="156"/>
      <c r="O44" s="156"/>
      <c r="P44" s="156"/>
      <c r="Q44" s="156"/>
      <c r="R44" s="156"/>
    </row>
    <row r="45" spans="1:18">
      <c r="A45" s="23">
        <f t="shared" si="2"/>
        <v>36</v>
      </c>
      <c r="B45" s="114" t="s">
        <v>1048</v>
      </c>
      <c r="C45" s="114" t="s">
        <v>1360</v>
      </c>
      <c r="D45" s="131">
        <v>42856</v>
      </c>
      <c r="E45" s="120">
        <v>224.82</v>
      </c>
      <c r="F45" s="131">
        <v>42826</v>
      </c>
      <c r="G45" s="131">
        <v>42855</v>
      </c>
      <c r="H45" s="242">
        <f t="shared" si="3"/>
        <v>14.5</v>
      </c>
      <c r="I45" s="131">
        <v>42895</v>
      </c>
      <c r="J45" s="253">
        <f t="shared" si="4"/>
        <v>40</v>
      </c>
      <c r="K45" s="253">
        <f t="shared" si="5"/>
        <v>54.5</v>
      </c>
      <c r="L45" s="143">
        <f t="shared" si="6"/>
        <v>12252.69</v>
      </c>
      <c r="M45" s="156"/>
      <c r="N45" s="156"/>
      <c r="O45" s="156"/>
      <c r="P45" s="156"/>
      <c r="Q45" s="156"/>
      <c r="R45" s="156"/>
    </row>
    <row r="46" spans="1:18">
      <c r="A46" s="23">
        <f t="shared" si="2"/>
        <v>37</v>
      </c>
      <c r="B46" s="114" t="s">
        <v>1048</v>
      </c>
      <c r="C46" s="114" t="s">
        <v>1360</v>
      </c>
      <c r="D46" s="131">
        <v>42948</v>
      </c>
      <c r="E46" s="120">
        <v>56.51</v>
      </c>
      <c r="F46" s="131">
        <v>42917</v>
      </c>
      <c r="G46" s="131">
        <v>42947</v>
      </c>
      <c r="H46" s="242">
        <f t="shared" si="3"/>
        <v>15</v>
      </c>
      <c r="I46" s="131">
        <v>42983</v>
      </c>
      <c r="J46" s="253">
        <f t="shared" si="4"/>
        <v>36</v>
      </c>
      <c r="K46" s="253">
        <f t="shared" si="5"/>
        <v>51</v>
      </c>
      <c r="L46" s="143">
        <f t="shared" si="6"/>
        <v>2882.01</v>
      </c>
      <c r="M46" s="156"/>
      <c r="N46" s="156"/>
      <c r="O46" s="156"/>
      <c r="P46" s="156"/>
      <c r="Q46" s="156"/>
      <c r="R46" s="156"/>
    </row>
    <row r="47" spans="1:18">
      <c r="A47" s="23">
        <f t="shared" si="2"/>
        <v>38</v>
      </c>
      <c r="B47" s="114" t="s">
        <v>1048</v>
      </c>
      <c r="C47" s="114" t="s">
        <v>1360</v>
      </c>
      <c r="D47" s="131">
        <v>42738</v>
      </c>
      <c r="E47" s="120">
        <v>53.93</v>
      </c>
      <c r="F47" s="131">
        <v>42705</v>
      </c>
      <c r="G47" s="131">
        <v>42735</v>
      </c>
      <c r="H47" s="242">
        <f t="shared" si="3"/>
        <v>15</v>
      </c>
      <c r="I47" s="131">
        <v>42797</v>
      </c>
      <c r="J47" s="253">
        <f t="shared" si="4"/>
        <v>62</v>
      </c>
      <c r="K47" s="253">
        <f t="shared" si="5"/>
        <v>77</v>
      </c>
      <c r="L47" s="143">
        <f t="shared" si="6"/>
        <v>4152.6099999999997</v>
      </c>
      <c r="M47" s="156"/>
      <c r="N47" s="156"/>
      <c r="O47" s="156"/>
      <c r="P47" s="156"/>
      <c r="Q47" s="156"/>
      <c r="R47" s="156"/>
    </row>
    <row r="48" spans="1:18">
      <c r="A48" s="23">
        <f t="shared" si="2"/>
        <v>39</v>
      </c>
      <c r="B48" s="114" t="s">
        <v>1048</v>
      </c>
      <c r="C48" s="114" t="s">
        <v>1360</v>
      </c>
      <c r="D48" s="131">
        <v>43011</v>
      </c>
      <c r="E48" s="120">
        <v>31.99</v>
      </c>
      <c r="F48" s="131">
        <v>42979</v>
      </c>
      <c r="G48" s="131">
        <v>43008</v>
      </c>
      <c r="H48" s="242">
        <f t="shared" si="3"/>
        <v>14.5</v>
      </c>
      <c r="I48" s="131">
        <v>43024</v>
      </c>
      <c r="J48" s="253">
        <f t="shared" si="4"/>
        <v>16</v>
      </c>
      <c r="K48" s="253">
        <f t="shared" si="5"/>
        <v>30.5</v>
      </c>
      <c r="L48" s="143">
        <f t="shared" si="6"/>
        <v>975.7</v>
      </c>
      <c r="M48" s="156"/>
      <c r="N48" s="156"/>
      <c r="O48" s="156"/>
      <c r="P48" s="156"/>
      <c r="Q48" s="156"/>
      <c r="R48" s="156"/>
    </row>
    <row r="49" spans="1:18">
      <c r="A49" s="23">
        <f t="shared" si="2"/>
        <v>40</v>
      </c>
      <c r="B49" s="114" t="s">
        <v>1048</v>
      </c>
      <c r="C49" s="114" t="s">
        <v>1360</v>
      </c>
      <c r="D49" s="131">
        <v>42948</v>
      </c>
      <c r="E49" s="120">
        <v>41.06</v>
      </c>
      <c r="F49" s="131">
        <v>42917</v>
      </c>
      <c r="G49" s="131">
        <v>42947</v>
      </c>
      <c r="H49" s="242">
        <f t="shared" si="3"/>
        <v>15</v>
      </c>
      <c r="I49" s="131">
        <v>42957</v>
      </c>
      <c r="J49" s="253">
        <f t="shared" si="4"/>
        <v>10</v>
      </c>
      <c r="K49" s="253">
        <f t="shared" si="5"/>
        <v>25</v>
      </c>
      <c r="L49" s="143">
        <f t="shared" si="6"/>
        <v>1026.5</v>
      </c>
      <c r="M49" s="156"/>
      <c r="N49" s="156"/>
      <c r="O49" s="156"/>
      <c r="P49" s="156"/>
      <c r="Q49" s="156"/>
      <c r="R49" s="156"/>
    </row>
    <row r="50" spans="1:18">
      <c r="A50" s="23">
        <f t="shared" si="2"/>
        <v>41</v>
      </c>
      <c r="B50" s="114" t="s">
        <v>787</v>
      </c>
      <c r="C50" s="114" t="s">
        <v>1360</v>
      </c>
      <c r="D50" s="131">
        <v>43039</v>
      </c>
      <c r="E50" s="120">
        <v>10.9</v>
      </c>
      <c r="F50" s="131">
        <v>43005</v>
      </c>
      <c r="G50" s="131">
        <v>43010</v>
      </c>
      <c r="H50" s="242">
        <f t="shared" si="3"/>
        <v>2.5</v>
      </c>
      <c r="I50" s="131">
        <v>43080</v>
      </c>
      <c r="J50" s="253">
        <f t="shared" si="4"/>
        <v>70</v>
      </c>
      <c r="K50" s="253">
        <f t="shared" si="5"/>
        <v>72.5</v>
      </c>
      <c r="L50" s="143">
        <f t="shared" si="6"/>
        <v>790.25</v>
      </c>
      <c r="M50" s="156"/>
      <c r="N50" s="156"/>
      <c r="O50" s="156"/>
      <c r="P50" s="156"/>
      <c r="Q50" s="156"/>
      <c r="R50" s="156"/>
    </row>
    <row r="51" spans="1:18">
      <c r="A51" s="23">
        <f t="shared" si="2"/>
        <v>42</v>
      </c>
      <c r="B51" s="114" t="s">
        <v>1048</v>
      </c>
      <c r="C51" s="114" t="s">
        <v>1360</v>
      </c>
      <c r="D51" s="131">
        <v>42887</v>
      </c>
      <c r="E51" s="120">
        <v>11.26</v>
      </c>
      <c r="F51" s="131">
        <v>42856</v>
      </c>
      <c r="G51" s="131">
        <v>42886</v>
      </c>
      <c r="H51" s="242">
        <f t="shared" si="3"/>
        <v>15</v>
      </c>
      <c r="I51" s="131">
        <v>42898</v>
      </c>
      <c r="J51" s="253">
        <f t="shared" si="4"/>
        <v>12</v>
      </c>
      <c r="K51" s="253">
        <f t="shared" si="5"/>
        <v>27</v>
      </c>
      <c r="L51" s="143">
        <f t="shared" si="6"/>
        <v>304.02</v>
      </c>
      <c r="M51" s="156"/>
      <c r="N51" s="156"/>
      <c r="O51" s="156"/>
      <c r="P51" s="156"/>
      <c r="Q51" s="156"/>
      <c r="R51" s="156"/>
    </row>
    <row r="52" spans="1:18">
      <c r="A52" s="23">
        <f t="shared" si="2"/>
        <v>43</v>
      </c>
      <c r="B52" s="114" t="s">
        <v>787</v>
      </c>
      <c r="C52" s="114" t="s">
        <v>1360</v>
      </c>
      <c r="D52" s="131">
        <v>42825</v>
      </c>
      <c r="E52" s="120">
        <v>39.28</v>
      </c>
      <c r="F52" s="131">
        <v>42304</v>
      </c>
      <c r="G52" s="131"/>
      <c r="H52" s="242">
        <f t="shared" si="3"/>
        <v>0</v>
      </c>
      <c r="I52" s="131">
        <v>42850</v>
      </c>
      <c r="J52" s="253">
        <f t="shared" si="4"/>
        <v>546</v>
      </c>
      <c r="K52" s="253">
        <f t="shared" si="5"/>
        <v>546</v>
      </c>
      <c r="L52" s="143">
        <f t="shared" si="6"/>
        <v>21446.880000000001</v>
      </c>
      <c r="M52" s="156"/>
      <c r="N52" s="156"/>
      <c r="O52" s="156"/>
      <c r="P52" s="156"/>
      <c r="Q52" s="156"/>
      <c r="R52" s="156"/>
    </row>
    <row r="53" spans="1:18">
      <c r="A53" s="23">
        <f t="shared" si="2"/>
        <v>44</v>
      </c>
      <c r="B53" s="114" t="s">
        <v>1048</v>
      </c>
      <c r="C53" s="114" t="s">
        <v>1360</v>
      </c>
      <c r="D53" s="131">
        <v>43040</v>
      </c>
      <c r="E53" s="120">
        <v>541</v>
      </c>
      <c r="F53" s="131">
        <v>43009</v>
      </c>
      <c r="G53" s="131">
        <v>43039</v>
      </c>
      <c r="H53" s="242">
        <f t="shared" si="3"/>
        <v>15</v>
      </c>
      <c r="I53" s="131">
        <v>43045</v>
      </c>
      <c r="J53" s="253">
        <f t="shared" si="4"/>
        <v>6</v>
      </c>
      <c r="K53" s="253">
        <f t="shared" si="5"/>
        <v>21</v>
      </c>
      <c r="L53" s="143">
        <f t="shared" si="6"/>
        <v>11361</v>
      </c>
      <c r="M53" s="156"/>
      <c r="N53" s="156"/>
      <c r="O53" s="156"/>
      <c r="P53" s="156"/>
      <c r="Q53" s="156"/>
      <c r="R53" s="156"/>
    </row>
    <row r="54" spans="1:18">
      <c r="A54" s="23">
        <f t="shared" si="2"/>
        <v>45</v>
      </c>
      <c r="B54" s="114" t="s">
        <v>1034</v>
      </c>
      <c r="C54" s="114" t="s">
        <v>1361</v>
      </c>
      <c r="D54" s="131">
        <v>42943</v>
      </c>
      <c r="E54" s="120">
        <v>306.11</v>
      </c>
      <c r="F54" s="131">
        <v>42915</v>
      </c>
      <c r="G54" s="131">
        <v>42928</v>
      </c>
      <c r="H54" s="242">
        <f t="shared" si="3"/>
        <v>6.5</v>
      </c>
      <c r="I54" s="131">
        <v>42949</v>
      </c>
      <c r="J54" s="253">
        <f t="shared" si="4"/>
        <v>21</v>
      </c>
      <c r="K54" s="253">
        <f t="shared" si="5"/>
        <v>27.5</v>
      </c>
      <c r="L54" s="143">
        <f t="shared" si="6"/>
        <v>8418.0300000000007</v>
      </c>
      <c r="M54" s="156"/>
      <c r="N54" s="156"/>
      <c r="O54" s="156"/>
      <c r="P54" s="156"/>
      <c r="Q54" s="156"/>
      <c r="R54" s="156"/>
    </row>
    <row r="55" spans="1:18">
      <c r="A55" s="23">
        <f t="shared" si="2"/>
        <v>46</v>
      </c>
      <c r="B55" s="114" t="s">
        <v>1034</v>
      </c>
      <c r="C55" s="114" t="s">
        <v>1361</v>
      </c>
      <c r="D55" s="131">
        <v>42790</v>
      </c>
      <c r="E55" s="120">
        <v>1593.76</v>
      </c>
      <c r="F55" s="131">
        <v>42761</v>
      </c>
      <c r="G55" s="131">
        <v>42786</v>
      </c>
      <c r="H55" s="242">
        <f t="shared" si="3"/>
        <v>12.5</v>
      </c>
      <c r="I55" s="131">
        <v>42797</v>
      </c>
      <c r="J55" s="253">
        <f t="shared" si="4"/>
        <v>11</v>
      </c>
      <c r="K55" s="253">
        <f t="shared" si="5"/>
        <v>23.5</v>
      </c>
      <c r="L55" s="143">
        <f t="shared" si="6"/>
        <v>37453.360000000001</v>
      </c>
      <c r="M55" s="156"/>
      <c r="N55" s="156"/>
      <c r="O55" s="156"/>
      <c r="P55" s="156"/>
      <c r="Q55" s="156"/>
      <c r="R55" s="156"/>
    </row>
    <row r="56" spans="1:18">
      <c r="A56" s="23">
        <f t="shared" si="2"/>
        <v>47</v>
      </c>
      <c r="B56" s="114" t="s">
        <v>1047</v>
      </c>
      <c r="C56" s="114" t="s">
        <v>1362</v>
      </c>
      <c r="D56" s="131">
        <v>42775</v>
      </c>
      <c r="E56" s="120">
        <v>43.669999999999995</v>
      </c>
      <c r="F56" s="131">
        <v>42774</v>
      </c>
      <c r="G56" s="131"/>
      <c r="H56" s="242">
        <f t="shared" si="3"/>
        <v>0</v>
      </c>
      <c r="I56" s="131">
        <v>42787</v>
      </c>
      <c r="J56" s="253">
        <f t="shared" si="4"/>
        <v>13</v>
      </c>
      <c r="K56" s="253">
        <f t="shared" si="5"/>
        <v>13</v>
      </c>
      <c r="L56" s="143">
        <f t="shared" si="6"/>
        <v>567.71</v>
      </c>
      <c r="M56" s="156"/>
      <c r="N56" s="156"/>
      <c r="O56" s="156"/>
      <c r="P56" s="156"/>
      <c r="Q56" s="156"/>
      <c r="R56" s="156"/>
    </row>
    <row r="57" spans="1:18">
      <c r="A57" s="23">
        <f t="shared" si="2"/>
        <v>48</v>
      </c>
      <c r="B57" s="114" t="s">
        <v>1049</v>
      </c>
      <c r="C57" s="114" t="s">
        <v>1362</v>
      </c>
      <c r="D57" s="131">
        <v>42853</v>
      </c>
      <c r="E57" s="120">
        <v>234.3</v>
      </c>
      <c r="F57" s="131">
        <v>42846</v>
      </c>
      <c r="G57" s="131"/>
      <c r="H57" s="242">
        <f t="shared" si="3"/>
        <v>0</v>
      </c>
      <c r="I57" s="131">
        <v>42885</v>
      </c>
      <c r="J57" s="253">
        <f t="shared" si="4"/>
        <v>39</v>
      </c>
      <c r="K57" s="253">
        <f t="shared" si="5"/>
        <v>39</v>
      </c>
      <c r="L57" s="143">
        <f t="shared" si="6"/>
        <v>9137.7000000000007</v>
      </c>
      <c r="M57" s="156"/>
      <c r="N57" s="156"/>
      <c r="O57" s="156"/>
      <c r="P57" s="156"/>
      <c r="Q57" s="156"/>
      <c r="R57" s="156"/>
    </row>
    <row r="58" spans="1:18">
      <c r="A58" s="23">
        <f t="shared" si="2"/>
        <v>49</v>
      </c>
      <c r="B58" s="114" t="s">
        <v>1050</v>
      </c>
      <c r="C58" s="114" t="s">
        <v>1002</v>
      </c>
      <c r="D58" s="131">
        <v>42992</v>
      </c>
      <c r="E58" s="120">
        <v>544</v>
      </c>
      <c r="F58" s="131">
        <v>42992</v>
      </c>
      <c r="G58" s="131"/>
      <c r="H58" s="242">
        <f t="shared" si="3"/>
        <v>0</v>
      </c>
      <c r="I58" s="131">
        <v>43007</v>
      </c>
      <c r="J58" s="253">
        <f t="shared" si="4"/>
        <v>15</v>
      </c>
      <c r="K58" s="253">
        <f t="shared" si="5"/>
        <v>15</v>
      </c>
      <c r="L58" s="143">
        <f t="shared" si="6"/>
        <v>8160</v>
      </c>
      <c r="M58" s="156"/>
      <c r="N58" s="156"/>
      <c r="O58" s="156"/>
      <c r="P58" s="156"/>
      <c r="Q58" s="156"/>
      <c r="R58" s="156"/>
    </row>
    <row r="59" spans="1:18">
      <c r="A59" s="23">
        <f t="shared" si="2"/>
        <v>50</v>
      </c>
      <c r="B59" s="114" t="s">
        <v>1051</v>
      </c>
      <c r="C59" s="114" t="s">
        <v>1003</v>
      </c>
      <c r="D59" s="131">
        <v>42828</v>
      </c>
      <c r="E59" s="120">
        <v>57701.97</v>
      </c>
      <c r="F59" s="131">
        <v>42817</v>
      </c>
      <c r="G59" s="131">
        <v>42827</v>
      </c>
      <c r="H59" s="242">
        <f t="shared" si="3"/>
        <v>5</v>
      </c>
      <c r="I59" s="131">
        <v>42838</v>
      </c>
      <c r="J59" s="253">
        <f t="shared" si="4"/>
        <v>11</v>
      </c>
      <c r="K59" s="253">
        <f t="shared" si="5"/>
        <v>16</v>
      </c>
      <c r="L59" s="143">
        <f t="shared" si="6"/>
        <v>923231.52</v>
      </c>
      <c r="M59" s="156"/>
      <c r="N59" s="156"/>
      <c r="O59" s="156"/>
      <c r="P59" s="156"/>
      <c r="Q59" s="156"/>
      <c r="R59" s="156"/>
    </row>
    <row r="60" spans="1:18">
      <c r="A60" s="23">
        <f t="shared" si="2"/>
        <v>51</v>
      </c>
      <c r="B60" s="114" t="s">
        <v>1051</v>
      </c>
      <c r="C60" s="114" t="s">
        <v>1003</v>
      </c>
      <c r="D60" s="131">
        <v>42860</v>
      </c>
      <c r="E60" s="120">
        <v>64131.15</v>
      </c>
      <c r="F60" s="131">
        <v>42847</v>
      </c>
      <c r="G60" s="131">
        <v>42852</v>
      </c>
      <c r="H60" s="242">
        <f t="shared" si="3"/>
        <v>2.5</v>
      </c>
      <c r="I60" s="131">
        <v>42871</v>
      </c>
      <c r="J60" s="253">
        <f t="shared" si="4"/>
        <v>19</v>
      </c>
      <c r="K60" s="253">
        <f t="shared" si="5"/>
        <v>21.5</v>
      </c>
      <c r="L60" s="143">
        <f t="shared" si="6"/>
        <v>1378819.73</v>
      </c>
      <c r="M60" s="156"/>
      <c r="N60" s="156"/>
      <c r="O60" s="156"/>
      <c r="P60" s="156"/>
      <c r="Q60" s="156"/>
      <c r="R60" s="156"/>
    </row>
    <row r="61" spans="1:18">
      <c r="A61" s="23">
        <f t="shared" si="2"/>
        <v>52</v>
      </c>
      <c r="B61" s="114" t="s">
        <v>1052</v>
      </c>
      <c r="C61" s="114" t="s">
        <v>1004</v>
      </c>
      <c r="D61" s="131">
        <v>42963</v>
      </c>
      <c r="E61" s="120">
        <v>15</v>
      </c>
      <c r="F61" s="131">
        <v>42979</v>
      </c>
      <c r="G61" s="131">
        <v>43343</v>
      </c>
      <c r="H61" s="242">
        <f>IF(G61="",0,(G61-F61)/2)</f>
        <v>182</v>
      </c>
      <c r="I61" s="131">
        <v>42983</v>
      </c>
      <c r="J61" s="253">
        <f>IF(G61="",I61-F61,I61-G61)</f>
        <v>-360</v>
      </c>
      <c r="K61" s="253">
        <f t="shared" si="5"/>
        <v>-178</v>
      </c>
      <c r="L61" s="143">
        <f t="shared" si="6"/>
        <v>-2670</v>
      </c>
      <c r="M61" s="156"/>
      <c r="N61" s="156"/>
      <c r="O61" s="156"/>
      <c r="P61" s="156"/>
      <c r="Q61" s="156"/>
      <c r="R61" s="156"/>
    </row>
    <row r="62" spans="1:18">
      <c r="A62" s="23">
        <f t="shared" si="2"/>
        <v>53</v>
      </c>
      <c r="B62" s="114" t="s">
        <v>1053</v>
      </c>
      <c r="C62" s="114" t="s">
        <v>1004</v>
      </c>
      <c r="D62" s="131">
        <v>42947</v>
      </c>
      <c r="E62" s="120">
        <v>59340</v>
      </c>
      <c r="F62" s="131">
        <v>42826</v>
      </c>
      <c r="G62" s="131">
        <v>42916</v>
      </c>
      <c r="H62" s="242">
        <f t="shared" si="3"/>
        <v>45</v>
      </c>
      <c r="I62" s="131">
        <v>42957</v>
      </c>
      <c r="J62" s="253">
        <f t="shared" si="4"/>
        <v>41</v>
      </c>
      <c r="K62" s="253">
        <f t="shared" si="5"/>
        <v>86</v>
      </c>
      <c r="L62" s="143">
        <f t="shared" si="6"/>
        <v>5103240</v>
      </c>
      <c r="M62" s="156"/>
      <c r="N62" s="156"/>
      <c r="O62" s="156"/>
      <c r="P62" s="156"/>
      <c r="Q62" s="156"/>
      <c r="R62" s="156"/>
    </row>
    <row r="63" spans="1:18">
      <c r="A63" s="23">
        <f t="shared" si="2"/>
        <v>54</v>
      </c>
      <c r="B63" s="114" t="s">
        <v>1053</v>
      </c>
      <c r="C63" s="114" t="s">
        <v>1004</v>
      </c>
      <c r="D63" s="131">
        <v>43038</v>
      </c>
      <c r="E63" s="120">
        <v>59831</v>
      </c>
      <c r="F63" s="131">
        <v>42826</v>
      </c>
      <c r="G63" s="131">
        <v>42916</v>
      </c>
      <c r="H63" s="242">
        <f t="shared" si="3"/>
        <v>45</v>
      </c>
      <c r="I63" s="131">
        <v>43047</v>
      </c>
      <c r="J63" s="253">
        <f t="shared" si="4"/>
        <v>131</v>
      </c>
      <c r="K63" s="253">
        <f t="shared" si="5"/>
        <v>176</v>
      </c>
      <c r="L63" s="143">
        <f t="shared" si="6"/>
        <v>10530256</v>
      </c>
      <c r="M63" s="156"/>
      <c r="N63" s="156"/>
      <c r="O63" s="156"/>
      <c r="P63" s="156"/>
      <c r="Q63" s="156"/>
      <c r="R63" s="156"/>
    </row>
    <row r="64" spans="1:18">
      <c r="A64" s="23">
        <f t="shared" si="2"/>
        <v>55</v>
      </c>
      <c r="B64" s="114" t="s">
        <v>1054</v>
      </c>
      <c r="C64" s="114" t="s">
        <v>1005</v>
      </c>
      <c r="D64" s="131">
        <v>42797</v>
      </c>
      <c r="E64" s="120">
        <v>25</v>
      </c>
      <c r="F64" s="131">
        <v>42796</v>
      </c>
      <c r="G64" s="131"/>
      <c r="H64" s="242">
        <f t="shared" si="3"/>
        <v>0</v>
      </c>
      <c r="I64" s="131">
        <v>42828</v>
      </c>
      <c r="J64" s="253">
        <f t="shared" si="4"/>
        <v>32</v>
      </c>
      <c r="K64" s="253">
        <f t="shared" si="5"/>
        <v>32</v>
      </c>
      <c r="L64" s="143">
        <f t="shared" si="6"/>
        <v>800</v>
      </c>
      <c r="M64" s="156"/>
      <c r="N64" s="156"/>
      <c r="O64" s="156"/>
      <c r="P64" s="156"/>
      <c r="Q64" s="156"/>
      <c r="R64" s="156"/>
    </row>
    <row r="65" spans="1:18">
      <c r="A65" s="23">
        <f t="shared" si="2"/>
        <v>56</v>
      </c>
      <c r="B65" s="114" t="s">
        <v>1054</v>
      </c>
      <c r="C65" s="114" t="s">
        <v>1005</v>
      </c>
      <c r="D65" s="131">
        <v>42849</v>
      </c>
      <c r="E65" s="120">
        <v>25</v>
      </c>
      <c r="F65" s="131">
        <v>42849</v>
      </c>
      <c r="G65" s="131"/>
      <c r="H65" s="242">
        <f t="shared" si="3"/>
        <v>0</v>
      </c>
      <c r="I65" s="131">
        <v>42880</v>
      </c>
      <c r="J65" s="253">
        <f t="shared" si="4"/>
        <v>31</v>
      </c>
      <c r="K65" s="253">
        <f t="shared" si="5"/>
        <v>31</v>
      </c>
      <c r="L65" s="143">
        <f t="shared" si="6"/>
        <v>775</v>
      </c>
      <c r="M65" s="156"/>
      <c r="N65" s="156"/>
      <c r="O65" s="156"/>
      <c r="P65" s="156"/>
      <c r="Q65" s="156"/>
      <c r="R65" s="156"/>
    </row>
    <row r="66" spans="1:18">
      <c r="A66" s="23">
        <f t="shared" si="2"/>
        <v>57</v>
      </c>
      <c r="B66" s="114" t="s">
        <v>1055</v>
      </c>
      <c r="C66" s="114" t="s">
        <v>1005</v>
      </c>
      <c r="D66" s="131">
        <v>42891</v>
      </c>
      <c r="E66" s="120">
        <v>6.82</v>
      </c>
      <c r="F66" s="131">
        <v>42891</v>
      </c>
      <c r="G66" s="131"/>
      <c r="H66" s="242">
        <f t="shared" si="3"/>
        <v>0</v>
      </c>
      <c r="I66" s="131">
        <v>42922</v>
      </c>
      <c r="J66" s="253">
        <f t="shared" si="4"/>
        <v>31</v>
      </c>
      <c r="K66" s="253">
        <f t="shared" si="5"/>
        <v>31</v>
      </c>
      <c r="L66" s="143">
        <f t="shared" si="6"/>
        <v>211.42</v>
      </c>
      <c r="M66" s="156"/>
      <c r="N66" s="156"/>
      <c r="O66" s="156"/>
      <c r="P66" s="156"/>
      <c r="Q66" s="156"/>
      <c r="R66" s="156"/>
    </row>
    <row r="67" spans="1:18">
      <c r="A67" s="23">
        <f t="shared" si="2"/>
        <v>58</v>
      </c>
      <c r="B67" s="114" t="s">
        <v>1056</v>
      </c>
      <c r="C67" s="114" t="s">
        <v>1005</v>
      </c>
      <c r="D67" s="131">
        <v>42782</v>
      </c>
      <c r="E67" s="120">
        <v>38.26</v>
      </c>
      <c r="F67" s="131">
        <v>42779</v>
      </c>
      <c r="G67" s="131"/>
      <c r="H67" s="242">
        <f t="shared" si="3"/>
        <v>0</v>
      </c>
      <c r="I67" s="131">
        <v>42814</v>
      </c>
      <c r="J67" s="253">
        <f t="shared" si="4"/>
        <v>35</v>
      </c>
      <c r="K67" s="253">
        <f t="shared" si="5"/>
        <v>35</v>
      </c>
      <c r="L67" s="143">
        <f t="shared" si="6"/>
        <v>1339.1</v>
      </c>
      <c r="M67" s="156"/>
      <c r="N67" s="156"/>
      <c r="O67" s="156"/>
      <c r="P67" s="156"/>
      <c r="Q67" s="156"/>
      <c r="R67" s="156"/>
    </row>
    <row r="68" spans="1:18">
      <c r="A68" s="23">
        <f t="shared" si="2"/>
        <v>59</v>
      </c>
      <c r="B68" s="114" t="s">
        <v>1039</v>
      </c>
      <c r="C68" s="114" t="s">
        <v>1005</v>
      </c>
      <c r="D68" s="131">
        <v>43039</v>
      </c>
      <c r="E68" s="120">
        <v>8</v>
      </c>
      <c r="F68" s="131">
        <v>43039</v>
      </c>
      <c r="G68" s="131"/>
      <c r="H68" s="242">
        <f t="shared" si="3"/>
        <v>0</v>
      </c>
      <c r="I68" s="131">
        <v>43070</v>
      </c>
      <c r="J68" s="253">
        <f t="shared" si="4"/>
        <v>31</v>
      </c>
      <c r="K68" s="253">
        <f t="shared" si="5"/>
        <v>31</v>
      </c>
      <c r="L68" s="143">
        <f t="shared" si="6"/>
        <v>248</v>
      </c>
      <c r="M68" s="156"/>
      <c r="N68" s="156"/>
      <c r="O68" s="156"/>
      <c r="P68" s="156"/>
      <c r="Q68" s="156"/>
      <c r="R68" s="156"/>
    </row>
    <row r="69" spans="1:18">
      <c r="A69" s="23">
        <f t="shared" si="2"/>
        <v>60</v>
      </c>
      <c r="B69" s="114" t="s">
        <v>1057</v>
      </c>
      <c r="C69" s="114" t="s">
        <v>1005</v>
      </c>
      <c r="D69" s="131">
        <v>42775</v>
      </c>
      <c r="E69" s="120">
        <v>50</v>
      </c>
      <c r="F69" s="131">
        <v>42773</v>
      </c>
      <c r="G69" s="131"/>
      <c r="H69" s="242">
        <f t="shared" si="3"/>
        <v>0</v>
      </c>
      <c r="I69" s="131">
        <v>42807</v>
      </c>
      <c r="J69" s="253">
        <f t="shared" si="4"/>
        <v>34</v>
      </c>
      <c r="K69" s="253">
        <f t="shared" si="5"/>
        <v>34</v>
      </c>
      <c r="L69" s="143">
        <f t="shared" si="6"/>
        <v>1700</v>
      </c>
      <c r="M69" s="156"/>
      <c r="N69" s="156"/>
      <c r="O69" s="156"/>
      <c r="P69" s="156"/>
      <c r="Q69" s="156"/>
      <c r="R69" s="156"/>
    </row>
    <row r="70" spans="1:18">
      <c r="A70" s="23">
        <f t="shared" si="2"/>
        <v>61</v>
      </c>
      <c r="B70" s="114" t="s">
        <v>1057</v>
      </c>
      <c r="C70" s="114" t="s">
        <v>1005</v>
      </c>
      <c r="D70" s="131">
        <v>42880</v>
      </c>
      <c r="E70" s="120">
        <v>50</v>
      </c>
      <c r="F70" s="131">
        <v>42878</v>
      </c>
      <c r="G70" s="131"/>
      <c r="H70" s="242">
        <f t="shared" si="3"/>
        <v>0</v>
      </c>
      <c r="I70" s="131">
        <v>42909</v>
      </c>
      <c r="J70" s="253">
        <f t="shared" si="4"/>
        <v>31</v>
      </c>
      <c r="K70" s="253">
        <f t="shared" si="5"/>
        <v>31</v>
      </c>
      <c r="L70" s="143">
        <f t="shared" si="6"/>
        <v>1550</v>
      </c>
      <c r="M70" s="156"/>
      <c r="N70" s="156"/>
      <c r="O70" s="156"/>
      <c r="P70" s="156"/>
      <c r="Q70" s="156"/>
      <c r="R70" s="156"/>
    </row>
    <row r="71" spans="1:18">
      <c r="A71" s="23">
        <f t="shared" si="2"/>
        <v>62</v>
      </c>
      <c r="B71" s="114" t="s">
        <v>1031</v>
      </c>
      <c r="C71" s="114" t="s">
        <v>1005</v>
      </c>
      <c r="D71" s="131">
        <v>42993</v>
      </c>
      <c r="E71" s="120">
        <v>20.010000000000002</v>
      </c>
      <c r="F71" s="131">
        <v>42991</v>
      </c>
      <c r="G71" s="131"/>
      <c r="H71" s="242">
        <f t="shared" si="3"/>
        <v>0</v>
      </c>
      <c r="I71" s="131">
        <v>43024</v>
      </c>
      <c r="J71" s="253">
        <f t="shared" si="4"/>
        <v>33</v>
      </c>
      <c r="K71" s="253">
        <f t="shared" si="5"/>
        <v>33</v>
      </c>
      <c r="L71" s="143">
        <f t="shared" si="6"/>
        <v>660.33</v>
      </c>
      <c r="M71" s="156"/>
      <c r="N71" s="156"/>
      <c r="O71" s="156"/>
      <c r="P71" s="156"/>
      <c r="Q71" s="156"/>
      <c r="R71" s="156"/>
    </row>
    <row r="72" spans="1:18">
      <c r="A72" s="23">
        <f t="shared" si="2"/>
        <v>63</v>
      </c>
      <c r="B72" s="114" t="s">
        <v>1056</v>
      </c>
      <c r="C72" s="114" t="s">
        <v>1005</v>
      </c>
      <c r="D72" s="131">
        <v>43039</v>
      </c>
      <c r="E72" s="120">
        <v>182</v>
      </c>
      <c r="F72" s="131">
        <v>43039</v>
      </c>
      <c r="G72" s="131"/>
      <c r="H72" s="242">
        <f t="shared" si="3"/>
        <v>0</v>
      </c>
      <c r="I72" s="131">
        <v>43070</v>
      </c>
      <c r="J72" s="253">
        <f t="shared" si="4"/>
        <v>31</v>
      </c>
      <c r="K72" s="253">
        <f t="shared" si="5"/>
        <v>31</v>
      </c>
      <c r="L72" s="143">
        <f t="shared" si="6"/>
        <v>5642</v>
      </c>
      <c r="M72" s="156"/>
      <c r="N72" s="156"/>
      <c r="O72" s="156"/>
      <c r="P72" s="156"/>
      <c r="Q72" s="156"/>
      <c r="R72" s="156"/>
    </row>
    <row r="73" spans="1:18">
      <c r="A73" s="23">
        <f t="shared" si="2"/>
        <v>64</v>
      </c>
      <c r="B73" s="114" t="s">
        <v>1058</v>
      </c>
      <c r="C73" s="114" t="s">
        <v>1005</v>
      </c>
      <c r="D73" s="131">
        <v>42761</v>
      </c>
      <c r="E73" s="120">
        <v>322.58</v>
      </c>
      <c r="F73" s="131">
        <v>42761</v>
      </c>
      <c r="G73" s="131"/>
      <c r="H73" s="242">
        <f t="shared" si="3"/>
        <v>0</v>
      </c>
      <c r="I73" s="131">
        <v>42779</v>
      </c>
      <c r="J73" s="253">
        <f t="shared" si="4"/>
        <v>18</v>
      </c>
      <c r="K73" s="253">
        <f t="shared" si="5"/>
        <v>18</v>
      </c>
      <c r="L73" s="143">
        <f t="shared" si="6"/>
        <v>5806.44</v>
      </c>
      <c r="M73" s="156"/>
      <c r="N73" s="156"/>
      <c r="O73" s="156"/>
      <c r="P73" s="156"/>
      <c r="Q73" s="156"/>
      <c r="R73" s="156"/>
    </row>
    <row r="74" spans="1:18">
      <c r="A74" s="23">
        <f t="shared" si="2"/>
        <v>65</v>
      </c>
      <c r="B74" s="114" t="s">
        <v>1059</v>
      </c>
      <c r="C74" s="114" t="s">
        <v>1005</v>
      </c>
      <c r="D74" s="131">
        <v>43000</v>
      </c>
      <c r="E74" s="120">
        <v>40.78</v>
      </c>
      <c r="F74" s="131">
        <v>42977</v>
      </c>
      <c r="G74" s="131"/>
      <c r="H74" s="242">
        <f t="shared" ref="H74:H137" si="7">IF(G74="",0,(G74-F74)/2)</f>
        <v>0</v>
      </c>
      <c r="I74" s="131">
        <v>43031</v>
      </c>
      <c r="J74" s="253">
        <f t="shared" ref="J74:J137" si="8">IF(G74="",I74-F74,I74-G74)</f>
        <v>54</v>
      </c>
      <c r="K74" s="253">
        <f t="shared" ref="K74:K137" si="9">H74+J74</f>
        <v>54</v>
      </c>
      <c r="L74" s="143">
        <f t="shared" ref="L74:L137" si="10">ROUND(E74*K74,2)</f>
        <v>2202.12</v>
      </c>
    </row>
    <row r="75" spans="1:18">
      <c r="A75" s="23">
        <f t="shared" ref="A75:A138" si="11">A74+1</f>
        <v>66</v>
      </c>
      <c r="B75" s="114" t="s">
        <v>1060</v>
      </c>
      <c r="C75" s="114" t="s">
        <v>1005</v>
      </c>
      <c r="D75" s="131">
        <v>42767</v>
      </c>
      <c r="E75" s="120">
        <v>-42</v>
      </c>
      <c r="F75" s="131">
        <v>42758</v>
      </c>
      <c r="G75" s="131"/>
      <c r="H75" s="242">
        <f t="shared" si="7"/>
        <v>0</v>
      </c>
      <c r="I75" s="131">
        <v>42800</v>
      </c>
      <c r="J75" s="253">
        <f t="shared" si="8"/>
        <v>42</v>
      </c>
      <c r="K75" s="253">
        <f t="shared" si="9"/>
        <v>42</v>
      </c>
      <c r="L75" s="143">
        <f t="shared" si="10"/>
        <v>-1764</v>
      </c>
    </row>
    <row r="76" spans="1:18">
      <c r="A76" s="23">
        <f t="shared" si="11"/>
        <v>67</v>
      </c>
      <c r="B76" s="114" t="s">
        <v>1034</v>
      </c>
      <c r="C76" s="114" t="s">
        <v>1006</v>
      </c>
      <c r="D76" s="131">
        <v>42762</v>
      </c>
      <c r="E76" s="120">
        <v>678.34999999999991</v>
      </c>
      <c r="F76" s="131">
        <v>42737</v>
      </c>
      <c r="G76" s="131">
        <v>42760</v>
      </c>
      <c r="H76" s="242">
        <f t="shared" si="7"/>
        <v>11.5</v>
      </c>
      <c r="I76" s="131">
        <v>42767</v>
      </c>
      <c r="J76" s="253">
        <f t="shared" si="8"/>
        <v>7</v>
      </c>
      <c r="K76" s="253">
        <f t="shared" si="9"/>
        <v>18.5</v>
      </c>
      <c r="L76" s="143">
        <f t="shared" si="10"/>
        <v>12549.48</v>
      </c>
    </row>
    <row r="77" spans="1:18">
      <c r="A77" s="23">
        <f t="shared" si="11"/>
        <v>68</v>
      </c>
      <c r="B77" s="114" t="s">
        <v>1034</v>
      </c>
      <c r="C77" s="114" t="s">
        <v>1006</v>
      </c>
      <c r="D77" s="131">
        <v>43097</v>
      </c>
      <c r="E77" s="120">
        <v>560.26</v>
      </c>
      <c r="F77" s="131">
        <v>43084</v>
      </c>
      <c r="G77" s="131">
        <v>43087</v>
      </c>
      <c r="H77" s="242">
        <f t="shared" si="7"/>
        <v>1.5</v>
      </c>
      <c r="I77" s="131">
        <v>43098</v>
      </c>
      <c r="J77" s="253">
        <f t="shared" si="8"/>
        <v>11</v>
      </c>
      <c r="K77" s="253">
        <f t="shared" si="9"/>
        <v>12.5</v>
      </c>
      <c r="L77" s="143">
        <f t="shared" si="10"/>
        <v>7003.25</v>
      </c>
    </row>
    <row r="78" spans="1:18">
      <c r="A78" s="23">
        <f t="shared" si="11"/>
        <v>69</v>
      </c>
      <c r="B78" s="114" t="s">
        <v>1061</v>
      </c>
      <c r="C78" s="114" t="s">
        <v>1006</v>
      </c>
      <c r="D78" s="131">
        <v>42922</v>
      </c>
      <c r="E78" s="120">
        <v>56.86</v>
      </c>
      <c r="F78" s="131">
        <v>42908</v>
      </c>
      <c r="G78" s="131">
        <v>42922</v>
      </c>
      <c r="H78" s="242">
        <f t="shared" si="7"/>
        <v>7</v>
      </c>
      <c r="I78" s="131">
        <v>42929</v>
      </c>
      <c r="J78" s="253">
        <f t="shared" si="8"/>
        <v>7</v>
      </c>
      <c r="K78" s="253">
        <f t="shared" si="9"/>
        <v>14</v>
      </c>
      <c r="L78" s="143">
        <f t="shared" si="10"/>
        <v>796.04</v>
      </c>
    </row>
    <row r="79" spans="1:18">
      <c r="A79" s="23">
        <f t="shared" si="11"/>
        <v>70</v>
      </c>
      <c r="B79" s="114" t="s">
        <v>1062</v>
      </c>
      <c r="C79" s="114" t="s">
        <v>1007</v>
      </c>
      <c r="D79" s="131">
        <v>42773</v>
      </c>
      <c r="E79" s="120">
        <v>18</v>
      </c>
      <c r="F79" s="131">
        <v>42773</v>
      </c>
      <c r="G79" s="131"/>
      <c r="H79" s="242">
        <f t="shared" si="7"/>
        <v>0</v>
      </c>
      <c r="I79" s="131">
        <v>42782</v>
      </c>
      <c r="J79" s="253">
        <f t="shared" si="8"/>
        <v>9</v>
      </c>
      <c r="K79" s="253">
        <f t="shared" si="9"/>
        <v>9</v>
      </c>
      <c r="L79" s="143">
        <f t="shared" si="10"/>
        <v>162</v>
      </c>
    </row>
    <row r="80" spans="1:18">
      <c r="A80" s="23">
        <f t="shared" si="11"/>
        <v>71</v>
      </c>
      <c r="B80" s="114" t="s">
        <v>1063</v>
      </c>
      <c r="C80" s="114" t="s">
        <v>1007</v>
      </c>
      <c r="D80" s="131">
        <v>42916</v>
      </c>
      <c r="E80" s="120">
        <v>69</v>
      </c>
      <c r="F80" s="131">
        <v>42914</v>
      </c>
      <c r="G80" s="131">
        <v>42916</v>
      </c>
      <c r="H80" s="242">
        <f t="shared" si="7"/>
        <v>1</v>
      </c>
      <c r="I80" s="131">
        <v>42922</v>
      </c>
      <c r="J80" s="253">
        <f t="shared" si="8"/>
        <v>6</v>
      </c>
      <c r="K80" s="253">
        <f t="shared" si="9"/>
        <v>7</v>
      </c>
      <c r="L80" s="143">
        <f t="shared" si="10"/>
        <v>483</v>
      </c>
    </row>
    <row r="81" spans="1:12">
      <c r="A81" s="23">
        <f t="shared" si="11"/>
        <v>72</v>
      </c>
      <c r="B81" s="114" t="s">
        <v>1037</v>
      </c>
      <c r="C81" s="114" t="s">
        <v>1008</v>
      </c>
      <c r="D81" s="131">
        <v>43034</v>
      </c>
      <c r="E81" s="120">
        <v>52977.599999999999</v>
      </c>
      <c r="F81" s="131">
        <v>43011</v>
      </c>
      <c r="G81" s="131"/>
      <c r="H81" s="242">
        <f t="shared" si="7"/>
        <v>0</v>
      </c>
      <c r="I81" s="131">
        <v>43063</v>
      </c>
      <c r="J81" s="253">
        <f t="shared" si="8"/>
        <v>52</v>
      </c>
      <c r="K81" s="253">
        <f t="shared" si="9"/>
        <v>52</v>
      </c>
      <c r="L81" s="143">
        <f t="shared" si="10"/>
        <v>2754835.2</v>
      </c>
    </row>
    <row r="82" spans="1:12">
      <c r="A82" s="23">
        <f t="shared" si="11"/>
        <v>73</v>
      </c>
      <c r="B82" s="114" t="s">
        <v>1064</v>
      </c>
      <c r="C82" s="114" t="s">
        <v>1009</v>
      </c>
      <c r="D82" s="131">
        <v>42713</v>
      </c>
      <c r="E82" s="120">
        <v>274.32</v>
      </c>
      <c r="F82" s="131">
        <v>42669</v>
      </c>
      <c r="G82" s="131">
        <v>42713</v>
      </c>
      <c r="H82" s="242">
        <f t="shared" si="7"/>
        <v>22</v>
      </c>
      <c r="I82" s="131">
        <v>42775</v>
      </c>
      <c r="J82" s="253">
        <f t="shared" si="8"/>
        <v>62</v>
      </c>
      <c r="K82" s="253">
        <f t="shared" si="9"/>
        <v>84</v>
      </c>
      <c r="L82" s="143">
        <f t="shared" si="10"/>
        <v>23042.880000000001</v>
      </c>
    </row>
    <row r="83" spans="1:12">
      <c r="A83" s="23">
        <f t="shared" si="11"/>
        <v>74</v>
      </c>
      <c r="B83" s="114" t="s">
        <v>1065</v>
      </c>
      <c r="C83" s="114" t="s">
        <v>1009</v>
      </c>
      <c r="D83" s="131">
        <v>42964</v>
      </c>
      <c r="E83" s="120">
        <v>37.450000000000003</v>
      </c>
      <c r="F83" s="131">
        <v>42964</v>
      </c>
      <c r="G83" s="131"/>
      <c r="H83" s="242">
        <f t="shared" si="7"/>
        <v>0</v>
      </c>
      <c r="I83" s="131">
        <v>42971</v>
      </c>
      <c r="J83" s="253">
        <f t="shared" si="8"/>
        <v>7</v>
      </c>
      <c r="K83" s="253">
        <f t="shared" si="9"/>
        <v>7</v>
      </c>
      <c r="L83" s="143">
        <f t="shared" si="10"/>
        <v>262.14999999999998</v>
      </c>
    </row>
    <row r="84" spans="1:12">
      <c r="A84" s="23">
        <f t="shared" si="11"/>
        <v>75</v>
      </c>
      <c r="B84" s="114" t="s">
        <v>1066</v>
      </c>
      <c r="C84" s="114" t="s">
        <v>1009</v>
      </c>
      <c r="D84" s="131">
        <v>42762</v>
      </c>
      <c r="E84" s="120">
        <v>109.14</v>
      </c>
      <c r="F84" s="131">
        <v>42762</v>
      </c>
      <c r="G84" s="131"/>
      <c r="H84" s="242">
        <f t="shared" si="7"/>
        <v>0</v>
      </c>
      <c r="I84" s="131">
        <v>42768</v>
      </c>
      <c r="J84" s="253">
        <f t="shared" si="8"/>
        <v>6</v>
      </c>
      <c r="K84" s="253">
        <f t="shared" si="9"/>
        <v>6</v>
      </c>
      <c r="L84" s="143">
        <f t="shared" si="10"/>
        <v>654.84</v>
      </c>
    </row>
    <row r="85" spans="1:12">
      <c r="A85" s="23">
        <f t="shared" si="11"/>
        <v>76</v>
      </c>
      <c r="B85" s="114" t="s">
        <v>1067</v>
      </c>
      <c r="C85" s="114" t="s">
        <v>1009</v>
      </c>
      <c r="D85" s="131">
        <v>43027</v>
      </c>
      <c r="E85" s="120">
        <v>276.06</v>
      </c>
      <c r="F85" s="131">
        <v>43020</v>
      </c>
      <c r="G85" s="131">
        <v>43027</v>
      </c>
      <c r="H85" s="242">
        <f t="shared" si="7"/>
        <v>3.5</v>
      </c>
      <c r="I85" s="131">
        <v>43035</v>
      </c>
      <c r="J85" s="253">
        <f t="shared" si="8"/>
        <v>8</v>
      </c>
      <c r="K85" s="253">
        <f t="shared" si="9"/>
        <v>11.5</v>
      </c>
      <c r="L85" s="143">
        <f t="shared" si="10"/>
        <v>3174.69</v>
      </c>
    </row>
    <row r="86" spans="1:12">
      <c r="A86" s="23">
        <f t="shared" si="11"/>
        <v>77</v>
      </c>
      <c r="B86" s="114" t="s">
        <v>1063</v>
      </c>
      <c r="C86" s="114" t="s">
        <v>1009</v>
      </c>
      <c r="D86" s="131">
        <v>42898</v>
      </c>
      <c r="E86" s="120">
        <v>96.3</v>
      </c>
      <c r="F86" s="131">
        <v>42898</v>
      </c>
      <c r="G86" s="131"/>
      <c r="H86" s="242">
        <f t="shared" si="7"/>
        <v>0</v>
      </c>
      <c r="I86" s="131">
        <v>42908</v>
      </c>
      <c r="J86" s="253">
        <f t="shared" si="8"/>
        <v>10</v>
      </c>
      <c r="K86" s="253">
        <f t="shared" si="9"/>
        <v>10</v>
      </c>
      <c r="L86" s="143">
        <f t="shared" si="10"/>
        <v>963</v>
      </c>
    </row>
    <row r="87" spans="1:12">
      <c r="A87" s="23">
        <f t="shared" si="11"/>
        <v>78</v>
      </c>
      <c r="B87" s="114" t="s">
        <v>1068</v>
      </c>
      <c r="C87" s="114" t="s">
        <v>1009</v>
      </c>
      <c r="D87" s="131">
        <v>42716</v>
      </c>
      <c r="E87" s="120">
        <v>324.54000000000002</v>
      </c>
      <c r="F87" s="131">
        <v>42401</v>
      </c>
      <c r="G87" s="131">
        <v>42716</v>
      </c>
      <c r="H87" s="242">
        <f t="shared" si="7"/>
        <v>157.5</v>
      </c>
      <c r="I87" s="131">
        <v>42746</v>
      </c>
      <c r="J87" s="253">
        <f t="shared" si="8"/>
        <v>30</v>
      </c>
      <c r="K87" s="253">
        <f t="shared" si="9"/>
        <v>187.5</v>
      </c>
      <c r="L87" s="143">
        <f t="shared" si="10"/>
        <v>60851.25</v>
      </c>
    </row>
    <row r="88" spans="1:12">
      <c r="A88" s="23">
        <f t="shared" si="11"/>
        <v>79</v>
      </c>
      <c r="B88" s="114" t="s">
        <v>1069</v>
      </c>
      <c r="C88" s="114" t="s">
        <v>1010</v>
      </c>
      <c r="D88" s="131">
        <v>42866</v>
      </c>
      <c r="E88" s="120">
        <v>23.29</v>
      </c>
      <c r="F88" s="131">
        <v>42864</v>
      </c>
      <c r="G88" s="131">
        <v>42865</v>
      </c>
      <c r="H88" s="242">
        <f t="shared" si="7"/>
        <v>0.5</v>
      </c>
      <c r="I88" s="131">
        <v>42878</v>
      </c>
      <c r="J88" s="253">
        <f t="shared" si="8"/>
        <v>13</v>
      </c>
      <c r="K88" s="253">
        <f t="shared" si="9"/>
        <v>13.5</v>
      </c>
      <c r="L88" s="143">
        <f t="shared" si="10"/>
        <v>314.42</v>
      </c>
    </row>
    <row r="89" spans="1:12">
      <c r="A89" s="23">
        <f t="shared" si="11"/>
        <v>80</v>
      </c>
      <c r="B89" s="114" t="s">
        <v>1070</v>
      </c>
      <c r="C89" s="114" t="s">
        <v>1011</v>
      </c>
      <c r="D89" s="131">
        <v>43013</v>
      </c>
      <c r="E89" s="120">
        <v>1216.5</v>
      </c>
      <c r="F89" s="131">
        <v>42995</v>
      </c>
      <c r="G89" s="131">
        <v>43001</v>
      </c>
      <c r="H89" s="242">
        <f t="shared" si="7"/>
        <v>3</v>
      </c>
      <c r="I89" s="131">
        <v>43045</v>
      </c>
      <c r="J89" s="253">
        <f t="shared" si="8"/>
        <v>44</v>
      </c>
      <c r="K89" s="253">
        <f t="shared" si="9"/>
        <v>47</v>
      </c>
      <c r="L89" s="143">
        <f t="shared" si="10"/>
        <v>57175.5</v>
      </c>
    </row>
    <row r="90" spans="1:12">
      <c r="A90" s="23">
        <f t="shared" si="11"/>
        <v>81</v>
      </c>
      <c r="B90" s="114" t="s">
        <v>1071</v>
      </c>
      <c r="C90" s="114" t="s">
        <v>1011</v>
      </c>
      <c r="D90" s="131">
        <v>42928</v>
      </c>
      <c r="E90" s="120">
        <v>1166.4000000000001</v>
      </c>
      <c r="F90" s="131">
        <v>42917</v>
      </c>
      <c r="G90" s="131"/>
      <c r="H90" s="242">
        <f t="shared" si="7"/>
        <v>0</v>
      </c>
      <c r="I90" s="131">
        <v>42961</v>
      </c>
      <c r="J90" s="253">
        <f t="shared" si="8"/>
        <v>44</v>
      </c>
      <c r="K90" s="253">
        <f t="shared" si="9"/>
        <v>44</v>
      </c>
      <c r="L90" s="143">
        <f t="shared" si="10"/>
        <v>51321.599999999999</v>
      </c>
    </row>
    <row r="91" spans="1:12">
      <c r="A91" s="23">
        <f t="shared" si="11"/>
        <v>82</v>
      </c>
      <c r="B91" s="114" t="s">
        <v>1072</v>
      </c>
      <c r="C91" s="114" t="s">
        <v>1011</v>
      </c>
      <c r="D91" s="131">
        <v>42948</v>
      </c>
      <c r="E91" s="120">
        <v>103599.98</v>
      </c>
      <c r="F91" s="131">
        <v>42918</v>
      </c>
      <c r="G91" s="131">
        <v>42945</v>
      </c>
      <c r="H91" s="242">
        <f t="shared" si="7"/>
        <v>13.5</v>
      </c>
      <c r="I91" s="131">
        <v>42986</v>
      </c>
      <c r="J91" s="253">
        <f t="shared" si="8"/>
        <v>41</v>
      </c>
      <c r="K91" s="253">
        <f t="shared" si="9"/>
        <v>54.5</v>
      </c>
      <c r="L91" s="143">
        <f t="shared" si="10"/>
        <v>5646198.9100000001</v>
      </c>
    </row>
    <row r="92" spans="1:12">
      <c r="A92" s="23">
        <f t="shared" si="11"/>
        <v>83</v>
      </c>
      <c r="B92" s="114" t="s">
        <v>1073</v>
      </c>
      <c r="C92" s="114" t="s">
        <v>1011</v>
      </c>
      <c r="D92" s="131">
        <v>42877</v>
      </c>
      <c r="E92" s="120">
        <v>2800</v>
      </c>
      <c r="F92" s="131">
        <v>42877</v>
      </c>
      <c r="G92" s="131"/>
      <c r="H92" s="242">
        <f t="shared" si="7"/>
        <v>0</v>
      </c>
      <c r="I92" s="131">
        <v>42923</v>
      </c>
      <c r="J92" s="253">
        <f t="shared" si="8"/>
        <v>46</v>
      </c>
      <c r="K92" s="253">
        <f t="shared" si="9"/>
        <v>46</v>
      </c>
      <c r="L92" s="143">
        <f t="shared" si="10"/>
        <v>128800</v>
      </c>
    </row>
    <row r="93" spans="1:12">
      <c r="A93" s="23">
        <f t="shared" si="11"/>
        <v>84</v>
      </c>
      <c r="B93" s="114" t="s">
        <v>787</v>
      </c>
      <c r="C93" s="114" t="s">
        <v>1011</v>
      </c>
      <c r="D93" s="131">
        <v>43100</v>
      </c>
      <c r="E93" s="120">
        <v>13.5</v>
      </c>
      <c r="F93" s="131">
        <v>43075</v>
      </c>
      <c r="G93" s="131"/>
      <c r="H93" s="242">
        <f t="shared" si="7"/>
        <v>0</v>
      </c>
      <c r="I93" s="131">
        <v>43125</v>
      </c>
      <c r="J93" s="253">
        <f t="shared" si="8"/>
        <v>50</v>
      </c>
      <c r="K93" s="253">
        <f t="shared" si="9"/>
        <v>50</v>
      </c>
      <c r="L93" s="143">
        <f t="shared" si="10"/>
        <v>675</v>
      </c>
    </row>
    <row r="94" spans="1:12">
      <c r="A94" s="23">
        <f t="shared" si="11"/>
        <v>85</v>
      </c>
      <c r="B94" s="114" t="s">
        <v>1074</v>
      </c>
      <c r="C94" s="114" t="s">
        <v>1011</v>
      </c>
      <c r="D94" s="131">
        <v>42773</v>
      </c>
      <c r="E94" s="120">
        <v>2519.58</v>
      </c>
      <c r="F94" s="131">
        <v>42770</v>
      </c>
      <c r="G94" s="131"/>
      <c r="H94" s="242">
        <f t="shared" si="7"/>
        <v>0</v>
      </c>
      <c r="I94" s="131">
        <v>42804</v>
      </c>
      <c r="J94" s="253">
        <f t="shared" si="8"/>
        <v>34</v>
      </c>
      <c r="K94" s="253">
        <f t="shared" si="9"/>
        <v>34</v>
      </c>
      <c r="L94" s="143">
        <f t="shared" si="10"/>
        <v>85665.72</v>
      </c>
    </row>
    <row r="95" spans="1:12">
      <c r="A95" s="23">
        <f t="shared" si="11"/>
        <v>86</v>
      </c>
      <c r="B95" s="114" t="s">
        <v>1075</v>
      </c>
      <c r="C95" s="114" t="s">
        <v>1011</v>
      </c>
      <c r="D95" s="131">
        <v>42783</v>
      </c>
      <c r="E95" s="120">
        <v>185471.66999999998</v>
      </c>
      <c r="F95" s="131">
        <v>42736</v>
      </c>
      <c r="G95" s="131">
        <v>42766</v>
      </c>
      <c r="H95" s="242">
        <f t="shared" si="7"/>
        <v>15</v>
      </c>
      <c r="I95" s="131">
        <v>42800</v>
      </c>
      <c r="J95" s="253">
        <f t="shared" si="8"/>
        <v>34</v>
      </c>
      <c r="K95" s="253">
        <f t="shared" si="9"/>
        <v>49</v>
      </c>
      <c r="L95" s="143">
        <f t="shared" si="10"/>
        <v>9088111.8300000001</v>
      </c>
    </row>
    <row r="96" spans="1:12">
      <c r="A96" s="23">
        <f t="shared" si="11"/>
        <v>87</v>
      </c>
      <c r="B96" s="114" t="s">
        <v>1075</v>
      </c>
      <c r="C96" s="114" t="s">
        <v>1011</v>
      </c>
      <c r="D96" s="131">
        <v>42821</v>
      </c>
      <c r="E96" s="120">
        <v>185471.66999999998</v>
      </c>
      <c r="F96" s="131">
        <v>42767</v>
      </c>
      <c r="G96" s="131">
        <v>42794</v>
      </c>
      <c r="H96" s="242">
        <f t="shared" si="7"/>
        <v>13.5</v>
      </c>
      <c r="I96" s="131">
        <v>42837</v>
      </c>
      <c r="J96" s="253">
        <f t="shared" si="8"/>
        <v>43</v>
      </c>
      <c r="K96" s="253">
        <f t="shared" si="9"/>
        <v>56.5</v>
      </c>
      <c r="L96" s="143">
        <f t="shared" si="10"/>
        <v>10479149.359999999</v>
      </c>
    </row>
    <row r="97" spans="1:12">
      <c r="A97" s="23">
        <f t="shared" si="11"/>
        <v>88</v>
      </c>
      <c r="B97" s="114" t="s">
        <v>1075</v>
      </c>
      <c r="C97" s="114" t="s">
        <v>1011</v>
      </c>
      <c r="D97" s="131">
        <v>42825</v>
      </c>
      <c r="E97" s="120">
        <v>185471.66999999998</v>
      </c>
      <c r="F97" s="131">
        <v>42795</v>
      </c>
      <c r="G97" s="131">
        <v>42825</v>
      </c>
      <c r="H97" s="242">
        <f t="shared" si="7"/>
        <v>15</v>
      </c>
      <c r="I97" s="131">
        <v>42851</v>
      </c>
      <c r="J97" s="253">
        <f t="shared" si="8"/>
        <v>26</v>
      </c>
      <c r="K97" s="253">
        <f t="shared" si="9"/>
        <v>41</v>
      </c>
      <c r="L97" s="143">
        <f t="shared" si="10"/>
        <v>7604338.4699999997</v>
      </c>
    </row>
    <row r="98" spans="1:12">
      <c r="A98" s="23">
        <f t="shared" si="11"/>
        <v>89</v>
      </c>
      <c r="B98" s="114" t="s">
        <v>1075</v>
      </c>
      <c r="C98" s="114" t="s">
        <v>1011</v>
      </c>
      <c r="D98" s="131">
        <v>42855</v>
      </c>
      <c r="E98" s="120">
        <v>185471.66999999998</v>
      </c>
      <c r="F98" s="131">
        <v>42826</v>
      </c>
      <c r="G98" s="131">
        <v>42855</v>
      </c>
      <c r="H98" s="242">
        <f t="shared" si="7"/>
        <v>14.5</v>
      </c>
      <c r="I98" s="131">
        <v>42885</v>
      </c>
      <c r="J98" s="253">
        <f t="shared" si="8"/>
        <v>30</v>
      </c>
      <c r="K98" s="253">
        <f t="shared" si="9"/>
        <v>44.5</v>
      </c>
      <c r="L98" s="143">
        <f t="shared" si="10"/>
        <v>8253489.3200000003</v>
      </c>
    </row>
    <row r="99" spans="1:12">
      <c r="A99" s="23">
        <f t="shared" si="11"/>
        <v>90</v>
      </c>
      <c r="B99" s="114" t="s">
        <v>1075</v>
      </c>
      <c r="C99" s="114" t="s">
        <v>1011</v>
      </c>
      <c r="D99" s="131">
        <v>42886</v>
      </c>
      <c r="E99" s="120">
        <v>185471.66999999998</v>
      </c>
      <c r="F99" s="131">
        <v>42856</v>
      </c>
      <c r="G99" s="131">
        <v>42885</v>
      </c>
      <c r="H99" s="242">
        <f t="shared" si="7"/>
        <v>14.5</v>
      </c>
      <c r="I99" s="131">
        <v>42928</v>
      </c>
      <c r="J99" s="253">
        <f t="shared" si="8"/>
        <v>43</v>
      </c>
      <c r="K99" s="253">
        <f t="shared" si="9"/>
        <v>57.5</v>
      </c>
      <c r="L99" s="143">
        <f t="shared" si="10"/>
        <v>10664621.029999999</v>
      </c>
    </row>
    <row r="100" spans="1:12">
      <c r="A100" s="23">
        <f t="shared" si="11"/>
        <v>91</v>
      </c>
      <c r="B100" s="114" t="s">
        <v>1075</v>
      </c>
      <c r="C100" s="114" t="s">
        <v>1011</v>
      </c>
      <c r="D100" s="131">
        <v>42916</v>
      </c>
      <c r="E100" s="120">
        <v>185471.66999999998</v>
      </c>
      <c r="F100" s="131">
        <v>42887</v>
      </c>
      <c r="G100" s="131">
        <v>42916</v>
      </c>
      <c r="H100" s="242">
        <f t="shared" si="7"/>
        <v>14.5</v>
      </c>
      <c r="I100" s="131">
        <v>42948</v>
      </c>
      <c r="J100" s="253">
        <f t="shared" si="8"/>
        <v>32</v>
      </c>
      <c r="K100" s="253">
        <f t="shared" si="9"/>
        <v>46.5</v>
      </c>
      <c r="L100" s="143">
        <f t="shared" si="10"/>
        <v>8624432.6600000001</v>
      </c>
    </row>
    <row r="101" spans="1:12">
      <c r="A101" s="23">
        <f t="shared" si="11"/>
        <v>92</v>
      </c>
      <c r="B101" s="114" t="s">
        <v>1075</v>
      </c>
      <c r="C101" s="114" t="s">
        <v>1011</v>
      </c>
      <c r="D101" s="131">
        <v>42947</v>
      </c>
      <c r="E101" s="120">
        <v>185471.66999999998</v>
      </c>
      <c r="F101" s="131">
        <v>42917</v>
      </c>
      <c r="G101" s="131">
        <v>42947</v>
      </c>
      <c r="H101" s="242">
        <f t="shared" si="7"/>
        <v>15</v>
      </c>
      <c r="I101" s="131">
        <v>42978</v>
      </c>
      <c r="J101" s="253">
        <f t="shared" si="8"/>
        <v>31</v>
      </c>
      <c r="K101" s="253">
        <f t="shared" si="9"/>
        <v>46</v>
      </c>
      <c r="L101" s="143">
        <f t="shared" si="10"/>
        <v>8531696.8200000003</v>
      </c>
    </row>
    <row r="102" spans="1:12">
      <c r="A102" s="23">
        <f t="shared" si="11"/>
        <v>93</v>
      </c>
      <c r="B102" s="114" t="s">
        <v>1075</v>
      </c>
      <c r="C102" s="114" t="s">
        <v>1011</v>
      </c>
      <c r="D102" s="131">
        <v>42978</v>
      </c>
      <c r="E102" s="120">
        <v>185471.66999999998</v>
      </c>
      <c r="F102" s="131">
        <v>42948</v>
      </c>
      <c r="G102" s="131">
        <v>42978</v>
      </c>
      <c r="H102" s="242">
        <f t="shared" si="7"/>
        <v>15</v>
      </c>
      <c r="I102" s="131">
        <v>42996</v>
      </c>
      <c r="J102" s="253">
        <f t="shared" si="8"/>
        <v>18</v>
      </c>
      <c r="K102" s="253">
        <f t="shared" si="9"/>
        <v>33</v>
      </c>
      <c r="L102" s="143">
        <f t="shared" si="10"/>
        <v>6120565.1100000003</v>
      </c>
    </row>
    <row r="103" spans="1:12">
      <c r="A103" s="23">
        <f t="shared" si="11"/>
        <v>94</v>
      </c>
      <c r="B103" s="114" t="s">
        <v>1075</v>
      </c>
      <c r="C103" s="114" t="s">
        <v>1011</v>
      </c>
      <c r="D103" s="131">
        <v>43008</v>
      </c>
      <c r="E103" s="120">
        <v>185471.66999999998</v>
      </c>
      <c r="F103" s="131">
        <v>42979</v>
      </c>
      <c r="G103" s="131">
        <v>43008</v>
      </c>
      <c r="H103" s="242">
        <f t="shared" si="7"/>
        <v>14.5</v>
      </c>
      <c r="I103" s="131">
        <v>43027</v>
      </c>
      <c r="J103" s="253">
        <f t="shared" si="8"/>
        <v>19</v>
      </c>
      <c r="K103" s="253">
        <f t="shared" si="9"/>
        <v>33.5</v>
      </c>
      <c r="L103" s="143">
        <f t="shared" si="10"/>
        <v>6213300.9500000002</v>
      </c>
    </row>
    <row r="104" spans="1:12">
      <c r="A104" s="23">
        <f t="shared" si="11"/>
        <v>95</v>
      </c>
      <c r="B104" s="114" t="s">
        <v>1075</v>
      </c>
      <c r="C104" s="114" t="s">
        <v>1011</v>
      </c>
      <c r="D104" s="131">
        <v>43039</v>
      </c>
      <c r="E104" s="120">
        <v>185471.66999999998</v>
      </c>
      <c r="F104" s="131">
        <v>43009</v>
      </c>
      <c r="G104" s="131">
        <v>43039</v>
      </c>
      <c r="H104" s="242">
        <f t="shared" si="7"/>
        <v>15</v>
      </c>
      <c r="I104" s="131">
        <v>43070</v>
      </c>
      <c r="J104" s="253">
        <f t="shared" si="8"/>
        <v>31</v>
      </c>
      <c r="K104" s="253">
        <f t="shared" si="9"/>
        <v>46</v>
      </c>
      <c r="L104" s="143">
        <f t="shared" si="10"/>
        <v>8531696.8200000003</v>
      </c>
    </row>
    <row r="105" spans="1:12">
      <c r="A105" s="23">
        <f t="shared" si="11"/>
        <v>96</v>
      </c>
      <c r="B105" s="114" t="s">
        <v>1075</v>
      </c>
      <c r="C105" s="114" t="s">
        <v>1011</v>
      </c>
      <c r="D105" s="131">
        <v>43069</v>
      </c>
      <c r="E105" s="120">
        <v>187345.12</v>
      </c>
      <c r="F105" s="131">
        <v>43040</v>
      </c>
      <c r="G105" s="131">
        <v>43069</v>
      </c>
      <c r="H105" s="242">
        <f t="shared" si="7"/>
        <v>14.5</v>
      </c>
      <c r="I105" s="131">
        <v>43104</v>
      </c>
      <c r="J105" s="253">
        <f t="shared" si="8"/>
        <v>35</v>
      </c>
      <c r="K105" s="253">
        <f t="shared" si="9"/>
        <v>49.5</v>
      </c>
      <c r="L105" s="143">
        <f t="shared" si="10"/>
        <v>9273583.4399999995</v>
      </c>
    </row>
    <row r="106" spans="1:12">
      <c r="A106" s="23">
        <f t="shared" si="11"/>
        <v>97</v>
      </c>
      <c r="B106" s="114" t="s">
        <v>1076</v>
      </c>
      <c r="C106" s="114" t="s">
        <v>1011</v>
      </c>
      <c r="D106" s="131">
        <v>42758</v>
      </c>
      <c r="E106" s="120">
        <v>99</v>
      </c>
      <c r="F106" s="131">
        <v>42758</v>
      </c>
      <c r="G106" s="131"/>
      <c r="H106" s="242">
        <f t="shared" si="7"/>
        <v>0</v>
      </c>
      <c r="I106" s="131">
        <v>42769</v>
      </c>
      <c r="J106" s="253">
        <f t="shared" si="8"/>
        <v>11</v>
      </c>
      <c r="K106" s="253">
        <f t="shared" si="9"/>
        <v>11</v>
      </c>
      <c r="L106" s="143">
        <f t="shared" si="10"/>
        <v>1089</v>
      </c>
    </row>
    <row r="107" spans="1:12">
      <c r="A107" s="23">
        <f t="shared" si="11"/>
        <v>98</v>
      </c>
      <c r="B107" s="114" t="s">
        <v>1077</v>
      </c>
      <c r="C107" s="114" t="s">
        <v>1011</v>
      </c>
      <c r="D107" s="131">
        <v>43097</v>
      </c>
      <c r="E107" s="120">
        <v>49983</v>
      </c>
      <c r="F107" s="131">
        <v>43097</v>
      </c>
      <c r="G107" s="131"/>
      <c r="H107" s="242">
        <f t="shared" si="7"/>
        <v>0</v>
      </c>
      <c r="I107" s="131">
        <v>43129</v>
      </c>
      <c r="J107" s="253">
        <f t="shared" si="8"/>
        <v>32</v>
      </c>
      <c r="K107" s="253">
        <f t="shared" si="9"/>
        <v>32</v>
      </c>
      <c r="L107" s="143">
        <f t="shared" si="10"/>
        <v>1599456</v>
      </c>
    </row>
    <row r="108" spans="1:12">
      <c r="A108" s="23">
        <f t="shared" si="11"/>
        <v>99</v>
      </c>
      <c r="B108" s="114" t="s">
        <v>1078</v>
      </c>
      <c r="C108" s="114" t="s">
        <v>1011</v>
      </c>
      <c r="D108" s="131">
        <v>42971</v>
      </c>
      <c r="E108" s="120">
        <v>47.76</v>
      </c>
      <c r="F108" s="131">
        <v>42971</v>
      </c>
      <c r="G108" s="131"/>
      <c r="H108" s="242">
        <f t="shared" si="7"/>
        <v>0</v>
      </c>
      <c r="I108" s="131">
        <v>42979</v>
      </c>
      <c r="J108" s="253">
        <f t="shared" si="8"/>
        <v>8</v>
      </c>
      <c r="K108" s="253">
        <f t="shared" si="9"/>
        <v>8</v>
      </c>
      <c r="L108" s="143">
        <f t="shared" si="10"/>
        <v>382.08</v>
      </c>
    </row>
    <row r="109" spans="1:12">
      <c r="A109" s="23">
        <f t="shared" si="11"/>
        <v>100</v>
      </c>
      <c r="B109" s="114" t="s">
        <v>1079</v>
      </c>
      <c r="C109" s="114" t="s">
        <v>1011</v>
      </c>
      <c r="D109" s="131">
        <v>42788</v>
      </c>
      <c r="E109" s="120">
        <v>56435.06</v>
      </c>
      <c r="F109" s="131">
        <v>42776</v>
      </c>
      <c r="G109" s="131">
        <v>42779</v>
      </c>
      <c r="H109" s="242">
        <f t="shared" si="7"/>
        <v>1.5</v>
      </c>
      <c r="I109" s="131">
        <v>42825</v>
      </c>
      <c r="J109" s="253">
        <f t="shared" si="8"/>
        <v>46</v>
      </c>
      <c r="K109" s="253">
        <f t="shared" si="9"/>
        <v>47.5</v>
      </c>
      <c r="L109" s="143">
        <f t="shared" si="10"/>
        <v>2680665.35</v>
      </c>
    </row>
    <row r="110" spans="1:12">
      <c r="A110" s="23">
        <f t="shared" si="11"/>
        <v>101</v>
      </c>
      <c r="B110" s="114" t="s">
        <v>1080</v>
      </c>
      <c r="C110" s="114" t="s">
        <v>1011</v>
      </c>
      <c r="D110" s="131">
        <v>42895</v>
      </c>
      <c r="E110" s="120">
        <v>68.599999999999994</v>
      </c>
      <c r="F110" s="131">
        <v>42868</v>
      </c>
      <c r="G110" s="131"/>
      <c r="H110" s="242">
        <f t="shared" si="7"/>
        <v>0</v>
      </c>
      <c r="I110" s="131">
        <v>42907</v>
      </c>
      <c r="J110" s="253">
        <f t="shared" si="8"/>
        <v>39</v>
      </c>
      <c r="K110" s="253">
        <f t="shared" si="9"/>
        <v>39</v>
      </c>
      <c r="L110" s="143">
        <f t="shared" si="10"/>
        <v>2675.4</v>
      </c>
    </row>
    <row r="111" spans="1:12">
      <c r="A111" s="23">
        <f t="shared" si="11"/>
        <v>102</v>
      </c>
      <c r="B111" s="114" t="s">
        <v>1082</v>
      </c>
      <c r="C111" s="114" t="s">
        <v>1011</v>
      </c>
      <c r="D111" s="131">
        <v>43028</v>
      </c>
      <c r="E111" s="120">
        <v>63487.6</v>
      </c>
      <c r="F111" s="131">
        <v>43022</v>
      </c>
      <c r="G111" s="131"/>
      <c r="H111" s="242">
        <f t="shared" si="7"/>
        <v>0</v>
      </c>
      <c r="I111" s="131">
        <v>43059</v>
      </c>
      <c r="J111" s="253">
        <f t="shared" si="8"/>
        <v>37</v>
      </c>
      <c r="K111" s="253">
        <f t="shared" si="9"/>
        <v>37</v>
      </c>
      <c r="L111" s="143">
        <f t="shared" si="10"/>
        <v>2349041.2000000002</v>
      </c>
    </row>
    <row r="112" spans="1:12">
      <c r="A112" s="23">
        <f t="shared" si="11"/>
        <v>103</v>
      </c>
      <c r="B112" s="114" t="s">
        <v>1082</v>
      </c>
      <c r="C112" s="114" t="s">
        <v>1011</v>
      </c>
      <c r="D112" s="131">
        <v>42965</v>
      </c>
      <c r="E112" s="120">
        <v>53836.91</v>
      </c>
      <c r="F112" s="131">
        <v>42931</v>
      </c>
      <c r="G112" s="131"/>
      <c r="H112" s="242">
        <f t="shared" si="7"/>
        <v>0</v>
      </c>
      <c r="I112" s="131">
        <v>42996</v>
      </c>
      <c r="J112" s="253">
        <f t="shared" si="8"/>
        <v>65</v>
      </c>
      <c r="K112" s="253">
        <f t="shared" si="9"/>
        <v>65</v>
      </c>
      <c r="L112" s="143">
        <f t="shared" si="10"/>
        <v>3499399.15</v>
      </c>
    </row>
    <row r="113" spans="1:12">
      <c r="A113" s="23">
        <f t="shared" si="11"/>
        <v>104</v>
      </c>
      <c r="B113" s="114" t="s">
        <v>1082</v>
      </c>
      <c r="C113" s="114" t="s">
        <v>1011</v>
      </c>
      <c r="D113" s="131">
        <v>43082</v>
      </c>
      <c r="E113" s="120">
        <v>52868.4</v>
      </c>
      <c r="F113" s="131">
        <v>43057</v>
      </c>
      <c r="G113" s="131"/>
      <c r="H113" s="242">
        <f t="shared" si="7"/>
        <v>0</v>
      </c>
      <c r="I113" s="131">
        <v>43116</v>
      </c>
      <c r="J113" s="253">
        <f t="shared" si="8"/>
        <v>59</v>
      </c>
      <c r="K113" s="253">
        <f t="shared" si="9"/>
        <v>59</v>
      </c>
      <c r="L113" s="143">
        <f t="shared" si="10"/>
        <v>3119235.6</v>
      </c>
    </row>
    <row r="114" spans="1:12">
      <c r="A114" s="23">
        <f t="shared" si="11"/>
        <v>105</v>
      </c>
      <c r="B114" s="114" t="s">
        <v>1082</v>
      </c>
      <c r="C114" s="114" t="s">
        <v>1011</v>
      </c>
      <c r="D114" s="131">
        <v>43082</v>
      </c>
      <c r="E114" s="120">
        <v>70963.399999999994</v>
      </c>
      <c r="F114" s="131">
        <v>43071</v>
      </c>
      <c r="G114" s="131"/>
      <c r="H114" s="242">
        <f t="shared" si="7"/>
        <v>0</v>
      </c>
      <c r="I114" s="131">
        <v>43116</v>
      </c>
      <c r="J114" s="253">
        <f t="shared" si="8"/>
        <v>45</v>
      </c>
      <c r="K114" s="253">
        <f t="shared" si="9"/>
        <v>45</v>
      </c>
      <c r="L114" s="143">
        <f t="shared" si="10"/>
        <v>3193353</v>
      </c>
    </row>
    <row r="115" spans="1:12">
      <c r="A115" s="23">
        <f t="shared" si="11"/>
        <v>106</v>
      </c>
      <c r="B115" s="114" t="s">
        <v>1072</v>
      </c>
      <c r="C115" s="114" t="s">
        <v>1011</v>
      </c>
      <c r="D115" s="131">
        <v>43028</v>
      </c>
      <c r="E115" s="120">
        <v>15657.12</v>
      </c>
      <c r="F115" s="131">
        <v>42994</v>
      </c>
      <c r="G115" s="131"/>
      <c r="H115" s="242">
        <f t="shared" si="7"/>
        <v>0</v>
      </c>
      <c r="I115" s="131">
        <v>43059</v>
      </c>
      <c r="J115" s="253">
        <f t="shared" si="8"/>
        <v>65</v>
      </c>
      <c r="K115" s="253">
        <f t="shared" si="9"/>
        <v>65</v>
      </c>
      <c r="L115" s="143">
        <f t="shared" si="10"/>
        <v>1017712.8</v>
      </c>
    </row>
    <row r="116" spans="1:12">
      <c r="A116" s="23">
        <f t="shared" si="11"/>
        <v>107</v>
      </c>
      <c r="B116" s="114" t="s">
        <v>1072</v>
      </c>
      <c r="C116" s="114" t="s">
        <v>1011</v>
      </c>
      <c r="D116" s="131">
        <v>43054</v>
      </c>
      <c r="E116" s="120">
        <v>54190.19</v>
      </c>
      <c r="F116" s="131">
        <v>43043</v>
      </c>
      <c r="G116" s="131"/>
      <c r="H116" s="242">
        <f t="shared" si="7"/>
        <v>0</v>
      </c>
      <c r="I116" s="131">
        <v>43087</v>
      </c>
      <c r="J116" s="253">
        <f t="shared" si="8"/>
        <v>44</v>
      </c>
      <c r="K116" s="253">
        <f t="shared" si="9"/>
        <v>44</v>
      </c>
      <c r="L116" s="143">
        <f t="shared" si="10"/>
        <v>2384368.36</v>
      </c>
    </row>
    <row r="117" spans="1:12">
      <c r="A117" s="23">
        <f t="shared" si="11"/>
        <v>108</v>
      </c>
      <c r="B117" s="114" t="s">
        <v>1083</v>
      </c>
      <c r="C117" s="114" t="s">
        <v>1011</v>
      </c>
      <c r="D117" s="131">
        <v>42927</v>
      </c>
      <c r="E117" s="120">
        <v>144910.19</v>
      </c>
      <c r="F117" s="131">
        <v>42910</v>
      </c>
      <c r="G117" s="131"/>
      <c r="H117" s="242">
        <f t="shared" si="7"/>
        <v>0</v>
      </c>
      <c r="I117" s="131">
        <v>42958</v>
      </c>
      <c r="J117" s="253">
        <f t="shared" si="8"/>
        <v>48</v>
      </c>
      <c r="K117" s="253">
        <f t="shared" si="9"/>
        <v>48</v>
      </c>
      <c r="L117" s="143">
        <f t="shared" si="10"/>
        <v>6955689.1200000001</v>
      </c>
    </row>
    <row r="118" spans="1:12">
      <c r="A118" s="23">
        <f t="shared" si="11"/>
        <v>109</v>
      </c>
      <c r="B118" s="114" t="s">
        <v>1083</v>
      </c>
      <c r="C118" s="114" t="s">
        <v>1011</v>
      </c>
      <c r="D118" s="131">
        <v>42935</v>
      </c>
      <c r="E118" s="120">
        <v>196060.13</v>
      </c>
      <c r="F118" s="131">
        <v>42931</v>
      </c>
      <c r="G118" s="131"/>
      <c r="H118" s="242">
        <f t="shared" si="7"/>
        <v>0</v>
      </c>
      <c r="I118" s="131">
        <v>42968</v>
      </c>
      <c r="J118" s="253">
        <f t="shared" si="8"/>
        <v>37</v>
      </c>
      <c r="K118" s="253">
        <f t="shared" si="9"/>
        <v>37</v>
      </c>
      <c r="L118" s="143">
        <f t="shared" si="10"/>
        <v>7254224.8099999996</v>
      </c>
    </row>
    <row r="119" spans="1:12">
      <c r="A119" s="23">
        <f t="shared" si="11"/>
        <v>110</v>
      </c>
      <c r="B119" s="114" t="s">
        <v>1083</v>
      </c>
      <c r="C119" s="114" t="s">
        <v>1011</v>
      </c>
      <c r="D119" s="131">
        <v>42954</v>
      </c>
      <c r="E119" s="120">
        <v>181156.18</v>
      </c>
      <c r="F119" s="131">
        <v>42945</v>
      </c>
      <c r="G119" s="131"/>
      <c r="H119" s="242">
        <f t="shared" si="7"/>
        <v>0</v>
      </c>
      <c r="I119" s="131">
        <v>42985</v>
      </c>
      <c r="J119" s="253">
        <f t="shared" si="8"/>
        <v>40</v>
      </c>
      <c r="K119" s="253">
        <f t="shared" si="9"/>
        <v>40</v>
      </c>
      <c r="L119" s="143">
        <f t="shared" si="10"/>
        <v>7246247.2000000002</v>
      </c>
    </row>
    <row r="120" spans="1:12">
      <c r="A120" s="23">
        <f t="shared" si="11"/>
        <v>111</v>
      </c>
      <c r="B120" s="114" t="s">
        <v>1084</v>
      </c>
      <c r="C120" s="114" t="s">
        <v>1012</v>
      </c>
      <c r="D120" s="131">
        <v>43007</v>
      </c>
      <c r="E120" s="120">
        <v>-703</v>
      </c>
      <c r="F120" s="131">
        <v>42879</v>
      </c>
      <c r="G120" s="131"/>
      <c r="H120" s="242">
        <f t="shared" si="7"/>
        <v>0</v>
      </c>
      <c r="I120" s="131">
        <v>43038</v>
      </c>
      <c r="J120" s="253">
        <f t="shared" si="8"/>
        <v>159</v>
      </c>
      <c r="K120" s="253">
        <f t="shared" si="9"/>
        <v>159</v>
      </c>
      <c r="L120" s="143">
        <f t="shared" si="10"/>
        <v>-111777</v>
      </c>
    </row>
    <row r="121" spans="1:12">
      <c r="A121" s="23">
        <f t="shared" si="11"/>
        <v>112</v>
      </c>
      <c r="B121" s="114" t="s">
        <v>1085</v>
      </c>
      <c r="C121" s="114" t="s">
        <v>1012</v>
      </c>
      <c r="D121" s="131">
        <v>42794</v>
      </c>
      <c r="E121" s="120">
        <v>99758.81</v>
      </c>
      <c r="F121" s="131">
        <v>42769</v>
      </c>
      <c r="G121" s="131"/>
      <c r="H121" s="242">
        <f t="shared" si="7"/>
        <v>0</v>
      </c>
      <c r="I121" s="131">
        <v>42825</v>
      </c>
      <c r="J121" s="253">
        <f t="shared" si="8"/>
        <v>56</v>
      </c>
      <c r="K121" s="253">
        <f t="shared" si="9"/>
        <v>56</v>
      </c>
      <c r="L121" s="143">
        <f t="shared" si="10"/>
        <v>5586493.3600000003</v>
      </c>
    </row>
    <row r="122" spans="1:12">
      <c r="A122" s="23">
        <f t="shared" si="11"/>
        <v>113</v>
      </c>
      <c r="B122" s="114" t="s">
        <v>1359</v>
      </c>
      <c r="C122" s="114" t="s">
        <v>1012</v>
      </c>
      <c r="D122" s="131">
        <v>43084</v>
      </c>
      <c r="E122" s="120">
        <v>60752</v>
      </c>
      <c r="F122" s="131">
        <v>43084</v>
      </c>
      <c r="G122" s="131"/>
      <c r="H122" s="242">
        <f t="shared" si="7"/>
        <v>0</v>
      </c>
      <c r="I122" s="131">
        <v>43116</v>
      </c>
      <c r="J122" s="253">
        <f t="shared" si="8"/>
        <v>32</v>
      </c>
      <c r="K122" s="253">
        <f t="shared" si="9"/>
        <v>32</v>
      </c>
      <c r="L122" s="143">
        <f t="shared" si="10"/>
        <v>1944064</v>
      </c>
    </row>
    <row r="123" spans="1:12">
      <c r="A123" s="23">
        <f t="shared" si="11"/>
        <v>114</v>
      </c>
      <c r="B123" s="114" t="s">
        <v>1086</v>
      </c>
      <c r="C123" s="114" t="s">
        <v>1012</v>
      </c>
      <c r="D123" s="131">
        <v>42840</v>
      </c>
      <c r="E123" s="120">
        <v>2052.62</v>
      </c>
      <c r="F123" s="131">
        <v>42840</v>
      </c>
      <c r="G123" s="131"/>
      <c r="H123" s="242">
        <f t="shared" si="7"/>
        <v>0</v>
      </c>
      <c r="I123" s="131">
        <v>42856</v>
      </c>
      <c r="J123" s="253">
        <f t="shared" si="8"/>
        <v>16</v>
      </c>
      <c r="K123" s="253">
        <f t="shared" si="9"/>
        <v>16</v>
      </c>
      <c r="L123" s="143">
        <f t="shared" si="10"/>
        <v>32841.919999999998</v>
      </c>
    </row>
    <row r="124" spans="1:12">
      <c r="A124" s="23">
        <f t="shared" si="11"/>
        <v>115</v>
      </c>
      <c r="B124" s="114" t="s">
        <v>1086</v>
      </c>
      <c r="C124" s="114" t="s">
        <v>1012</v>
      </c>
      <c r="D124" s="131">
        <v>42994</v>
      </c>
      <c r="E124" s="120">
        <v>34.590000000000003</v>
      </c>
      <c r="F124" s="131">
        <v>42994</v>
      </c>
      <c r="G124" s="131"/>
      <c r="H124" s="242">
        <f t="shared" si="7"/>
        <v>0</v>
      </c>
      <c r="I124" s="131">
        <v>43010</v>
      </c>
      <c r="J124" s="253">
        <f t="shared" si="8"/>
        <v>16</v>
      </c>
      <c r="K124" s="253">
        <f t="shared" si="9"/>
        <v>16</v>
      </c>
      <c r="L124" s="143">
        <f t="shared" si="10"/>
        <v>553.44000000000005</v>
      </c>
    </row>
    <row r="125" spans="1:12">
      <c r="A125" s="23">
        <f t="shared" si="11"/>
        <v>116</v>
      </c>
      <c r="B125" s="114" t="s">
        <v>1087</v>
      </c>
      <c r="C125" s="114" t="s">
        <v>1012</v>
      </c>
      <c r="D125" s="131">
        <v>42915</v>
      </c>
      <c r="E125" s="120">
        <v>1877.83</v>
      </c>
      <c r="F125" s="131">
        <v>42907</v>
      </c>
      <c r="G125" s="131"/>
      <c r="H125" s="242">
        <f t="shared" si="7"/>
        <v>0</v>
      </c>
      <c r="I125" s="131">
        <v>42947</v>
      </c>
      <c r="J125" s="253">
        <f t="shared" si="8"/>
        <v>40</v>
      </c>
      <c r="K125" s="253">
        <f t="shared" si="9"/>
        <v>40</v>
      </c>
      <c r="L125" s="143">
        <f t="shared" si="10"/>
        <v>75113.2</v>
      </c>
    </row>
    <row r="126" spans="1:12">
      <c r="A126" s="23">
        <f t="shared" si="11"/>
        <v>117</v>
      </c>
      <c r="B126" s="114" t="s">
        <v>1088</v>
      </c>
      <c r="C126" s="114" t="s">
        <v>1012</v>
      </c>
      <c r="D126" s="131">
        <v>42855</v>
      </c>
      <c r="E126" s="120">
        <v>78842.210000000006</v>
      </c>
      <c r="F126" s="131">
        <v>42842</v>
      </c>
      <c r="G126" s="131">
        <v>42848</v>
      </c>
      <c r="H126" s="242">
        <f t="shared" si="7"/>
        <v>3</v>
      </c>
      <c r="I126" s="131">
        <v>42871</v>
      </c>
      <c r="J126" s="253">
        <f t="shared" si="8"/>
        <v>23</v>
      </c>
      <c r="K126" s="253">
        <f t="shared" si="9"/>
        <v>26</v>
      </c>
      <c r="L126" s="143">
        <f t="shared" si="10"/>
        <v>2049897.46</v>
      </c>
    </row>
    <row r="127" spans="1:12">
      <c r="A127" s="23">
        <f t="shared" si="11"/>
        <v>118</v>
      </c>
      <c r="B127" s="114" t="s">
        <v>1088</v>
      </c>
      <c r="C127" s="114" t="s">
        <v>1012</v>
      </c>
      <c r="D127" s="131">
        <v>42855</v>
      </c>
      <c r="E127" s="120">
        <v>109506.39</v>
      </c>
      <c r="F127" s="131">
        <v>42849</v>
      </c>
      <c r="G127" s="131">
        <v>42855</v>
      </c>
      <c r="H127" s="242">
        <f t="shared" si="7"/>
        <v>3</v>
      </c>
      <c r="I127" s="131">
        <v>42886</v>
      </c>
      <c r="J127" s="253">
        <f t="shared" si="8"/>
        <v>31</v>
      </c>
      <c r="K127" s="253">
        <f t="shared" si="9"/>
        <v>34</v>
      </c>
      <c r="L127" s="143">
        <f t="shared" si="10"/>
        <v>3723217.26</v>
      </c>
    </row>
    <row r="128" spans="1:12">
      <c r="A128" s="23">
        <f t="shared" si="11"/>
        <v>119</v>
      </c>
      <c r="B128" s="114" t="s">
        <v>1089</v>
      </c>
      <c r="C128" s="114" t="s">
        <v>1012</v>
      </c>
      <c r="D128" s="131">
        <v>42886</v>
      </c>
      <c r="E128" s="120">
        <v>107370.14</v>
      </c>
      <c r="F128" s="131">
        <v>42843</v>
      </c>
      <c r="G128" s="131">
        <v>42854</v>
      </c>
      <c r="H128" s="242">
        <f t="shared" si="7"/>
        <v>5.5</v>
      </c>
      <c r="I128" s="131">
        <v>42919</v>
      </c>
      <c r="J128" s="253">
        <f t="shared" si="8"/>
        <v>65</v>
      </c>
      <c r="K128" s="253">
        <f t="shared" si="9"/>
        <v>70.5</v>
      </c>
      <c r="L128" s="143">
        <f t="shared" si="10"/>
        <v>7569594.8700000001</v>
      </c>
    </row>
    <row r="129" spans="1:12">
      <c r="A129" s="23">
        <f t="shared" si="11"/>
        <v>120</v>
      </c>
      <c r="B129" s="114" t="s">
        <v>1090</v>
      </c>
      <c r="C129" s="114" t="s">
        <v>1012</v>
      </c>
      <c r="D129" s="131">
        <v>43076</v>
      </c>
      <c r="E129" s="120">
        <v>146756.53</v>
      </c>
      <c r="F129" s="131">
        <v>42989</v>
      </c>
      <c r="G129" s="131">
        <v>43070</v>
      </c>
      <c r="H129" s="242">
        <f t="shared" si="7"/>
        <v>40.5</v>
      </c>
      <c r="I129" s="131">
        <v>43108</v>
      </c>
      <c r="J129" s="253">
        <f t="shared" si="8"/>
        <v>38</v>
      </c>
      <c r="K129" s="253">
        <f t="shared" si="9"/>
        <v>78.5</v>
      </c>
      <c r="L129" s="143">
        <f t="shared" si="10"/>
        <v>11520387.609999999</v>
      </c>
    </row>
    <row r="130" spans="1:12">
      <c r="A130" s="23">
        <f t="shared" si="11"/>
        <v>121</v>
      </c>
      <c r="B130" s="114" t="s">
        <v>1091</v>
      </c>
      <c r="C130" s="114" t="s">
        <v>1012</v>
      </c>
      <c r="D130" s="131">
        <v>42851</v>
      </c>
      <c r="E130" s="120">
        <v>78400</v>
      </c>
      <c r="F130" s="131">
        <v>42845</v>
      </c>
      <c r="G130" s="131">
        <v>42850</v>
      </c>
      <c r="H130" s="242">
        <f t="shared" si="7"/>
        <v>2.5</v>
      </c>
      <c r="I130" s="131">
        <v>42885</v>
      </c>
      <c r="J130" s="253">
        <f t="shared" si="8"/>
        <v>35</v>
      </c>
      <c r="K130" s="253">
        <f t="shared" si="9"/>
        <v>37.5</v>
      </c>
      <c r="L130" s="143">
        <f t="shared" si="10"/>
        <v>2940000</v>
      </c>
    </row>
    <row r="131" spans="1:12">
      <c r="A131" s="23">
        <f t="shared" si="11"/>
        <v>122</v>
      </c>
      <c r="B131" s="114" t="s">
        <v>1088</v>
      </c>
      <c r="C131" s="114" t="s">
        <v>1012</v>
      </c>
      <c r="D131" s="131">
        <v>42855</v>
      </c>
      <c r="E131" s="120">
        <v>544.75</v>
      </c>
      <c r="F131" s="131">
        <v>42818</v>
      </c>
      <c r="G131" s="131"/>
      <c r="H131" s="242">
        <f t="shared" si="7"/>
        <v>0</v>
      </c>
      <c r="I131" s="131">
        <v>42871</v>
      </c>
      <c r="J131" s="253">
        <f t="shared" si="8"/>
        <v>53</v>
      </c>
      <c r="K131" s="253">
        <f t="shared" si="9"/>
        <v>53</v>
      </c>
      <c r="L131" s="143">
        <f t="shared" si="10"/>
        <v>28871.75</v>
      </c>
    </row>
    <row r="132" spans="1:12">
      <c r="A132" s="23">
        <f t="shared" si="11"/>
        <v>123</v>
      </c>
      <c r="B132" s="114" t="s">
        <v>1092</v>
      </c>
      <c r="C132" s="114" t="s">
        <v>1012</v>
      </c>
      <c r="D132" s="131">
        <v>43077</v>
      </c>
      <c r="E132" s="120">
        <v>250157.25</v>
      </c>
      <c r="F132" s="131">
        <v>43077</v>
      </c>
      <c r="G132" s="131"/>
      <c r="H132" s="242">
        <f t="shared" si="7"/>
        <v>0</v>
      </c>
      <c r="I132" s="131">
        <v>43108</v>
      </c>
      <c r="J132" s="253">
        <f t="shared" si="8"/>
        <v>31</v>
      </c>
      <c r="K132" s="253">
        <f t="shared" si="9"/>
        <v>31</v>
      </c>
      <c r="L132" s="143">
        <f t="shared" si="10"/>
        <v>7754874.75</v>
      </c>
    </row>
    <row r="133" spans="1:12">
      <c r="A133" s="23">
        <f t="shared" si="11"/>
        <v>124</v>
      </c>
      <c r="B133" s="114" t="s">
        <v>1092</v>
      </c>
      <c r="C133" s="114" t="s">
        <v>1012</v>
      </c>
      <c r="D133" s="131">
        <v>43088</v>
      </c>
      <c r="E133" s="120">
        <v>82792.75</v>
      </c>
      <c r="F133" s="131">
        <v>43085</v>
      </c>
      <c r="G133" s="131"/>
      <c r="H133" s="242">
        <f t="shared" si="7"/>
        <v>0</v>
      </c>
      <c r="I133" s="131">
        <v>43119</v>
      </c>
      <c r="J133" s="253">
        <f t="shared" si="8"/>
        <v>34</v>
      </c>
      <c r="K133" s="253">
        <f t="shared" si="9"/>
        <v>34</v>
      </c>
      <c r="L133" s="143">
        <f t="shared" si="10"/>
        <v>2814953.5</v>
      </c>
    </row>
    <row r="134" spans="1:12">
      <c r="A134" s="23">
        <f t="shared" si="11"/>
        <v>125</v>
      </c>
      <c r="B134" s="114" t="s">
        <v>1073</v>
      </c>
      <c r="C134" s="114" t="s">
        <v>1012</v>
      </c>
      <c r="D134" s="131">
        <v>42965</v>
      </c>
      <c r="E134" s="120">
        <v>2025.82</v>
      </c>
      <c r="F134" s="131">
        <v>42954</v>
      </c>
      <c r="G134" s="131">
        <v>42955</v>
      </c>
      <c r="H134" s="242">
        <f t="shared" si="7"/>
        <v>0.5</v>
      </c>
      <c r="I134" s="131">
        <v>42996</v>
      </c>
      <c r="J134" s="253">
        <f t="shared" si="8"/>
        <v>41</v>
      </c>
      <c r="K134" s="253">
        <f t="shared" si="9"/>
        <v>41.5</v>
      </c>
      <c r="L134" s="143">
        <f t="shared" si="10"/>
        <v>84071.53</v>
      </c>
    </row>
    <row r="135" spans="1:12">
      <c r="A135" s="23">
        <f t="shared" si="11"/>
        <v>126</v>
      </c>
      <c r="B135" s="114" t="s">
        <v>1073</v>
      </c>
      <c r="C135" s="114" t="s">
        <v>1012</v>
      </c>
      <c r="D135" s="131">
        <v>42794</v>
      </c>
      <c r="E135" s="120">
        <v>1161.54</v>
      </c>
      <c r="F135" s="131">
        <v>42781</v>
      </c>
      <c r="G135" s="131"/>
      <c r="H135" s="242">
        <f t="shared" si="7"/>
        <v>0</v>
      </c>
      <c r="I135" s="131">
        <v>42825</v>
      </c>
      <c r="J135" s="253">
        <f t="shared" si="8"/>
        <v>44</v>
      </c>
      <c r="K135" s="253">
        <f t="shared" si="9"/>
        <v>44</v>
      </c>
      <c r="L135" s="143">
        <f t="shared" si="10"/>
        <v>51107.76</v>
      </c>
    </row>
    <row r="136" spans="1:12">
      <c r="A136" s="23">
        <f t="shared" si="11"/>
        <v>127</v>
      </c>
      <c r="B136" s="114" t="s">
        <v>1093</v>
      </c>
      <c r="C136" s="114" t="s">
        <v>1012</v>
      </c>
      <c r="D136" s="131">
        <v>42971</v>
      </c>
      <c r="E136" s="120">
        <v>1339.5</v>
      </c>
      <c r="F136" s="131">
        <v>42971</v>
      </c>
      <c r="G136" s="131"/>
      <c r="H136" s="242">
        <f t="shared" si="7"/>
        <v>0</v>
      </c>
      <c r="I136" s="131">
        <v>43003</v>
      </c>
      <c r="J136" s="253">
        <f t="shared" si="8"/>
        <v>32</v>
      </c>
      <c r="K136" s="253">
        <f t="shared" si="9"/>
        <v>32</v>
      </c>
      <c r="L136" s="143">
        <f t="shared" si="10"/>
        <v>42864</v>
      </c>
    </row>
    <row r="137" spans="1:12">
      <c r="A137" s="23">
        <f t="shared" si="11"/>
        <v>128</v>
      </c>
      <c r="B137" s="114" t="s">
        <v>1094</v>
      </c>
      <c r="C137" s="114" t="s">
        <v>1012</v>
      </c>
      <c r="D137" s="131">
        <v>42853</v>
      </c>
      <c r="E137" s="120">
        <v>102598.69</v>
      </c>
      <c r="F137" s="131">
        <v>42804</v>
      </c>
      <c r="G137" s="131">
        <v>42818</v>
      </c>
      <c r="H137" s="242">
        <f t="shared" si="7"/>
        <v>7</v>
      </c>
      <c r="I137" s="131">
        <v>42887</v>
      </c>
      <c r="J137" s="253">
        <f t="shared" si="8"/>
        <v>69</v>
      </c>
      <c r="K137" s="253">
        <f t="shared" si="9"/>
        <v>76</v>
      </c>
      <c r="L137" s="143">
        <f t="shared" si="10"/>
        <v>7797500.4400000004</v>
      </c>
    </row>
    <row r="138" spans="1:12">
      <c r="A138" s="23">
        <f t="shared" si="11"/>
        <v>129</v>
      </c>
      <c r="B138" s="114" t="s">
        <v>1078</v>
      </c>
      <c r="C138" s="114" t="s">
        <v>1012</v>
      </c>
      <c r="D138" s="131">
        <v>42843</v>
      </c>
      <c r="E138" s="120">
        <v>65369.930000000008</v>
      </c>
      <c r="F138" s="131">
        <v>42843</v>
      </c>
      <c r="G138" s="131"/>
      <c r="H138" s="242">
        <f t="shared" ref="H138:H201" si="12">IF(G138="",0,(G138-F138)/2)</f>
        <v>0</v>
      </c>
      <c r="I138" s="131">
        <v>42856</v>
      </c>
      <c r="J138" s="253">
        <f t="shared" ref="J138:J201" si="13">IF(G138="",I138-F138,I138-G138)</f>
        <v>13</v>
      </c>
      <c r="K138" s="253">
        <f t="shared" ref="K138:K201" si="14">H138+J138</f>
        <v>13</v>
      </c>
      <c r="L138" s="143">
        <f t="shared" ref="L138:L201" si="15">ROUND(E138*K138,2)</f>
        <v>849809.09</v>
      </c>
    </row>
    <row r="139" spans="1:12">
      <c r="A139" s="23">
        <f t="shared" ref="A139:A202" si="16">A138+1</f>
        <v>130</v>
      </c>
      <c r="B139" s="114" t="s">
        <v>1095</v>
      </c>
      <c r="C139" s="114" t="s">
        <v>1012</v>
      </c>
      <c r="D139" s="131">
        <v>42825</v>
      </c>
      <c r="E139" s="120">
        <v>68000</v>
      </c>
      <c r="F139" s="131">
        <v>42825</v>
      </c>
      <c r="G139" s="131"/>
      <c r="H139" s="242">
        <f t="shared" si="12"/>
        <v>0</v>
      </c>
      <c r="I139" s="131">
        <v>42856</v>
      </c>
      <c r="J139" s="253">
        <f t="shared" si="13"/>
        <v>31</v>
      </c>
      <c r="K139" s="253">
        <f t="shared" si="14"/>
        <v>31</v>
      </c>
      <c r="L139" s="143">
        <f t="shared" si="15"/>
        <v>2108000</v>
      </c>
    </row>
    <row r="140" spans="1:12">
      <c r="A140" s="23">
        <f t="shared" si="16"/>
        <v>131</v>
      </c>
      <c r="B140" s="114" t="s">
        <v>1096</v>
      </c>
      <c r="C140" s="114" t="s">
        <v>1012</v>
      </c>
      <c r="D140" s="131">
        <v>42822</v>
      </c>
      <c r="E140" s="120">
        <v>53073.46</v>
      </c>
      <c r="F140" s="131">
        <v>42778</v>
      </c>
      <c r="G140" s="131">
        <v>42813</v>
      </c>
      <c r="H140" s="242">
        <f t="shared" si="12"/>
        <v>17.5</v>
      </c>
      <c r="I140" s="131">
        <v>42853</v>
      </c>
      <c r="J140" s="253">
        <f t="shared" si="13"/>
        <v>40</v>
      </c>
      <c r="K140" s="253">
        <f t="shared" si="14"/>
        <v>57.5</v>
      </c>
      <c r="L140" s="143">
        <f t="shared" si="15"/>
        <v>3051723.95</v>
      </c>
    </row>
    <row r="141" spans="1:12">
      <c r="A141" s="23">
        <f t="shared" si="16"/>
        <v>132</v>
      </c>
      <c r="B141" s="114" t="s">
        <v>1097</v>
      </c>
      <c r="C141" s="114" t="s">
        <v>1012</v>
      </c>
      <c r="D141" s="131">
        <v>42822</v>
      </c>
      <c r="E141" s="120">
        <v>150479.93</v>
      </c>
      <c r="F141" s="131">
        <v>42822</v>
      </c>
      <c r="G141" s="131"/>
      <c r="H141" s="242">
        <f t="shared" si="12"/>
        <v>0</v>
      </c>
      <c r="I141" s="131">
        <v>42853</v>
      </c>
      <c r="J141" s="253">
        <f t="shared" si="13"/>
        <v>31</v>
      </c>
      <c r="K141" s="253">
        <f t="shared" si="14"/>
        <v>31</v>
      </c>
      <c r="L141" s="143">
        <f t="shared" si="15"/>
        <v>4664877.83</v>
      </c>
    </row>
    <row r="142" spans="1:12">
      <c r="A142" s="23">
        <f t="shared" si="16"/>
        <v>133</v>
      </c>
      <c r="B142" s="114" t="s">
        <v>1097</v>
      </c>
      <c r="C142" s="114" t="s">
        <v>1012</v>
      </c>
      <c r="D142" s="131">
        <v>42829</v>
      </c>
      <c r="E142" s="120">
        <v>154071.79</v>
      </c>
      <c r="F142" s="131">
        <v>42829</v>
      </c>
      <c r="G142" s="131"/>
      <c r="H142" s="242">
        <f t="shared" si="12"/>
        <v>0</v>
      </c>
      <c r="I142" s="131">
        <v>42860</v>
      </c>
      <c r="J142" s="253">
        <f t="shared" si="13"/>
        <v>31</v>
      </c>
      <c r="K142" s="253">
        <f t="shared" si="14"/>
        <v>31</v>
      </c>
      <c r="L142" s="143">
        <f t="shared" si="15"/>
        <v>4776225.49</v>
      </c>
    </row>
    <row r="143" spans="1:12">
      <c r="A143" s="23">
        <f t="shared" si="16"/>
        <v>134</v>
      </c>
      <c r="B143" s="114" t="s">
        <v>1097</v>
      </c>
      <c r="C143" s="114" t="s">
        <v>1012</v>
      </c>
      <c r="D143" s="131">
        <v>42832</v>
      </c>
      <c r="E143" s="120">
        <v>146596.26999999999</v>
      </c>
      <c r="F143" s="131">
        <v>42832</v>
      </c>
      <c r="G143" s="131"/>
      <c r="H143" s="242">
        <f t="shared" si="12"/>
        <v>0</v>
      </c>
      <c r="I143" s="131">
        <v>42866</v>
      </c>
      <c r="J143" s="253">
        <f t="shared" si="13"/>
        <v>34</v>
      </c>
      <c r="K143" s="253">
        <f t="shared" si="14"/>
        <v>34</v>
      </c>
      <c r="L143" s="143">
        <f t="shared" si="15"/>
        <v>4984273.18</v>
      </c>
    </row>
    <row r="144" spans="1:12">
      <c r="A144" s="23">
        <f t="shared" si="16"/>
        <v>135</v>
      </c>
      <c r="B144" s="114" t="s">
        <v>1098</v>
      </c>
      <c r="C144" s="114" t="s">
        <v>1012</v>
      </c>
      <c r="D144" s="131">
        <v>43054</v>
      </c>
      <c r="E144" s="120">
        <v>59895</v>
      </c>
      <c r="F144" s="131">
        <v>43038</v>
      </c>
      <c r="G144" s="131">
        <v>43044</v>
      </c>
      <c r="H144" s="242">
        <f t="shared" si="12"/>
        <v>3</v>
      </c>
      <c r="I144" s="131">
        <v>43088</v>
      </c>
      <c r="J144" s="253">
        <f t="shared" si="13"/>
        <v>44</v>
      </c>
      <c r="K144" s="253">
        <f t="shared" si="14"/>
        <v>47</v>
      </c>
      <c r="L144" s="143">
        <f t="shared" si="15"/>
        <v>2815065</v>
      </c>
    </row>
    <row r="145" spans="1:12">
      <c r="A145" s="23">
        <f t="shared" si="16"/>
        <v>136</v>
      </c>
      <c r="B145" s="114" t="s">
        <v>1099</v>
      </c>
      <c r="C145" s="114" t="s">
        <v>1012</v>
      </c>
      <c r="D145" s="131">
        <v>43044</v>
      </c>
      <c r="E145" s="120">
        <v>52140</v>
      </c>
      <c r="F145" s="131">
        <v>43038</v>
      </c>
      <c r="G145" s="131">
        <v>43043</v>
      </c>
      <c r="H145" s="242">
        <f t="shared" si="12"/>
        <v>2.5</v>
      </c>
      <c r="I145" s="131">
        <v>43088</v>
      </c>
      <c r="J145" s="253">
        <f t="shared" si="13"/>
        <v>45</v>
      </c>
      <c r="K145" s="253">
        <f t="shared" si="14"/>
        <v>47.5</v>
      </c>
      <c r="L145" s="143">
        <f t="shared" si="15"/>
        <v>2476650</v>
      </c>
    </row>
    <row r="146" spans="1:12">
      <c r="A146" s="23">
        <f t="shared" si="16"/>
        <v>137</v>
      </c>
      <c r="B146" s="114" t="s">
        <v>1100</v>
      </c>
      <c r="C146" s="114" t="s">
        <v>1012</v>
      </c>
      <c r="D146" s="131">
        <v>43080</v>
      </c>
      <c r="E146" s="120">
        <v>132340</v>
      </c>
      <c r="F146" s="131">
        <v>43080</v>
      </c>
      <c r="G146" s="131"/>
      <c r="H146" s="242">
        <f t="shared" si="12"/>
        <v>0</v>
      </c>
      <c r="I146" s="131">
        <v>43111</v>
      </c>
      <c r="J146" s="253">
        <f t="shared" si="13"/>
        <v>31</v>
      </c>
      <c r="K146" s="253">
        <f t="shared" si="14"/>
        <v>31</v>
      </c>
      <c r="L146" s="143">
        <f t="shared" si="15"/>
        <v>4102540</v>
      </c>
    </row>
    <row r="147" spans="1:12">
      <c r="A147" s="23">
        <f t="shared" si="16"/>
        <v>138</v>
      </c>
      <c r="B147" s="114" t="s">
        <v>1078</v>
      </c>
      <c r="C147" s="114" t="s">
        <v>1012</v>
      </c>
      <c r="D147" s="131">
        <v>43045</v>
      </c>
      <c r="E147" s="120">
        <v>52963.37</v>
      </c>
      <c r="F147" s="131">
        <v>43045</v>
      </c>
      <c r="G147" s="131"/>
      <c r="H147" s="242">
        <f t="shared" si="12"/>
        <v>0</v>
      </c>
      <c r="I147" s="131">
        <v>43076</v>
      </c>
      <c r="J147" s="253">
        <f t="shared" si="13"/>
        <v>31</v>
      </c>
      <c r="K147" s="253">
        <f t="shared" si="14"/>
        <v>31</v>
      </c>
      <c r="L147" s="143">
        <f t="shared" si="15"/>
        <v>1641864.47</v>
      </c>
    </row>
    <row r="148" spans="1:12">
      <c r="A148" s="23">
        <f t="shared" si="16"/>
        <v>139</v>
      </c>
      <c r="B148" s="114" t="s">
        <v>1078</v>
      </c>
      <c r="C148" s="114" t="s">
        <v>1012</v>
      </c>
      <c r="D148" s="131">
        <v>43066</v>
      </c>
      <c r="E148" s="120">
        <v>54695.28</v>
      </c>
      <c r="F148" s="131">
        <v>43066</v>
      </c>
      <c r="G148" s="131"/>
      <c r="H148" s="242">
        <f t="shared" si="12"/>
        <v>0</v>
      </c>
      <c r="I148" s="131">
        <v>43077</v>
      </c>
      <c r="J148" s="253">
        <f t="shared" si="13"/>
        <v>11</v>
      </c>
      <c r="K148" s="253">
        <f t="shared" si="14"/>
        <v>11</v>
      </c>
      <c r="L148" s="143">
        <f t="shared" si="15"/>
        <v>601648.07999999996</v>
      </c>
    </row>
    <row r="149" spans="1:12">
      <c r="A149" s="23">
        <f t="shared" si="16"/>
        <v>140</v>
      </c>
      <c r="B149" s="114" t="s">
        <v>1051</v>
      </c>
      <c r="C149" s="114" t="s">
        <v>1012</v>
      </c>
      <c r="D149" s="131">
        <v>43068</v>
      </c>
      <c r="E149" s="120">
        <v>77776.88</v>
      </c>
      <c r="F149" s="131">
        <v>43044</v>
      </c>
      <c r="G149" s="131">
        <v>43051</v>
      </c>
      <c r="H149" s="242">
        <f t="shared" si="12"/>
        <v>3.5</v>
      </c>
      <c r="I149" s="131">
        <v>43102</v>
      </c>
      <c r="J149" s="253">
        <f t="shared" si="13"/>
        <v>51</v>
      </c>
      <c r="K149" s="253">
        <f t="shared" si="14"/>
        <v>54.5</v>
      </c>
      <c r="L149" s="143">
        <f t="shared" si="15"/>
        <v>4238839.96</v>
      </c>
    </row>
    <row r="150" spans="1:12">
      <c r="A150" s="23">
        <f t="shared" si="16"/>
        <v>141</v>
      </c>
      <c r="B150" s="114" t="s">
        <v>1097</v>
      </c>
      <c r="C150" s="114" t="s">
        <v>1012</v>
      </c>
      <c r="D150" s="131">
        <v>43040</v>
      </c>
      <c r="E150" s="120">
        <v>60699.97</v>
      </c>
      <c r="F150" s="131">
        <v>43040</v>
      </c>
      <c r="G150" s="131"/>
      <c r="H150" s="242">
        <f t="shared" si="12"/>
        <v>0</v>
      </c>
      <c r="I150" s="131">
        <v>43073</v>
      </c>
      <c r="J150" s="253">
        <f t="shared" si="13"/>
        <v>33</v>
      </c>
      <c r="K150" s="253">
        <f t="shared" si="14"/>
        <v>33</v>
      </c>
      <c r="L150" s="143">
        <f t="shared" si="15"/>
        <v>2003099.01</v>
      </c>
    </row>
    <row r="151" spans="1:12">
      <c r="A151" s="23">
        <f t="shared" si="16"/>
        <v>142</v>
      </c>
      <c r="B151" s="114" t="s">
        <v>1097</v>
      </c>
      <c r="C151" s="114" t="s">
        <v>1012</v>
      </c>
      <c r="D151" s="131">
        <v>43042</v>
      </c>
      <c r="E151" s="120">
        <v>125761.26</v>
      </c>
      <c r="F151" s="131">
        <v>43042</v>
      </c>
      <c r="G151" s="131"/>
      <c r="H151" s="242">
        <f t="shared" si="12"/>
        <v>0</v>
      </c>
      <c r="I151" s="131">
        <v>43073</v>
      </c>
      <c r="J151" s="253">
        <f t="shared" si="13"/>
        <v>31</v>
      </c>
      <c r="K151" s="253">
        <f t="shared" si="14"/>
        <v>31</v>
      </c>
      <c r="L151" s="143">
        <f t="shared" si="15"/>
        <v>3898599.06</v>
      </c>
    </row>
    <row r="152" spans="1:12">
      <c r="A152" s="23">
        <f t="shared" si="16"/>
        <v>143</v>
      </c>
      <c r="B152" s="114" t="s">
        <v>1097</v>
      </c>
      <c r="C152" s="114" t="s">
        <v>1012</v>
      </c>
      <c r="D152" s="131">
        <v>43051</v>
      </c>
      <c r="E152" s="120">
        <v>113125.95</v>
      </c>
      <c r="F152" s="131">
        <v>43051</v>
      </c>
      <c r="G152" s="131"/>
      <c r="H152" s="242">
        <f t="shared" si="12"/>
        <v>0</v>
      </c>
      <c r="I152" s="131">
        <v>43082</v>
      </c>
      <c r="J152" s="253">
        <f t="shared" si="13"/>
        <v>31</v>
      </c>
      <c r="K152" s="253">
        <f t="shared" si="14"/>
        <v>31</v>
      </c>
      <c r="L152" s="143">
        <f t="shared" si="15"/>
        <v>3506904.45</v>
      </c>
    </row>
    <row r="153" spans="1:12">
      <c r="A153" s="23">
        <f t="shared" si="16"/>
        <v>144</v>
      </c>
      <c r="B153" s="114" t="s">
        <v>1097</v>
      </c>
      <c r="C153" s="114" t="s">
        <v>1012</v>
      </c>
      <c r="D153" s="131">
        <v>43059</v>
      </c>
      <c r="E153" s="120">
        <v>104778.14</v>
      </c>
      <c r="F153" s="131">
        <v>43059</v>
      </c>
      <c r="G153" s="131"/>
      <c r="H153" s="242">
        <f t="shared" si="12"/>
        <v>0</v>
      </c>
      <c r="I153" s="131">
        <v>43090</v>
      </c>
      <c r="J153" s="253">
        <f t="shared" si="13"/>
        <v>31</v>
      </c>
      <c r="K153" s="253">
        <f t="shared" si="14"/>
        <v>31</v>
      </c>
      <c r="L153" s="143">
        <f t="shared" si="15"/>
        <v>3248122.34</v>
      </c>
    </row>
    <row r="154" spans="1:12">
      <c r="A154" s="23">
        <f t="shared" si="16"/>
        <v>145</v>
      </c>
      <c r="B154" s="114" t="s">
        <v>1051</v>
      </c>
      <c r="C154" s="114" t="s">
        <v>1012</v>
      </c>
      <c r="D154" s="131">
        <v>43068</v>
      </c>
      <c r="E154" s="120">
        <v>87170.62</v>
      </c>
      <c r="F154" s="131">
        <v>43036</v>
      </c>
      <c r="G154" s="131">
        <v>43054</v>
      </c>
      <c r="H154" s="242">
        <f t="shared" si="12"/>
        <v>9</v>
      </c>
      <c r="I154" s="131">
        <v>43102</v>
      </c>
      <c r="J154" s="253">
        <f t="shared" si="13"/>
        <v>48</v>
      </c>
      <c r="K154" s="253">
        <f t="shared" si="14"/>
        <v>57</v>
      </c>
      <c r="L154" s="143">
        <f t="shared" si="15"/>
        <v>4968725.34</v>
      </c>
    </row>
    <row r="155" spans="1:12">
      <c r="A155" s="23">
        <f t="shared" si="16"/>
        <v>146</v>
      </c>
      <c r="B155" s="114" t="s">
        <v>1097</v>
      </c>
      <c r="C155" s="114" t="s">
        <v>1012</v>
      </c>
      <c r="D155" s="131">
        <v>43030</v>
      </c>
      <c r="E155" s="120">
        <v>75333.409999999989</v>
      </c>
      <c r="F155" s="131">
        <v>43030</v>
      </c>
      <c r="G155" s="131"/>
      <c r="H155" s="242">
        <f t="shared" si="12"/>
        <v>0</v>
      </c>
      <c r="I155" s="131">
        <v>43061</v>
      </c>
      <c r="J155" s="253">
        <f t="shared" si="13"/>
        <v>31</v>
      </c>
      <c r="K155" s="253">
        <f t="shared" si="14"/>
        <v>31</v>
      </c>
      <c r="L155" s="143">
        <f t="shared" si="15"/>
        <v>2335335.71</v>
      </c>
    </row>
    <row r="156" spans="1:12">
      <c r="A156" s="23">
        <f t="shared" si="16"/>
        <v>147</v>
      </c>
      <c r="B156" s="114" t="s">
        <v>1097</v>
      </c>
      <c r="C156" s="114" t="s">
        <v>1012</v>
      </c>
      <c r="D156" s="131">
        <v>43040</v>
      </c>
      <c r="E156" s="120">
        <v>189394.24</v>
      </c>
      <c r="F156" s="131">
        <v>43040</v>
      </c>
      <c r="G156" s="131"/>
      <c r="H156" s="242">
        <f t="shared" si="12"/>
        <v>0</v>
      </c>
      <c r="I156" s="131">
        <v>43073</v>
      </c>
      <c r="J156" s="253">
        <f t="shared" si="13"/>
        <v>33</v>
      </c>
      <c r="K156" s="253">
        <f t="shared" si="14"/>
        <v>33</v>
      </c>
      <c r="L156" s="143">
        <f t="shared" si="15"/>
        <v>6250009.9199999999</v>
      </c>
    </row>
    <row r="157" spans="1:12">
      <c r="A157" s="23">
        <f t="shared" si="16"/>
        <v>148</v>
      </c>
      <c r="B157" s="114" t="s">
        <v>1097</v>
      </c>
      <c r="C157" s="114" t="s">
        <v>1012</v>
      </c>
      <c r="D157" s="131">
        <v>43042</v>
      </c>
      <c r="E157" s="120">
        <v>159298.28</v>
      </c>
      <c r="F157" s="131">
        <v>43042</v>
      </c>
      <c r="G157" s="131"/>
      <c r="H157" s="242">
        <f t="shared" si="12"/>
        <v>0</v>
      </c>
      <c r="I157" s="131">
        <v>43073</v>
      </c>
      <c r="J157" s="253">
        <f t="shared" si="13"/>
        <v>31</v>
      </c>
      <c r="K157" s="253">
        <f t="shared" si="14"/>
        <v>31</v>
      </c>
      <c r="L157" s="143">
        <f t="shared" si="15"/>
        <v>4938246.68</v>
      </c>
    </row>
    <row r="158" spans="1:12">
      <c r="A158" s="23">
        <f t="shared" si="16"/>
        <v>149</v>
      </c>
      <c r="B158" s="114" t="s">
        <v>1097</v>
      </c>
      <c r="C158" s="114" t="s">
        <v>1012</v>
      </c>
      <c r="D158" s="131">
        <v>43051</v>
      </c>
      <c r="E158" s="120">
        <v>149395.97</v>
      </c>
      <c r="F158" s="131">
        <v>43051</v>
      </c>
      <c r="G158" s="131"/>
      <c r="H158" s="242">
        <f t="shared" si="12"/>
        <v>0</v>
      </c>
      <c r="I158" s="131">
        <v>43082</v>
      </c>
      <c r="J158" s="253">
        <f t="shared" si="13"/>
        <v>31</v>
      </c>
      <c r="K158" s="253">
        <f t="shared" si="14"/>
        <v>31</v>
      </c>
      <c r="L158" s="143">
        <f t="shared" si="15"/>
        <v>4631275.07</v>
      </c>
    </row>
    <row r="159" spans="1:12">
      <c r="A159" s="23">
        <f t="shared" si="16"/>
        <v>150</v>
      </c>
      <c r="B159" s="114" t="s">
        <v>1097</v>
      </c>
      <c r="C159" s="114" t="s">
        <v>1012</v>
      </c>
      <c r="D159" s="131">
        <v>43059</v>
      </c>
      <c r="E159" s="120">
        <v>118129.51000000001</v>
      </c>
      <c r="F159" s="131">
        <v>43059</v>
      </c>
      <c r="G159" s="131"/>
      <c r="H159" s="242">
        <f t="shared" si="12"/>
        <v>0</v>
      </c>
      <c r="I159" s="131">
        <v>43090</v>
      </c>
      <c r="J159" s="253">
        <f t="shared" si="13"/>
        <v>31</v>
      </c>
      <c r="K159" s="253">
        <f t="shared" si="14"/>
        <v>31</v>
      </c>
      <c r="L159" s="143">
        <f t="shared" si="15"/>
        <v>3662014.81</v>
      </c>
    </row>
    <row r="160" spans="1:12">
      <c r="A160" s="23">
        <f t="shared" si="16"/>
        <v>151</v>
      </c>
      <c r="B160" s="114" t="s">
        <v>1097</v>
      </c>
      <c r="C160" s="114" t="s">
        <v>1012</v>
      </c>
      <c r="D160" s="131">
        <v>43065</v>
      </c>
      <c r="E160" s="120">
        <v>73697.7</v>
      </c>
      <c r="F160" s="131">
        <v>43065</v>
      </c>
      <c r="G160" s="131"/>
      <c r="H160" s="242">
        <f t="shared" si="12"/>
        <v>0</v>
      </c>
      <c r="I160" s="131">
        <v>43096</v>
      </c>
      <c r="J160" s="253">
        <f t="shared" si="13"/>
        <v>31</v>
      </c>
      <c r="K160" s="253">
        <f t="shared" si="14"/>
        <v>31</v>
      </c>
      <c r="L160" s="143">
        <f t="shared" si="15"/>
        <v>2284628.7000000002</v>
      </c>
    </row>
    <row r="161" spans="1:12">
      <c r="A161" s="23">
        <f t="shared" si="16"/>
        <v>152</v>
      </c>
      <c r="B161" s="114" t="s">
        <v>1097</v>
      </c>
      <c r="C161" s="114" t="s">
        <v>1012</v>
      </c>
      <c r="D161" s="131">
        <v>42848</v>
      </c>
      <c r="E161" s="120">
        <v>148555.13</v>
      </c>
      <c r="F161" s="131">
        <v>42848</v>
      </c>
      <c r="G161" s="131"/>
      <c r="H161" s="242">
        <f t="shared" si="12"/>
        <v>0</v>
      </c>
      <c r="I161" s="131">
        <v>42879</v>
      </c>
      <c r="J161" s="253">
        <f t="shared" si="13"/>
        <v>31</v>
      </c>
      <c r="K161" s="253">
        <f t="shared" si="14"/>
        <v>31</v>
      </c>
      <c r="L161" s="143">
        <f t="shared" si="15"/>
        <v>4605209.03</v>
      </c>
    </row>
    <row r="162" spans="1:12">
      <c r="A162" s="23">
        <f t="shared" si="16"/>
        <v>153</v>
      </c>
      <c r="B162" s="114" t="s">
        <v>1097</v>
      </c>
      <c r="C162" s="114" t="s">
        <v>1012</v>
      </c>
      <c r="D162" s="131">
        <v>42853</v>
      </c>
      <c r="E162" s="120">
        <v>172943.06</v>
      </c>
      <c r="F162" s="131">
        <v>42853</v>
      </c>
      <c r="G162" s="131"/>
      <c r="H162" s="242">
        <f t="shared" si="12"/>
        <v>0</v>
      </c>
      <c r="I162" s="131">
        <v>42885</v>
      </c>
      <c r="J162" s="253">
        <f t="shared" si="13"/>
        <v>32</v>
      </c>
      <c r="K162" s="253">
        <f t="shared" si="14"/>
        <v>32</v>
      </c>
      <c r="L162" s="143">
        <f t="shared" si="15"/>
        <v>5534177.9199999999</v>
      </c>
    </row>
    <row r="163" spans="1:12">
      <c r="A163" s="23">
        <f t="shared" si="16"/>
        <v>154</v>
      </c>
      <c r="B163" s="114" t="s">
        <v>1097</v>
      </c>
      <c r="C163" s="114" t="s">
        <v>1012</v>
      </c>
      <c r="D163" s="131">
        <v>42864</v>
      </c>
      <c r="E163" s="120">
        <v>81778.84</v>
      </c>
      <c r="F163" s="131">
        <v>42864</v>
      </c>
      <c r="G163" s="131"/>
      <c r="H163" s="242">
        <f t="shared" si="12"/>
        <v>0</v>
      </c>
      <c r="I163" s="131">
        <v>42895</v>
      </c>
      <c r="J163" s="253">
        <f t="shared" si="13"/>
        <v>31</v>
      </c>
      <c r="K163" s="253">
        <f t="shared" si="14"/>
        <v>31</v>
      </c>
      <c r="L163" s="143">
        <f t="shared" si="15"/>
        <v>2535144.04</v>
      </c>
    </row>
    <row r="164" spans="1:12">
      <c r="A164" s="23">
        <f t="shared" si="16"/>
        <v>155</v>
      </c>
      <c r="B164" s="114" t="s">
        <v>1097</v>
      </c>
      <c r="C164" s="114" t="s">
        <v>1012</v>
      </c>
      <c r="D164" s="131">
        <v>42871</v>
      </c>
      <c r="E164" s="120">
        <v>346</v>
      </c>
      <c r="F164" s="131">
        <v>42871</v>
      </c>
      <c r="G164" s="131"/>
      <c r="H164" s="242">
        <f t="shared" si="12"/>
        <v>0</v>
      </c>
      <c r="I164" s="131">
        <v>42902</v>
      </c>
      <c r="J164" s="253">
        <f t="shared" si="13"/>
        <v>31</v>
      </c>
      <c r="K164" s="253">
        <f t="shared" si="14"/>
        <v>31</v>
      </c>
      <c r="L164" s="143">
        <f t="shared" si="15"/>
        <v>10726</v>
      </c>
    </row>
    <row r="165" spans="1:12">
      <c r="A165" s="23">
        <f t="shared" si="16"/>
        <v>156</v>
      </c>
      <c r="B165" s="114" t="s">
        <v>1040</v>
      </c>
      <c r="C165" s="114" t="s">
        <v>1012</v>
      </c>
      <c r="D165" s="131">
        <v>43070</v>
      </c>
      <c r="E165" s="120">
        <v>2843.35</v>
      </c>
      <c r="F165" s="131">
        <v>42795</v>
      </c>
      <c r="G165" s="131">
        <v>43100</v>
      </c>
      <c r="H165" s="242">
        <f t="shared" si="12"/>
        <v>152.5</v>
      </c>
      <c r="I165" s="131">
        <v>43102</v>
      </c>
      <c r="J165" s="253">
        <f t="shared" si="13"/>
        <v>2</v>
      </c>
      <c r="K165" s="253">
        <f t="shared" si="14"/>
        <v>154.5</v>
      </c>
      <c r="L165" s="143">
        <f t="shared" si="15"/>
        <v>439297.58</v>
      </c>
    </row>
    <row r="166" spans="1:12">
      <c r="A166" s="23">
        <f t="shared" si="16"/>
        <v>157</v>
      </c>
      <c r="B166" s="114" t="s">
        <v>1074</v>
      </c>
      <c r="C166" s="114" t="s">
        <v>1012</v>
      </c>
      <c r="D166" s="131">
        <v>42942</v>
      </c>
      <c r="E166" s="120">
        <v>49693.06</v>
      </c>
      <c r="F166" s="131">
        <v>42940</v>
      </c>
      <c r="G166" s="131"/>
      <c r="H166" s="242">
        <f t="shared" si="12"/>
        <v>0</v>
      </c>
      <c r="I166" s="131">
        <v>42975</v>
      </c>
      <c r="J166" s="253">
        <f t="shared" si="13"/>
        <v>35</v>
      </c>
      <c r="K166" s="253">
        <f t="shared" si="14"/>
        <v>35</v>
      </c>
      <c r="L166" s="143">
        <f t="shared" si="15"/>
        <v>1739257.1</v>
      </c>
    </row>
    <row r="167" spans="1:12">
      <c r="A167" s="23">
        <f t="shared" si="16"/>
        <v>158</v>
      </c>
      <c r="B167" s="114" t="s">
        <v>1078</v>
      </c>
      <c r="C167" s="114" t="s">
        <v>1012</v>
      </c>
      <c r="D167" s="131">
        <v>43080</v>
      </c>
      <c r="E167" s="120">
        <v>214.47</v>
      </c>
      <c r="F167" s="131">
        <v>43080</v>
      </c>
      <c r="G167" s="131"/>
      <c r="H167" s="242">
        <f t="shared" si="12"/>
        <v>0</v>
      </c>
      <c r="I167" s="131">
        <v>43091</v>
      </c>
      <c r="J167" s="253">
        <f t="shared" si="13"/>
        <v>11</v>
      </c>
      <c r="K167" s="253">
        <f t="shared" si="14"/>
        <v>11</v>
      </c>
      <c r="L167" s="143">
        <f t="shared" si="15"/>
        <v>2359.17</v>
      </c>
    </row>
    <row r="168" spans="1:12">
      <c r="A168" s="23">
        <f t="shared" si="16"/>
        <v>159</v>
      </c>
      <c r="B168" s="114" t="s">
        <v>1101</v>
      </c>
      <c r="C168" s="114" t="s">
        <v>1012</v>
      </c>
      <c r="D168" s="131">
        <v>43006</v>
      </c>
      <c r="E168" s="120">
        <v>59500</v>
      </c>
      <c r="F168" s="131">
        <v>43000</v>
      </c>
      <c r="G168" s="131"/>
      <c r="H168" s="242">
        <f t="shared" si="12"/>
        <v>0</v>
      </c>
      <c r="I168" s="131">
        <v>43038</v>
      </c>
      <c r="J168" s="253">
        <f t="shared" si="13"/>
        <v>38</v>
      </c>
      <c r="K168" s="253">
        <f t="shared" si="14"/>
        <v>38</v>
      </c>
      <c r="L168" s="143">
        <f t="shared" si="15"/>
        <v>2261000</v>
      </c>
    </row>
    <row r="169" spans="1:12">
      <c r="A169" s="23">
        <f t="shared" si="16"/>
        <v>160</v>
      </c>
      <c r="B169" s="114" t="s">
        <v>1102</v>
      </c>
      <c r="C169" s="114" t="s">
        <v>1012</v>
      </c>
      <c r="D169" s="131">
        <v>42772</v>
      </c>
      <c r="E169" s="120">
        <v>62413.96</v>
      </c>
      <c r="F169" s="131">
        <v>42748</v>
      </c>
      <c r="G169" s="131"/>
      <c r="H169" s="242">
        <f t="shared" si="12"/>
        <v>0</v>
      </c>
      <c r="I169" s="131">
        <v>42839</v>
      </c>
      <c r="J169" s="253">
        <f t="shared" si="13"/>
        <v>91</v>
      </c>
      <c r="K169" s="253">
        <f t="shared" si="14"/>
        <v>91</v>
      </c>
      <c r="L169" s="143">
        <f t="shared" si="15"/>
        <v>5679670.3600000003</v>
      </c>
    </row>
    <row r="170" spans="1:12">
      <c r="A170" s="23">
        <f t="shared" si="16"/>
        <v>161</v>
      </c>
      <c r="B170" s="114" t="s">
        <v>1102</v>
      </c>
      <c r="C170" s="114" t="s">
        <v>1012</v>
      </c>
      <c r="D170" s="131">
        <v>42800</v>
      </c>
      <c r="E170" s="120">
        <v>62413.96</v>
      </c>
      <c r="F170" s="131">
        <v>42794</v>
      </c>
      <c r="G170" s="131"/>
      <c r="H170" s="242">
        <f t="shared" si="12"/>
        <v>0</v>
      </c>
      <c r="I170" s="131">
        <v>42839</v>
      </c>
      <c r="J170" s="253">
        <f t="shared" si="13"/>
        <v>45</v>
      </c>
      <c r="K170" s="253">
        <f t="shared" si="14"/>
        <v>45</v>
      </c>
      <c r="L170" s="143">
        <f t="shared" si="15"/>
        <v>2808628.2</v>
      </c>
    </row>
    <row r="171" spans="1:12">
      <c r="A171" s="23">
        <f t="shared" si="16"/>
        <v>162</v>
      </c>
      <c r="B171" s="114" t="s">
        <v>787</v>
      </c>
      <c r="C171" s="114" t="s">
        <v>1012</v>
      </c>
      <c r="D171" s="131">
        <v>43039</v>
      </c>
      <c r="E171" s="120">
        <v>42</v>
      </c>
      <c r="F171" s="131">
        <v>43018</v>
      </c>
      <c r="G171" s="131"/>
      <c r="H171" s="242">
        <f t="shared" si="12"/>
        <v>0</v>
      </c>
      <c r="I171" s="131">
        <v>43080</v>
      </c>
      <c r="J171" s="253">
        <f t="shared" si="13"/>
        <v>62</v>
      </c>
      <c r="K171" s="253">
        <f t="shared" si="14"/>
        <v>62</v>
      </c>
      <c r="L171" s="143">
        <f t="shared" si="15"/>
        <v>2604</v>
      </c>
    </row>
    <row r="172" spans="1:12">
      <c r="A172" s="23">
        <f t="shared" si="16"/>
        <v>163</v>
      </c>
      <c r="B172" s="114" t="s">
        <v>1103</v>
      </c>
      <c r="C172" s="114" t="s">
        <v>1012</v>
      </c>
      <c r="D172" s="131">
        <v>42885</v>
      </c>
      <c r="E172" s="120">
        <v>1000</v>
      </c>
      <c r="F172" s="131">
        <v>42883</v>
      </c>
      <c r="G172" s="131"/>
      <c r="H172" s="242">
        <f t="shared" si="12"/>
        <v>0</v>
      </c>
      <c r="I172" s="131">
        <v>42916</v>
      </c>
      <c r="J172" s="253">
        <f t="shared" si="13"/>
        <v>33</v>
      </c>
      <c r="K172" s="253">
        <f t="shared" si="14"/>
        <v>33</v>
      </c>
      <c r="L172" s="143">
        <f t="shared" si="15"/>
        <v>33000</v>
      </c>
    </row>
    <row r="173" spans="1:12">
      <c r="A173" s="23">
        <f t="shared" si="16"/>
        <v>164</v>
      </c>
      <c r="B173" s="114" t="s">
        <v>1104</v>
      </c>
      <c r="C173" s="114" t="s">
        <v>1012</v>
      </c>
      <c r="D173" s="131">
        <v>43089</v>
      </c>
      <c r="E173" s="120">
        <v>52113.3</v>
      </c>
      <c r="F173" s="131">
        <v>43060</v>
      </c>
      <c r="G173" s="131"/>
      <c r="H173" s="242">
        <f t="shared" si="12"/>
        <v>0</v>
      </c>
      <c r="I173" s="131">
        <v>43103</v>
      </c>
      <c r="J173" s="253">
        <f t="shared" si="13"/>
        <v>43</v>
      </c>
      <c r="K173" s="253">
        <f t="shared" si="14"/>
        <v>43</v>
      </c>
      <c r="L173" s="143">
        <f t="shared" si="15"/>
        <v>2240871.9</v>
      </c>
    </row>
    <row r="174" spans="1:12">
      <c r="A174" s="23">
        <f t="shared" si="16"/>
        <v>165</v>
      </c>
      <c r="B174" s="114" t="s">
        <v>1040</v>
      </c>
      <c r="C174" s="114" t="s">
        <v>1012</v>
      </c>
      <c r="D174" s="131">
        <v>43007</v>
      </c>
      <c r="E174" s="120">
        <v>792.2</v>
      </c>
      <c r="F174" s="131">
        <v>42978</v>
      </c>
      <c r="G174" s="131">
        <v>43004</v>
      </c>
      <c r="H174" s="242">
        <f t="shared" si="12"/>
        <v>13</v>
      </c>
      <c r="I174" s="131">
        <v>43038</v>
      </c>
      <c r="J174" s="253">
        <f t="shared" si="13"/>
        <v>34</v>
      </c>
      <c r="K174" s="253">
        <f t="shared" si="14"/>
        <v>47</v>
      </c>
      <c r="L174" s="143">
        <f t="shared" si="15"/>
        <v>37233.4</v>
      </c>
    </row>
    <row r="175" spans="1:12">
      <c r="A175" s="23">
        <f t="shared" si="16"/>
        <v>166</v>
      </c>
      <c r="B175" s="114" t="s">
        <v>1040</v>
      </c>
      <c r="C175" s="114" t="s">
        <v>1012</v>
      </c>
      <c r="D175" s="131">
        <v>42887</v>
      </c>
      <c r="E175" s="120">
        <v>2006.46</v>
      </c>
      <c r="F175" s="131">
        <v>42795</v>
      </c>
      <c r="G175" s="131">
        <v>43100</v>
      </c>
      <c r="H175" s="242">
        <f t="shared" si="12"/>
        <v>152.5</v>
      </c>
      <c r="I175" s="131">
        <v>42919</v>
      </c>
      <c r="J175" s="253">
        <f t="shared" si="13"/>
        <v>-181</v>
      </c>
      <c r="K175" s="253">
        <f t="shared" si="14"/>
        <v>-28.5</v>
      </c>
      <c r="L175" s="143">
        <f t="shared" si="15"/>
        <v>-57184.11</v>
      </c>
    </row>
    <row r="176" spans="1:12">
      <c r="A176" s="23">
        <f t="shared" si="16"/>
        <v>167</v>
      </c>
      <c r="B176" s="114" t="s">
        <v>1105</v>
      </c>
      <c r="C176" s="114" t="s">
        <v>1012</v>
      </c>
      <c r="D176" s="131">
        <v>42949</v>
      </c>
      <c r="E176" s="120">
        <v>1288.8699999999999</v>
      </c>
      <c r="F176" s="131">
        <v>42949</v>
      </c>
      <c r="G176" s="131"/>
      <c r="H176" s="242">
        <f t="shared" si="12"/>
        <v>0</v>
      </c>
      <c r="I176" s="131">
        <v>42979</v>
      </c>
      <c r="J176" s="253">
        <f t="shared" si="13"/>
        <v>30</v>
      </c>
      <c r="K176" s="253">
        <f t="shared" si="14"/>
        <v>30</v>
      </c>
      <c r="L176" s="143">
        <f t="shared" si="15"/>
        <v>38666.1</v>
      </c>
    </row>
    <row r="177" spans="1:24">
      <c r="A177" s="23">
        <f t="shared" si="16"/>
        <v>168</v>
      </c>
      <c r="B177" s="114" t="s">
        <v>1106</v>
      </c>
      <c r="C177" s="114" t="s">
        <v>1012</v>
      </c>
      <c r="D177" s="131">
        <v>42942</v>
      </c>
      <c r="E177" s="120">
        <v>1197.9000000000001</v>
      </c>
      <c r="F177" s="131">
        <v>42942</v>
      </c>
      <c r="G177" s="131"/>
      <c r="H177" s="242">
        <f t="shared" si="12"/>
        <v>0</v>
      </c>
      <c r="I177" s="131">
        <v>42954</v>
      </c>
      <c r="J177" s="253">
        <f t="shared" si="13"/>
        <v>12</v>
      </c>
      <c r="K177" s="253">
        <f t="shared" si="14"/>
        <v>12</v>
      </c>
      <c r="L177" s="143">
        <f t="shared" si="15"/>
        <v>14374.8</v>
      </c>
    </row>
    <row r="178" spans="1:24">
      <c r="A178" s="23">
        <f t="shared" si="16"/>
        <v>169</v>
      </c>
      <c r="B178" s="114" t="s">
        <v>1107</v>
      </c>
      <c r="C178" s="114" t="s">
        <v>1012</v>
      </c>
      <c r="D178" s="131">
        <v>43019</v>
      </c>
      <c r="E178" s="120">
        <v>2053.4499999999998</v>
      </c>
      <c r="F178" s="131">
        <v>43013</v>
      </c>
      <c r="G178" s="131"/>
      <c r="H178" s="242">
        <f t="shared" si="12"/>
        <v>0</v>
      </c>
      <c r="I178" s="131">
        <v>43052</v>
      </c>
      <c r="J178" s="253">
        <f t="shared" si="13"/>
        <v>39</v>
      </c>
      <c r="K178" s="253">
        <f t="shared" si="14"/>
        <v>39</v>
      </c>
      <c r="L178" s="143">
        <f t="shared" si="15"/>
        <v>80084.55</v>
      </c>
    </row>
    <row r="179" spans="1:24">
      <c r="A179" s="23">
        <f t="shared" si="16"/>
        <v>170</v>
      </c>
      <c r="B179" s="114" t="s">
        <v>1083</v>
      </c>
      <c r="C179" s="114" t="s">
        <v>1012</v>
      </c>
      <c r="D179" s="131">
        <v>42927</v>
      </c>
      <c r="E179" s="120">
        <v>118562.86</v>
      </c>
      <c r="F179" s="131">
        <v>42910</v>
      </c>
      <c r="G179" s="131"/>
      <c r="H179" s="242">
        <f t="shared" si="12"/>
        <v>0</v>
      </c>
      <c r="I179" s="131">
        <v>42958</v>
      </c>
      <c r="J179" s="253">
        <f t="shared" si="13"/>
        <v>48</v>
      </c>
      <c r="K179" s="253">
        <f t="shared" si="14"/>
        <v>48</v>
      </c>
      <c r="L179" s="143">
        <f t="shared" si="15"/>
        <v>5691017.2800000003</v>
      </c>
    </row>
    <row r="180" spans="1:24">
      <c r="A180" s="23">
        <f t="shared" si="16"/>
        <v>171</v>
      </c>
      <c r="B180" s="114" t="s">
        <v>1083</v>
      </c>
      <c r="C180" s="114" t="s">
        <v>1012</v>
      </c>
      <c r="D180" s="131">
        <v>42935</v>
      </c>
      <c r="E180" s="120">
        <v>160355.79999999999</v>
      </c>
      <c r="F180" s="131">
        <v>42931</v>
      </c>
      <c r="G180" s="131"/>
      <c r="H180" s="242">
        <f t="shared" si="12"/>
        <v>0</v>
      </c>
      <c r="I180" s="131">
        <v>42968</v>
      </c>
      <c r="J180" s="253">
        <f t="shared" si="13"/>
        <v>37</v>
      </c>
      <c r="K180" s="253">
        <f t="shared" si="14"/>
        <v>37</v>
      </c>
      <c r="L180" s="143">
        <f t="shared" si="15"/>
        <v>5933164.5999999996</v>
      </c>
    </row>
    <row r="181" spans="1:24">
      <c r="A181" s="23">
        <f t="shared" si="16"/>
        <v>172</v>
      </c>
      <c r="B181" s="114" t="s">
        <v>1083</v>
      </c>
      <c r="C181" s="114" t="s">
        <v>1012</v>
      </c>
      <c r="D181" s="131">
        <v>42954</v>
      </c>
      <c r="E181" s="120">
        <v>148218.71</v>
      </c>
      <c r="F181" s="131">
        <v>42945</v>
      </c>
      <c r="G181" s="131"/>
      <c r="H181" s="242">
        <f t="shared" si="12"/>
        <v>0</v>
      </c>
      <c r="I181" s="131">
        <v>42985</v>
      </c>
      <c r="J181" s="253">
        <f t="shared" si="13"/>
        <v>40</v>
      </c>
      <c r="K181" s="253">
        <f t="shared" si="14"/>
        <v>40</v>
      </c>
      <c r="L181" s="143">
        <f t="shared" si="15"/>
        <v>5928748.4000000004</v>
      </c>
    </row>
    <row r="182" spans="1:24">
      <c r="A182" s="23">
        <f t="shared" si="16"/>
        <v>173</v>
      </c>
      <c r="B182" s="114" t="s">
        <v>1108</v>
      </c>
      <c r="C182" s="114" t="s">
        <v>1012</v>
      </c>
      <c r="D182" s="131">
        <v>43069</v>
      </c>
      <c r="E182" s="120">
        <v>7209.78</v>
      </c>
      <c r="F182" s="131">
        <v>43040</v>
      </c>
      <c r="G182" s="131">
        <v>43069</v>
      </c>
      <c r="H182" s="242">
        <f t="shared" si="12"/>
        <v>14.5</v>
      </c>
      <c r="I182" s="131">
        <v>43102</v>
      </c>
      <c r="J182" s="253">
        <f t="shared" si="13"/>
        <v>33</v>
      </c>
      <c r="K182" s="253">
        <f t="shared" si="14"/>
        <v>47.5</v>
      </c>
      <c r="L182" s="143">
        <f t="shared" si="15"/>
        <v>342464.55</v>
      </c>
    </row>
    <row r="183" spans="1:24">
      <c r="A183" s="23">
        <f t="shared" si="16"/>
        <v>174</v>
      </c>
      <c r="B183" s="114" t="s">
        <v>1109</v>
      </c>
      <c r="C183" s="114" t="s">
        <v>1012</v>
      </c>
      <c r="D183" s="131">
        <v>42745</v>
      </c>
      <c r="E183" s="120">
        <v>754.05</v>
      </c>
      <c r="F183" s="131">
        <v>42742</v>
      </c>
      <c r="G183" s="131"/>
      <c r="H183" s="242">
        <f t="shared" si="12"/>
        <v>0</v>
      </c>
      <c r="I183" s="131">
        <v>42793</v>
      </c>
      <c r="J183" s="253">
        <f t="shared" si="13"/>
        <v>51</v>
      </c>
      <c r="K183" s="253">
        <f t="shared" si="14"/>
        <v>51</v>
      </c>
      <c r="L183" s="143">
        <f t="shared" si="15"/>
        <v>38456.550000000003</v>
      </c>
    </row>
    <row r="184" spans="1:24">
      <c r="A184" s="23">
        <f t="shared" si="16"/>
        <v>175</v>
      </c>
      <c r="B184" s="114" t="s">
        <v>1109</v>
      </c>
      <c r="C184" s="114" t="s">
        <v>1012</v>
      </c>
      <c r="D184" s="131">
        <v>42899</v>
      </c>
      <c r="E184" s="120">
        <v>370</v>
      </c>
      <c r="F184" s="131">
        <v>42896</v>
      </c>
      <c r="G184" s="131"/>
      <c r="H184" s="242">
        <f t="shared" si="12"/>
        <v>0</v>
      </c>
      <c r="I184" s="131">
        <v>42947</v>
      </c>
      <c r="J184" s="253">
        <f t="shared" si="13"/>
        <v>51</v>
      </c>
      <c r="K184" s="253">
        <f t="shared" si="14"/>
        <v>51</v>
      </c>
      <c r="L184" s="143">
        <f t="shared" si="15"/>
        <v>18870</v>
      </c>
    </row>
    <row r="185" spans="1:24">
      <c r="A185" s="23">
        <f t="shared" si="16"/>
        <v>176</v>
      </c>
      <c r="B185" s="114" t="s">
        <v>1110</v>
      </c>
      <c r="C185" s="114" t="s">
        <v>1013</v>
      </c>
      <c r="D185" s="131">
        <v>42850</v>
      </c>
      <c r="E185" s="120">
        <v>64693</v>
      </c>
      <c r="F185" s="131">
        <v>42788</v>
      </c>
      <c r="G185" s="131">
        <v>42797</v>
      </c>
      <c r="H185" s="242">
        <f t="shared" si="12"/>
        <v>4.5</v>
      </c>
      <c r="I185" s="131">
        <v>42888</v>
      </c>
      <c r="J185" s="253">
        <f t="shared" si="13"/>
        <v>91</v>
      </c>
      <c r="K185" s="253">
        <f t="shared" si="14"/>
        <v>95.5</v>
      </c>
      <c r="L185" s="143">
        <f t="shared" si="15"/>
        <v>6178181.5</v>
      </c>
    </row>
    <row r="186" spans="1:24">
      <c r="A186" s="23">
        <f t="shared" si="16"/>
        <v>177</v>
      </c>
      <c r="B186" s="114" t="s">
        <v>1097</v>
      </c>
      <c r="C186" s="114" t="s">
        <v>1014</v>
      </c>
      <c r="D186" s="131">
        <v>42985</v>
      </c>
      <c r="E186" s="120">
        <v>1145.1199999999999</v>
      </c>
      <c r="F186" s="131">
        <v>42985</v>
      </c>
      <c r="G186" s="131"/>
      <c r="H186" s="242">
        <f t="shared" si="12"/>
        <v>0</v>
      </c>
      <c r="I186" s="131">
        <v>43018</v>
      </c>
      <c r="J186" s="253">
        <f t="shared" si="13"/>
        <v>33</v>
      </c>
      <c r="K186" s="253">
        <f t="shared" si="14"/>
        <v>33</v>
      </c>
      <c r="L186" s="143">
        <f t="shared" si="15"/>
        <v>37788.959999999999</v>
      </c>
    </row>
    <row r="187" spans="1:24">
      <c r="A187" s="23">
        <f t="shared" si="16"/>
        <v>178</v>
      </c>
      <c r="B187" s="114" t="s">
        <v>1097</v>
      </c>
      <c r="C187" s="114" t="s">
        <v>1014</v>
      </c>
      <c r="D187" s="131">
        <v>42905</v>
      </c>
      <c r="E187" s="120">
        <v>326.22000000000003</v>
      </c>
      <c r="F187" s="131">
        <v>42905</v>
      </c>
      <c r="G187" s="131"/>
      <c r="H187" s="242">
        <f t="shared" si="12"/>
        <v>0</v>
      </c>
      <c r="I187" s="131">
        <v>42936</v>
      </c>
      <c r="J187" s="253">
        <f t="shared" si="13"/>
        <v>31</v>
      </c>
      <c r="K187" s="253">
        <f t="shared" si="14"/>
        <v>31</v>
      </c>
      <c r="L187" s="143">
        <f t="shared" si="15"/>
        <v>10112.82</v>
      </c>
    </row>
    <row r="188" spans="1:24">
      <c r="A188" s="23">
        <f t="shared" si="16"/>
        <v>179</v>
      </c>
      <c r="B188" s="114" t="s">
        <v>1097</v>
      </c>
      <c r="C188" s="114" t="s">
        <v>1014</v>
      </c>
      <c r="D188" s="131">
        <v>42914</v>
      </c>
      <c r="E188" s="120">
        <v>690.44</v>
      </c>
      <c r="F188" s="131">
        <v>42914</v>
      </c>
      <c r="G188" s="131"/>
      <c r="H188" s="242">
        <f t="shared" si="12"/>
        <v>0</v>
      </c>
      <c r="I188" s="131">
        <v>42947</v>
      </c>
      <c r="J188" s="253">
        <f t="shared" si="13"/>
        <v>33</v>
      </c>
      <c r="K188" s="253">
        <f t="shared" si="14"/>
        <v>33</v>
      </c>
      <c r="L188" s="143">
        <f t="shared" si="15"/>
        <v>22784.52</v>
      </c>
    </row>
    <row r="189" spans="1:24">
      <c r="A189" s="23">
        <f t="shared" si="16"/>
        <v>180</v>
      </c>
      <c r="B189" s="114" t="s">
        <v>1097</v>
      </c>
      <c r="C189" s="114" t="s">
        <v>1014</v>
      </c>
      <c r="D189" s="131">
        <v>42790</v>
      </c>
      <c r="E189" s="120">
        <v>3053.95</v>
      </c>
      <c r="F189" s="131">
        <v>42790</v>
      </c>
      <c r="G189" s="131"/>
      <c r="H189" s="242">
        <f t="shared" si="12"/>
        <v>0</v>
      </c>
      <c r="I189" s="131">
        <v>42821</v>
      </c>
      <c r="J189" s="253">
        <f t="shared" si="13"/>
        <v>31</v>
      </c>
      <c r="K189" s="253">
        <f t="shared" si="14"/>
        <v>31</v>
      </c>
      <c r="L189" s="143">
        <f t="shared" si="15"/>
        <v>94672.45</v>
      </c>
    </row>
    <row r="190" spans="1:24">
      <c r="A190" s="23">
        <f t="shared" si="16"/>
        <v>181</v>
      </c>
      <c r="B190" s="114" t="s">
        <v>1097</v>
      </c>
      <c r="C190" s="114" t="s">
        <v>1014</v>
      </c>
      <c r="D190" s="131">
        <v>42999</v>
      </c>
      <c r="E190" s="120">
        <v>6214</v>
      </c>
      <c r="F190" s="131">
        <v>42999</v>
      </c>
      <c r="G190" s="131"/>
      <c r="H190" s="242">
        <f t="shared" si="12"/>
        <v>0</v>
      </c>
      <c r="I190" s="131">
        <v>43031</v>
      </c>
      <c r="J190" s="253">
        <f t="shared" si="13"/>
        <v>32</v>
      </c>
      <c r="K190" s="253">
        <f t="shared" si="14"/>
        <v>32</v>
      </c>
      <c r="L190" s="143">
        <f t="shared" si="15"/>
        <v>198848</v>
      </c>
    </row>
    <row r="191" spans="1:24">
      <c r="A191" s="23">
        <f t="shared" si="16"/>
        <v>182</v>
      </c>
      <c r="B191" s="114" t="s">
        <v>1097</v>
      </c>
      <c r="C191" s="114" t="s">
        <v>1014</v>
      </c>
      <c r="D191" s="131">
        <v>42879</v>
      </c>
      <c r="E191" s="120">
        <v>67.36</v>
      </c>
      <c r="F191" s="131">
        <v>42879</v>
      </c>
      <c r="G191" s="131"/>
      <c r="H191" s="242">
        <f t="shared" si="12"/>
        <v>0</v>
      </c>
      <c r="I191" s="131">
        <v>42909</v>
      </c>
      <c r="J191" s="253">
        <f t="shared" si="13"/>
        <v>30</v>
      </c>
      <c r="K191" s="253">
        <f t="shared" si="14"/>
        <v>30</v>
      </c>
      <c r="L191" s="143">
        <f t="shared" si="15"/>
        <v>2020.8</v>
      </c>
    </row>
    <row r="192" spans="1:24">
      <c r="A192" s="23">
        <f t="shared" si="16"/>
        <v>183</v>
      </c>
      <c r="B192" s="114" t="s">
        <v>1070</v>
      </c>
      <c r="C192" s="114" t="s">
        <v>1014</v>
      </c>
      <c r="D192" s="131">
        <v>42769</v>
      </c>
      <c r="E192" s="120">
        <v>49665.23</v>
      </c>
      <c r="F192" s="131">
        <v>42736</v>
      </c>
      <c r="G192" s="131">
        <v>42763</v>
      </c>
      <c r="H192" s="242">
        <f t="shared" si="12"/>
        <v>13.5</v>
      </c>
      <c r="I192" s="131">
        <v>42800</v>
      </c>
      <c r="J192" s="253">
        <f t="shared" si="13"/>
        <v>37</v>
      </c>
      <c r="K192" s="253">
        <f t="shared" si="14"/>
        <v>50.5</v>
      </c>
      <c r="L192" s="143">
        <f t="shared" si="15"/>
        <v>2508094.12</v>
      </c>
      <c r="M192" s="156"/>
      <c r="N192" s="156"/>
      <c r="O192" s="156"/>
      <c r="P192" s="156"/>
      <c r="Q192" s="156"/>
      <c r="R192" s="156"/>
      <c r="S192" s="156"/>
      <c r="T192" s="156"/>
      <c r="U192" s="156"/>
      <c r="V192" s="156"/>
      <c r="W192" s="156"/>
      <c r="X192" s="156"/>
    </row>
    <row r="193" spans="1:24">
      <c r="A193" s="23">
        <f t="shared" si="16"/>
        <v>184</v>
      </c>
      <c r="B193" s="114" t="s">
        <v>1070</v>
      </c>
      <c r="C193" s="114" t="s">
        <v>1014</v>
      </c>
      <c r="D193" s="131">
        <v>42769</v>
      </c>
      <c r="E193" s="120">
        <v>51402.71</v>
      </c>
      <c r="F193" s="131">
        <v>42736</v>
      </c>
      <c r="G193" s="131">
        <v>42763</v>
      </c>
      <c r="H193" s="242">
        <f t="shared" si="12"/>
        <v>13.5</v>
      </c>
      <c r="I193" s="131">
        <v>42800</v>
      </c>
      <c r="J193" s="253">
        <f t="shared" si="13"/>
        <v>37</v>
      </c>
      <c r="K193" s="253">
        <f t="shared" si="14"/>
        <v>50.5</v>
      </c>
      <c r="L193" s="143">
        <f t="shared" si="15"/>
        <v>2595836.86</v>
      </c>
      <c r="M193" s="156"/>
      <c r="N193" s="156"/>
      <c r="O193" s="156"/>
      <c r="P193" s="156"/>
      <c r="Q193" s="156"/>
      <c r="R193" s="156"/>
      <c r="S193" s="156"/>
      <c r="T193" s="156"/>
      <c r="U193" s="156"/>
      <c r="V193" s="156"/>
      <c r="W193" s="156"/>
      <c r="X193" s="156"/>
    </row>
    <row r="194" spans="1:24">
      <c r="A194" s="23">
        <f t="shared" si="16"/>
        <v>185</v>
      </c>
      <c r="B194" s="114" t="s">
        <v>1070</v>
      </c>
      <c r="C194" s="114" t="s">
        <v>1014</v>
      </c>
      <c r="D194" s="131">
        <v>42769</v>
      </c>
      <c r="E194" s="120">
        <v>81937.3</v>
      </c>
      <c r="F194" s="131">
        <v>42736</v>
      </c>
      <c r="G194" s="131">
        <v>42763</v>
      </c>
      <c r="H194" s="242">
        <f t="shared" si="12"/>
        <v>13.5</v>
      </c>
      <c r="I194" s="131">
        <v>42800</v>
      </c>
      <c r="J194" s="253">
        <f t="shared" si="13"/>
        <v>37</v>
      </c>
      <c r="K194" s="253">
        <f t="shared" si="14"/>
        <v>50.5</v>
      </c>
      <c r="L194" s="143">
        <f t="shared" si="15"/>
        <v>4137833.65</v>
      </c>
      <c r="M194" s="156"/>
      <c r="N194" s="156"/>
      <c r="O194" s="156"/>
      <c r="P194" s="156"/>
      <c r="Q194" s="156"/>
      <c r="R194" s="156"/>
      <c r="S194" s="156"/>
      <c r="T194" s="156"/>
      <c r="U194" s="156"/>
      <c r="V194" s="156"/>
      <c r="W194" s="156"/>
      <c r="X194" s="156"/>
    </row>
    <row r="195" spans="1:24">
      <c r="A195" s="23">
        <f t="shared" si="16"/>
        <v>186</v>
      </c>
      <c r="B195" s="114" t="s">
        <v>1111</v>
      </c>
      <c r="C195" s="114" t="s">
        <v>1014</v>
      </c>
      <c r="D195" s="131">
        <v>42773</v>
      </c>
      <c r="E195" s="120">
        <v>53736.7</v>
      </c>
      <c r="F195" s="131">
        <v>42736</v>
      </c>
      <c r="G195" s="131">
        <v>42763</v>
      </c>
      <c r="H195" s="242">
        <f t="shared" si="12"/>
        <v>13.5</v>
      </c>
      <c r="I195" s="131">
        <v>42804</v>
      </c>
      <c r="J195" s="253">
        <f t="shared" si="13"/>
        <v>41</v>
      </c>
      <c r="K195" s="253">
        <f t="shared" si="14"/>
        <v>54.5</v>
      </c>
      <c r="L195" s="143">
        <f t="shared" si="15"/>
        <v>2928650.15</v>
      </c>
      <c r="M195" s="156"/>
      <c r="N195" s="156"/>
      <c r="O195" s="156"/>
      <c r="P195" s="156"/>
      <c r="Q195" s="156"/>
      <c r="R195" s="156"/>
      <c r="S195" s="156"/>
      <c r="T195" s="156"/>
      <c r="U195" s="156"/>
      <c r="V195" s="156"/>
      <c r="W195" s="156"/>
      <c r="X195" s="156"/>
    </row>
    <row r="196" spans="1:24">
      <c r="A196" s="23">
        <f t="shared" si="16"/>
        <v>187</v>
      </c>
      <c r="B196" s="114" t="s">
        <v>1070</v>
      </c>
      <c r="C196" s="114" t="s">
        <v>1014</v>
      </c>
      <c r="D196" s="131">
        <v>42796</v>
      </c>
      <c r="E196" s="120">
        <v>86628.68</v>
      </c>
      <c r="F196" s="131">
        <v>42764</v>
      </c>
      <c r="G196" s="131">
        <v>42791</v>
      </c>
      <c r="H196" s="242">
        <f t="shared" si="12"/>
        <v>13.5</v>
      </c>
      <c r="I196" s="131">
        <v>42828</v>
      </c>
      <c r="J196" s="253">
        <f t="shared" si="13"/>
        <v>37</v>
      </c>
      <c r="K196" s="253">
        <f t="shared" si="14"/>
        <v>50.5</v>
      </c>
      <c r="L196" s="143">
        <f t="shared" si="15"/>
        <v>4374748.34</v>
      </c>
      <c r="M196" s="156"/>
      <c r="N196" s="156"/>
      <c r="O196" s="156"/>
      <c r="P196" s="156"/>
      <c r="Q196" s="156"/>
      <c r="R196" s="156"/>
      <c r="S196" s="156"/>
      <c r="T196" s="156"/>
      <c r="U196" s="156"/>
      <c r="V196" s="156"/>
      <c r="W196" s="156"/>
      <c r="X196" s="156"/>
    </row>
    <row r="197" spans="1:24">
      <c r="A197" s="23">
        <f t="shared" si="16"/>
        <v>188</v>
      </c>
      <c r="B197" s="114" t="s">
        <v>1070</v>
      </c>
      <c r="C197" s="114" t="s">
        <v>1014</v>
      </c>
      <c r="D197" s="131">
        <v>42831</v>
      </c>
      <c r="E197" s="120">
        <v>53376.2</v>
      </c>
      <c r="F197" s="131">
        <v>42792</v>
      </c>
      <c r="G197" s="131">
        <v>42826</v>
      </c>
      <c r="H197" s="242">
        <f t="shared" si="12"/>
        <v>17</v>
      </c>
      <c r="I197" s="131">
        <v>42863</v>
      </c>
      <c r="J197" s="253">
        <f t="shared" si="13"/>
        <v>37</v>
      </c>
      <c r="K197" s="253">
        <f t="shared" si="14"/>
        <v>54</v>
      </c>
      <c r="L197" s="143">
        <f t="shared" si="15"/>
        <v>2882314.8</v>
      </c>
      <c r="M197" s="156"/>
      <c r="N197" s="156"/>
      <c r="O197" s="156"/>
      <c r="P197" s="156"/>
      <c r="Q197" s="156"/>
      <c r="R197" s="156"/>
      <c r="S197" s="156"/>
      <c r="T197" s="156"/>
      <c r="U197" s="156"/>
      <c r="V197" s="156"/>
      <c r="W197" s="156"/>
      <c r="X197" s="156"/>
    </row>
    <row r="198" spans="1:24">
      <c r="A198" s="23">
        <f t="shared" si="16"/>
        <v>189</v>
      </c>
      <c r="B198" s="114" t="s">
        <v>1070</v>
      </c>
      <c r="C198" s="114" t="s">
        <v>1014</v>
      </c>
      <c r="D198" s="131">
        <v>42831</v>
      </c>
      <c r="E198" s="120">
        <v>82338.78</v>
      </c>
      <c r="F198" s="131">
        <v>42792</v>
      </c>
      <c r="G198" s="131">
        <v>42826</v>
      </c>
      <c r="H198" s="242">
        <f t="shared" si="12"/>
        <v>17</v>
      </c>
      <c r="I198" s="131">
        <v>42863</v>
      </c>
      <c r="J198" s="253">
        <f t="shared" si="13"/>
        <v>37</v>
      </c>
      <c r="K198" s="253">
        <f t="shared" si="14"/>
        <v>54</v>
      </c>
      <c r="L198" s="143">
        <f t="shared" si="15"/>
        <v>4446294.12</v>
      </c>
      <c r="M198" s="156"/>
      <c r="N198" s="156"/>
      <c r="O198" s="156"/>
      <c r="P198" s="156"/>
      <c r="Q198" s="156"/>
      <c r="R198" s="156"/>
      <c r="S198" s="156"/>
      <c r="T198" s="156"/>
      <c r="U198" s="156"/>
      <c r="V198" s="156"/>
      <c r="W198" s="156"/>
      <c r="X198" s="156"/>
    </row>
    <row r="199" spans="1:24">
      <c r="A199" s="23">
        <f t="shared" si="16"/>
        <v>190</v>
      </c>
      <c r="B199" s="114" t="s">
        <v>1111</v>
      </c>
      <c r="C199" s="114" t="s">
        <v>1014</v>
      </c>
      <c r="D199" s="131">
        <v>42832</v>
      </c>
      <c r="E199" s="120">
        <v>76570.070000000007</v>
      </c>
      <c r="F199" s="131">
        <v>42792</v>
      </c>
      <c r="G199" s="131">
        <v>42826</v>
      </c>
      <c r="H199" s="242">
        <f t="shared" si="12"/>
        <v>17</v>
      </c>
      <c r="I199" s="131">
        <v>42872</v>
      </c>
      <c r="J199" s="253">
        <f t="shared" si="13"/>
        <v>46</v>
      </c>
      <c r="K199" s="253">
        <f t="shared" si="14"/>
        <v>63</v>
      </c>
      <c r="L199" s="143">
        <f t="shared" si="15"/>
        <v>4823914.41</v>
      </c>
      <c r="M199" s="156"/>
      <c r="N199" s="156"/>
      <c r="O199" s="156"/>
      <c r="P199" s="156"/>
      <c r="Q199" s="156"/>
      <c r="R199" s="156"/>
      <c r="S199" s="156"/>
      <c r="T199" s="156"/>
      <c r="U199" s="156"/>
      <c r="V199" s="156"/>
      <c r="W199" s="156"/>
      <c r="X199" s="156"/>
    </row>
    <row r="200" spans="1:24">
      <c r="A200" s="23">
        <f t="shared" si="16"/>
        <v>191</v>
      </c>
      <c r="B200" s="114" t="s">
        <v>1111</v>
      </c>
      <c r="C200" s="114" t="s">
        <v>1014</v>
      </c>
      <c r="D200" s="131">
        <v>42860</v>
      </c>
      <c r="E200" s="120">
        <v>60714.77</v>
      </c>
      <c r="F200" s="131">
        <v>42827</v>
      </c>
      <c r="G200" s="131">
        <v>42854</v>
      </c>
      <c r="H200" s="242">
        <f t="shared" si="12"/>
        <v>13.5</v>
      </c>
      <c r="I200" s="131">
        <v>42892</v>
      </c>
      <c r="J200" s="253">
        <f t="shared" si="13"/>
        <v>38</v>
      </c>
      <c r="K200" s="253">
        <f t="shared" si="14"/>
        <v>51.5</v>
      </c>
      <c r="L200" s="143">
        <f t="shared" si="15"/>
        <v>3126810.66</v>
      </c>
      <c r="M200" s="156"/>
      <c r="N200" s="156"/>
      <c r="O200" s="156"/>
      <c r="P200" s="156"/>
      <c r="Q200" s="156"/>
      <c r="R200" s="156"/>
      <c r="S200" s="156"/>
      <c r="T200" s="156"/>
      <c r="U200" s="156"/>
      <c r="V200" s="156"/>
      <c r="W200" s="156"/>
      <c r="X200" s="156"/>
    </row>
    <row r="201" spans="1:24">
      <c r="A201" s="23">
        <f t="shared" si="16"/>
        <v>192</v>
      </c>
      <c r="B201" s="114" t="s">
        <v>1070</v>
      </c>
      <c r="C201" s="114" t="s">
        <v>1014</v>
      </c>
      <c r="D201" s="131">
        <v>42859</v>
      </c>
      <c r="E201" s="120">
        <v>58187.46</v>
      </c>
      <c r="F201" s="131">
        <v>42827</v>
      </c>
      <c r="G201" s="131">
        <v>42854</v>
      </c>
      <c r="H201" s="242">
        <f t="shared" si="12"/>
        <v>13.5</v>
      </c>
      <c r="I201" s="131">
        <v>42891</v>
      </c>
      <c r="J201" s="253">
        <f t="shared" si="13"/>
        <v>37</v>
      </c>
      <c r="K201" s="253">
        <f t="shared" si="14"/>
        <v>50.5</v>
      </c>
      <c r="L201" s="143">
        <f t="shared" si="15"/>
        <v>2938466.73</v>
      </c>
      <c r="M201" s="156"/>
      <c r="N201" s="156"/>
      <c r="O201" s="156"/>
      <c r="P201" s="156"/>
      <c r="Q201" s="156"/>
      <c r="R201" s="156"/>
      <c r="S201" s="156"/>
      <c r="T201" s="156"/>
      <c r="U201" s="156"/>
      <c r="V201" s="156"/>
      <c r="W201" s="156"/>
      <c r="X201" s="156"/>
    </row>
    <row r="202" spans="1:24">
      <c r="A202" s="23">
        <f t="shared" si="16"/>
        <v>193</v>
      </c>
      <c r="B202" s="114" t="s">
        <v>1111</v>
      </c>
      <c r="C202" s="114" t="s">
        <v>1014</v>
      </c>
      <c r="D202" s="131">
        <v>42894</v>
      </c>
      <c r="E202" s="120">
        <v>83334.070000000007</v>
      </c>
      <c r="F202" s="131">
        <v>42855</v>
      </c>
      <c r="G202" s="131">
        <v>42889</v>
      </c>
      <c r="H202" s="242">
        <f t="shared" ref="H202:H265" si="17">IF(G202="",0,(G202-F202)/2)</f>
        <v>17</v>
      </c>
      <c r="I202" s="131">
        <v>42926</v>
      </c>
      <c r="J202" s="253">
        <f t="shared" ref="J202:J265" si="18">IF(G202="",I202-F202,I202-G202)</f>
        <v>37</v>
      </c>
      <c r="K202" s="253">
        <f t="shared" ref="K202:K265" si="19">H202+J202</f>
        <v>54</v>
      </c>
      <c r="L202" s="143">
        <f t="shared" ref="L202:L265" si="20">ROUND(E202*K202,2)</f>
        <v>4500039.78</v>
      </c>
      <c r="M202" s="156"/>
      <c r="N202" s="156"/>
      <c r="O202" s="156"/>
      <c r="P202" s="156"/>
      <c r="Q202" s="156"/>
      <c r="R202" s="156"/>
      <c r="S202" s="156"/>
      <c r="T202" s="156"/>
      <c r="U202" s="156"/>
      <c r="V202" s="156"/>
      <c r="W202" s="156"/>
      <c r="X202" s="156"/>
    </row>
    <row r="203" spans="1:24">
      <c r="A203" s="23">
        <f t="shared" ref="A203:A266" si="21">A202+1</f>
        <v>194</v>
      </c>
      <c r="B203" s="114" t="s">
        <v>1111</v>
      </c>
      <c r="C203" s="114" t="s">
        <v>1014</v>
      </c>
      <c r="D203" s="131">
        <v>42894</v>
      </c>
      <c r="E203" s="120">
        <v>52229.72</v>
      </c>
      <c r="F203" s="131">
        <v>42855</v>
      </c>
      <c r="G203" s="131">
        <v>42889</v>
      </c>
      <c r="H203" s="242">
        <f t="shared" si="17"/>
        <v>17</v>
      </c>
      <c r="I203" s="131">
        <v>42926</v>
      </c>
      <c r="J203" s="253">
        <f t="shared" si="18"/>
        <v>37</v>
      </c>
      <c r="K203" s="253">
        <f t="shared" si="19"/>
        <v>54</v>
      </c>
      <c r="L203" s="143">
        <f t="shared" si="20"/>
        <v>2820404.88</v>
      </c>
      <c r="M203" s="156"/>
      <c r="N203" s="156"/>
      <c r="O203" s="156"/>
      <c r="P203" s="156"/>
      <c r="Q203" s="156"/>
      <c r="R203" s="156"/>
      <c r="S203" s="156"/>
      <c r="T203" s="156"/>
      <c r="U203" s="156"/>
      <c r="V203" s="156"/>
      <c r="W203" s="156"/>
      <c r="X203" s="156"/>
    </row>
    <row r="204" spans="1:24">
      <c r="A204" s="23">
        <f t="shared" si="21"/>
        <v>195</v>
      </c>
      <c r="B204" s="114" t="s">
        <v>1070</v>
      </c>
      <c r="C204" s="114" t="s">
        <v>1014</v>
      </c>
      <c r="D204" s="131">
        <v>42893</v>
      </c>
      <c r="E204" s="120">
        <v>52909.52</v>
      </c>
      <c r="F204" s="131">
        <v>42855</v>
      </c>
      <c r="G204" s="131">
        <v>42889</v>
      </c>
      <c r="H204" s="242">
        <f t="shared" si="17"/>
        <v>17</v>
      </c>
      <c r="I204" s="131">
        <v>42929</v>
      </c>
      <c r="J204" s="253">
        <f t="shared" si="18"/>
        <v>40</v>
      </c>
      <c r="K204" s="253">
        <f t="shared" si="19"/>
        <v>57</v>
      </c>
      <c r="L204" s="143">
        <f t="shared" si="20"/>
        <v>3015842.64</v>
      </c>
      <c r="M204" s="156"/>
      <c r="N204" s="156"/>
      <c r="O204" s="156"/>
      <c r="P204" s="156"/>
      <c r="Q204" s="156"/>
      <c r="R204" s="156"/>
      <c r="S204" s="156"/>
      <c r="T204" s="156"/>
      <c r="U204" s="156"/>
      <c r="V204" s="156"/>
      <c r="W204" s="156"/>
      <c r="X204" s="156"/>
    </row>
    <row r="205" spans="1:24">
      <c r="A205" s="23">
        <f t="shared" si="21"/>
        <v>196</v>
      </c>
      <c r="B205" s="114" t="s">
        <v>1070</v>
      </c>
      <c r="C205" s="114" t="s">
        <v>1014</v>
      </c>
      <c r="D205" s="131">
        <v>42893</v>
      </c>
      <c r="E205" s="120">
        <v>79981.929999999993</v>
      </c>
      <c r="F205" s="131">
        <v>42855</v>
      </c>
      <c r="G205" s="131">
        <v>42889</v>
      </c>
      <c r="H205" s="242">
        <f t="shared" si="17"/>
        <v>17</v>
      </c>
      <c r="I205" s="131">
        <v>42929</v>
      </c>
      <c r="J205" s="253">
        <f t="shared" si="18"/>
        <v>40</v>
      </c>
      <c r="K205" s="253">
        <f t="shared" si="19"/>
        <v>57</v>
      </c>
      <c r="L205" s="143">
        <f t="shared" si="20"/>
        <v>4558970.01</v>
      </c>
      <c r="M205" s="156"/>
      <c r="N205" s="156"/>
      <c r="O205" s="156"/>
      <c r="P205" s="156"/>
      <c r="Q205" s="156"/>
      <c r="R205" s="156"/>
      <c r="S205" s="156"/>
      <c r="T205" s="156"/>
      <c r="U205" s="156"/>
      <c r="V205" s="156"/>
      <c r="W205" s="156"/>
      <c r="X205" s="156"/>
    </row>
    <row r="206" spans="1:24">
      <c r="A206" s="23">
        <f t="shared" si="21"/>
        <v>197</v>
      </c>
      <c r="B206" s="114" t="s">
        <v>1070</v>
      </c>
      <c r="C206" s="114" t="s">
        <v>1014</v>
      </c>
      <c r="D206" s="131">
        <v>42893</v>
      </c>
      <c r="E206" s="120">
        <v>66893.08</v>
      </c>
      <c r="F206" s="131">
        <v>42855</v>
      </c>
      <c r="G206" s="131">
        <v>42889</v>
      </c>
      <c r="H206" s="242">
        <f t="shared" si="17"/>
        <v>17</v>
      </c>
      <c r="I206" s="131">
        <v>42937</v>
      </c>
      <c r="J206" s="253">
        <f t="shared" si="18"/>
        <v>48</v>
      </c>
      <c r="K206" s="253">
        <f t="shared" si="19"/>
        <v>65</v>
      </c>
      <c r="L206" s="143">
        <f t="shared" si="20"/>
        <v>4348050.2</v>
      </c>
      <c r="M206" s="156"/>
      <c r="N206" s="156"/>
      <c r="O206" s="156"/>
      <c r="P206" s="156"/>
      <c r="Q206" s="156"/>
      <c r="R206" s="156"/>
      <c r="S206" s="156"/>
      <c r="T206" s="156"/>
      <c r="U206" s="156"/>
      <c r="V206" s="156"/>
      <c r="W206" s="156"/>
      <c r="X206" s="156"/>
    </row>
    <row r="207" spans="1:24">
      <c r="A207" s="23">
        <f t="shared" si="21"/>
        <v>198</v>
      </c>
      <c r="B207" s="114" t="s">
        <v>1111</v>
      </c>
      <c r="C207" s="114" t="s">
        <v>1014</v>
      </c>
      <c r="D207" s="131">
        <v>42923</v>
      </c>
      <c r="E207" s="120">
        <v>50774.73</v>
      </c>
      <c r="F207" s="131">
        <v>42890</v>
      </c>
      <c r="G207" s="131">
        <v>42917</v>
      </c>
      <c r="H207" s="242">
        <f t="shared" si="17"/>
        <v>13.5</v>
      </c>
      <c r="I207" s="131">
        <v>42954</v>
      </c>
      <c r="J207" s="253">
        <f t="shared" si="18"/>
        <v>37</v>
      </c>
      <c r="K207" s="253">
        <f t="shared" si="19"/>
        <v>50.5</v>
      </c>
      <c r="L207" s="143">
        <f t="shared" si="20"/>
        <v>2564123.87</v>
      </c>
      <c r="M207" s="156"/>
      <c r="N207" s="156"/>
      <c r="O207" s="156"/>
      <c r="P207" s="156"/>
      <c r="Q207" s="156"/>
      <c r="R207" s="156"/>
      <c r="S207" s="156"/>
      <c r="T207" s="156"/>
      <c r="U207" s="156"/>
      <c r="V207" s="156"/>
      <c r="W207" s="156"/>
      <c r="X207" s="156"/>
    </row>
    <row r="208" spans="1:24">
      <c r="A208" s="23">
        <f t="shared" si="21"/>
        <v>199</v>
      </c>
      <c r="B208" s="114" t="s">
        <v>1111</v>
      </c>
      <c r="C208" s="114" t="s">
        <v>1014</v>
      </c>
      <c r="D208" s="131">
        <v>42923</v>
      </c>
      <c r="E208" s="120">
        <v>77168.62</v>
      </c>
      <c r="F208" s="131">
        <v>42890</v>
      </c>
      <c r="G208" s="131">
        <v>42917</v>
      </c>
      <c r="H208" s="242">
        <f t="shared" si="17"/>
        <v>13.5</v>
      </c>
      <c r="I208" s="131">
        <v>42954</v>
      </c>
      <c r="J208" s="253">
        <f t="shared" si="18"/>
        <v>37</v>
      </c>
      <c r="K208" s="253">
        <f t="shared" si="19"/>
        <v>50.5</v>
      </c>
      <c r="L208" s="143">
        <f t="shared" si="20"/>
        <v>3897015.31</v>
      </c>
      <c r="M208" s="156"/>
      <c r="N208" s="156"/>
      <c r="O208" s="156"/>
      <c r="P208" s="156"/>
      <c r="Q208" s="156"/>
      <c r="R208" s="156"/>
      <c r="S208" s="156"/>
      <c r="T208" s="156"/>
      <c r="U208" s="156"/>
      <c r="V208" s="156"/>
      <c r="W208" s="156"/>
      <c r="X208" s="156"/>
    </row>
    <row r="209" spans="1:24">
      <c r="A209" s="23">
        <f t="shared" si="21"/>
        <v>200</v>
      </c>
      <c r="B209" s="114" t="s">
        <v>1070</v>
      </c>
      <c r="C209" s="114" t="s">
        <v>1014</v>
      </c>
      <c r="D209" s="131">
        <v>42922</v>
      </c>
      <c r="E209" s="120">
        <v>64303.87</v>
      </c>
      <c r="F209" s="131">
        <v>42890</v>
      </c>
      <c r="G209" s="131">
        <v>42916</v>
      </c>
      <c r="H209" s="242">
        <f t="shared" si="17"/>
        <v>13</v>
      </c>
      <c r="I209" s="131">
        <v>42954</v>
      </c>
      <c r="J209" s="253">
        <f t="shared" si="18"/>
        <v>38</v>
      </c>
      <c r="K209" s="253">
        <f t="shared" si="19"/>
        <v>51</v>
      </c>
      <c r="L209" s="143">
        <f t="shared" si="20"/>
        <v>3279497.37</v>
      </c>
      <c r="M209" s="156"/>
      <c r="N209" s="156"/>
      <c r="O209" s="156"/>
      <c r="P209" s="156"/>
      <c r="Q209" s="156"/>
      <c r="R209" s="156"/>
      <c r="S209" s="156"/>
      <c r="T209" s="156"/>
      <c r="U209" s="156"/>
      <c r="V209" s="156"/>
      <c r="W209" s="156"/>
      <c r="X209" s="156"/>
    </row>
    <row r="210" spans="1:24">
      <c r="A210" s="23">
        <f t="shared" si="21"/>
        <v>201</v>
      </c>
      <c r="B210" s="114" t="s">
        <v>1070</v>
      </c>
      <c r="C210" s="114" t="s">
        <v>1014</v>
      </c>
      <c r="D210" s="131">
        <v>42922</v>
      </c>
      <c r="E210" s="120">
        <v>71782.600000000006</v>
      </c>
      <c r="F210" s="131">
        <v>42890</v>
      </c>
      <c r="G210" s="131">
        <v>42916</v>
      </c>
      <c r="H210" s="242">
        <f t="shared" si="17"/>
        <v>13</v>
      </c>
      <c r="I210" s="131">
        <v>42954</v>
      </c>
      <c r="J210" s="253">
        <f t="shared" si="18"/>
        <v>38</v>
      </c>
      <c r="K210" s="253">
        <f t="shared" si="19"/>
        <v>51</v>
      </c>
      <c r="L210" s="143">
        <f t="shared" si="20"/>
        <v>3660912.6</v>
      </c>
      <c r="M210" s="156"/>
      <c r="N210" s="156"/>
      <c r="O210" s="156"/>
      <c r="P210" s="156"/>
      <c r="Q210" s="156"/>
      <c r="R210" s="156"/>
      <c r="S210" s="156"/>
      <c r="T210" s="156"/>
      <c r="U210" s="156"/>
      <c r="V210" s="156"/>
      <c r="W210" s="156"/>
      <c r="X210" s="156"/>
    </row>
    <row r="211" spans="1:24">
      <c r="A211" s="23">
        <f t="shared" si="21"/>
        <v>202</v>
      </c>
      <c r="B211" s="114" t="s">
        <v>1070</v>
      </c>
      <c r="C211" s="114" t="s">
        <v>1014</v>
      </c>
      <c r="D211" s="131">
        <v>42922</v>
      </c>
      <c r="E211" s="120">
        <v>63536.7</v>
      </c>
      <c r="F211" s="131">
        <v>42890</v>
      </c>
      <c r="G211" s="131">
        <v>42916</v>
      </c>
      <c r="H211" s="242">
        <f t="shared" si="17"/>
        <v>13</v>
      </c>
      <c r="I211" s="131">
        <v>42954</v>
      </c>
      <c r="J211" s="253">
        <f t="shared" si="18"/>
        <v>38</v>
      </c>
      <c r="K211" s="253">
        <f t="shared" si="19"/>
        <v>51</v>
      </c>
      <c r="L211" s="143">
        <f t="shared" si="20"/>
        <v>3240371.7</v>
      </c>
      <c r="M211" s="156"/>
      <c r="N211" s="156"/>
      <c r="O211" s="156"/>
      <c r="P211" s="156"/>
      <c r="Q211" s="156"/>
      <c r="R211" s="156"/>
      <c r="S211" s="156"/>
      <c r="T211" s="156"/>
      <c r="U211" s="156"/>
      <c r="V211" s="156"/>
      <c r="W211" s="156"/>
      <c r="X211" s="156"/>
    </row>
    <row r="212" spans="1:24">
      <c r="A212" s="23">
        <f t="shared" si="21"/>
        <v>203</v>
      </c>
      <c r="B212" s="114" t="s">
        <v>1070</v>
      </c>
      <c r="C212" s="114" t="s">
        <v>1014</v>
      </c>
      <c r="D212" s="131">
        <v>42950</v>
      </c>
      <c r="E212" s="120">
        <v>92608.8</v>
      </c>
      <c r="F212" s="131">
        <v>42918</v>
      </c>
      <c r="G212" s="131">
        <v>42945</v>
      </c>
      <c r="H212" s="242">
        <f t="shared" si="17"/>
        <v>13.5</v>
      </c>
      <c r="I212" s="131">
        <v>42986</v>
      </c>
      <c r="J212" s="253">
        <f t="shared" si="18"/>
        <v>41</v>
      </c>
      <c r="K212" s="253">
        <f t="shared" si="19"/>
        <v>54.5</v>
      </c>
      <c r="L212" s="143">
        <f t="shared" si="20"/>
        <v>5047179.5999999996</v>
      </c>
      <c r="M212" s="156"/>
      <c r="N212" s="156"/>
      <c r="O212" s="156"/>
      <c r="P212" s="156"/>
      <c r="Q212" s="156"/>
      <c r="R212" s="156"/>
      <c r="S212" s="156"/>
      <c r="T212" s="156"/>
      <c r="U212" s="156"/>
      <c r="V212" s="156"/>
      <c r="W212" s="156"/>
      <c r="X212" s="156"/>
    </row>
    <row r="213" spans="1:24">
      <c r="A213" s="23">
        <f t="shared" si="21"/>
        <v>204</v>
      </c>
      <c r="B213" s="114" t="s">
        <v>1070</v>
      </c>
      <c r="C213" s="114" t="s">
        <v>1014</v>
      </c>
      <c r="D213" s="131">
        <v>42950</v>
      </c>
      <c r="E213" s="120">
        <v>76133.86</v>
      </c>
      <c r="F213" s="131">
        <v>42918</v>
      </c>
      <c r="G213" s="131">
        <v>42945</v>
      </c>
      <c r="H213" s="242">
        <f t="shared" si="17"/>
        <v>13.5</v>
      </c>
      <c r="I213" s="131">
        <v>42986</v>
      </c>
      <c r="J213" s="253">
        <f t="shared" si="18"/>
        <v>41</v>
      </c>
      <c r="K213" s="253">
        <f t="shared" si="19"/>
        <v>54.5</v>
      </c>
      <c r="L213" s="143">
        <f t="shared" si="20"/>
        <v>4149295.37</v>
      </c>
      <c r="M213" s="156"/>
      <c r="N213" s="156"/>
      <c r="O213" s="156"/>
      <c r="P213" s="156"/>
      <c r="Q213" s="156"/>
      <c r="R213" s="156"/>
      <c r="S213" s="156"/>
      <c r="T213" s="156"/>
      <c r="U213" s="156"/>
      <c r="V213" s="156"/>
      <c r="W213" s="156"/>
      <c r="X213" s="156"/>
    </row>
    <row r="214" spans="1:24">
      <c r="A214" s="23">
        <f t="shared" si="21"/>
        <v>205</v>
      </c>
      <c r="B214" s="114" t="s">
        <v>1070</v>
      </c>
      <c r="C214" s="114" t="s">
        <v>1014</v>
      </c>
      <c r="D214" s="131">
        <v>42950</v>
      </c>
      <c r="E214" s="120">
        <v>83681.3</v>
      </c>
      <c r="F214" s="131">
        <v>42918</v>
      </c>
      <c r="G214" s="131">
        <v>42945</v>
      </c>
      <c r="H214" s="242">
        <f t="shared" si="17"/>
        <v>13.5</v>
      </c>
      <c r="I214" s="131">
        <v>42986</v>
      </c>
      <c r="J214" s="253">
        <f t="shared" si="18"/>
        <v>41</v>
      </c>
      <c r="K214" s="253">
        <f t="shared" si="19"/>
        <v>54.5</v>
      </c>
      <c r="L214" s="143">
        <f t="shared" si="20"/>
        <v>4560630.8499999996</v>
      </c>
      <c r="M214" s="156"/>
      <c r="N214" s="156"/>
      <c r="O214" s="156"/>
      <c r="P214" s="156"/>
      <c r="Q214" s="156"/>
      <c r="R214" s="156"/>
      <c r="S214" s="156"/>
      <c r="T214" s="156"/>
      <c r="U214" s="156"/>
      <c r="V214" s="156"/>
      <c r="W214" s="156"/>
      <c r="X214" s="156"/>
    </row>
    <row r="215" spans="1:24">
      <c r="A215" s="23">
        <f t="shared" si="21"/>
        <v>206</v>
      </c>
      <c r="B215" s="114" t="s">
        <v>1111</v>
      </c>
      <c r="C215" s="114" t="s">
        <v>1014</v>
      </c>
      <c r="D215" s="131">
        <v>42951</v>
      </c>
      <c r="E215" s="120">
        <v>62972.4</v>
      </c>
      <c r="F215" s="131">
        <v>42918</v>
      </c>
      <c r="G215" s="131">
        <v>42945</v>
      </c>
      <c r="H215" s="242">
        <f t="shared" si="17"/>
        <v>13.5</v>
      </c>
      <c r="I215" s="131">
        <v>42986</v>
      </c>
      <c r="J215" s="253">
        <f t="shared" si="18"/>
        <v>41</v>
      </c>
      <c r="K215" s="253">
        <f t="shared" si="19"/>
        <v>54.5</v>
      </c>
      <c r="L215" s="143">
        <f t="shared" si="20"/>
        <v>3431995.8</v>
      </c>
      <c r="M215" s="156"/>
      <c r="N215" s="156"/>
      <c r="O215" s="156"/>
      <c r="P215" s="156"/>
      <c r="Q215" s="156"/>
      <c r="R215" s="156"/>
      <c r="S215" s="156"/>
      <c r="T215" s="156"/>
      <c r="U215" s="156"/>
      <c r="V215" s="156"/>
      <c r="W215" s="156"/>
      <c r="X215" s="156"/>
    </row>
    <row r="216" spans="1:24">
      <c r="A216" s="23">
        <f t="shared" si="21"/>
        <v>207</v>
      </c>
      <c r="B216" s="114" t="s">
        <v>1111</v>
      </c>
      <c r="C216" s="114" t="s">
        <v>1014</v>
      </c>
      <c r="D216" s="131">
        <v>42987</v>
      </c>
      <c r="E216" s="120">
        <v>56672.7</v>
      </c>
      <c r="F216" s="131">
        <v>42953</v>
      </c>
      <c r="G216" s="131">
        <v>42980</v>
      </c>
      <c r="H216" s="242">
        <f t="shared" si="17"/>
        <v>13.5</v>
      </c>
      <c r="I216" s="131">
        <v>43018</v>
      </c>
      <c r="J216" s="253">
        <f t="shared" si="18"/>
        <v>38</v>
      </c>
      <c r="K216" s="253">
        <f t="shared" si="19"/>
        <v>51.5</v>
      </c>
      <c r="L216" s="143">
        <f t="shared" si="20"/>
        <v>2918644.05</v>
      </c>
      <c r="M216" s="156"/>
      <c r="N216" s="156"/>
      <c r="O216" s="156"/>
      <c r="P216" s="156"/>
      <c r="Q216" s="156"/>
      <c r="R216" s="156"/>
      <c r="S216" s="156"/>
      <c r="T216" s="156"/>
      <c r="U216" s="156"/>
      <c r="V216" s="156"/>
      <c r="W216" s="156"/>
      <c r="X216" s="156"/>
    </row>
    <row r="217" spans="1:24">
      <c r="A217" s="23">
        <f t="shared" si="21"/>
        <v>208</v>
      </c>
      <c r="B217" s="114" t="s">
        <v>1111</v>
      </c>
      <c r="C217" s="114" t="s">
        <v>1014</v>
      </c>
      <c r="D217" s="131">
        <v>42986</v>
      </c>
      <c r="E217" s="120">
        <v>58737.43</v>
      </c>
      <c r="F217" s="131">
        <v>42953</v>
      </c>
      <c r="G217" s="131">
        <v>42980</v>
      </c>
      <c r="H217" s="242">
        <f t="shared" si="17"/>
        <v>13.5</v>
      </c>
      <c r="I217" s="131">
        <v>43018</v>
      </c>
      <c r="J217" s="253">
        <f t="shared" si="18"/>
        <v>38</v>
      </c>
      <c r="K217" s="253">
        <f t="shared" si="19"/>
        <v>51.5</v>
      </c>
      <c r="L217" s="143">
        <f t="shared" si="20"/>
        <v>3024977.65</v>
      </c>
      <c r="M217" s="156"/>
      <c r="N217" s="156"/>
      <c r="O217" s="156"/>
      <c r="P217" s="156"/>
      <c r="Q217" s="156"/>
      <c r="R217" s="156"/>
      <c r="S217" s="156"/>
      <c r="T217" s="156"/>
      <c r="U217" s="156"/>
      <c r="V217" s="156"/>
      <c r="W217" s="156"/>
      <c r="X217" s="156"/>
    </row>
    <row r="218" spans="1:24">
      <c r="A218" s="23">
        <f t="shared" si="21"/>
        <v>209</v>
      </c>
      <c r="B218" s="114" t="s">
        <v>1070</v>
      </c>
      <c r="C218" s="114" t="s">
        <v>1014</v>
      </c>
      <c r="D218" s="131">
        <v>42985</v>
      </c>
      <c r="E218" s="120">
        <v>182471.05</v>
      </c>
      <c r="F218" s="131">
        <v>42946</v>
      </c>
      <c r="G218" s="131">
        <v>42980</v>
      </c>
      <c r="H218" s="242">
        <f t="shared" si="17"/>
        <v>17</v>
      </c>
      <c r="I218" s="131">
        <v>43018</v>
      </c>
      <c r="J218" s="253">
        <f t="shared" si="18"/>
        <v>38</v>
      </c>
      <c r="K218" s="253">
        <f t="shared" si="19"/>
        <v>55</v>
      </c>
      <c r="L218" s="143">
        <f t="shared" si="20"/>
        <v>10035907.75</v>
      </c>
      <c r="M218" s="156"/>
      <c r="N218" s="156"/>
      <c r="O218" s="156"/>
      <c r="P218" s="156"/>
      <c r="Q218" s="156"/>
      <c r="R218" s="156"/>
      <c r="S218" s="156"/>
      <c r="T218" s="156"/>
      <c r="U218" s="156"/>
      <c r="V218" s="156"/>
      <c r="W218" s="156"/>
      <c r="X218" s="156"/>
    </row>
    <row r="219" spans="1:24">
      <c r="A219" s="23">
        <f t="shared" si="21"/>
        <v>210</v>
      </c>
      <c r="B219" s="114" t="s">
        <v>1070</v>
      </c>
      <c r="C219" s="114" t="s">
        <v>1014</v>
      </c>
      <c r="D219" s="131">
        <v>42985</v>
      </c>
      <c r="E219" s="120">
        <v>132231.25</v>
      </c>
      <c r="F219" s="131">
        <v>42946</v>
      </c>
      <c r="G219" s="131">
        <v>42980</v>
      </c>
      <c r="H219" s="242">
        <f t="shared" si="17"/>
        <v>17</v>
      </c>
      <c r="I219" s="131">
        <v>43018</v>
      </c>
      <c r="J219" s="253">
        <f t="shared" si="18"/>
        <v>38</v>
      </c>
      <c r="K219" s="253">
        <f t="shared" si="19"/>
        <v>55</v>
      </c>
      <c r="L219" s="143">
        <f t="shared" si="20"/>
        <v>7272718.75</v>
      </c>
      <c r="M219" s="156"/>
      <c r="N219" s="156"/>
      <c r="O219" s="156"/>
      <c r="P219" s="156"/>
      <c r="Q219" s="156"/>
      <c r="R219" s="156"/>
      <c r="S219" s="156"/>
      <c r="T219" s="156"/>
      <c r="U219" s="156"/>
      <c r="V219" s="156"/>
      <c r="W219" s="156"/>
      <c r="X219" s="156"/>
    </row>
    <row r="220" spans="1:24">
      <c r="A220" s="23">
        <f t="shared" si="21"/>
        <v>211</v>
      </c>
      <c r="B220" s="114" t="s">
        <v>1111</v>
      </c>
      <c r="C220" s="114" t="s">
        <v>1014</v>
      </c>
      <c r="D220" s="131">
        <v>42986</v>
      </c>
      <c r="E220" s="120">
        <v>78532.66</v>
      </c>
      <c r="F220" s="131">
        <v>42946</v>
      </c>
      <c r="G220" s="131">
        <v>42980</v>
      </c>
      <c r="H220" s="242">
        <f t="shared" si="17"/>
        <v>17</v>
      </c>
      <c r="I220" s="131">
        <v>43018</v>
      </c>
      <c r="J220" s="253">
        <f t="shared" si="18"/>
        <v>38</v>
      </c>
      <c r="K220" s="253">
        <f t="shared" si="19"/>
        <v>55</v>
      </c>
      <c r="L220" s="143">
        <f t="shared" si="20"/>
        <v>4319296.3</v>
      </c>
      <c r="M220" s="156"/>
      <c r="N220" s="156"/>
      <c r="O220" s="156"/>
      <c r="P220" s="156"/>
      <c r="Q220" s="156"/>
      <c r="R220" s="156"/>
      <c r="S220" s="156"/>
      <c r="T220" s="156"/>
      <c r="U220" s="156"/>
      <c r="V220" s="156"/>
      <c r="W220" s="156"/>
      <c r="X220" s="156"/>
    </row>
    <row r="221" spans="1:24">
      <c r="A221" s="23">
        <f t="shared" si="21"/>
        <v>212</v>
      </c>
      <c r="B221" s="114" t="s">
        <v>1070</v>
      </c>
      <c r="C221" s="114" t="s">
        <v>1014</v>
      </c>
      <c r="D221" s="131">
        <v>43013</v>
      </c>
      <c r="E221" s="120">
        <v>24466.13</v>
      </c>
      <c r="F221" s="131">
        <v>42981</v>
      </c>
      <c r="G221" s="131">
        <v>43008</v>
      </c>
      <c r="H221" s="242">
        <f t="shared" si="17"/>
        <v>13.5</v>
      </c>
      <c r="I221" s="131">
        <v>43045</v>
      </c>
      <c r="J221" s="253">
        <f t="shared" si="18"/>
        <v>37</v>
      </c>
      <c r="K221" s="253">
        <f t="shared" si="19"/>
        <v>50.5</v>
      </c>
      <c r="L221" s="143">
        <f t="shared" si="20"/>
        <v>1235539.57</v>
      </c>
      <c r="M221" s="156"/>
      <c r="N221" s="156"/>
      <c r="O221" s="156"/>
      <c r="P221" s="156"/>
      <c r="Q221" s="156"/>
      <c r="R221" s="156"/>
      <c r="S221" s="156"/>
      <c r="T221" s="156"/>
      <c r="U221" s="156"/>
      <c r="V221" s="156"/>
      <c r="W221" s="156"/>
      <c r="X221" s="156"/>
    </row>
    <row r="222" spans="1:24">
      <c r="A222" s="23">
        <f t="shared" si="21"/>
        <v>213</v>
      </c>
      <c r="B222" s="114" t="s">
        <v>1070</v>
      </c>
      <c r="C222" s="114" t="s">
        <v>1014</v>
      </c>
      <c r="D222" s="131">
        <v>43013</v>
      </c>
      <c r="E222" s="120">
        <v>118525.37</v>
      </c>
      <c r="F222" s="131">
        <v>42981</v>
      </c>
      <c r="G222" s="131">
        <v>43008</v>
      </c>
      <c r="H222" s="242">
        <f t="shared" si="17"/>
        <v>13.5</v>
      </c>
      <c r="I222" s="131">
        <v>43045</v>
      </c>
      <c r="J222" s="253">
        <f t="shared" si="18"/>
        <v>37</v>
      </c>
      <c r="K222" s="253">
        <f t="shared" si="19"/>
        <v>50.5</v>
      </c>
      <c r="L222" s="143">
        <f t="shared" si="20"/>
        <v>5985531.1900000004</v>
      </c>
      <c r="M222" s="156"/>
      <c r="N222" s="156"/>
      <c r="O222" s="156"/>
      <c r="P222" s="156"/>
      <c r="Q222" s="156"/>
      <c r="R222" s="156"/>
      <c r="S222" s="156"/>
      <c r="T222" s="156"/>
      <c r="U222" s="156"/>
      <c r="V222" s="156"/>
      <c r="W222" s="156"/>
      <c r="X222" s="156"/>
    </row>
    <row r="223" spans="1:24">
      <c r="A223" s="23">
        <f t="shared" si="21"/>
        <v>214</v>
      </c>
      <c r="B223" s="114" t="s">
        <v>1070</v>
      </c>
      <c r="C223" s="114" t="s">
        <v>1014</v>
      </c>
      <c r="D223" s="131">
        <v>43013</v>
      </c>
      <c r="E223" s="120">
        <v>92830.81</v>
      </c>
      <c r="F223" s="131">
        <v>42981</v>
      </c>
      <c r="G223" s="131">
        <v>43008</v>
      </c>
      <c r="H223" s="242">
        <f t="shared" si="17"/>
        <v>13.5</v>
      </c>
      <c r="I223" s="131">
        <v>43045</v>
      </c>
      <c r="J223" s="253">
        <f t="shared" si="18"/>
        <v>37</v>
      </c>
      <c r="K223" s="253">
        <f t="shared" si="19"/>
        <v>50.5</v>
      </c>
      <c r="L223" s="143">
        <f t="shared" si="20"/>
        <v>4687955.91</v>
      </c>
      <c r="M223" s="156"/>
      <c r="N223" s="156"/>
      <c r="O223" s="156"/>
      <c r="P223" s="156"/>
      <c r="Q223" s="156"/>
      <c r="R223" s="156"/>
      <c r="S223" s="156"/>
      <c r="T223" s="156"/>
      <c r="U223" s="156"/>
      <c r="V223" s="156"/>
      <c r="W223" s="156"/>
      <c r="X223" s="156"/>
    </row>
    <row r="224" spans="1:24">
      <c r="A224" s="23">
        <f t="shared" si="21"/>
        <v>215</v>
      </c>
      <c r="B224" s="114" t="s">
        <v>1111</v>
      </c>
      <c r="C224" s="114" t="s">
        <v>1014</v>
      </c>
      <c r="D224" s="131">
        <v>43042</v>
      </c>
      <c r="E224" s="120">
        <v>69607.820000000007</v>
      </c>
      <c r="F224" s="131">
        <v>43009</v>
      </c>
      <c r="G224" s="131">
        <v>43036</v>
      </c>
      <c r="H224" s="242">
        <f t="shared" si="17"/>
        <v>13.5</v>
      </c>
      <c r="I224" s="131">
        <v>43073</v>
      </c>
      <c r="J224" s="253">
        <f t="shared" si="18"/>
        <v>37</v>
      </c>
      <c r="K224" s="253">
        <f t="shared" si="19"/>
        <v>50.5</v>
      </c>
      <c r="L224" s="143">
        <f t="shared" si="20"/>
        <v>3515194.91</v>
      </c>
      <c r="M224" s="156"/>
      <c r="N224" s="156"/>
      <c r="O224" s="156"/>
      <c r="P224" s="156"/>
      <c r="Q224" s="156"/>
      <c r="R224" s="156"/>
      <c r="S224" s="156"/>
      <c r="T224" s="156"/>
      <c r="U224" s="156"/>
      <c r="V224" s="156"/>
      <c r="W224" s="156"/>
      <c r="X224" s="156"/>
    </row>
    <row r="225" spans="1:24">
      <c r="A225" s="23">
        <f t="shared" si="21"/>
        <v>216</v>
      </c>
      <c r="B225" s="114" t="s">
        <v>1070</v>
      </c>
      <c r="C225" s="114" t="s">
        <v>1014</v>
      </c>
      <c r="D225" s="131">
        <v>43041</v>
      </c>
      <c r="E225" s="120">
        <v>143604.74</v>
      </c>
      <c r="F225" s="131">
        <v>43009</v>
      </c>
      <c r="G225" s="131">
        <v>43036</v>
      </c>
      <c r="H225" s="242">
        <f t="shared" si="17"/>
        <v>13.5</v>
      </c>
      <c r="I225" s="131">
        <v>43073</v>
      </c>
      <c r="J225" s="253">
        <f t="shared" si="18"/>
        <v>37</v>
      </c>
      <c r="K225" s="253">
        <f t="shared" si="19"/>
        <v>50.5</v>
      </c>
      <c r="L225" s="143">
        <f t="shared" si="20"/>
        <v>7252039.3700000001</v>
      </c>
      <c r="M225" s="156"/>
      <c r="N225" s="156"/>
      <c r="O225" s="156"/>
      <c r="P225" s="156"/>
      <c r="Q225" s="156"/>
      <c r="R225" s="156"/>
      <c r="S225" s="156"/>
      <c r="T225" s="156"/>
      <c r="U225" s="156"/>
      <c r="V225" s="156"/>
      <c r="W225" s="156"/>
      <c r="X225" s="156"/>
    </row>
    <row r="226" spans="1:24">
      <c r="A226" s="23">
        <f t="shared" si="21"/>
        <v>217</v>
      </c>
      <c r="B226" s="114" t="s">
        <v>1070</v>
      </c>
      <c r="C226" s="114" t="s">
        <v>1014</v>
      </c>
      <c r="D226" s="131">
        <v>43041</v>
      </c>
      <c r="E226" s="120">
        <v>90717.93</v>
      </c>
      <c r="F226" s="131">
        <v>43009</v>
      </c>
      <c r="G226" s="131">
        <v>43036</v>
      </c>
      <c r="H226" s="242">
        <f t="shared" si="17"/>
        <v>13.5</v>
      </c>
      <c r="I226" s="131">
        <v>43073</v>
      </c>
      <c r="J226" s="253">
        <f t="shared" si="18"/>
        <v>37</v>
      </c>
      <c r="K226" s="253">
        <f t="shared" si="19"/>
        <v>50.5</v>
      </c>
      <c r="L226" s="143">
        <f t="shared" si="20"/>
        <v>4581255.47</v>
      </c>
      <c r="M226" s="156"/>
      <c r="N226" s="156"/>
      <c r="O226" s="156"/>
      <c r="P226" s="156"/>
      <c r="Q226" s="156"/>
      <c r="R226" s="156"/>
      <c r="S226" s="156"/>
      <c r="T226" s="156"/>
      <c r="U226" s="156"/>
      <c r="V226" s="156"/>
      <c r="W226" s="156"/>
      <c r="X226" s="156"/>
    </row>
    <row r="227" spans="1:24">
      <c r="A227" s="23">
        <f t="shared" si="21"/>
        <v>218</v>
      </c>
      <c r="B227" s="114" t="s">
        <v>1111</v>
      </c>
      <c r="C227" s="114" t="s">
        <v>1014</v>
      </c>
      <c r="D227" s="131">
        <v>42986</v>
      </c>
      <c r="E227" s="120">
        <v>79388.429999999993</v>
      </c>
      <c r="F227" s="131">
        <v>43009</v>
      </c>
      <c r="G227" s="131">
        <v>43036</v>
      </c>
      <c r="H227" s="242">
        <f t="shared" si="17"/>
        <v>13.5</v>
      </c>
      <c r="I227" s="131">
        <v>43073</v>
      </c>
      <c r="J227" s="253">
        <f t="shared" si="18"/>
        <v>37</v>
      </c>
      <c r="K227" s="253">
        <f t="shared" si="19"/>
        <v>50.5</v>
      </c>
      <c r="L227" s="143">
        <f t="shared" si="20"/>
        <v>4009115.72</v>
      </c>
      <c r="M227" s="156"/>
      <c r="N227" s="156"/>
      <c r="O227" s="156"/>
      <c r="P227" s="156"/>
      <c r="Q227" s="156"/>
      <c r="R227" s="156"/>
      <c r="S227" s="156"/>
      <c r="T227" s="156"/>
      <c r="U227" s="156"/>
      <c r="V227" s="156"/>
      <c r="W227" s="156"/>
      <c r="X227" s="156"/>
    </row>
    <row r="228" spans="1:24">
      <c r="A228" s="23">
        <f t="shared" si="21"/>
        <v>219</v>
      </c>
      <c r="B228" s="114" t="s">
        <v>1111</v>
      </c>
      <c r="C228" s="114" t="s">
        <v>1014</v>
      </c>
      <c r="D228" s="131">
        <v>43076</v>
      </c>
      <c r="E228" s="120">
        <v>55174.45</v>
      </c>
      <c r="F228" s="131">
        <v>43037</v>
      </c>
      <c r="G228" s="131">
        <v>43071</v>
      </c>
      <c r="H228" s="242">
        <f t="shared" si="17"/>
        <v>17</v>
      </c>
      <c r="I228" s="131">
        <v>43108</v>
      </c>
      <c r="J228" s="253">
        <f t="shared" si="18"/>
        <v>37</v>
      </c>
      <c r="K228" s="253">
        <f t="shared" si="19"/>
        <v>54</v>
      </c>
      <c r="L228" s="143">
        <f t="shared" si="20"/>
        <v>2979420.3</v>
      </c>
      <c r="M228" s="156"/>
      <c r="N228" s="156"/>
      <c r="O228" s="156"/>
      <c r="P228" s="156"/>
      <c r="Q228" s="156"/>
      <c r="R228" s="156"/>
      <c r="S228" s="156"/>
      <c r="T228" s="156"/>
      <c r="U228" s="156"/>
      <c r="V228" s="156"/>
      <c r="W228" s="156"/>
      <c r="X228" s="156"/>
    </row>
    <row r="229" spans="1:24">
      <c r="A229" s="23">
        <f t="shared" si="21"/>
        <v>220</v>
      </c>
      <c r="B229" s="114" t="s">
        <v>1070</v>
      </c>
      <c r="C229" s="114" t="s">
        <v>1014</v>
      </c>
      <c r="D229" s="131">
        <v>43071</v>
      </c>
      <c r="E229" s="120">
        <v>202499.16</v>
      </c>
      <c r="F229" s="131">
        <v>43037</v>
      </c>
      <c r="G229" s="131">
        <v>43071</v>
      </c>
      <c r="H229" s="242">
        <f t="shared" si="17"/>
        <v>17</v>
      </c>
      <c r="I229" s="131">
        <v>43103</v>
      </c>
      <c r="J229" s="253">
        <f t="shared" si="18"/>
        <v>32</v>
      </c>
      <c r="K229" s="253">
        <f t="shared" si="19"/>
        <v>49</v>
      </c>
      <c r="L229" s="143">
        <f t="shared" si="20"/>
        <v>9922458.8399999999</v>
      </c>
      <c r="M229" s="156"/>
      <c r="N229" s="156"/>
      <c r="O229" s="156"/>
      <c r="P229" s="156"/>
      <c r="Q229" s="156"/>
      <c r="R229" s="156"/>
      <c r="S229" s="156"/>
      <c r="T229" s="156"/>
      <c r="U229" s="156"/>
      <c r="V229" s="156"/>
      <c r="W229" s="156"/>
      <c r="X229" s="156"/>
    </row>
    <row r="230" spans="1:24">
      <c r="A230" s="23">
        <f t="shared" si="21"/>
        <v>221</v>
      </c>
      <c r="B230" s="114" t="s">
        <v>1070</v>
      </c>
      <c r="C230" s="114" t="s">
        <v>1014</v>
      </c>
      <c r="D230" s="131">
        <v>43071</v>
      </c>
      <c r="E230" s="120">
        <v>99984.39</v>
      </c>
      <c r="F230" s="131">
        <v>43037</v>
      </c>
      <c r="G230" s="131">
        <v>43071</v>
      </c>
      <c r="H230" s="242">
        <f t="shared" si="17"/>
        <v>17</v>
      </c>
      <c r="I230" s="131">
        <v>43103</v>
      </c>
      <c r="J230" s="253">
        <f t="shared" si="18"/>
        <v>32</v>
      </c>
      <c r="K230" s="253">
        <f t="shared" si="19"/>
        <v>49</v>
      </c>
      <c r="L230" s="143">
        <f t="shared" si="20"/>
        <v>4899235.1100000003</v>
      </c>
      <c r="M230" s="156"/>
      <c r="N230" s="156"/>
      <c r="O230" s="156"/>
      <c r="P230" s="156"/>
      <c r="Q230" s="156"/>
      <c r="R230" s="156"/>
      <c r="S230" s="156"/>
      <c r="T230" s="156"/>
      <c r="U230" s="156"/>
      <c r="V230" s="156"/>
      <c r="W230" s="156"/>
      <c r="X230" s="156"/>
    </row>
    <row r="231" spans="1:24">
      <c r="A231" s="23">
        <f t="shared" si="21"/>
        <v>222</v>
      </c>
      <c r="B231" s="114" t="s">
        <v>1111</v>
      </c>
      <c r="C231" s="114" t="s">
        <v>1014</v>
      </c>
      <c r="D231" s="131">
        <v>43076</v>
      </c>
      <c r="E231" s="120">
        <v>78801.34</v>
      </c>
      <c r="F231" s="131">
        <v>43037</v>
      </c>
      <c r="G231" s="131">
        <v>43071</v>
      </c>
      <c r="H231" s="242">
        <f t="shared" si="17"/>
        <v>17</v>
      </c>
      <c r="I231" s="131">
        <v>43108</v>
      </c>
      <c r="J231" s="253">
        <f t="shared" si="18"/>
        <v>37</v>
      </c>
      <c r="K231" s="253">
        <f t="shared" si="19"/>
        <v>54</v>
      </c>
      <c r="L231" s="143">
        <f t="shared" si="20"/>
        <v>4255272.3600000003</v>
      </c>
      <c r="M231" s="156"/>
      <c r="N231" s="156"/>
      <c r="O231" s="156"/>
      <c r="P231" s="156"/>
      <c r="Q231" s="156"/>
      <c r="R231" s="156"/>
      <c r="S231" s="156"/>
      <c r="T231" s="156"/>
      <c r="U231" s="156"/>
      <c r="V231" s="156"/>
      <c r="W231" s="156"/>
      <c r="X231" s="156"/>
    </row>
    <row r="232" spans="1:24">
      <c r="A232" s="23">
        <f t="shared" si="21"/>
        <v>223</v>
      </c>
      <c r="B232" s="114" t="s">
        <v>1111</v>
      </c>
      <c r="C232" s="114" t="s">
        <v>1014</v>
      </c>
      <c r="D232" s="131">
        <v>43069</v>
      </c>
      <c r="E232" s="120">
        <v>107856.62</v>
      </c>
      <c r="F232" s="131">
        <v>43037</v>
      </c>
      <c r="G232" s="131">
        <v>43071</v>
      </c>
      <c r="H232" s="242">
        <f t="shared" si="17"/>
        <v>17</v>
      </c>
      <c r="I232" s="131">
        <v>43102</v>
      </c>
      <c r="J232" s="253">
        <f t="shared" si="18"/>
        <v>31</v>
      </c>
      <c r="K232" s="253">
        <f t="shared" si="19"/>
        <v>48</v>
      </c>
      <c r="L232" s="143">
        <f t="shared" si="20"/>
        <v>5177117.76</v>
      </c>
      <c r="M232" s="156"/>
      <c r="N232" s="156"/>
      <c r="O232" s="156"/>
      <c r="P232" s="156"/>
      <c r="Q232" s="156"/>
      <c r="R232" s="156"/>
      <c r="S232" s="156"/>
      <c r="T232" s="156"/>
      <c r="U232" s="156"/>
      <c r="V232" s="156"/>
      <c r="W232" s="156"/>
      <c r="X232" s="156"/>
    </row>
    <row r="233" spans="1:24">
      <c r="A233" s="23">
        <f t="shared" si="21"/>
        <v>224</v>
      </c>
      <c r="B233" s="114" t="s">
        <v>1082</v>
      </c>
      <c r="C233" s="114" t="s">
        <v>1014</v>
      </c>
      <c r="D233" s="131">
        <v>42776</v>
      </c>
      <c r="E233" s="120">
        <v>59661.45</v>
      </c>
      <c r="F233" s="131">
        <v>42736</v>
      </c>
      <c r="G233" s="131">
        <v>42763</v>
      </c>
      <c r="H233" s="242">
        <f t="shared" si="17"/>
        <v>13.5</v>
      </c>
      <c r="I233" s="131">
        <v>42807</v>
      </c>
      <c r="J233" s="253">
        <f t="shared" si="18"/>
        <v>44</v>
      </c>
      <c r="K233" s="253">
        <f t="shared" si="19"/>
        <v>57.5</v>
      </c>
      <c r="L233" s="143">
        <f t="shared" si="20"/>
        <v>3430533.38</v>
      </c>
      <c r="M233" s="156"/>
      <c r="N233" s="156"/>
      <c r="O233" s="156"/>
      <c r="P233" s="156"/>
      <c r="Q233" s="156"/>
      <c r="R233" s="156"/>
      <c r="S233" s="156"/>
      <c r="T233" s="156"/>
      <c r="U233" s="156"/>
      <c r="V233" s="156"/>
      <c r="W233" s="156"/>
      <c r="X233" s="156"/>
    </row>
    <row r="234" spans="1:24">
      <c r="A234" s="23">
        <f t="shared" si="21"/>
        <v>225</v>
      </c>
      <c r="B234" s="114" t="s">
        <v>1082</v>
      </c>
      <c r="C234" s="114" t="s">
        <v>1014</v>
      </c>
      <c r="D234" s="131">
        <v>42804</v>
      </c>
      <c r="E234" s="120">
        <v>52913.84</v>
      </c>
      <c r="F234" s="131">
        <v>42767</v>
      </c>
      <c r="G234" s="131">
        <v>42791</v>
      </c>
      <c r="H234" s="242">
        <f t="shared" si="17"/>
        <v>12</v>
      </c>
      <c r="I234" s="131">
        <v>42835</v>
      </c>
      <c r="J234" s="253">
        <f t="shared" si="18"/>
        <v>44</v>
      </c>
      <c r="K234" s="253">
        <f t="shared" si="19"/>
        <v>56</v>
      </c>
      <c r="L234" s="143">
        <f t="shared" si="20"/>
        <v>2963175.04</v>
      </c>
      <c r="M234" s="156"/>
      <c r="N234" s="156"/>
      <c r="O234" s="156"/>
      <c r="P234" s="156"/>
      <c r="Q234" s="156"/>
      <c r="R234" s="156"/>
      <c r="S234" s="156"/>
      <c r="T234" s="156"/>
      <c r="U234" s="156"/>
      <c r="V234" s="156"/>
      <c r="W234" s="156"/>
      <c r="X234" s="156"/>
    </row>
    <row r="235" spans="1:24">
      <c r="A235" s="23">
        <f t="shared" si="21"/>
        <v>226</v>
      </c>
      <c r="B235" s="114" t="s">
        <v>1082</v>
      </c>
      <c r="C235" s="114" t="s">
        <v>1014</v>
      </c>
      <c r="D235" s="131">
        <v>42839</v>
      </c>
      <c r="E235" s="120">
        <v>75324.789999999994</v>
      </c>
      <c r="F235" s="131">
        <v>42795</v>
      </c>
      <c r="G235" s="131">
        <v>42826</v>
      </c>
      <c r="H235" s="242">
        <f t="shared" si="17"/>
        <v>15.5</v>
      </c>
      <c r="I235" s="131">
        <v>42870</v>
      </c>
      <c r="J235" s="253">
        <f t="shared" si="18"/>
        <v>44</v>
      </c>
      <c r="K235" s="253">
        <f t="shared" si="19"/>
        <v>59.5</v>
      </c>
      <c r="L235" s="143">
        <f t="shared" si="20"/>
        <v>4481825.01</v>
      </c>
      <c r="M235" s="156"/>
      <c r="N235" s="156"/>
      <c r="O235" s="156"/>
      <c r="P235" s="156"/>
      <c r="Q235" s="156"/>
      <c r="R235" s="156"/>
      <c r="S235" s="156"/>
      <c r="T235" s="156"/>
      <c r="U235" s="156"/>
      <c r="V235" s="156"/>
      <c r="W235" s="156"/>
      <c r="X235" s="156"/>
    </row>
    <row r="236" spans="1:24">
      <c r="A236" s="23">
        <f t="shared" si="21"/>
        <v>227</v>
      </c>
      <c r="B236" s="114" t="s">
        <v>1082</v>
      </c>
      <c r="C236" s="114" t="s">
        <v>1014</v>
      </c>
      <c r="D236" s="131">
        <v>42874</v>
      </c>
      <c r="E236" s="120">
        <v>56658.47</v>
      </c>
      <c r="F236" s="131">
        <v>42826</v>
      </c>
      <c r="G236" s="131">
        <v>42854</v>
      </c>
      <c r="H236" s="242">
        <f t="shared" si="17"/>
        <v>14</v>
      </c>
      <c r="I236" s="131">
        <v>42902</v>
      </c>
      <c r="J236" s="253">
        <f t="shared" si="18"/>
        <v>48</v>
      </c>
      <c r="K236" s="253">
        <f t="shared" si="19"/>
        <v>62</v>
      </c>
      <c r="L236" s="143">
        <f t="shared" si="20"/>
        <v>3512825.14</v>
      </c>
      <c r="M236" s="156"/>
      <c r="N236" s="156"/>
      <c r="O236" s="156"/>
      <c r="P236" s="156"/>
      <c r="Q236" s="156"/>
      <c r="R236" s="156"/>
      <c r="S236" s="156"/>
      <c r="T236" s="156"/>
      <c r="U236" s="156"/>
      <c r="V236" s="156"/>
      <c r="W236" s="156"/>
      <c r="X236" s="156"/>
    </row>
    <row r="237" spans="1:24">
      <c r="A237" s="23">
        <f t="shared" si="21"/>
        <v>228</v>
      </c>
      <c r="B237" s="114" t="s">
        <v>1082</v>
      </c>
      <c r="C237" s="114" t="s">
        <v>1014</v>
      </c>
      <c r="D237" s="131">
        <v>42937</v>
      </c>
      <c r="E237" s="120">
        <v>50699.16</v>
      </c>
      <c r="F237" s="131">
        <v>42887</v>
      </c>
      <c r="G237" s="131">
        <v>42917</v>
      </c>
      <c r="H237" s="242">
        <f t="shared" si="17"/>
        <v>15</v>
      </c>
      <c r="I237" s="131">
        <v>42968</v>
      </c>
      <c r="J237" s="253">
        <f t="shared" si="18"/>
        <v>51</v>
      </c>
      <c r="K237" s="253">
        <f t="shared" si="19"/>
        <v>66</v>
      </c>
      <c r="L237" s="143">
        <f t="shared" si="20"/>
        <v>3346144.56</v>
      </c>
      <c r="M237" s="156"/>
      <c r="N237" s="156"/>
      <c r="O237" s="156"/>
      <c r="P237" s="156"/>
      <c r="Q237" s="156"/>
      <c r="R237" s="156"/>
      <c r="S237" s="156"/>
      <c r="T237" s="156"/>
      <c r="U237" s="156"/>
      <c r="V237" s="156"/>
      <c r="W237" s="156"/>
      <c r="X237" s="156"/>
    </row>
    <row r="238" spans="1:24">
      <c r="A238" s="23">
        <f t="shared" si="21"/>
        <v>229</v>
      </c>
      <c r="B238" s="114" t="s">
        <v>1082</v>
      </c>
      <c r="C238" s="114" t="s">
        <v>1014</v>
      </c>
      <c r="D238" s="131">
        <v>43064</v>
      </c>
      <c r="E238" s="120">
        <v>54140.44</v>
      </c>
      <c r="F238" s="131">
        <v>43058</v>
      </c>
      <c r="G238" s="131">
        <v>43064</v>
      </c>
      <c r="H238" s="242">
        <f t="shared" si="17"/>
        <v>3</v>
      </c>
      <c r="I238" s="131">
        <v>43108</v>
      </c>
      <c r="J238" s="253">
        <f t="shared" si="18"/>
        <v>44</v>
      </c>
      <c r="K238" s="253">
        <f t="shared" si="19"/>
        <v>47</v>
      </c>
      <c r="L238" s="143">
        <f t="shared" si="20"/>
        <v>2544600.6800000002</v>
      </c>
      <c r="M238" s="156"/>
      <c r="N238" s="156"/>
      <c r="O238" s="156"/>
      <c r="P238" s="156"/>
      <c r="Q238" s="156"/>
      <c r="R238" s="156"/>
      <c r="S238" s="156"/>
      <c r="T238" s="156"/>
      <c r="U238" s="156"/>
      <c r="V238" s="156"/>
      <c r="W238" s="156"/>
      <c r="X238" s="156"/>
    </row>
    <row r="239" spans="1:24">
      <c r="A239" s="23">
        <f t="shared" si="21"/>
        <v>230</v>
      </c>
      <c r="B239" s="114" t="s">
        <v>1072</v>
      </c>
      <c r="C239" s="114" t="s">
        <v>1014</v>
      </c>
      <c r="D239" s="131">
        <v>42829</v>
      </c>
      <c r="E239" s="120">
        <v>70179.69</v>
      </c>
      <c r="F239" s="131">
        <v>42792</v>
      </c>
      <c r="G239" s="131">
        <v>42826</v>
      </c>
      <c r="H239" s="242">
        <f t="shared" si="17"/>
        <v>17</v>
      </c>
      <c r="I239" s="131">
        <v>42860</v>
      </c>
      <c r="J239" s="253">
        <f t="shared" si="18"/>
        <v>34</v>
      </c>
      <c r="K239" s="253">
        <f t="shared" si="19"/>
        <v>51</v>
      </c>
      <c r="L239" s="143">
        <f t="shared" si="20"/>
        <v>3579164.19</v>
      </c>
      <c r="M239" s="156"/>
      <c r="N239" s="156"/>
      <c r="O239" s="156"/>
      <c r="P239" s="156"/>
      <c r="Q239" s="156"/>
      <c r="R239" s="156"/>
      <c r="S239" s="156"/>
      <c r="T239" s="156"/>
      <c r="U239" s="156"/>
      <c r="V239" s="156"/>
      <c r="W239" s="156"/>
      <c r="X239" s="156"/>
    </row>
    <row r="240" spans="1:24">
      <c r="A240" s="23">
        <f t="shared" si="21"/>
        <v>231</v>
      </c>
      <c r="B240" s="114" t="s">
        <v>1072</v>
      </c>
      <c r="C240" s="114" t="s">
        <v>1014</v>
      </c>
      <c r="D240" s="131">
        <v>42857</v>
      </c>
      <c r="E240" s="120">
        <v>56911.11</v>
      </c>
      <c r="F240" s="131">
        <v>42827</v>
      </c>
      <c r="G240" s="131">
        <v>42854</v>
      </c>
      <c r="H240" s="242">
        <f t="shared" si="17"/>
        <v>13.5</v>
      </c>
      <c r="I240" s="131">
        <v>42888</v>
      </c>
      <c r="J240" s="253">
        <f t="shared" si="18"/>
        <v>34</v>
      </c>
      <c r="K240" s="253">
        <f t="shared" si="19"/>
        <v>47.5</v>
      </c>
      <c r="L240" s="143">
        <f t="shared" si="20"/>
        <v>2703277.73</v>
      </c>
      <c r="M240" s="156"/>
      <c r="N240" s="156"/>
      <c r="O240" s="156"/>
      <c r="P240" s="156"/>
      <c r="Q240" s="156"/>
      <c r="R240" s="156"/>
      <c r="S240" s="156"/>
      <c r="T240" s="156"/>
      <c r="U240" s="156"/>
      <c r="V240" s="156"/>
      <c r="W240" s="156"/>
      <c r="X240" s="156"/>
    </row>
    <row r="241" spans="1:24">
      <c r="A241" s="23">
        <f t="shared" si="21"/>
        <v>232</v>
      </c>
      <c r="B241" s="114" t="s">
        <v>1072</v>
      </c>
      <c r="C241" s="114" t="s">
        <v>1014</v>
      </c>
      <c r="D241" s="131">
        <v>42892</v>
      </c>
      <c r="E241" s="120">
        <v>55797.72</v>
      </c>
      <c r="F241" s="131">
        <v>42855</v>
      </c>
      <c r="G241" s="131">
        <v>42889</v>
      </c>
      <c r="H241" s="242">
        <f t="shared" si="17"/>
        <v>17</v>
      </c>
      <c r="I241" s="131">
        <v>42928</v>
      </c>
      <c r="J241" s="253">
        <f t="shared" si="18"/>
        <v>39</v>
      </c>
      <c r="K241" s="253">
        <f t="shared" si="19"/>
        <v>56</v>
      </c>
      <c r="L241" s="143">
        <f t="shared" si="20"/>
        <v>3124672.32</v>
      </c>
      <c r="M241" s="156"/>
      <c r="N241" s="156"/>
      <c r="O241" s="156"/>
      <c r="P241" s="156"/>
      <c r="Q241" s="156"/>
      <c r="R241" s="156"/>
      <c r="S241" s="156"/>
      <c r="T241" s="156"/>
      <c r="U241" s="156"/>
      <c r="V241" s="156"/>
      <c r="W241" s="156"/>
      <c r="X241" s="156"/>
    </row>
    <row r="242" spans="1:24">
      <c r="A242" s="23">
        <f t="shared" si="21"/>
        <v>233</v>
      </c>
      <c r="B242" s="114" t="s">
        <v>1072</v>
      </c>
      <c r="C242" s="114" t="s">
        <v>1014</v>
      </c>
      <c r="D242" s="131">
        <v>42948</v>
      </c>
      <c r="E242" s="120">
        <v>76610.97</v>
      </c>
      <c r="F242" s="131">
        <v>42918</v>
      </c>
      <c r="G242" s="131">
        <v>42945</v>
      </c>
      <c r="H242" s="242">
        <f t="shared" si="17"/>
        <v>13.5</v>
      </c>
      <c r="I242" s="131">
        <v>42986</v>
      </c>
      <c r="J242" s="253">
        <f t="shared" si="18"/>
        <v>41</v>
      </c>
      <c r="K242" s="253">
        <f t="shared" si="19"/>
        <v>54.5</v>
      </c>
      <c r="L242" s="143">
        <f t="shared" si="20"/>
        <v>4175297.87</v>
      </c>
      <c r="M242" s="156"/>
      <c r="N242" s="156"/>
      <c r="O242" s="156"/>
      <c r="P242" s="156"/>
      <c r="Q242" s="156"/>
      <c r="R242" s="156"/>
      <c r="S242" s="156"/>
      <c r="T242" s="156"/>
      <c r="U242" s="156"/>
      <c r="V242" s="156"/>
      <c r="W242" s="156"/>
      <c r="X242" s="156"/>
    </row>
    <row r="243" spans="1:24">
      <c r="A243" s="23">
        <f t="shared" si="21"/>
        <v>234</v>
      </c>
      <c r="B243" s="114" t="s">
        <v>1072</v>
      </c>
      <c r="C243" s="114" t="s">
        <v>1014</v>
      </c>
      <c r="D243" s="131">
        <v>42983</v>
      </c>
      <c r="E243" s="120">
        <v>92174.46</v>
      </c>
      <c r="F243" s="131">
        <v>42946</v>
      </c>
      <c r="G243" s="131">
        <v>42980</v>
      </c>
      <c r="H243" s="242">
        <f t="shared" si="17"/>
        <v>17</v>
      </c>
      <c r="I243" s="131">
        <v>43014</v>
      </c>
      <c r="J243" s="253">
        <f t="shared" si="18"/>
        <v>34</v>
      </c>
      <c r="K243" s="253">
        <f t="shared" si="19"/>
        <v>51</v>
      </c>
      <c r="L243" s="143">
        <f t="shared" si="20"/>
        <v>4700897.46</v>
      </c>
      <c r="M243" s="156"/>
      <c r="N243" s="156"/>
      <c r="O243" s="156"/>
      <c r="P243" s="156"/>
      <c r="Q243" s="156"/>
      <c r="R243" s="156"/>
      <c r="S243" s="156"/>
      <c r="T243" s="156"/>
      <c r="U243" s="156"/>
      <c r="V243" s="156"/>
      <c r="W243" s="156"/>
      <c r="X243" s="156"/>
    </row>
    <row r="244" spans="1:24">
      <c r="A244" s="23">
        <f t="shared" si="21"/>
        <v>235</v>
      </c>
      <c r="B244" s="114" t="s">
        <v>1072</v>
      </c>
      <c r="C244" s="114" t="s">
        <v>1014</v>
      </c>
      <c r="D244" s="131">
        <v>43011</v>
      </c>
      <c r="E244" s="120">
        <v>56425.01</v>
      </c>
      <c r="F244" s="131">
        <v>42981</v>
      </c>
      <c r="G244" s="131">
        <v>43008</v>
      </c>
      <c r="H244" s="242">
        <f t="shared" si="17"/>
        <v>13.5</v>
      </c>
      <c r="I244" s="131">
        <v>43042</v>
      </c>
      <c r="J244" s="253">
        <f t="shared" si="18"/>
        <v>34</v>
      </c>
      <c r="K244" s="253">
        <f t="shared" si="19"/>
        <v>47.5</v>
      </c>
      <c r="L244" s="143">
        <f t="shared" si="20"/>
        <v>2680187.98</v>
      </c>
      <c r="M244" s="156"/>
      <c r="N244" s="156"/>
      <c r="O244" s="156"/>
      <c r="P244" s="156"/>
      <c r="Q244" s="156"/>
      <c r="R244" s="156"/>
      <c r="S244" s="156"/>
      <c r="T244" s="156"/>
      <c r="U244" s="156"/>
      <c r="V244" s="156"/>
      <c r="W244" s="156"/>
      <c r="X244" s="156"/>
    </row>
    <row r="245" spans="1:24">
      <c r="A245" s="23">
        <f t="shared" si="21"/>
        <v>236</v>
      </c>
      <c r="B245" s="114" t="s">
        <v>1072</v>
      </c>
      <c r="C245" s="114" t="s">
        <v>1014</v>
      </c>
      <c r="D245" s="131">
        <v>42829</v>
      </c>
      <c r="E245" s="120">
        <v>57959.11</v>
      </c>
      <c r="F245" s="131">
        <v>42792</v>
      </c>
      <c r="G245" s="131">
        <v>42826</v>
      </c>
      <c r="H245" s="242">
        <f t="shared" si="17"/>
        <v>17</v>
      </c>
      <c r="I245" s="131">
        <v>42860</v>
      </c>
      <c r="J245" s="253">
        <f t="shared" si="18"/>
        <v>34</v>
      </c>
      <c r="K245" s="253">
        <f t="shared" si="19"/>
        <v>51</v>
      </c>
      <c r="L245" s="143">
        <f t="shared" si="20"/>
        <v>2955914.61</v>
      </c>
      <c r="M245" s="156"/>
      <c r="N245" s="156"/>
      <c r="O245" s="156"/>
      <c r="P245" s="156"/>
      <c r="Q245" s="156"/>
      <c r="R245" s="156"/>
      <c r="S245" s="156"/>
      <c r="T245" s="156"/>
      <c r="U245" s="156"/>
      <c r="V245" s="156"/>
      <c r="W245" s="156"/>
      <c r="X245" s="156"/>
    </row>
    <row r="246" spans="1:24">
      <c r="A246" s="23">
        <f t="shared" si="21"/>
        <v>237</v>
      </c>
      <c r="B246" s="114" t="s">
        <v>1072</v>
      </c>
      <c r="C246" s="114" t="s">
        <v>1014</v>
      </c>
      <c r="D246" s="131">
        <v>42857</v>
      </c>
      <c r="E246" s="120">
        <v>56688.03</v>
      </c>
      <c r="F246" s="131">
        <v>42827</v>
      </c>
      <c r="G246" s="131">
        <v>42854</v>
      </c>
      <c r="H246" s="242">
        <f t="shared" si="17"/>
        <v>13.5</v>
      </c>
      <c r="I246" s="131">
        <v>42888</v>
      </c>
      <c r="J246" s="253">
        <f t="shared" si="18"/>
        <v>34</v>
      </c>
      <c r="K246" s="253">
        <f t="shared" si="19"/>
        <v>47.5</v>
      </c>
      <c r="L246" s="143">
        <f t="shared" si="20"/>
        <v>2692681.43</v>
      </c>
      <c r="M246" s="156"/>
      <c r="N246" s="156"/>
      <c r="O246" s="156"/>
      <c r="P246" s="156"/>
      <c r="Q246" s="156"/>
      <c r="R246" s="156"/>
      <c r="S246" s="156"/>
      <c r="T246" s="156"/>
      <c r="U246" s="156"/>
      <c r="V246" s="156"/>
      <c r="W246" s="156"/>
      <c r="X246" s="156"/>
    </row>
    <row r="247" spans="1:24">
      <c r="A247" s="23">
        <f t="shared" si="21"/>
        <v>238</v>
      </c>
      <c r="B247" s="114" t="s">
        <v>1072</v>
      </c>
      <c r="C247" s="114" t="s">
        <v>1014</v>
      </c>
      <c r="D247" s="131">
        <v>43074</v>
      </c>
      <c r="E247" s="120">
        <v>62471.7</v>
      </c>
      <c r="F247" s="131">
        <v>43037</v>
      </c>
      <c r="G247" s="131">
        <v>43071</v>
      </c>
      <c r="H247" s="242">
        <f t="shared" si="17"/>
        <v>17</v>
      </c>
      <c r="I247" s="131">
        <v>43105</v>
      </c>
      <c r="J247" s="253">
        <f t="shared" si="18"/>
        <v>34</v>
      </c>
      <c r="K247" s="253">
        <f t="shared" si="19"/>
        <v>51</v>
      </c>
      <c r="L247" s="143">
        <f t="shared" si="20"/>
        <v>3186056.7</v>
      </c>
      <c r="M247" s="156"/>
      <c r="N247" s="156"/>
      <c r="O247" s="156"/>
      <c r="P247" s="156"/>
      <c r="Q247" s="156"/>
      <c r="R247" s="156"/>
      <c r="S247" s="156"/>
      <c r="T247" s="156"/>
      <c r="U247" s="156"/>
      <c r="V247" s="156"/>
      <c r="W247" s="156"/>
      <c r="X247" s="156"/>
    </row>
    <row r="248" spans="1:24">
      <c r="A248" s="23">
        <f t="shared" si="21"/>
        <v>239</v>
      </c>
      <c r="B248" s="114" t="s">
        <v>1072</v>
      </c>
      <c r="C248" s="114" t="s">
        <v>1014</v>
      </c>
      <c r="D248" s="131">
        <v>42766</v>
      </c>
      <c r="E248" s="120">
        <v>105572.75</v>
      </c>
      <c r="F248" s="131">
        <v>42736</v>
      </c>
      <c r="G248" s="131">
        <v>42763</v>
      </c>
      <c r="H248" s="242">
        <f t="shared" si="17"/>
        <v>13.5</v>
      </c>
      <c r="I248" s="131">
        <v>42797</v>
      </c>
      <c r="J248" s="253">
        <f t="shared" si="18"/>
        <v>34</v>
      </c>
      <c r="K248" s="253">
        <f t="shared" si="19"/>
        <v>47.5</v>
      </c>
      <c r="L248" s="143">
        <f t="shared" si="20"/>
        <v>5014705.63</v>
      </c>
      <c r="M248" s="156"/>
      <c r="N248" s="156"/>
      <c r="O248" s="156"/>
      <c r="P248" s="156"/>
      <c r="Q248" s="156"/>
      <c r="R248" s="156"/>
      <c r="S248" s="156"/>
      <c r="T248" s="156"/>
      <c r="U248" s="156"/>
      <c r="V248" s="156"/>
      <c r="W248" s="156"/>
      <c r="X248" s="156"/>
    </row>
    <row r="249" spans="1:24">
      <c r="A249" s="23">
        <f t="shared" si="21"/>
        <v>240</v>
      </c>
      <c r="B249" s="114" t="s">
        <v>1072</v>
      </c>
      <c r="C249" s="114" t="s">
        <v>1014</v>
      </c>
      <c r="D249" s="131">
        <v>42920</v>
      </c>
      <c r="E249" s="120">
        <v>58702.93</v>
      </c>
      <c r="F249" s="131">
        <v>42890</v>
      </c>
      <c r="G249" s="131">
        <v>42917</v>
      </c>
      <c r="H249" s="242">
        <f t="shared" si="17"/>
        <v>13.5</v>
      </c>
      <c r="I249" s="131">
        <v>42951</v>
      </c>
      <c r="J249" s="253">
        <f t="shared" si="18"/>
        <v>34</v>
      </c>
      <c r="K249" s="253">
        <f t="shared" si="19"/>
        <v>47.5</v>
      </c>
      <c r="L249" s="143">
        <f t="shared" si="20"/>
        <v>2788389.18</v>
      </c>
      <c r="M249" s="156"/>
      <c r="N249" s="156"/>
      <c r="O249" s="156"/>
      <c r="P249" s="156"/>
      <c r="Q249" s="156"/>
      <c r="R249" s="156"/>
      <c r="S249" s="156"/>
      <c r="T249" s="156"/>
      <c r="U249" s="156"/>
      <c r="V249" s="156"/>
      <c r="W249" s="156"/>
      <c r="X249" s="156"/>
    </row>
    <row r="250" spans="1:24">
      <c r="A250" s="23">
        <f t="shared" si="21"/>
        <v>241</v>
      </c>
      <c r="B250" s="114" t="s">
        <v>1072</v>
      </c>
      <c r="C250" s="114" t="s">
        <v>1014</v>
      </c>
      <c r="D250" s="131">
        <v>42794</v>
      </c>
      <c r="E250" s="120">
        <v>81242.740000000005</v>
      </c>
      <c r="F250" s="131">
        <v>42764</v>
      </c>
      <c r="G250" s="131">
        <v>42791</v>
      </c>
      <c r="H250" s="242">
        <f t="shared" si="17"/>
        <v>13.5</v>
      </c>
      <c r="I250" s="131">
        <v>42825</v>
      </c>
      <c r="J250" s="253">
        <f t="shared" si="18"/>
        <v>34</v>
      </c>
      <c r="K250" s="253">
        <f t="shared" si="19"/>
        <v>47.5</v>
      </c>
      <c r="L250" s="143">
        <f t="shared" si="20"/>
        <v>3859030.15</v>
      </c>
      <c r="M250" s="156"/>
      <c r="N250" s="156"/>
      <c r="O250" s="156"/>
      <c r="P250" s="156"/>
      <c r="Q250" s="156"/>
      <c r="R250" s="156"/>
      <c r="S250" s="156"/>
      <c r="T250" s="156"/>
      <c r="U250" s="156"/>
      <c r="V250" s="156"/>
      <c r="W250" s="156"/>
      <c r="X250" s="156"/>
    </row>
    <row r="251" spans="1:24">
      <c r="A251" s="23">
        <f t="shared" si="21"/>
        <v>242</v>
      </c>
      <c r="B251" s="114" t="s">
        <v>1072</v>
      </c>
      <c r="C251" s="114" t="s">
        <v>1014</v>
      </c>
      <c r="D251" s="131">
        <v>42829</v>
      </c>
      <c r="E251" s="120">
        <v>88928.34</v>
      </c>
      <c r="F251" s="131">
        <v>42792</v>
      </c>
      <c r="G251" s="131">
        <v>42826</v>
      </c>
      <c r="H251" s="242">
        <f t="shared" si="17"/>
        <v>17</v>
      </c>
      <c r="I251" s="131">
        <v>42860</v>
      </c>
      <c r="J251" s="253">
        <f t="shared" si="18"/>
        <v>34</v>
      </c>
      <c r="K251" s="253">
        <f t="shared" si="19"/>
        <v>51</v>
      </c>
      <c r="L251" s="143">
        <f t="shared" si="20"/>
        <v>4535345.34</v>
      </c>
      <c r="M251" s="156"/>
      <c r="N251" s="156"/>
      <c r="O251" s="156"/>
      <c r="P251" s="156"/>
      <c r="Q251" s="156"/>
      <c r="R251" s="156"/>
      <c r="S251" s="156"/>
      <c r="T251" s="156"/>
      <c r="U251" s="156"/>
      <c r="V251" s="156"/>
      <c r="W251" s="156"/>
      <c r="X251" s="156"/>
    </row>
    <row r="252" spans="1:24">
      <c r="A252" s="23">
        <f t="shared" si="21"/>
        <v>243</v>
      </c>
      <c r="B252" s="114" t="s">
        <v>1072</v>
      </c>
      <c r="C252" s="114" t="s">
        <v>1014</v>
      </c>
      <c r="D252" s="131">
        <v>42857</v>
      </c>
      <c r="E252" s="120">
        <v>82872.28</v>
      </c>
      <c r="F252" s="131">
        <v>42827</v>
      </c>
      <c r="G252" s="131">
        <v>42854</v>
      </c>
      <c r="H252" s="242">
        <f t="shared" si="17"/>
        <v>13.5</v>
      </c>
      <c r="I252" s="131">
        <v>42888</v>
      </c>
      <c r="J252" s="253">
        <f t="shared" si="18"/>
        <v>34</v>
      </c>
      <c r="K252" s="253">
        <f t="shared" si="19"/>
        <v>47.5</v>
      </c>
      <c r="L252" s="143">
        <f t="shared" si="20"/>
        <v>3936433.3</v>
      </c>
      <c r="M252" s="156"/>
      <c r="N252" s="156"/>
      <c r="O252" s="156"/>
      <c r="P252" s="156"/>
      <c r="Q252" s="156"/>
      <c r="R252" s="156"/>
      <c r="S252" s="156"/>
      <c r="T252" s="156"/>
      <c r="U252" s="156"/>
      <c r="V252" s="156"/>
      <c r="W252" s="156"/>
      <c r="X252" s="156"/>
    </row>
    <row r="253" spans="1:24">
      <c r="A253" s="23">
        <f t="shared" si="21"/>
        <v>244</v>
      </c>
      <c r="B253" s="114" t="s">
        <v>1072</v>
      </c>
      <c r="C253" s="114" t="s">
        <v>1014</v>
      </c>
      <c r="D253" s="131">
        <v>42892</v>
      </c>
      <c r="E253" s="120">
        <v>56455.57</v>
      </c>
      <c r="F253" s="131">
        <v>42855</v>
      </c>
      <c r="G253" s="131">
        <v>42889</v>
      </c>
      <c r="H253" s="242">
        <f t="shared" si="17"/>
        <v>17</v>
      </c>
      <c r="I253" s="131">
        <v>42928</v>
      </c>
      <c r="J253" s="253">
        <f t="shared" si="18"/>
        <v>39</v>
      </c>
      <c r="K253" s="253">
        <f t="shared" si="19"/>
        <v>56</v>
      </c>
      <c r="L253" s="143">
        <f t="shared" si="20"/>
        <v>3161511.92</v>
      </c>
      <c r="M253" s="156"/>
      <c r="N253" s="156"/>
      <c r="O253" s="156"/>
      <c r="P253" s="156"/>
      <c r="Q253" s="156"/>
      <c r="R253" s="156"/>
      <c r="S253" s="156"/>
      <c r="T253" s="156"/>
      <c r="U253" s="156"/>
      <c r="V253" s="156"/>
      <c r="W253" s="156"/>
      <c r="X253" s="156"/>
    </row>
    <row r="254" spans="1:24">
      <c r="A254" s="23">
        <f t="shared" si="21"/>
        <v>245</v>
      </c>
      <c r="B254" s="114" t="s">
        <v>1072</v>
      </c>
      <c r="C254" s="114" t="s">
        <v>1014</v>
      </c>
      <c r="D254" s="131">
        <v>42948</v>
      </c>
      <c r="E254" s="120">
        <v>50142.59</v>
      </c>
      <c r="F254" s="131">
        <v>42918</v>
      </c>
      <c r="G254" s="131">
        <v>42945</v>
      </c>
      <c r="H254" s="242">
        <f t="shared" si="17"/>
        <v>13.5</v>
      </c>
      <c r="I254" s="131">
        <v>42986</v>
      </c>
      <c r="J254" s="253">
        <f t="shared" si="18"/>
        <v>41</v>
      </c>
      <c r="K254" s="253">
        <f t="shared" si="19"/>
        <v>54.5</v>
      </c>
      <c r="L254" s="143">
        <f t="shared" si="20"/>
        <v>2732771.16</v>
      </c>
      <c r="M254" s="156"/>
      <c r="N254" s="156"/>
      <c r="O254" s="156"/>
      <c r="P254" s="156"/>
      <c r="Q254" s="156"/>
      <c r="R254" s="156"/>
      <c r="S254" s="156"/>
      <c r="T254" s="156"/>
      <c r="U254" s="156"/>
      <c r="V254" s="156"/>
      <c r="W254" s="156"/>
      <c r="X254" s="156"/>
    </row>
    <row r="255" spans="1:24">
      <c r="A255" s="23">
        <f t="shared" si="21"/>
        <v>246</v>
      </c>
      <c r="B255" s="114" t="s">
        <v>1072</v>
      </c>
      <c r="C255" s="114" t="s">
        <v>1014</v>
      </c>
      <c r="D255" s="131">
        <v>42983</v>
      </c>
      <c r="E255" s="120">
        <v>90289.42</v>
      </c>
      <c r="F255" s="131">
        <v>42946</v>
      </c>
      <c r="G255" s="131">
        <v>42980</v>
      </c>
      <c r="H255" s="242">
        <f t="shared" si="17"/>
        <v>17</v>
      </c>
      <c r="I255" s="131">
        <v>43014</v>
      </c>
      <c r="J255" s="253">
        <f t="shared" si="18"/>
        <v>34</v>
      </c>
      <c r="K255" s="253">
        <f t="shared" si="19"/>
        <v>51</v>
      </c>
      <c r="L255" s="143">
        <f t="shared" si="20"/>
        <v>4604760.42</v>
      </c>
      <c r="M255" s="156"/>
      <c r="N255" s="156"/>
      <c r="O255" s="156"/>
      <c r="P255" s="156"/>
      <c r="Q255" s="156"/>
      <c r="R255" s="156"/>
      <c r="S255" s="156"/>
      <c r="T255" s="156"/>
      <c r="U255" s="156"/>
      <c r="V255" s="156"/>
      <c r="W255" s="156"/>
      <c r="X255" s="156"/>
    </row>
    <row r="256" spans="1:24">
      <c r="A256" s="23">
        <f t="shared" si="21"/>
        <v>247</v>
      </c>
      <c r="B256" s="114" t="s">
        <v>1072</v>
      </c>
      <c r="C256" s="114" t="s">
        <v>1014</v>
      </c>
      <c r="D256" s="131">
        <v>43011</v>
      </c>
      <c r="E256" s="120">
        <v>57767.55</v>
      </c>
      <c r="F256" s="131">
        <v>42981</v>
      </c>
      <c r="G256" s="131">
        <v>43008</v>
      </c>
      <c r="H256" s="242">
        <f t="shared" si="17"/>
        <v>13.5</v>
      </c>
      <c r="I256" s="131">
        <v>43042</v>
      </c>
      <c r="J256" s="253">
        <f t="shared" si="18"/>
        <v>34</v>
      </c>
      <c r="K256" s="253">
        <f t="shared" si="19"/>
        <v>47.5</v>
      </c>
      <c r="L256" s="143">
        <f t="shared" si="20"/>
        <v>2743958.63</v>
      </c>
      <c r="M256" s="156"/>
      <c r="N256" s="156"/>
      <c r="O256" s="156"/>
      <c r="P256" s="156"/>
      <c r="Q256" s="156"/>
      <c r="R256" s="156"/>
      <c r="S256" s="156"/>
      <c r="T256" s="156"/>
      <c r="U256" s="156"/>
      <c r="V256" s="156"/>
      <c r="W256" s="156"/>
      <c r="X256" s="156"/>
    </row>
    <row r="257" spans="1:24">
      <c r="A257" s="23">
        <f t="shared" si="21"/>
        <v>248</v>
      </c>
      <c r="B257" s="114" t="s">
        <v>1072</v>
      </c>
      <c r="C257" s="114" t="s">
        <v>1014</v>
      </c>
      <c r="D257" s="131">
        <v>43036</v>
      </c>
      <c r="E257" s="120">
        <v>66596.38</v>
      </c>
      <c r="F257" s="131">
        <v>43009</v>
      </c>
      <c r="G257" s="131">
        <v>43036</v>
      </c>
      <c r="H257" s="242">
        <f t="shared" si="17"/>
        <v>13.5</v>
      </c>
      <c r="I257" s="131">
        <v>43069</v>
      </c>
      <c r="J257" s="253">
        <f t="shared" si="18"/>
        <v>33</v>
      </c>
      <c r="K257" s="253">
        <f t="shared" si="19"/>
        <v>46.5</v>
      </c>
      <c r="L257" s="143">
        <f t="shared" si="20"/>
        <v>3096731.67</v>
      </c>
      <c r="M257" s="156"/>
      <c r="N257" s="156"/>
      <c r="O257" s="156"/>
      <c r="P257" s="156"/>
      <c r="Q257" s="156"/>
      <c r="R257" s="156"/>
      <c r="S257" s="156"/>
      <c r="T257" s="156"/>
      <c r="U257" s="156"/>
      <c r="V257" s="156"/>
      <c r="W257" s="156"/>
      <c r="X257" s="156"/>
    </row>
    <row r="258" spans="1:24">
      <c r="A258" s="23">
        <f t="shared" si="21"/>
        <v>249</v>
      </c>
      <c r="B258" s="114" t="s">
        <v>1072</v>
      </c>
      <c r="C258" s="114" t="s">
        <v>1014</v>
      </c>
      <c r="D258" s="131">
        <v>43074</v>
      </c>
      <c r="E258" s="120">
        <v>130123.37</v>
      </c>
      <c r="F258" s="131">
        <v>43037</v>
      </c>
      <c r="G258" s="131">
        <v>43071</v>
      </c>
      <c r="H258" s="242">
        <f t="shared" si="17"/>
        <v>17</v>
      </c>
      <c r="I258" s="131">
        <v>43105</v>
      </c>
      <c r="J258" s="253">
        <f t="shared" si="18"/>
        <v>34</v>
      </c>
      <c r="K258" s="253">
        <f t="shared" si="19"/>
        <v>51</v>
      </c>
      <c r="L258" s="143">
        <f t="shared" si="20"/>
        <v>6636291.8700000001</v>
      </c>
      <c r="M258" s="156"/>
      <c r="N258" s="156"/>
      <c r="O258" s="156"/>
      <c r="P258" s="156"/>
      <c r="Q258" s="156"/>
      <c r="R258" s="156"/>
      <c r="S258" s="156"/>
      <c r="T258" s="156"/>
      <c r="U258" s="156"/>
      <c r="V258" s="156"/>
      <c r="W258" s="156"/>
      <c r="X258" s="156"/>
    </row>
    <row r="259" spans="1:24">
      <c r="A259" s="23">
        <f t="shared" si="21"/>
        <v>250</v>
      </c>
      <c r="B259" s="114" t="s">
        <v>1112</v>
      </c>
      <c r="C259" s="114" t="s">
        <v>1014</v>
      </c>
      <c r="D259" s="131">
        <v>42955</v>
      </c>
      <c r="E259" s="120">
        <v>1106.3399999999999</v>
      </c>
      <c r="F259" s="131">
        <v>42934</v>
      </c>
      <c r="G259" s="131">
        <v>42937</v>
      </c>
      <c r="H259" s="242">
        <f t="shared" si="17"/>
        <v>1.5</v>
      </c>
      <c r="I259" s="131">
        <v>42986</v>
      </c>
      <c r="J259" s="253">
        <f t="shared" si="18"/>
        <v>49</v>
      </c>
      <c r="K259" s="253">
        <f t="shared" si="19"/>
        <v>50.5</v>
      </c>
      <c r="L259" s="143">
        <f t="shared" si="20"/>
        <v>55870.17</v>
      </c>
      <c r="M259" s="156"/>
      <c r="N259" s="156"/>
      <c r="O259" s="156"/>
      <c r="P259" s="156"/>
      <c r="Q259" s="156"/>
      <c r="R259" s="156"/>
      <c r="S259" s="156"/>
      <c r="T259" s="156"/>
      <c r="U259" s="156"/>
      <c r="V259" s="156"/>
      <c r="W259" s="156"/>
      <c r="X259" s="156"/>
    </row>
    <row r="260" spans="1:24">
      <c r="A260" s="23">
        <f t="shared" si="21"/>
        <v>251</v>
      </c>
      <c r="B260" s="114" t="s">
        <v>1086</v>
      </c>
      <c r="C260" s="114" t="s">
        <v>1014</v>
      </c>
      <c r="D260" s="131">
        <v>43017</v>
      </c>
      <c r="E260" s="120">
        <v>3725.75</v>
      </c>
      <c r="F260" s="131">
        <v>43017</v>
      </c>
      <c r="G260" s="131"/>
      <c r="H260" s="242">
        <f t="shared" si="17"/>
        <v>0</v>
      </c>
      <c r="I260" s="131">
        <v>43033</v>
      </c>
      <c r="J260" s="253">
        <f t="shared" si="18"/>
        <v>16</v>
      </c>
      <c r="K260" s="253">
        <f t="shared" si="19"/>
        <v>16</v>
      </c>
      <c r="L260" s="143">
        <f t="shared" si="20"/>
        <v>59612</v>
      </c>
      <c r="M260" s="156"/>
      <c r="N260" s="156"/>
      <c r="O260" s="156"/>
      <c r="P260" s="156"/>
      <c r="Q260" s="156"/>
      <c r="R260" s="156"/>
      <c r="S260" s="156"/>
      <c r="T260" s="156"/>
      <c r="U260" s="156"/>
      <c r="V260" s="156"/>
      <c r="W260" s="156"/>
      <c r="X260" s="156"/>
    </row>
    <row r="261" spans="1:24">
      <c r="A261" s="23">
        <f t="shared" si="21"/>
        <v>252</v>
      </c>
      <c r="B261" s="114" t="s">
        <v>1113</v>
      </c>
      <c r="C261" s="114" t="s">
        <v>1014</v>
      </c>
      <c r="D261" s="131">
        <v>42764</v>
      </c>
      <c r="E261" s="120">
        <v>635.29999999999995</v>
      </c>
      <c r="F261" s="131">
        <v>42751</v>
      </c>
      <c r="G261" s="131">
        <v>42764</v>
      </c>
      <c r="H261" s="242">
        <f t="shared" si="17"/>
        <v>6.5</v>
      </c>
      <c r="I261" s="131">
        <v>42787</v>
      </c>
      <c r="J261" s="253">
        <f t="shared" si="18"/>
        <v>23</v>
      </c>
      <c r="K261" s="253">
        <f t="shared" si="19"/>
        <v>29.5</v>
      </c>
      <c r="L261" s="143">
        <f t="shared" si="20"/>
        <v>18741.349999999999</v>
      </c>
      <c r="M261" s="156"/>
      <c r="N261" s="156"/>
      <c r="O261" s="156"/>
      <c r="P261" s="156"/>
      <c r="Q261" s="156"/>
      <c r="R261" s="156"/>
      <c r="S261" s="156"/>
      <c r="T261" s="156"/>
      <c r="U261" s="156"/>
      <c r="V261" s="156"/>
      <c r="W261" s="156"/>
      <c r="X261" s="156"/>
    </row>
    <row r="262" spans="1:24">
      <c r="A262" s="23">
        <f t="shared" si="21"/>
        <v>253</v>
      </c>
      <c r="B262" s="114" t="s">
        <v>1097</v>
      </c>
      <c r="C262" s="114" t="s">
        <v>1014</v>
      </c>
      <c r="D262" s="131">
        <v>42966</v>
      </c>
      <c r="E262" s="120">
        <v>67.36</v>
      </c>
      <c r="F262" s="131">
        <v>42966</v>
      </c>
      <c r="G262" s="131"/>
      <c r="H262" s="242">
        <f t="shared" si="17"/>
        <v>0</v>
      </c>
      <c r="I262" s="131">
        <v>42997</v>
      </c>
      <c r="J262" s="253">
        <f t="shared" si="18"/>
        <v>31</v>
      </c>
      <c r="K262" s="253">
        <f t="shared" si="19"/>
        <v>31</v>
      </c>
      <c r="L262" s="143">
        <f t="shared" si="20"/>
        <v>2088.16</v>
      </c>
      <c r="M262" s="156"/>
      <c r="N262" s="156"/>
      <c r="O262" s="156"/>
      <c r="P262" s="156"/>
      <c r="Q262" s="156"/>
      <c r="R262" s="156"/>
      <c r="S262" s="156"/>
      <c r="T262" s="156"/>
      <c r="U262" s="156"/>
      <c r="V262" s="156"/>
      <c r="W262" s="156"/>
      <c r="X262" s="156"/>
    </row>
    <row r="263" spans="1:24">
      <c r="A263" s="23">
        <f t="shared" si="21"/>
        <v>254</v>
      </c>
      <c r="B263" s="114" t="s">
        <v>1097</v>
      </c>
      <c r="C263" s="114" t="s">
        <v>1014</v>
      </c>
      <c r="D263" s="131">
        <v>42898</v>
      </c>
      <c r="E263" s="120">
        <v>578.09</v>
      </c>
      <c r="F263" s="131">
        <v>42898</v>
      </c>
      <c r="G263" s="131"/>
      <c r="H263" s="242">
        <f t="shared" si="17"/>
        <v>0</v>
      </c>
      <c r="I263" s="131">
        <v>42929</v>
      </c>
      <c r="J263" s="253">
        <f t="shared" si="18"/>
        <v>31</v>
      </c>
      <c r="K263" s="253">
        <f t="shared" si="19"/>
        <v>31</v>
      </c>
      <c r="L263" s="143">
        <f t="shared" si="20"/>
        <v>17920.79</v>
      </c>
      <c r="M263" s="156"/>
      <c r="N263" s="156"/>
      <c r="O263" s="156"/>
      <c r="P263" s="156"/>
      <c r="Q263" s="156"/>
      <c r="R263" s="156"/>
      <c r="S263" s="156"/>
      <c r="T263" s="156"/>
      <c r="U263" s="156"/>
      <c r="V263" s="156"/>
      <c r="W263" s="156"/>
      <c r="X263" s="156"/>
    </row>
    <row r="264" spans="1:24">
      <c r="A264" s="23">
        <f t="shared" si="21"/>
        <v>255</v>
      </c>
      <c r="B264" s="114" t="s">
        <v>1097</v>
      </c>
      <c r="C264" s="114" t="s">
        <v>1014</v>
      </c>
      <c r="D264" s="131">
        <v>42930</v>
      </c>
      <c r="E264" s="120">
        <v>407.32</v>
      </c>
      <c r="F264" s="131">
        <v>42930</v>
      </c>
      <c r="G264" s="131"/>
      <c r="H264" s="242">
        <f t="shared" si="17"/>
        <v>0</v>
      </c>
      <c r="I264" s="131">
        <v>42961</v>
      </c>
      <c r="J264" s="253">
        <f t="shared" si="18"/>
        <v>31</v>
      </c>
      <c r="K264" s="253">
        <f t="shared" si="19"/>
        <v>31</v>
      </c>
      <c r="L264" s="143">
        <f t="shared" si="20"/>
        <v>12626.92</v>
      </c>
      <c r="M264" s="156"/>
      <c r="N264" s="156"/>
      <c r="O264" s="156"/>
      <c r="P264" s="156"/>
      <c r="Q264" s="156"/>
      <c r="R264" s="156"/>
      <c r="S264" s="156"/>
      <c r="T264" s="156"/>
      <c r="U264" s="156"/>
      <c r="V264" s="156"/>
      <c r="W264" s="156"/>
      <c r="X264" s="156"/>
    </row>
    <row r="265" spans="1:24">
      <c r="A265" s="23">
        <f t="shared" si="21"/>
        <v>256</v>
      </c>
      <c r="B265" s="114" t="s">
        <v>1088</v>
      </c>
      <c r="C265" s="114" t="s">
        <v>1014</v>
      </c>
      <c r="D265" s="131">
        <v>42772</v>
      </c>
      <c r="E265" s="120">
        <v>1499.6299999999999</v>
      </c>
      <c r="F265" s="131">
        <v>42772</v>
      </c>
      <c r="G265" s="131"/>
      <c r="H265" s="242">
        <f t="shared" si="17"/>
        <v>0</v>
      </c>
      <c r="I265" s="131">
        <v>42788</v>
      </c>
      <c r="J265" s="253">
        <f t="shared" si="18"/>
        <v>16</v>
      </c>
      <c r="K265" s="253">
        <f t="shared" si="19"/>
        <v>16</v>
      </c>
      <c r="L265" s="143">
        <f t="shared" si="20"/>
        <v>23994.080000000002</v>
      </c>
      <c r="M265" s="156"/>
      <c r="N265" s="156"/>
      <c r="O265" s="156"/>
      <c r="P265" s="156"/>
      <c r="Q265" s="156"/>
      <c r="R265" s="156"/>
      <c r="S265" s="156"/>
      <c r="T265" s="156"/>
      <c r="U265" s="156"/>
      <c r="V265" s="156"/>
      <c r="W265" s="156"/>
      <c r="X265" s="156"/>
    </row>
    <row r="266" spans="1:24">
      <c r="A266" s="23">
        <f t="shared" si="21"/>
        <v>257</v>
      </c>
      <c r="B266" s="114" t="s">
        <v>1114</v>
      </c>
      <c r="C266" s="114" t="s">
        <v>1014</v>
      </c>
      <c r="D266" s="131">
        <v>42773</v>
      </c>
      <c r="E266" s="120">
        <v>359058.84</v>
      </c>
      <c r="F266" s="131">
        <v>42736</v>
      </c>
      <c r="G266" s="131">
        <v>42766</v>
      </c>
      <c r="H266" s="242">
        <f t="shared" ref="H266:H329" si="22">IF(G266="",0,(G266-F266)/2)</f>
        <v>15</v>
      </c>
      <c r="I266" s="131">
        <v>42804</v>
      </c>
      <c r="J266" s="253">
        <f t="shared" ref="J266:J329" si="23">IF(G266="",I266-F266,I266-G266)</f>
        <v>38</v>
      </c>
      <c r="K266" s="253">
        <f t="shared" ref="K266:K316" si="24">H266+J266</f>
        <v>53</v>
      </c>
      <c r="L266" s="143">
        <f t="shared" ref="L266:L316" si="25">ROUND(E266*K266,2)</f>
        <v>19030118.52</v>
      </c>
      <c r="M266" s="156"/>
      <c r="N266" s="156"/>
      <c r="O266" s="156"/>
      <c r="P266" s="156"/>
      <c r="Q266" s="156"/>
      <c r="R266" s="156"/>
      <c r="S266" s="156"/>
      <c r="T266" s="156"/>
      <c r="U266" s="156"/>
      <c r="V266" s="156"/>
      <c r="W266" s="156"/>
      <c r="X266" s="156"/>
    </row>
    <row r="267" spans="1:24">
      <c r="A267" s="23">
        <f t="shared" ref="A267:A330" si="26">A266+1</f>
        <v>258</v>
      </c>
      <c r="B267" s="114" t="s">
        <v>1114</v>
      </c>
      <c r="C267" s="114" t="s">
        <v>1014</v>
      </c>
      <c r="D267" s="131">
        <v>42835</v>
      </c>
      <c r="E267" s="120">
        <v>326007.09999999998</v>
      </c>
      <c r="F267" s="131">
        <v>42795</v>
      </c>
      <c r="G267" s="131">
        <v>42825</v>
      </c>
      <c r="H267" s="242">
        <f t="shared" si="22"/>
        <v>15</v>
      </c>
      <c r="I267" s="131">
        <v>42866</v>
      </c>
      <c r="J267" s="253">
        <f t="shared" si="23"/>
        <v>41</v>
      </c>
      <c r="K267" s="253">
        <f t="shared" si="24"/>
        <v>56</v>
      </c>
      <c r="L267" s="143">
        <f t="shared" si="25"/>
        <v>18256397.600000001</v>
      </c>
      <c r="M267" s="156"/>
      <c r="N267" s="156"/>
      <c r="O267" s="156"/>
      <c r="P267" s="156"/>
      <c r="Q267" s="156"/>
      <c r="R267" s="156"/>
      <c r="S267" s="156"/>
      <c r="T267" s="156"/>
      <c r="U267" s="156"/>
      <c r="V267" s="156"/>
      <c r="W267" s="156"/>
      <c r="X267" s="156"/>
    </row>
    <row r="268" spans="1:24">
      <c r="A268" s="23">
        <f t="shared" si="26"/>
        <v>259</v>
      </c>
      <c r="B268" s="114" t="s">
        <v>1114</v>
      </c>
      <c r="C268" s="114" t="s">
        <v>1014</v>
      </c>
      <c r="D268" s="131">
        <v>42860</v>
      </c>
      <c r="E268" s="120">
        <v>355527.15</v>
      </c>
      <c r="F268" s="131">
        <v>42826</v>
      </c>
      <c r="G268" s="131">
        <v>42855</v>
      </c>
      <c r="H268" s="242">
        <f t="shared" si="22"/>
        <v>14.5</v>
      </c>
      <c r="I268" s="131">
        <v>42891</v>
      </c>
      <c r="J268" s="253">
        <f t="shared" si="23"/>
        <v>36</v>
      </c>
      <c r="K268" s="253">
        <f t="shared" si="24"/>
        <v>50.5</v>
      </c>
      <c r="L268" s="143">
        <f t="shared" si="25"/>
        <v>17954121.079999998</v>
      </c>
      <c r="M268" s="156"/>
      <c r="N268" s="156"/>
      <c r="O268" s="156"/>
      <c r="P268" s="156"/>
      <c r="Q268" s="156"/>
      <c r="R268" s="156"/>
      <c r="S268" s="156"/>
      <c r="T268" s="156"/>
      <c r="U268" s="156"/>
      <c r="V268" s="156"/>
      <c r="W268" s="156"/>
      <c r="X268" s="156"/>
    </row>
    <row r="269" spans="1:24">
      <c r="A269" s="23">
        <f t="shared" si="26"/>
        <v>260</v>
      </c>
      <c r="B269" s="114" t="s">
        <v>1114</v>
      </c>
      <c r="C269" s="114" t="s">
        <v>1014</v>
      </c>
      <c r="D269" s="131">
        <v>42895</v>
      </c>
      <c r="E269" s="120">
        <v>343262.15</v>
      </c>
      <c r="F269" s="131">
        <v>42856</v>
      </c>
      <c r="G269" s="131">
        <v>42886</v>
      </c>
      <c r="H269" s="242">
        <f t="shared" si="22"/>
        <v>15</v>
      </c>
      <c r="I269" s="131">
        <v>42926</v>
      </c>
      <c r="J269" s="253">
        <f t="shared" si="23"/>
        <v>40</v>
      </c>
      <c r="K269" s="253">
        <f t="shared" si="24"/>
        <v>55</v>
      </c>
      <c r="L269" s="143">
        <f t="shared" si="25"/>
        <v>18879418.25</v>
      </c>
      <c r="M269" s="156"/>
      <c r="N269" s="156"/>
      <c r="O269" s="156"/>
      <c r="P269" s="156"/>
      <c r="Q269" s="156"/>
      <c r="R269" s="156"/>
      <c r="S269" s="156"/>
      <c r="T269" s="156"/>
      <c r="U269" s="156"/>
      <c r="V269" s="156"/>
      <c r="W269" s="156"/>
      <c r="X269" s="156"/>
    </row>
    <row r="270" spans="1:24">
      <c r="A270" s="23">
        <f t="shared" si="26"/>
        <v>261</v>
      </c>
      <c r="B270" s="114" t="s">
        <v>1114</v>
      </c>
      <c r="C270" s="114" t="s">
        <v>1014</v>
      </c>
      <c r="D270" s="131">
        <v>42887</v>
      </c>
      <c r="E270" s="120">
        <v>9159.51</v>
      </c>
      <c r="F270" s="131">
        <v>42856</v>
      </c>
      <c r="G270" s="131">
        <v>42886</v>
      </c>
      <c r="H270" s="242">
        <f t="shared" si="22"/>
        <v>15</v>
      </c>
      <c r="I270" s="131">
        <v>42919</v>
      </c>
      <c r="J270" s="253">
        <f t="shared" si="23"/>
        <v>33</v>
      </c>
      <c r="K270" s="253">
        <f t="shared" si="24"/>
        <v>48</v>
      </c>
      <c r="L270" s="143">
        <f t="shared" si="25"/>
        <v>439656.48</v>
      </c>
      <c r="M270" s="156"/>
      <c r="N270" s="156"/>
      <c r="O270" s="156"/>
      <c r="P270" s="156"/>
      <c r="Q270" s="156"/>
      <c r="R270" s="156"/>
      <c r="S270" s="156"/>
      <c r="T270" s="156"/>
      <c r="U270" s="156"/>
      <c r="V270" s="156"/>
      <c r="W270" s="156"/>
      <c r="X270" s="156"/>
    </row>
    <row r="271" spans="1:24">
      <c r="A271" s="23">
        <f t="shared" si="26"/>
        <v>262</v>
      </c>
      <c r="B271" s="114" t="s">
        <v>1114</v>
      </c>
      <c r="C271" s="114" t="s">
        <v>1014</v>
      </c>
      <c r="D271" s="131">
        <v>42989</v>
      </c>
      <c r="E271" s="120">
        <v>339269.24</v>
      </c>
      <c r="F271" s="131">
        <v>42948</v>
      </c>
      <c r="G271" s="131">
        <v>42978</v>
      </c>
      <c r="H271" s="242">
        <f t="shared" si="22"/>
        <v>15</v>
      </c>
      <c r="I271" s="131">
        <v>43020</v>
      </c>
      <c r="J271" s="253">
        <f t="shared" si="23"/>
        <v>42</v>
      </c>
      <c r="K271" s="253">
        <f t="shared" si="24"/>
        <v>57</v>
      </c>
      <c r="L271" s="143">
        <f t="shared" si="25"/>
        <v>19338346.68</v>
      </c>
      <c r="M271" s="156"/>
      <c r="N271" s="156"/>
      <c r="O271" s="156"/>
      <c r="P271" s="156"/>
      <c r="Q271" s="156"/>
      <c r="R271" s="156"/>
      <c r="S271" s="156"/>
      <c r="T271" s="156"/>
      <c r="U271" s="156"/>
      <c r="V271" s="156"/>
      <c r="W271" s="156"/>
      <c r="X271" s="156"/>
    </row>
    <row r="272" spans="1:24">
      <c r="A272" s="23">
        <f t="shared" si="26"/>
        <v>263</v>
      </c>
      <c r="B272" s="114" t="s">
        <v>1114</v>
      </c>
      <c r="C272" s="114" t="s">
        <v>1014</v>
      </c>
      <c r="D272" s="131">
        <v>43018</v>
      </c>
      <c r="E272" s="120">
        <v>319618.51</v>
      </c>
      <c r="F272" s="131">
        <v>42979</v>
      </c>
      <c r="G272" s="131">
        <v>43008</v>
      </c>
      <c r="H272" s="242">
        <f t="shared" si="22"/>
        <v>14.5</v>
      </c>
      <c r="I272" s="131">
        <v>43049</v>
      </c>
      <c r="J272" s="253">
        <f t="shared" si="23"/>
        <v>41</v>
      </c>
      <c r="K272" s="253">
        <f t="shared" si="24"/>
        <v>55.5</v>
      </c>
      <c r="L272" s="143">
        <f t="shared" si="25"/>
        <v>17738827.309999999</v>
      </c>
      <c r="M272" s="156"/>
      <c r="N272" s="156"/>
      <c r="O272" s="156"/>
      <c r="P272" s="156"/>
      <c r="Q272" s="156"/>
      <c r="R272" s="156"/>
      <c r="S272" s="156"/>
      <c r="T272" s="156"/>
      <c r="U272" s="156"/>
      <c r="V272" s="156"/>
      <c r="W272" s="156"/>
      <c r="X272" s="156"/>
    </row>
    <row r="273" spans="1:24">
      <c r="A273" s="23">
        <f t="shared" si="26"/>
        <v>264</v>
      </c>
      <c r="B273" s="114" t="s">
        <v>1114</v>
      </c>
      <c r="C273" s="114" t="s">
        <v>1014</v>
      </c>
      <c r="D273" s="131">
        <v>43047</v>
      </c>
      <c r="E273" s="120">
        <v>336725.28</v>
      </c>
      <c r="F273" s="131">
        <v>43009</v>
      </c>
      <c r="G273" s="131">
        <v>43039</v>
      </c>
      <c r="H273" s="242">
        <f t="shared" si="22"/>
        <v>15</v>
      </c>
      <c r="I273" s="131">
        <v>43080</v>
      </c>
      <c r="J273" s="253">
        <f t="shared" si="23"/>
        <v>41</v>
      </c>
      <c r="K273" s="253">
        <f t="shared" si="24"/>
        <v>56</v>
      </c>
      <c r="L273" s="143">
        <f t="shared" si="25"/>
        <v>18856615.68</v>
      </c>
      <c r="M273" s="156"/>
      <c r="N273" s="156"/>
      <c r="O273" s="156"/>
      <c r="P273" s="156"/>
      <c r="Q273" s="156"/>
      <c r="R273" s="156"/>
      <c r="S273" s="156"/>
      <c r="T273" s="156"/>
      <c r="U273" s="156"/>
      <c r="V273" s="156"/>
      <c r="W273" s="156"/>
      <c r="X273" s="156"/>
    </row>
    <row r="274" spans="1:24">
      <c r="A274" s="23">
        <f t="shared" si="26"/>
        <v>265</v>
      </c>
      <c r="B274" s="114" t="s">
        <v>1114</v>
      </c>
      <c r="C274" s="114" t="s">
        <v>1014</v>
      </c>
      <c r="D274" s="131">
        <v>43077</v>
      </c>
      <c r="E274" s="120">
        <v>356158.75</v>
      </c>
      <c r="F274" s="131">
        <v>43040</v>
      </c>
      <c r="G274" s="131">
        <v>43069</v>
      </c>
      <c r="H274" s="242">
        <f t="shared" si="22"/>
        <v>14.5</v>
      </c>
      <c r="I274" s="131">
        <v>43108</v>
      </c>
      <c r="J274" s="253">
        <f t="shared" si="23"/>
        <v>39</v>
      </c>
      <c r="K274" s="253">
        <f t="shared" si="24"/>
        <v>53.5</v>
      </c>
      <c r="L274" s="143">
        <f t="shared" si="25"/>
        <v>19054493.129999999</v>
      </c>
      <c r="M274" s="156"/>
      <c r="N274" s="156"/>
      <c r="O274" s="156"/>
      <c r="P274" s="156"/>
      <c r="Q274" s="156"/>
      <c r="R274" s="156"/>
      <c r="S274" s="156"/>
      <c r="T274" s="156"/>
      <c r="U274" s="156"/>
      <c r="V274" s="156"/>
      <c r="W274" s="156"/>
      <c r="X274" s="156"/>
    </row>
    <row r="275" spans="1:24">
      <c r="A275" s="23">
        <f t="shared" si="26"/>
        <v>266</v>
      </c>
      <c r="B275" s="114" t="s">
        <v>1114</v>
      </c>
      <c r="C275" s="114" t="s">
        <v>1014</v>
      </c>
      <c r="D275" s="131">
        <v>42741</v>
      </c>
      <c r="E275" s="120">
        <v>333916.71999999997</v>
      </c>
      <c r="F275" s="131">
        <v>42705</v>
      </c>
      <c r="G275" s="131">
        <v>42735</v>
      </c>
      <c r="H275" s="242">
        <f t="shared" si="22"/>
        <v>15</v>
      </c>
      <c r="I275" s="131">
        <v>42772</v>
      </c>
      <c r="J275" s="253">
        <f t="shared" si="23"/>
        <v>37</v>
      </c>
      <c r="K275" s="253">
        <f t="shared" si="24"/>
        <v>52</v>
      </c>
      <c r="L275" s="143">
        <f t="shared" si="25"/>
        <v>17363669.440000001</v>
      </c>
      <c r="M275" s="156"/>
      <c r="N275" s="156"/>
      <c r="O275" s="156"/>
      <c r="P275" s="156"/>
      <c r="Q275" s="156"/>
      <c r="R275" s="156"/>
      <c r="S275" s="156"/>
      <c r="T275" s="156"/>
      <c r="U275" s="156"/>
      <c r="V275" s="156"/>
      <c r="W275" s="156"/>
      <c r="X275" s="156"/>
    </row>
    <row r="276" spans="1:24">
      <c r="A276" s="23">
        <f t="shared" si="26"/>
        <v>267</v>
      </c>
      <c r="B276" s="114" t="s">
        <v>1114</v>
      </c>
      <c r="C276" s="114" t="s">
        <v>1014</v>
      </c>
      <c r="D276" s="131">
        <v>42802</v>
      </c>
      <c r="E276" s="120">
        <v>359750.27</v>
      </c>
      <c r="F276" s="131">
        <v>42767</v>
      </c>
      <c r="G276" s="131">
        <v>42794</v>
      </c>
      <c r="H276" s="242">
        <f t="shared" si="22"/>
        <v>13.5</v>
      </c>
      <c r="I276" s="131">
        <v>42835</v>
      </c>
      <c r="J276" s="253">
        <f t="shared" si="23"/>
        <v>41</v>
      </c>
      <c r="K276" s="253">
        <f t="shared" si="24"/>
        <v>54.5</v>
      </c>
      <c r="L276" s="143">
        <f t="shared" si="25"/>
        <v>19606389.719999999</v>
      </c>
      <c r="M276" s="156"/>
      <c r="N276" s="156"/>
      <c r="O276" s="156"/>
      <c r="P276" s="156"/>
      <c r="Q276" s="156"/>
      <c r="R276" s="156"/>
      <c r="S276" s="156"/>
      <c r="T276" s="156"/>
      <c r="U276" s="156"/>
      <c r="V276" s="156"/>
      <c r="W276" s="156"/>
      <c r="X276" s="156"/>
    </row>
    <row r="277" spans="1:24">
      <c r="A277" s="23">
        <f t="shared" si="26"/>
        <v>268</v>
      </c>
      <c r="B277" s="114" t="s">
        <v>1114</v>
      </c>
      <c r="C277" s="114" t="s">
        <v>1014</v>
      </c>
      <c r="D277" s="131">
        <v>42927</v>
      </c>
      <c r="E277" s="120">
        <v>313897.73</v>
      </c>
      <c r="F277" s="131">
        <v>42887</v>
      </c>
      <c r="G277" s="131">
        <v>42916</v>
      </c>
      <c r="H277" s="242">
        <f t="shared" si="22"/>
        <v>14.5</v>
      </c>
      <c r="I277" s="131">
        <v>42958</v>
      </c>
      <c r="J277" s="253">
        <f t="shared" si="23"/>
        <v>42</v>
      </c>
      <c r="K277" s="253">
        <f t="shared" si="24"/>
        <v>56.5</v>
      </c>
      <c r="L277" s="143">
        <f t="shared" si="25"/>
        <v>17735221.75</v>
      </c>
      <c r="M277" s="156"/>
      <c r="N277" s="156"/>
      <c r="O277" s="156"/>
      <c r="P277" s="156"/>
      <c r="Q277" s="156"/>
      <c r="R277" s="156"/>
      <c r="S277" s="156"/>
      <c r="T277" s="156"/>
      <c r="U277" s="156"/>
      <c r="V277" s="156"/>
      <c r="W277" s="156"/>
      <c r="X277" s="156"/>
    </row>
    <row r="278" spans="1:24">
      <c r="A278" s="23">
        <f t="shared" si="26"/>
        <v>269</v>
      </c>
      <c r="B278" s="114" t="s">
        <v>1114</v>
      </c>
      <c r="C278" s="114" t="s">
        <v>1014</v>
      </c>
      <c r="D278" s="131">
        <v>42957</v>
      </c>
      <c r="E278" s="120">
        <v>333415.52</v>
      </c>
      <c r="F278" s="131">
        <v>42917</v>
      </c>
      <c r="G278" s="131">
        <v>42947</v>
      </c>
      <c r="H278" s="242">
        <f t="shared" si="22"/>
        <v>15</v>
      </c>
      <c r="I278" s="131">
        <v>42989</v>
      </c>
      <c r="J278" s="253">
        <f t="shared" si="23"/>
        <v>42</v>
      </c>
      <c r="K278" s="253">
        <f t="shared" si="24"/>
        <v>57</v>
      </c>
      <c r="L278" s="143">
        <f t="shared" si="25"/>
        <v>19004684.640000001</v>
      </c>
      <c r="M278" s="156"/>
      <c r="N278" s="156"/>
      <c r="O278" s="156"/>
      <c r="P278" s="156"/>
      <c r="Q278" s="156"/>
      <c r="R278" s="156"/>
      <c r="S278" s="156"/>
      <c r="T278" s="156"/>
      <c r="U278" s="156"/>
      <c r="V278" s="156"/>
      <c r="W278" s="156"/>
      <c r="X278" s="156"/>
    </row>
    <row r="279" spans="1:24">
      <c r="A279" s="23">
        <f t="shared" si="26"/>
        <v>270</v>
      </c>
      <c r="B279" s="114" t="s">
        <v>1114</v>
      </c>
      <c r="C279" s="114" t="s">
        <v>1014</v>
      </c>
      <c r="D279" s="131">
        <v>42769</v>
      </c>
      <c r="E279" s="120">
        <v>146524.92000000001</v>
      </c>
      <c r="F279" s="131">
        <v>42736</v>
      </c>
      <c r="G279" s="131">
        <v>42766</v>
      </c>
      <c r="H279" s="242">
        <f t="shared" si="22"/>
        <v>15</v>
      </c>
      <c r="I279" s="131">
        <v>42800</v>
      </c>
      <c r="J279" s="253">
        <f t="shared" si="23"/>
        <v>34</v>
      </c>
      <c r="K279" s="253">
        <f t="shared" si="24"/>
        <v>49</v>
      </c>
      <c r="L279" s="143">
        <f t="shared" si="25"/>
        <v>7179721.0800000001</v>
      </c>
      <c r="M279" s="156"/>
      <c r="N279" s="156"/>
      <c r="O279" s="156"/>
      <c r="P279" s="156"/>
      <c r="Q279" s="156"/>
      <c r="R279" s="156"/>
      <c r="S279" s="156"/>
      <c r="T279" s="156"/>
      <c r="U279" s="156"/>
      <c r="V279" s="156"/>
      <c r="W279" s="156"/>
      <c r="X279" s="156"/>
    </row>
    <row r="280" spans="1:24">
      <c r="A280" s="23">
        <f t="shared" si="26"/>
        <v>271</v>
      </c>
      <c r="B280" s="114" t="s">
        <v>1114</v>
      </c>
      <c r="C280" s="114" t="s">
        <v>1014</v>
      </c>
      <c r="D280" s="131">
        <v>42832</v>
      </c>
      <c r="E280" s="120">
        <v>145258.88</v>
      </c>
      <c r="F280" s="131">
        <v>42736</v>
      </c>
      <c r="G280" s="131">
        <v>42766</v>
      </c>
      <c r="H280" s="242">
        <f t="shared" si="22"/>
        <v>15</v>
      </c>
      <c r="I280" s="131">
        <v>42863</v>
      </c>
      <c r="J280" s="253">
        <f t="shared" si="23"/>
        <v>97</v>
      </c>
      <c r="K280" s="253">
        <f t="shared" si="24"/>
        <v>112</v>
      </c>
      <c r="L280" s="143">
        <f t="shared" si="25"/>
        <v>16268994.560000001</v>
      </c>
      <c r="M280" s="156"/>
      <c r="N280" s="156"/>
      <c r="O280" s="156"/>
      <c r="P280" s="156"/>
      <c r="Q280" s="156"/>
      <c r="R280" s="156"/>
      <c r="S280" s="156"/>
      <c r="T280" s="156"/>
      <c r="U280" s="156"/>
      <c r="V280" s="156"/>
      <c r="W280" s="156"/>
      <c r="X280" s="156"/>
    </row>
    <row r="281" spans="1:24">
      <c r="A281" s="23">
        <f t="shared" si="26"/>
        <v>272</v>
      </c>
      <c r="B281" s="114" t="s">
        <v>1114</v>
      </c>
      <c r="C281" s="114" t="s">
        <v>1014</v>
      </c>
      <c r="D281" s="131">
        <v>42858</v>
      </c>
      <c r="E281" s="120">
        <v>137716.5</v>
      </c>
      <c r="F281" s="131">
        <v>42826</v>
      </c>
      <c r="G281" s="131">
        <v>42855</v>
      </c>
      <c r="H281" s="242">
        <f t="shared" si="22"/>
        <v>14.5</v>
      </c>
      <c r="I281" s="131">
        <v>42891</v>
      </c>
      <c r="J281" s="253">
        <f t="shared" si="23"/>
        <v>36</v>
      </c>
      <c r="K281" s="253">
        <f t="shared" si="24"/>
        <v>50.5</v>
      </c>
      <c r="L281" s="143">
        <f t="shared" si="25"/>
        <v>6954683.25</v>
      </c>
      <c r="M281" s="156"/>
      <c r="N281" s="156"/>
      <c r="O281" s="156"/>
      <c r="P281" s="156"/>
      <c r="Q281" s="156"/>
      <c r="R281" s="156"/>
      <c r="S281" s="156"/>
      <c r="T281" s="156"/>
      <c r="U281" s="156"/>
      <c r="V281" s="156"/>
      <c r="W281" s="156"/>
      <c r="X281" s="156"/>
    </row>
    <row r="282" spans="1:24">
      <c r="A282" s="23">
        <f t="shared" si="26"/>
        <v>273</v>
      </c>
      <c r="B282" s="114" t="s">
        <v>1114</v>
      </c>
      <c r="C282" s="114" t="s">
        <v>1014</v>
      </c>
      <c r="D282" s="131">
        <v>42893</v>
      </c>
      <c r="E282" s="120">
        <v>152426.01999999999</v>
      </c>
      <c r="F282" s="131">
        <v>42856</v>
      </c>
      <c r="G282" s="131">
        <v>42886</v>
      </c>
      <c r="H282" s="242">
        <f t="shared" si="22"/>
        <v>15</v>
      </c>
      <c r="I282" s="131">
        <v>42926</v>
      </c>
      <c r="J282" s="253">
        <f t="shared" si="23"/>
        <v>40</v>
      </c>
      <c r="K282" s="253">
        <f t="shared" si="24"/>
        <v>55</v>
      </c>
      <c r="L282" s="143">
        <f t="shared" si="25"/>
        <v>8383431.0999999996</v>
      </c>
      <c r="M282" s="156"/>
      <c r="N282" s="156"/>
      <c r="O282" s="156"/>
      <c r="P282" s="156"/>
      <c r="Q282" s="156"/>
      <c r="R282" s="156"/>
      <c r="S282" s="156"/>
      <c r="T282" s="156"/>
      <c r="U282" s="156"/>
      <c r="V282" s="156"/>
      <c r="W282" s="156"/>
      <c r="X282" s="156"/>
    </row>
    <row r="283" spans="1:24">
      <c r="A283" s="23">
        <f t="shared" si="26"/>
        <v>274</v>
      </c>
      <c r="B283" s="114" t="s">
        <v>1114</v>
      </c>
      <c r="C283" s="114" t="s">
        <v>1014</v>
      </c>
      <c r="D283" s="131">
        <v>42926</v>
      </c>
      <c r="E283" s="120">
        <v>133256.21</v>
      </c>
      <c r="F283" s="131">
        <v>42887</v>
      </c>
      <c r="G283" s="131">
        <v>42916</v>
      </c>
      <c r="H283" s="242">
        <f t="shared" si="22"/>
        <v>14.5</v>
      </c>
      <c r="I283" s="131">
        <v>42957</v>
      </c>
      <c r="J283" s="253">
        <f t="shared" si="23"/>
        <v>41</v>
      </c>
      <c r="K283" s="253">
        <f t="shared" si="24"/>
        <v>55.5</v>
      </c>
      <c r="L283" s="143">
        <f t="shared" si="25"/>
        <v>7395719.6600000001</v>
      </c>
      <c r="M283" s="156"/>
      <c r="N283" s="156"/>
      <c r="O283" s="156"/>
      <c r="P283" s="156"/>
      <c r="Q283" s="156"/>
      <c r="R283" s="156"/>
      <c r="S283" s="156"/>
      <c r="T283" s="156"/>
      <c r="U283" s="156"/>
      <c r="V283" s="156"/>
      <c r="W283" s="156"/>
      <c r="X283" s="156"/>
    </row>
    <row r="284" spans="1:24">
      <c r="A284" s="23">
        <f t="shared" si="26"/>
        <v>275</v>
      </c>
      <c r="B284" s="114" t="s">
        <v>1114</v>
      </c>
      <c r="C284" s="114" t="s">
        <v>1014</v>
      </c>
      <c r="D284" s="131">
        <v>42951</v>
      </c>
      <c r="E284" s="120">
        <v>137798.39000000001</v>
      </c>
      <c r="F284" s="131">
        <v>42917</v>
      </c>
      <c r="G284" s="131">
        <v>42947</v>
      </c>
      <c r="H284" s="242">
        <f t="shared" si="22"/>
        <v>15</v>
      </c>
      <c r="I284" s="131">
        <v>42979</v>
      </c>
      <c r="J284" s="253">
        <f t="shared" si="23"/>
        <v>32</v>
      </c>
      <c r="K284" s="253">
        <f t="shared" si="24"/>
        <v>47</v>
      </c>
      <c r="L284" s="143">
        <f t="shared" si="25"/>
        <v>6476524.3300000001</v>
      </c>
      <c r="M284" s="156"/>
      <c r="N284" s="156"/>
      <c r="O284" s="156"/>
      <c r="P284" s="156"/>
      <c r="Q284" s="156"/>
      <c r="R284" s="156"/>
      <c r="S284" s="156"/>
      <c r="T284" s="156"/>
      <c r="U284" s="156"/>
      <c r="V284" s="156"/>
      <c r="W284" s="156"/>
      <c r="X284" s="156"/>
    </row>
    <row r="285" spans="1:24">
      <c r="A285" s="23">
        <f t="shared" si="26"/>
        <v>276</v>
      </c>
      <c r="B285" s="114" t="s">
        <v>1114</v>
      </c>
      <c r="C285" s="114" t="s">
        <v>1014</v>
      </c>
      <c r="D285" s="131">
        <v>42983</v>
      </c>
      <c r="E285" s="120">
        <v>167583.79999999999</v>
      </c>
      <c r="F285" s="131">
        <v>42948</v>
      </c>
      <c r="G285" s="131">
        <v>42978</v>
      </c>
      <c r="H285" s="242">
        <f t="shared" si="22"/>
        <v>15</v>
      </c>
      <c r="I285" s="131">
        <v>43014</v>
      </c>
      <c r="J285" s="253">
        <f t="shared" si="23"/>
        <v>36</v>
      </c>
      <c r="K285" s="253">
        <f t="shared" si="24"/>
        <v>51</v>
      </c>
      <c r="L285" s="143">
        <f t="shared" si="25"/>
        <v>8546773.8000000007</v>
      </c>
      <c r="M285" s="156"/>
      <c r="N285" s="156"/>
      <c r="O285" s="156"/>
      <c r="P285" s="156"/>
      <c r="Q285" s="156"/>
      <c r="R285" s="156"/>
      <c r="S285" s="156"/>
      <c r="T285" s="156"/>
      <c r="U285" s="156"/>
      <c r="V285" s="156"/>
      <c r="W285" s="156"/>
      <c r="X285" s="156"/>
    </row>
    <row r="286" spans="1:24">
      <c r="A286" s="23">
        <f t="shared" si="26"/>
        <v>277</v>
      </c>
      <c r="B286" s="114" t="s">
        <v>1114</v>
      </c>
      <c r="C286" s="114" t="s">
        <v>1014</v>
      </c>
      <c r="D286" s="131">
        <v>43013</v>
      </c>
      <c r="E286" s="120">
        <v>135346.73000000001</v>
      </c>
      <c r="F286" s="131">
        <v>42979</v>
      </c>
      <c r="G286" s="131">
        <v>43008</v>
      </c>
      <c r="H286" s="242">
        <f t="shared" si="22"/>
        <v>14.5</v>
      </c>
      <c r="I286" s="131">
        <v>43045</v>
      </c>
      <c r="J286" s="253">
        <f t="shared" si="23"/>
        <v>37</v>
      </c>
      <c r="K286" s="253">
        <f t="shared" si="24"/>
        <v>51.5</v>
      </c>
      <c r="L286" s="143">
        <f t="shared" si="25"/>
        <v>6970356.5999999996</v>
      </c>
      <c r="M286" s="156"/>
      <c r="N286" s="156"/>
      <c r="O286" s="156"/>
      <c r="P286" s="156"/>
      <c r="Q286" s="156"/>
      <c r="R286" s="156"/>
      <c r="S286" s="156"/>
      <c r="T286" s="156"/>
      <c r="U286" s="156"/>
      <c r="V286" s="156"/>
      <c r="W286" s="156"/>
      <c r="X286" s="156"/>
    </row>
    <row r="287" spans="1:24">
      <c r="A287" s="23">
        <f t="shared" si="26"/>
        <v>278</v>
      </c>
      <c r="B287" s="114" t="s">
        <v>1114</v>
      </c>
      <c r="C287" s="114" t="s">
        <v>1014</v>
      </c>
      <c r="D287" s="131">
        <v>43045</v>
      </c>
      <c r="E287" s="120">
        <v>157826.67000000001</v>
      </c>
      <c r="F287" s="131">
        <v>43009</v>
      </c>
      <c r="G287" s="131">
        <v>43039</v>
      </c>
      <c r="H287" s="242">
        <f t="shared" si="22"/>
        <v>15</v>
      </c>
      <c r="I287" s="131">
        <v>43076</v>
      </c>
      <c r="J287" s="253">
        <f t="shared" si="23"/>
        <v>37</v>
      </c>
      <c r="K287" s="253">
        <f t="shared" si="24"/>
        <v>52</v>
      </c>
      <c r="L287" s="143">
        <f t="shared" si="25"/>
        <v>8206986.8399999999</v>
      </c>
      <c r="M287" s="156"/>
      <c r="N287" s="156"/>
      <c r="O287" s="156"/>
      <c r="P287" s="156"/>
      <c r="Q287" s="156"/>
      <c r="R287" s="156"/>
      <c r="S287" s="156"/>
      <c r="T287" s="156"/>
      <c r="U287" s="156"/>
      <c r="V287" s="156"/>
      <c r="W287" s="156"/>
      <c r="X287" s="156"/>
    </row>
    <row r="288" spans="1:24">
      <c r="A288" s="23">
        <f t="shared" si="26"/>
        <v>279</v>
      </c>
      <c r="B288" s="114" t="s">
        <v>1114</v>
      </c>
      <c r="C288" s="114" t="s">
        <v>1014</v>
      </c>
      <c r="D288" s="131">
        <v>43077</v>
      </c>
      <c r="E288" s="120">
        <v>143955.26999999999</v>
      </c>
      <c r="F288" s="131">
        <v>43040</v>
      </c>
      <c r="G288" s="131">
        <v>43069</v>
      </c>
      <c r="H288" s="242">
        <f t="shared" si="22"/>
        <v>14.5</v>
      </c>
      <c r="I288" s="131">
        <v>43108</v>
      </c>
      <c r="J288" s="253">
        <f t="shared" si="23"/>
        <v>39</v>
      </c>
      <c r="K288" s="253">
        <f t="shared" si="24"/>
        <v>53.5</v>
      </c>
      <c r="L288" s="143">
        <f t="shared" si="25"/>
        <v>7701606.9500000002</v>
      </c>
      <c r="M288" s="156"/>
      <c r="N288" s="156"/>
      <c r="O288" s="156"/>
      <c r="P288" s="156"/>
      <c r="Q288" s="156"/>
      <c r="R288" s="156"/>
      <c r="S288" s="156"/>
      <c r="T288" s="156"/>
      <c r="U288" s="156"/>
      <c r="V288" s="156"/>
      <c r="W288" s="156"/>
      <c r="X288" s="156"/>
    </row>
    <row r="289" spans="1:24">
      <c r="A289" s="23">
        <f t="shared" si="26"/>
        <v>280</v>
      </c>
      <c r="B289" s="114" t="s">
        <v>1114</v>
      </c>
      <c r="C289" s="114" t="s">
        <v>1014</v>
      </c>
      <c r="D289" s="131">
        <v>42739</v>
      </c>
      <c r="E289" s="120">
        <v>117516.38</v>
      </c>
      <c r="F289" s="131">
        <v>42705</v>
      </c>
      <c r="G289" s="131">
        <v>42735</v>
      </c>
      <c r="H289" s="242">
        <f t="shared" si="22"/>
        <v>15</v>
      </c>
      <c r="I289" s="131">
        <v>42772</v>
      </c>
      <c r="J289" s="253">
        <f t="shared" si="23"/>
        <v>37</v>
      </c>
      <c r="K289" s="253">
        <f t="shared" si="24"/>
        <v>52</v>
      </c>
      <c r="L289" s="143">
        <f t="shared" si="25"/>
        <v>6110851.7599999998</v>
      </c>
      <c r="M289" s="156"/>
      <c r="N289" s="156"/>
      <c r="O289" s="156"/>
      <c r="P289" s="156"/>
      <c r="Q289" s="156"/>
      <c r="R289" s="156"/>
      <c r="S289" s="156"/>
      <c r="T289" s="156"/>
      <c r="U289" s="156"/>
      <c r="V289" s="156"/>
      <c r="W289" s="156"/>
      <c r="X289" s="156"/>
    </row>
    <row r="290" spans="1:24">
      <c r="A290" s="23">
        <f t="shared" si="26"/>
        <v>281</v>
      </c>
      <c r="B290" s="114" t="s">
        <v>1114</v>
      </c>
      <c r="C290" s="114" t="s">
        <v>1014</v>
      </c>
      <c r="D290" s="131">
        <v>42801</v>
      </c>
      <c r="E290" s="120">
        <v>142162.04</v>
      </c>
      <c r="F290" s="131">
        <v>42767</v>
      </c>
      <c r="G290" s="131">
        <v>42794</v>
      </c>
      <c r="H290" s="242">
        <f t="shared" si="22"/>
        <v>13.5</v>
      </c>
      <c r="I290" s="131">
        <v>42832</v>
      </c>
      <c r="J290" s="253">
        <f t="shared" si="23"/>
        <v>38</v>
      </c>
      <c r="K290" s="253">
        <f t="shared" si="24"/>
        <v>51.5</v>
      </c>
      <c r="L290" s="143">
        <f t="shared" si="25"/>
        <v>7321345.0599999996</v>
      </c>
      <c r="M290" s="156"/>
      <c r="N290" s="156"/>
      <c r="O290" s="156"/>
      <c r="P290" s="156"/>
      <c r="Q290" s="156"/>
      <c r="R290" s="156"/>
      <c r="S290" s="156"/>
      <c r="T290" s="156"/>
      <c r="U290" s="156"/>
      <c r="V290" s="156"/>
      <c r="W290" s="156"/>
      <c r="X290" s="156"/>
    </row>
    <row r="291" spans="1:24">
      <c r="A291" s="23">
        <f t="shared" si="26"/>
        <v>282</v>
      </c>
      <c r="B291" s="114" t="s">
        <v>1097</v>
      </c>
      <c r="C291" s="114" t="s">
        <v>1014</v>
      </c>
      <c r="D291" s="131">
        <v>43039</v>
      </c>
      <c r="E291" s="120">
        <v>256973.59999999998</v>
      </c>
      <c r="F291" s="131">
        <v>43039</v>
      </c>
      <c r="G291" s="131"/>
      <c r="H291" s="242">
        <f t="shared" si="22"/>
        <v>0</v>
      </c>
      <c r="I291" s="131">
        <v>43070</v>
      </c>
      <c r="J291" s="253">
        <f t="shared" si="23"/>
        <v>31</v>
      </c>
      <c r="K291" s="253">
        <f t="shared" si="24"/>
        <v>31</v>
      </c>
      <c r="L291" s="143">
        <f t="shared" si="25"/>
        <v>7966181.5999999996</v>
      </c>
      <c r="M291" s="156"/>
      <c r="N291" s="156"/>
      <c r="O291" s="156"/>
      <c r="P291" s="156"/>
      <c r="Q291" s="156"/>
      <c r="R291" s="156"/>
      <c r="S291" s="156"/>
      <c r="T291" s="156"/>
      <c r="U291" s="156"/>
      <c r="V291" s="156"/>
      <c r="W291" s="156"/>
      <c r="X291" s="156"/>
    </row>
    <row r="292" spans="1:24">
      <c r="A292" s="23">
        <f t="shared" si="26"/>
        <v>283</v>
      </c>
      <c r="B292" s="114" t="s">
        <v>1070</v>
      </c>
      <c r="C292" s="114" t="s">
        <v>1014</v>
      </c>
      <c r="D292" s="131">
        <v>42796</v>
      </c>
      <c r="E292" s="120">
        <v>68106.399999999994</v>
      </c>
      <c r="F292" s="131">
        <v>42764</v>
      </c>
      <c r="G292" s="131">
        <v>42791</v>
      </c>
      <c r="H292" s="242">
        <f t="shared" si="22"/>
        <v>13.5</v>
      </c>
      <c r="I292" s="131">
        <v>42828</v>
      </c>
      <c r="J292" s="253">
        <f t="shared" si="23"/>
        <v>37</v>
      </c>
      <c r="K292" s="253">
        <f t="shared" si="24"/>
        <v>50.5</v>
      </c>
      <c r="L292" s="143">
        <f t="shared" si="25"/>
        <v>3439373.2</v>
      </c>
      <c r="M292" s="156"/>
      <c r="N292" s="156"/>
      <c r="O292" s="156"/>
      <c r="P292" s="156"/>
      <c r="Q292" s="156"/>
      <c r="R292" s="156"/>
      <c r="S292" s="156"/>
      <c r="T292" s="156"/>
      <c r="U292" s="156"/>
      <c r="V292" s="156"/>
      <c r="W292" s="156"/>
      <c r="X292" s="156"/>
    </row>
    <row r="293" spans="1:24">
      <c r="A293" s="23">
        <f t="shared" si="26"/>
        <v>284</v>
      </c>
      <c r="B293" s="114" t="s">
        <v>1070</v>
      </c>
      <c r="C293" s="114" t="s">
        <v>1014</v>
      </c>
      <c r="D293" s="131">
        <v>42831</v>
      </c>
      <c r="E293" s="120">
        <v>71906.3</v>
      </c>
      <c r="F293" s="131">
        <v>42792</v>
      </c>
      <c r="G293" s="131">
        <v>42826</v>
      </c>
      <c r="H293" s="242">
        <f t="shared" si="22"/>
        <v>17</v>
      </c>
      <c r="I293" s="131">
        <v>42863</v>
      </c>
      <c r="J293" s="253">
        <f t="shared" si="23"/>
        <v>37</v>
      </c>
      <c r="K293" s="253">
        <f t="shared" si="24"/>
        <v>54</v>
      </c>
      <c r="L293" s="143">
        <f t="shared" si="25"/>
        <v>3882940.2</v>
      </c>
      <c r="M293" s="156"/>
      <c r="N293" s="156"/>
      <c r="O293" s="156"/>
      <c r="P293" s="156"/>
      <c r="Q293" s="156"/>
      <c r="R293" s="156"/>
      <c r="S293" s="156"/>
      <c r="T293" s="156"/>
      <c r="U293" s="156"/>
      <c r="V293" s="156"/>
      <c r="W293" s="156"/>
      <c r="X293" s="156"/>
    </row>
    <row r="294" spans="1:24">
      <c r="A294" s="23">
        <f t="shared" si="26"/>
        <v>285</v>
      </c>
      <c r="B294" s="114" t="s">
        <v>1070</v>
      </c>
      <c r="C294" s="114" t="s">
        <v>1014</v>
      </c>
      <c r="D294" s="131">
        <v>42859</v>
      </c>
      <c r="E294" s="120">
        <v>58357.5</v>
      </c>
      <c r="F294" s="131">
        <v>42827</v>
      </c>
      <c r="G294" s="131">
        <v>42854</v>
      </c>
      <c r="H294" s="242">
        <f t="shared" si="22"/>
        <v>13.5</v>
      </c>
      <c r="I294" s="131">
        <v>42891</v>
      </c>
      <c r="J294" s="253">
        <f t="shared" si="23"/>
        <v>37</v>
      </c>
      <c r="K294" s="253">
        <f t="shared" si="24"/>
        <v>50.5</v>
      </c>
      <c r="L294" s="143">
        <f t="shared" si="25"/>
        <v>2947053.75</v>
      </c>
      <c r="M294" s="156"/>
      <c r="N294" s="156"/>
      <c r="O294" s="156"/>
      <c r="P294" s="156"/>
      <c r="Q294" s="156"/>
      <c r="R294" s="156"/>
      <c r="S294" s="156"/>
      <c r="T294" s="156"/>
      <c r="U294" s="156"/>
      <c r="V294" s="156"/>
      <c r="W294" s="156"/>
      <c r="X294" s="156"/>
    </row>
    <row r="295" spans="1:24">
      <c r="A295" s="23">
        <f t="shared" si="26"/>
        <v>286</v>
      </c>
      <c r="B295" s="114" t="s">
        <v>1111</v>
      </c>
      <c r="C295" s="114" t="s">
        <v>1014</v>
      </c>
      <c r="D295" s="131">
        <v>42894</v>
      </c>
      <c r="E295" s="120">
        <v>61542.7</v>
      </c>
      <c r="F295" s="131">
        <v>42855</v>
      </c>
      <c r="G295" s="131">
        <v>42889</v>
      </c>
      <c r="H295" s="242">
        <f t="shared" si="22"/>
        <v>17</v>
      </c>
      <c r="I295" s="131">
        <v>42926</v>
      </c>
      <c r="J295" s="253">
        <f t="shared" si="23"/>
        <v>37</v>
      </c>
      <c r="K295" s="253">
        <f t="shared" si="24"/>
        <v>54</v>
      </c>
      <c r="L295" s="143">
        <f t="shared" si="25"/>
        <v>3323305.8</v>
      </c>
      <c r="M295" s="156"/>
      <c r="N295" s="156"/>
      <c r="O295" s="156"/>
      <c r="P295" s="156"/>
      <c r="Q295" s="156"/>
      <c r="R295" s="156"/>
      <c r="S295" s="156"/>
      <c r="T295" s="156"/>
      <c r="U295" s="156"/>
      <c r="V295" s="156"/>
      <c r="W295" s="156"/>
      <c r="X295" s="156"/>
    </row>
    <row r="296" spans="1:24">
      <c r="A296" s="23">
        <f t="shared" si="26"/>
        <v>287</v>
      </c>
      <c r="B296" s="114" t="s">
        <v>1070</v>
      </c>
      <c r="C296" s="114" t="s">
        <v>1014</v>
      </c>
      <c r="D296" s="131">
        <v>42893</v>
      </c>
      <c r="E296" s="120">
        <v>82764.899999999994</v>
      </c>
      <c r="F296" s="131">
        <v>42855</v>
      </c>
      <c r="G296" s="131">
        <v>42889</v>
      </c>
      <c r="H296" s="242">
        <f t="shared" si="22"/>
        <v>17</v>
      </c>
      <c r="I296" s="131">
        <v>42929</v>
      </c>
      <c r="J296" s="253">
        <f t="shared" si="23"/>
        <v>40</v>
      </c>
      <c r="K296" s="253">
        <f t="shared" si="24"/>
        <v>57</v>
      </c>
      <c r="L296" s="143">
        <f t="shared" si="25"/>
        <v>4717599.3</v>
      </c>
      <c r="M296" s="156"/>
      <c r="N296" s="156"/>
      <c r="O296" s="156"/>
      <c r="P296" s="156"/>
      <c r="Q296" s="156"/>
      <c r="R296" s="156"/>
      <c r="S296" s="156"/>
      <c r="T296" s="156"/>
      <c r="U296" s="156"/>
      <c r="V296" s="156"/>
      <c r="W296" s="156"/>
      <c r="X296" s="156"/>
    </row>
    <row r="297" spans="1:24">
      <c r="A297" s="23">
        <f t="shared" si="26"/>
        <v>288</v>
      </c>
      <c r="B297" s="114" t="s">
        <v>1112</v>
      </c>
      <c r="C297" s="114" t="s">
        <v>1014</v>
      </c>
      <c r="D297" s="131">
        <v>42898</v>
      </c>
      <c r="E297" s="120">
        <v>2406.3000000000002</v>
      </c>
      <c r="F297" s="131">
        <v>42877</v>
      </c>
      <c r="G297" s="131">
        <v>42885</v>
      </c>
      <c r="H297" s="242">
        <f t="shared" si="22"/>
        <v>4</v>
      </c>
      <c r="I297" s="131">
        <v>42929</v>
      </c>
      <c r="J297" s="253">
        <f t="shared" si="23"/>
        <v>44</v>
      </c>
      <c r="K297" s="253">
        <f t="shared" si="24"/>
        <v>48</v>
      </c>
      <c r="L297" s="143">
        <f t="shared" si="25"/>
        <v>115502.39999999999</v>
      </c>
      <c r="M297" s="156"/>
      <c r="N297" s="156"/>
      <c r="O297" s="156"/>
      <c r="P297" s="156"/>
      <c r="Q297" s="156"/>
      <c r="R297" s="156"/>
      <c r="S297" s="156"/>
      <c r="T297" s="156"/>
      <c r="U297" s="156"/>
      <c r="V297" s="156"/>
      <c r="W297" s="156"/>
      <c r="X297" s="156"/>
    </row>
    <row r="298" spans="1:24">
      <c r="A298" s="23">
        <f t="shared" si="26"/>
        <v>289</v>
      </c>
      <c r="B298" s="114" t="s">
        <v>1112</v>
      </c>
      <c r="C298" s="114" t="s">
        <v>1014</v>
      </c>
      <c r="D298" s="131">
        <v>42916</v>
      </c>
      <c r="E298" s="120">
        <v>933.86</v>
      </c>
      <c r="F298" s="131">
        <v>42892</v>
      </c>
      <c r="G298" s="131">
        <v>42893</v>
      </c>
      <c r="H298" s="242">
        <f t="shared" si="22"/>
        <v>0.5</v>
      </c>
      <c r="I298" s="131">
        <v>42947</v>
      </c>
      <c r="J298" s="253">
        <f t="shared" si="23"/>
        <v>54</v>
      </c>
      <c r="K298" s="253">
        <f t="shared" si="24"/>
        <v>54.5</v>
      </c>
      <c r="L298" s="143">
        <f t="shared" si="25"/>
        <v>50895.37</v>
      </c>
      <c r="M298" s="156"/>
      <c r="N298" s="156"/>
      <c r="O298" s="156"/>
      <c r="P298" s="156"/>
      <c r="Q298" s="156"/>
      <c r="R298" s="156"/>
      <c r="S298" s="156"/>
      <c r="T298" s="156"/>
      <c r="U298" s="156"/>
      <c r="V298" s="156"/>
      <c r="W298" s="156"/>
      <c r="X298" s="156"/>
    </row>
    <row r="299" spans="1:24">
      <c r="A299" s="23">
        <f t="shared" si="26"/>
        <v>290</v>
      </c>
      <c r="B299" s="114" t="s">
        <v>1112</v>
      </c>
      <c r="C299" s="114" t="s">
        <v>1014</v>
      </c>
      <c r="D299" s="131">
        <v>42816</v>
      </c>
      <c r="E299" s="120">
        <v>175.76</v>
      </c>
      <c r="F299" s="131">
        <v>42803</v>
      </c>
      <c r="G299" s="131"/>
      <c r="H299" s="242">
        <f t="shared" si="22"/>
        <v>0</v>
      </c>
      <c r="I299" s="131">
        <v>42849</v>
      </c>
      <c r="J299" s="253">
        <f t="shared" si="23"/>
        <v>46</v>
      </c>
      <c r="K299" s="253">
        <f t="shared" si="24"/>
        <v>46</v>
      </c>
      <c r="L299" s="143">
        <f t="shared" si="25"/>
        <v>8084.96</v>
      </c>
      <c r="M299" s="156"/>
      <c r="N299" s="156"/>
      <c r="O299" s="156"/>
      <c r="P299" s="156"/>
      <c r="Q299" s="156"/>
      <c r="R299" s="156"/>
      <c r="S299" s="156"/>
      <c r="T299" s="156"/>
      <c r="U299" s="156"/>
      <c r="V299" s="156"/>
      <c r="W299" s="156"/>
      <c r="X299" s="156"/>
    </row>
    <row r="300" spans="1:24">
      <c r="A300" s="23">
        <f t="shared" si="26"/>
        <v>291</v>
      </c>
      <c r="B300" s="114" t="s">
        <v>1112</v>
      </c>
      <c r="C300" s="114" t="s">
        <v>1014</v>
      </c>
      <c r="D300" s="131">
        <v>42887</v>
      </c>
      <c r="E300" s="120">
        <v>75.599999999999994</v>
      </c>
      <c r="F300" s="131">
        <v>42866</v>
      </c>
      <c r="G300" s="131"/>
      <c r="H300" s="242">
        <f t="shared" si="22"/>
        <v>0</v>
      </c>
      <c r="I300" s="131">
        <v>42919</v>
      </c>
      <c r="J300" s="253">
        <f t="shared" si="23"/>
        <v>53</v>
      </c>
      <c r="K300" s="253">
        <f t="shared" si="24"/>
        <v>53</v>
      </c>
      <c r="L300" s="143">
        <f t="shared" si="25"/>
        <v>4006.8</v>
      </c>
      <c r="M300" s="156"/>
      <c r="N300" s="156"/>
      <c r="O300" s="156"/>
      <c r="P300" s="156"/>
      <c r="Q300" s="156"/>
      <c r="R300" s="156"/>
      <c r="S300" s="156"/>
      <c r="T300" s="156"/>
      <c r="U300" s="156"/>
      <c r="V300" s="156"/>
      <c r="W300" s="156"/>
      <c r="X300" s="156"/>
    </row>
    <row r="301" spans="1:24">
      <c r="A301" s="23">
        <f t="shared" si="26"/>
        <v>292</v>
      </c>
      <c r="B301" s="114" t="s">
        <v>1112</v>
      </c>
      <c r="C301" s="114" t="s">
        <v>1014</v>
      </c>
      <c r="D301" s="131">
        <v>43069</v>
      </c>
      <c r="E301" s="120">
        <v>740.4</v>
      </c>
      <c r="F301" s="131">
        <v>43046</v>
      </c>
      <c r="G301" s="131">
        <v>43048</v>
      </c>
      <c r="H301" s="242">
        <f t="shared" si="22"/>
        <v>1</v>
      </c>
      <c r="I301" s="131">
        <v>43102</v>
      </c>
      <c r="J301" s="253">
        <f t="shared" si="23"/>
        <v>54</v>
      </c>
      <c r="K301" s="253">
        <f t="shared" si="24"/>
        <v>55</v>
      </c>
      <c r="L301" s="143">
        <f t="shared" si="25"/>
        <v>40722</v>
      </c>
      <c r="M301" s="156"/>
      <c r="N301" s="156"/>
      <c r="O301" s="156"/>
      <c r="P301" s="156"/>
      <c r="Q301" s="156"/>
      <c r="R301" s="156"/>
      <c r="S301" s="156"/>
      <c r="T301" s="156"/>
      <c r="U301" s="156"/>
      <c r="V301" s="156"/>
      <c r="W301" s="156"/>
      <c r="X301" s="156"/>
    </row>
    <row r="302" spans="1:24">
      <c r="A302" s="23">
        <f t="shared" si="26"/>
        <v>293</v>
      </c>
      <c r="B302" s="114" t="s">
        <v>1097</v>
      </c>
      <c r="C302" s="114" t="s">
        <v>1014</v>
      </c>
      <c r="D302" s="131">
        <v>42914</v>
      </c>
      <c r="E302" s="120">
        <v>548.96</v>
      </c>
      <c r="F302" s="131">
        <v>42914</v>
      </c>
      <c r="G302" s="131"/>
      <c r="H302" s="242">
        <f t="shared" si="22"/>
        <v>0</v>
      </c>
      <c r="I302" s="131">
        <v>42947</v>
      </c>
      <c r="J302" s="253">
        <f t="shared" si="23"/>
        <v>33</v>
      </c>
      <c r="K302" s="253">
        <f t="shared" si="24"/>
        <v>33</v>
      </c>
      <c r="L302" s="143">
        <f t="shared" si="25"/>
        <v>18115.68</v>
      </c>
      <c r="M302" s="156"/>
      <c r="N302" s="156"/>
      <c r="O302" s="156"/>
      <c r="P302" s="156"/>
      <c r="Q302" s="156"/>
      <c r="R302" s="156"/>
      <c r="S302" s="156"/>
      <c r="T302" s="156"/>
      <c r="U302" s="156"/>
      <c r="V302" s="156"/>
      <c r="W302" s="156"/>
      <c r="X302" s="156"/>
    </row>
    <row r="303" spans="1:24">
      <c r="A303" s="23">
        <f t="shared" si="26"/>
        <v>294</v>
      </c>
      <c r="B303" s="114" t="s">
        <v>1097</v>
      </c>
      <c r="C303" s="114" t="s">
        <v>1014</v>
      </c>
      <c r="D303" s="131">
        <v>43072</v>
      </c>
      <c r="E303" s="120">
        <v>36.17</v>
      </c>
      <c r="F303" s="131">
        <v>43072</v>
      </c>
      <c r="G303" s="131"/>
      <c r="H303" s="242">
        <f t="shared" si="22"/>
        <v>0</v>
      </c>
      <c r="I303" s="131">
        <v>43103</v>
      </c>
      <c r="J303" s="253">
        <f t="shared" si="23"/>
        <v>31</v>
      </c>
      <c r="K303" s="253">
        <f t="shared" si="24"/>
        <v>31</v>
      </c>
      <c r="L303" s="143">
        <f t="shared" si="25"/>
        <v>1121.27</v>
      </c>
      <c r="M303" s="156"/>
      <c r="N303" s="156"/>
      <c r="O303" s="156"/>
      <c r="P303" s="156"/>
      <c r="Q303" s="156"/>
      <c r="R303" s="156"/>
      <c r="S303" s="156"/>
      <c r="T303" s="156"/>
      <c r="U303" s="156"/>
      <c r="V303" s="156"/>
      <c r="W303" s="156"/>
      <c r="X303" s="156"/>
    </row>
    <row r="304" spans="1:24">
      <c r="A304" s="23">
        <f t="shared" si="26"/>
        <v>295</v>
      </c>
      <c r="B304" s="114" t="s">
        <v>1115</v>
      </c>
      <c r="C304" s="114" t="s">
        <v>1014</v>
      </c>
      <c r="D304" s="131">
        <v>42766</v>
      </c>
      <c r="E304" s="120">
        <v>60913</v>
      </c>
      <c r="F304" s="131">
        <v>42736</v>
      </c>
      <c r="G304" s="131">
        <v>42766</v>
      </c>
      <c r="H304" s="242">
        <f t="shared" si="22"/>
        <v>15</v>
      </c>
      <c r="I304" s="131">
        <v>42797</v>
      </c>
      <c r="J304" s="253">
        <f t="shared" si="23"/>
        <v>31</v>
      </c>
      <c r="K304" s="253">
        <f t="shared" si="24"/>
        <v>46</v>
      </c>
      <c r="L304" s="143">
        <f t="shared" si="25"/>
        <v>2801998</v>
      </c>
      <c r="M304" s="156"/>
      <c r="N304" s="156"/>
      <c r="O304" s="156"/>
      <c r="P304" s="156"/>
      <c r="Q304" s="156"/>
      <c r="R304" s="156"/>
      <c r="S304" s="156"/>
      <c r="T304" s="156"/>
      <c r="U304" s="156"/>
      <c r="V304" s="156"/>
      <c r="W304" s="156"/>
      <c r="X304" s="156"/>
    </row>
    <row r="305" spans="1:24">
      <c r="A305" s="23">
        <f t="shared" si="26"/>
        <v>296</v>
      </c>
      <c r="B305" s="114" t="s">
        <v>1115</v>
      </c>
      <c r="C305" s="114" t="s">
        <v>1014</v>
      </c>
      <c r="D305" s="131">
        <v>42794</v>
      </c>
      <c r="E305" s="120">
        <v>58286.16</v>
      </c>
      <c r="F305" s="131">
        <v>42767</v>
      </c>
      <c r="G305" s="131">
        <v>42794</v>
      </c>
      <c r="H305" s="242">
        <f t="shared" si="22"/>
        <v>13.5</v>
      </c>
      <c r="I305" s="131">
        <v>42829</v>
      </c>
      <c r="J305" s="253">
        <f t="shared" si="23"/>
        <v>35</v>
      </c>
      <c r="K305" s="253">
        <f t="shared" si="24"/>
        <v>48.5</v>
      </c>
      <c r="L305" s="143">
        <f t="shared" si="25"/>
        <v>2826878.76</v>
      </c>
      <c r="M305" s="156"/>
      <c r="N305" s="156"/>
      <c r="O305" s="156"/>
      <c r="P305" s="156"/>
      <c r="Q305" s="156"/>
      <c r="R305" s="156"/>
      <c r="S305" s="156"/>
      <c r="T305" s="156"/>
      <c r="U305" s="156"/>
      <c r="V305" s="156"/>
      <c r="W305" s="156"/>
      <c r="X305" s="156"/>
    </row>
    <row r="306" spans="1:24">
      <c r="A306" s="23">
        <f t="shared" si="26"/>
        <v>297</v>
      </c>
      <c r="B306" s="114" t="s">
        <v>1115</v>
      </c>
      <c r="C306" s="114" t="s">
        <v>1014</v>
      </c>
      <c r="D306" s="131">
        <v>42825</v>
      </c>
      <c r="E306" s="120">
        <v>60913</v>
      </c>
      <c r="F306" s="131">
        <v>42795</v>
      </c>
      <c r="G306" s="131">
        <v>42825</v>
      </c>
      <c r="H306" s="242">
        <f t="shared" si="22"/>
        <v>15</v>
      </c>
      <c r="I306" s="131">
        <v>42856</v>
      </c>
      <c r="J306" s="253">
        <f t="shared" si="23"/>
        <v>31</v>
      </c>
      <c r="K306" s="253">
        <f t="shared" si="24"/>
        <v>46</v>
      </c>
      <c r="L306" s="143">
        <f t="shared" si="25"/>
        <v>2801998</v>
      </c>
      <c r="M306" s="156"/>
      <c r="N306" s="156"/>
      <c r="O306" s="156"/>
      <c r="P306" s="156"/>
      <c r="Q306" s="156"/>
      <c r="R306" s="156"/>
      <c r="S306" s="156"/>
      <c r="T306" s="156"/>
      <c r="U306" s="156"/>
      <c r="V306" s="156"/>
      <c r="W306" s="156"/>
      <c r="X306" s="156"/>
    </row>
    <row r="307" spans="1:24">
      <c r="A307" s="23">
        <f t="shared" si="26"/>
        <v>298</v>
      </c>
      <c r="B307" s="114" t="s">
        <v>1115</v>
      </c>
      <c r="C307" s="114" t="s">
        <v>1014</v>
      </c>
      <c r="D307" s="131">
        <v>42855</v>
      </c>
      <c r="E307" s="120">
        <v>60913</v>
      </c>
      <c r="F307" s="131">
        <v>42826</v>
      </c>
      <c r="G307" s="131">
        <v>42855</v>
      </c>
      <c r="H307" s="242">
        <f t="shared" si="22"/>
        <v>14.5</v>
      </c>
      <c r="I307" s="131">
        <v>42886</v>
      </c>
      <c r="J307" s="253">
        <f t="shared" si="23"/>
        <v>31</v>
      </c>
      <c r="K307" s="253">
        <f t="shared" si="24"/>
        <v>45.5</v>
      </c>
      <c r="L307" s="143">
        <f t="shared" si="25"/>
        <v>2771541.5</v>
      </c>
      <c r="M307" s="156"/>
      <c r="N307" s="156"/>
      <c r="O307" s="156"/>
      <c r="P307" s="156"/>
      <c r="Q307" s="156"/>
      <c r="R307" s="156"/>
      <c r="S307" s="156"/>
      <c r="T307" s="156"/>
      <c r="U307" s="156"/>
      <c r="V307" s="156"/>
      <c r="W307" s="156"/>
      <c r="X307" s="156"/>
    </row>
    <row r="308" spans="1:24">
      <c r="A308" s="23">
        <f t="shared" si="26"/>
        <v>299</v>
      </c>
      <c r="B308" s="114" t="s">
        <v>1115</v>
      </c>
      <c r="C308" s="114" t="s">
        <v>1014</v>
      </c>
      <c r="D308" s="131">
        <v>42886</v>
      </c>
      <c r="E308" s="120">
        <v>60913</v>
      </c>
      <c r="F308" s="131">
        <v>42856</v>
      </c>
      <c r="G308" s="131">
        <v>42886</v>
      </c>
      <c r="H308" s="242">
        <f t="shared" si="22"/>
        <v>15</v>
      </c>
      <c r="I308" s="131">
        <v>42919</v>
      </c>
      <c r="J308" s="253">
        <f t="shared" si="23"/>
        <v>33</v>
      </c>
      <c r="K308" s="253">
        <f t="shared" si="24"/>
        <v>48</v>
      </c>
      <c r="L308" s="143">
        <f t="shared" si="25"/>
        <v>2923824</v>
      </c>
      <c r="M308" s="156"/>
      <c r="N308" s="156"/>
      <c r="O308" s="156"/>
      <c r="P308" s="156"/>
      <c r="Q308" s="156"/>
      <c r="R308" s="156"/>
      <c r="S308" s="156"/>
      <c r="T308" s="156"/>
      <c r="U308" s="156"/>
      <c r="V308" s="156"/>
      <c r="W308" s="156"/>
      <c r="X308" s="156"/>
    </row>
    <row r="309" spans="1:24">
      <c r="A309" s="23">
        <f t="shared" si="26"/>
        <v>300</v>
      </c>
      <c r="B309" s="114" t="s">
        <v>1115</v>
      </c>
      <c r="C309" s="114" t="s">
        <v>1014</v>
      </c>
      <c r="D309" s="131">
        <v>42916</v>
      </c>
      <c r="E309" s="120">
        <v>60913</v>
      </c>
      <c r="F309" s="131">
        <v>42887</v>
      </c>
      <c r="G309" s="131">
        <v>42916</v>
      </c>
      <c r="H309" s="242">
        <f t="shared" si="22"/>
        <v>14.5</v>
      </c>
      <c r="I309" s="131">
        <v>42947</v>
      </c>
      <c r="J309" s="253">
        <f t="shared" si="23"/>
        <v>31</v>
      </c>
      <c r="K309" s="253">
        <f t="shared" si="24"/>
        <v>45.5</v>
      </c>
      <c r="L309" s="143">
        <f t="shared" si="25"/>
        <v>2771541.5</v>
      </c>
      <c r="M309" s="156"/>
      <c r="N309" s="156"/>
      <c r="O309" s="156"/>
      <c r="P309" s="156"/>
      <c r="Q309" s="156"/>
      <c r="R309" s="156"/>
      <c r="S309" s="156"/>
      <c r="T309" s="156"/>
      <c r="U309" s="156"/>
      <c r="V309" s="156"/>
      <c r="W309" s="156"/>
      <c r="X309" s="156"/>
    </row>
    <row r="310" spans="1:24">
      <c r="A310" s="23">
        <f t="shared" si="26"/>
        <v>301</v>
      </c>
      <c r="B310" s="114" t="s">
        <v>1115</v>
      </c>
      <c r="C310" s="114" t="s">
        <v>1014</v>
      </c>
      <c r="D310" s="131">
        <v>42947</v>
      </c>
      <c r="E310" s="120">
        <v>60303.87</v>
      </c>
      <c r="F310" s="131">
        <v>42917</v>
      </c>
      <c r="G310" s="131">
        <v>42947</v>
      </c>
      <c r="H310" s="242">
        <f t="shared" si="22"/>
        <v>15</v>
      </c>
      <c r="I310" s="131">
        <v>42958</v>
      </c>
      <c r="J310" s="253">
        <f t="shared" si="23"/>
        <v>11</v>
      </c>
      <c r="K310" s="253">
        <f t="shared" si="24"/>
        <v>26</v>
      </c>
      <c r="L310" s="143">
        <f t="shared" si="25"/>
        <v>1567900.62</v>
      </c>
      <c r="M310" s="156"/>
      <c r="N310" s="156"/>
      <c r="O310" s="156"/>
      <c r="P310" s="156"/>
      <c r="Q310" s="156"/>
      <c r="R310" s="156"/>
      <c r="S310" s="156"/>
      <c r="T310" s="156"/>
      <c r="U310" s="156"/>
      <c r="V310" s="156"/>
      <c r="W310" s="156"/>
      <c r="X310" s="156"/>
    </row>
    <row r="311" spans="1:24">
      <c r="A311" s="23">
        <f t="shared" si="26"/>
        <v>302</v>
      </c>
      <c r="B311" s="114" t="s">
        <v>1115</v>
      </c>
      <c r="C311" s="114" t="s">
        <v>1014</v>
      </c>
      <c r="D311" s="131">
        <v>42978</v>
      </c>
      <c r="E311" s="120">
        <v>60252.18</v>
      </c>
      <c r="F311" s="131">
        <v>42948</v>
      </c>
      <c r="G311" s="131">
        <v>42978</v>
      </c>
      <c r="H311" s="242">
        <f t="shared" si="22"/>
        <v>15</v>
      </c>
      <c r="I311" s="131">
        <v>43010</v>
      </c>
      <c r="J311" s="253">
        <f t="shared" si="23"/>
        <v>32</v>
      </c>
      <c r="K311" s="253">
        <f t="shared" si="24"/>
        <v>47</v>
      </c>
      <c r="L311" s="143">
        <f t="shared" si="25"/>
        <v>2831852.46</v>
      </c>
      <c r="M311" s="156"/>
      <c r="N311" s="156"/>
      <c r="O311" s="156"/>
      <c r="P311" s="156"/>
      <c r="Q311" s="156"/>
      <c r="R311" s="156"/>
      <c r="S311" s="156"/>
      <c r="T311" s="156"/>
      <c r="U311" s="156"/>
      <c r="V311" s="156"/>
      <c r="W311" s="156"/>
      <c r="X311" s="156"/>
    </row>
    <row r="312" spans="1:24">
      <c r="A312" s="23">
        <f t="shared" si="26"/>
        <v>303</v>
      </c>
      <c r="B312" s="114" t="s">
        <v>1115</v>
      </c>
      <c r="C312" s="114" t="s">
        <v>1014</v>
      </c>
      <c r="D312" s="131">
        <v>43008</v>
      </c>
      <c r="E312" s="120">
        <v>60913</v>
      </c>
      <c r="F312" s="131">
        <v>42979</v>
      </c>
      <c r="G312" s="131">
        <v>43008</v>
      </c>
      <c r="H312" s="242">
        <f t="shared" si="22"/>
        <v>14.5</v>
      </c>
      <c r="I312" s="131">
        <v>43039</v>
      </c>
      <c r="J312" s="253">
        <f t="shared" si="23"/>
        <v>31</v>
      </c>
      <c r="K312" s="253">
        <f t="shared" si="24"/>
        <v>45.5</v>
      </c>
      <c r="L312" s="143">
        <f t="shared" si="25"/>
        <v>2771541.5</v>
      </c>
      <c r="M312" s="156"/>
      <c r="N312" s="156"/>
      <c r="O312" s="156"/>
      <c r="P312" s="156"/>
      <c r="Q312" s="156"/>
      <c r="R312" s="156"/>
      <c r="S312" s="156"/>
      <c r="T312" s="156"/>
      <c r="U312" s="156"/>
      <c r="V312" s="156"/>
      <c r="W312" s="156"/>
      <c r="X312" s="156"/>
    </row>
    <row r="313" spans="1:24">
      <c r="A313" s="23">
        <f t="shared" si="26"/>
        <v>304</v>
      </c>
      <c r="B313" s="114" t="s">
        <v>1115</v>
      </c>
      <c r="C313" s="114" t="s">
        <v>1014</v>
      </c>
      <c r="D313" s="131">
        <v>43039</v>
      </c>
      <c r="E313" s="120">
        <v>60913</v>
      </c>
      <c r="F313" s="131">
        <v>43009</v>
      </c>
      <c r="G313" s="131">
        <v>43039</v>
      </c>
      <c r="H313" s="242">
        <f t="shared" si="22"/>
        <v>15</v>
      </c>
      <c r="I313" s="131">
        <v>43070</v>
      </c>
      <c r="J313" s="253">
        <f t="shared" si="23"/>
        <v>31</v>
      </c>
      <c r="K313" s="253">
        <f t="shared" si="24"/>
        <v>46</v>
      </c>
      <c r="L313" s="143">
        <f t="shared" si="25"/>
        <v>2801998</v>
      </c>
    </row>
    <row r="314" spans="1:24">
      <c r="A314" s="23">
        <f t="shared" si="26"/>
        <v>305</v>
      </c>
      <c r="B314" s="114" t="s">
        <v>1115</v>
      </c>
      <c r="C314" s="114" t="s">
        <v>1014</v>
      </c>
      <c r="D314" s="131">
        <v>43069</v>
      </c>
      <c r="E314" s="120">
        <v>60913</v>
      </c>
      <c r="F314" s="131">
        <v>43040</v>
      </c>
      <c r="G314" s="131">
        <v>43069</v>
      </c>
      <c r="H314" s="242">
        <f t="shared" si="22"/>
        <v>14.5</v>
      </c>
      <c r="I314" s="131">
        <v>43102</v>
      </c>
      <c r="J314" s="253">
        <f t="shared" si="23"/>
        <v>33</v>
      </c>
      <c r="K314" s="253">
        <f t="shared" si="24"/>
        <v>47.5</v>
      </c>
      <c r="L314" s="143">
        <f t="shared" si="25"/>
        <v>2893367.5</v>
      </c>
    </row>
    <row r="315" spans="1:24">
      <c r="A315" s="23">
        <f t="shared" si="26"/>
        <v>306</v>
      </c>
      <c r="B315" s="114" t="s">
        <v>1116</v>
      </c>
      <c r="C315" s="114" t="s">
        <v>1014</v>
      </c>
      <c r="D315" s="131">
        <v>43035</v>
      </c>
      <c r="E315" s="120">
        <v>3126.22</v>
      </c>
      <c r="F315" s="131">
        <v>43035</v>
      </c>
      <c r="G315" s="131"/>
      <c r="H315" s="242">
        <f t="shared" si="22"/>
        <v>0</v>
      </c>
      <c r="I315" s="131">
        <v>43081</v>
      </c>
      <c r="J315" s="253">
        <f t="shared" si="23"/>
        <v>46</v>
      </c>
      <c r="K315" s="253">
        <f t="shared" si="24"/>
        <v>46</v>
      </c>
      <c r="L315" s="143">
        <f t="shared" si="25"/>
        <v>143806.12</v>
      </c>
    </row>
    <row r="316" spans="1:24">
      <c r="A316" s="23">
        <f t="shared" si="26"/>
        <v>307</v>
      </c>
      <c r="B316" s="114" t="s">
        <v>1080</v>
      </c>
      <c r="C316" s="114" t="s">
        <v>1014</v>
      </c>
      <c r="D316" s="131">
        <v>42839</v>
      </c>
      <c r="E316" s="120">
        <v>284.79000000000002</v>
      </c>
      <c r="F316" s="131">
        <v>42814</v>
      </c>
      <c r="G316" s="131">
        <v>42817</v>
      </c>
      <c r="H316" s="242">
        <f t="shared" si="22"/>
        <v>1.5</v>
      </c>
      <c r="I316" s="131">
        <v>42856</v>
      </c>
      <c r="J316" s="253">
        <f t="shared" si="23"/>
        <v>39</v>
      </c>
      <c r="K316" s="253">
        <f t="shared" si="24"/>
        <v>40.5</v>
      </c>
      <c r="L316" s="143">
        <f t="shared" si="25"/>
        <v>11534</v>
      </c>
    </row>
    <row r="317" spans="1:24">
      <c r="A317" s="23">
        <f t="shared" si="26"/>
        <v>308</v>
      </c>
      <c r="B317" s="114" t="s">
        <v>1097</v>
      </c>
      <c r="C317" s="114" t="s">
        <v>1014</v>
      </c>
      <c r="D317" s="131">
        <v>42776</v>
      </c>
      <c r="E317" s="120">
        <v>6781.26</v>
      </c>
      <c r="F317" s="131">
        <v>42776</v>
      </c>
      <c r="G317" s="131"/>
      <c r="H317" s="242">
        <f t="shared" si="22"/>
        <v>0</v>
      </c>
      <c r="I317" s="131">
        <v>42807</v>
      </c>
      <c r="J317" s="253">
        <f t="shared" si="23"/>
        <v>31</v>
      </c>
      <c r="K317" s="253">
        <f t="shared" ref="K317:K380" si="27">H317+J317</f>
        <v>31</v>
      </c>
      <c r="L317" s="143">
        <f t="shared" ref="L317:L380" si="28">ROUND(E317*K317,2)</f>
        <v>210219.06</v>
      </c>
    </row>
    <row r="318" spans="1:24">
      <c r="A318" s="23">
        <f t="shared" si="26"/>
        <v>309</v>
      </c>
      <c r="B318" s="114" t="s">
        <v>1116</v>
      </c>
      <c r="C318" s="114" t="s">
        <v>1014</v>
      </c>
      <c r="D318" s="131">
        <v>42796</v>
      </c>
      <c r="E318" s="120">
        <v>470.72</v>
      </c>
      <c r="F318" s="131">
        <v>42796</v>
      </c>
      <c r="G318" s="131"/>
      <c r="H318" s="242">
        <f t="shared" si="22"/>
        <v>0</v>
      </c>
      <c r="I318" s="131">
        <v>42839</v>
      </c>
      <c r="J318" s="253">
        <f t="shared" si="23"/>
        <v>43</v>
      </c>
      <c r="K318" s="253">
        <f t="shared" si="27"/>
        <v>43</v>
      </c>
      <c r="L318" s="143">
        <f t="shared" si="28"/>
        <v>20240.96</v>
      </c>
    </row>
    <row r="319" spans="1:24">
      <c r="A319" s="23">
        <f t="shared" si="26"/>
        <v>310</v>
      </c>
      <c r="B319" s="114" t="s">
        <v>1075</v>
      </c>
      <c r="C319" s="114" t="s">
        <v>1014</v>
      </c>
      <c r="D319" s="131">
        <v>42783</v>
      </c>
      <c r="E319" s="120">
        <v>134588.18</v>
      </c>
      <c r="F319" s="131">
        <v>42736</v>
      </c>
      <c r="G319" s="131">
        <v>42766</v>
      </c>
      <c r="H319" s="242">
        <f t="shared" si="22"/>
        <v>15</v>
      </c>
      <c r="I319" s="131">
        <v>42800</v>
      </c>
      <c r="J319" s="253">
        <f t="shared" si="23"/>
        <v>34</v>
      </c>
      <c r="K319" s="253">
        <f t="shared" si="27"/>
        <v>49</v>
      </c>
      <c r="L319" s="143">
        <f t="shared" si="28"/>
        <v>6594820.8200000003</v>
      </c>
    </row>
    <row r="320" spans="1:24">
      <c r="A320" s="23">
        <f t="shared" si="26"/>
        <v>311</v>
      </c>
      <c r="B320" s="114" t="s">
        <v>1075</v>
      </c>
      <c r="C320" s="114" t="s">
        <v>1014</v>
      </c>
      <c r="D320" s="131">
        <v>42821</v>
      </c>
      <c r="E320" s="120">
        <v>134588.18</v>
      </c>
      <c r="F320" s="131">
        <v>42767</v>
      </c>
      <c r="G320" s="131">
        <v>42794</v>
      </c>
      <c r="H320" s="242">
        <f t="shared" si="22"/>
        <v>13.5</v>
      </c>
      <c r="I320" s="131">
        <v>42837</v>
      </c>
      <c r="J320" s="253">
        <f t="shared" si="23"/>
        <v>43</v>
      </c>
      <c r="K320" s="253">
        <f t="shared" si="27"/>
        <v>56.5</v>
      </c>
      <c r="L320" s="143">
        <f t="shared" si="28"/>
        <v>7604232.1699999999</v>
      </c>
    </row>
    <row r="321" spans="1:12">
      <c r="A321" s="23">
        <f t="shared" si="26"/>
        <v>312</v>
      </c>
      <c r="B321" s="114" t="s">
        <v>1075</v>
      </c>
      <c r="C321" s="114" t="s">
        <v>1014</v>
      </c>
      <c r="D321" s="131">
        <v>42825</v>
      </c>
      <c r="E321" s="120">
        <v>134588.18</v>
      </c>
      <c r="F321" s="131">
        <v>42795</v>
      </c>
      <c r="G321" s="131">
        <v>42825</v>
      </c>
      <c r="H321" s="242">
        <f t="shared" si="22"/>
        <v>15</v>
      </c>
      <c r="I321" s="131">
        <v>42851</v>
      </c>
      <c r="J321" s="253">
        <f t="shared" si="23"/>
        <v>26</v>
      </c>
      <c r="K321" s="253">
        <f t="shared" si="27"/>
        <v>41</v>
      </c>
      <c r="L321" s="143">
        <f t="shared" si="28"/>
        <v>5518115.3799999999</v>
      </c>
    </row>
    <row r="322" spans="1:12">
      <c r="A322" s="23">
        <f t="shared" si="26"/>
        <v>313</v>
      </c>
      <c r="B322" s="114" t="s">
        <v>1075</v>
      </c>
      <c r="C322" s="114" t="s">
        <v>1014</v>
      </c>
      <c r="D322" s="131">
        <v>42855</v>
      </c>
      <c r="E322" s="120">
        <v>134588.18</v>
      </c>
      <c r="F322" s="131">
        <v>42826</v>
      </c>
      <c r="G322" s="131">
        <v>42855</v>
      </c>
      <c r="H322" s="242">
        <f t="shared" si="22"/>
        <v>14.5</v>
      </c>
      <c r="I322" s="131">
        <v>42885</v>
      </c>
      <c r="J322" s="253">
        <f t="shared" si="23"/>
        <v>30</v>
      </c>
      <c r="K322" s="253">
        <f t="shared" si="27"/>
        <v>44.5</v>
      </c>
      <c r="L322" s="143">
        <f t="shared" si="28"/>
        <v>5989174.0099999998</v>
      </c>
    </row>
    <row r="323" spans="1:12">
      <c r="A323" s="23">
        <f t="shared" si="26"/>
        <v>314</v>
      </c>
      <c r="B323" s="114" t="s">
        <v>1075</v>
      </c>
      <c r="C323" s="114" t="s">
        <v>1014</v>
      </c>
      <c r="D323" s="131">
        <v>42886</v>
      </c>
      <c r="E323" s="120">
        <v>134588.18</v>
      </c>
      <c r="F323" s="131">
        <v>42856</v>
      </c>
      <c r="G323" s="131">
        <v>42885</v>
      </c>
      <c r="H323" s="242">
        <f t="shared" si="22"/>
        <v>14.5</v>
      </c>
      <c r="I323" s="131">
        <v>42928</v>
      </c>
      <c r="J323" s="253">
        <f t="shared" si="23"/>
        <v>43</v>
      </c>
      <c r="K323" s="253">
        <f t="shared" si="27"/>
        <v>57.5</v>
      </c>
      <c r="L323" s="143">
        <f t="shared" si="28"/>
        <v>7738820.3499999996</v>
      </c>
    </row>
    <row r="324" spans="1:12">
      <c r="A324" s="23">
        <f t="shared" si="26"/>
        <v>315</v>
      </c>
      <c r="B324" s="114" t="s">
        <v>1075</v>
      </c>
      <c r="C324" s="114" t="s">
        <v>1014</v>
      </c>
      <c r="D324" s="131">
        <v>42916</v>
      </c>
      <c r="E324" s="120">
        <v>134588.18</v>
      </c>
      <c r="F324" s="131">
        <v>42887</v>
      </c>
      <c r="G324" s="131">
        <v>42916</v>
      </c>
      <c r="H324" s="242">
        <f t="shared" si="22"/>
        <v>14.5</v>
      </c>
      <c r="I324" s="131">
        <v>42948</v>
      </c>
      <c r="J324" s="253">
        <f t="shared" si="23"/>
        <v>32</v>
      </c>
      <c r="K324" s="253">
        <f t="shared" si="27"/>
        <v>46.5</v>
      </c>
      <c r="L324" s="143">
        <f t="shared" si="28"/>
        <v>6258350.3700000001</v>
      </c>
    </row>
    <row r="325" spans="1:12">
      <c r="A325" s="23">
        <f t="shared" si="26"/>
        <v>316</v>
      </c>
      <c r="B325" s="114" t="s">
        <v>1075</v>
      </c>
      <c r="C325" s="114" t="s">
        <v>1014</v>
      </c>
      <c r="D325" s="131">
        <v>42947</v>
      </c>
      <c r="E325" s="120">
        <v>134588.18</v>
      </c>
      <c r="F325" s="131">
        <v>42917</v>
      </c>
      <c r="G325" s="131">
        <v>42947</v>
      </c>
      <c r="H325" s="242">
        <f t="shared" si="22"/>
        <v>15</v>
      </c>
      <c r="I325" s="131">
        <v>42978</v>
      </c>
      <c r="J325" s="253">
        <f t="shared" si="23"/>
        <v>31</v>
      </c>
      <c r="K325" s="253">
        <f t="shared" si="27"/>
        <v>46</v>
      </c>
      <c r="L325" s="143">
        <f t="shared" si="28"/>
        <v>6191056.2800000003</v>
      </c>
    </row>
    <row r="326" spans="1:12">
      <c r="A326" s="23">
        <f t="shared" si="26"/>
        <v>317</v>
      </c>
      <c r="B326" s="114" t="s">
        <v>1075</v>
      </c>
      <c r="C326" s="114" t="s">
        <v>1014</v>
      </c>
      <c r="D326" s="131">
        <v>42978</v>
      </c>
      <c r="E326" s="120">
        <v>134588.18</v>
      </c>
      <c r="F326" s="131">
        <v>42948</v>
      </c>
      <c r="G326" s="131">
        <v>42978</v>
      </c>
      <c r="H326" s="242">
        <f t="shared" si="22"/>
        <v>15</v>
      </c>
      <c r="I326" s="131">
        <v>42996</v>
      </c>
      <c r="J326" s="253">
        <f t="shared" si="23"/>
        <v>18</v>
      </c>
      <c r="K326" s="253">
        <f t="shared" si="27"/>
        <v>33</v>
      </c>
      <c r="L326" s="143">
        <f t="shared" si="28"/>
        <v>4441409.9400000004</v>
      </c>
    </row>
    <row r="327" spans="1:12">
      <c r="A327" s="23">
        <f t="shared" si="26"/>
        <v>318</v>
      </c>
      <c r="B327" s="114" t="s">
        <v>1075</v>
      </c>
      <c r="C327" s="114" t="s">
        <v>1014</v>
      </c>
      <c r="D327" s="131">
        <v>43008</v>
      </c>
      <c r="E327" s="120">
        <v>134588.18</v>
      </c>
      <c r="F327" s="131">
        <v>42979</v>
      </c>
      <c r="G327" s="131">
        <v>43008</v>
      </c>
      <c r="H327" s="242">
        <f t="shared" si="22"/>
        <v>14.5</v>
      </c>
      <c r="I327" s="131">
        <v>43027</v>
      </c>
      <c r="J327" s="253">
        <f t="shared" si="23"/>
        <v>19</v>
      </c>
      <c r="K327" s="253">
        <f t="shared" si="27"/>
        <v>33.5</v>
      </c>
      <c r="L327" s="143">
        <f t="shared" si="28"/>
        <v>4508704.03</v>
      </c>
    </row>
    <row r="328" spans="1:12">
      <c r="A328" s="23">
        <f t="shared" si="26"/>
        <v>319</v>
      </c>
      <c r="B328" s="114" t="s">
        <v>1075</v>
      </c>
      <c r="C328" s="114" t="s">
        <v>1014</v>
      </c>
      <c r="D328" s="131">
        <v>43039</v>
      </c>
      <c r="E328" s="120">
        <v>134588.18</v>
      </c>
      <c r="F328" s="131">
        <v>43009</v>
      </c>
      <c r="G328" s="131">
        <v>43039</v>
      </c>
      <c r="H328" s="242">
        <f t="shared" si="22"/>
        <v>15</v>
      </c>
      <c r="I328" s="131">
        <v>43070</v>
      </c>
      <c r="J328" s="253">
        <f t="shared" si="23"/>
        <v>31</v>
      </c>
      <c r="K328" s="253">
        <f t="shared" si="27"/>
        <v>46</v>
      </c>
      <c r="L328" s="143">
        <f t="shared" si="28"/>
        <v>6191056.2800000003</v>
      </c>
    </row>
    <row r="329" spans="1:12">
      <c r="A329" s="23">
        <f t="shared" si="26"/>
        <v>320</v>
      </c>
      <c r="B329" s="114" t="s">
        <v>1075</v>
      </c>
      <c r="C329" s="114" t="s">
        <v>1014</v>
      </c>
      <c r="D329" s="131">
        <v>43069</v>
      </c>
      <c r="E329" s="120">
        <v>135947.66</v>
      </c>
      <c r="F329" s="131">
        <v>43040</v>
      </c>
      <c r="G329" s="131">
        <v>43069</v>
      </c>
      <c r="H329" s="242">
        <f t="shared" si="22"/>
        <v>14.5</v>
      </c>
      <c r="I329" s="131">
        <v>43104</v>
      </c>
      <c r="J329" s="253">
        <f t="shared" si="23"/>
        <v>35</v>
      </c>
      <c r="K329" s="253">
        <f t="shared" si="27"/>
        <v>49.5</v>
      </c>
      <c r="L329" s="143">
        <f t="shared" si="28"/>
        <v>6729409.1699999999</v>
      </c>
    </row>
    <row r="330" spans="1:12">
      <c r="A330" s="23">
        <f t="shared" si="26"/>
        <v>321</v>
      </c>
      <c r="B330" s="114" t="s">
        <v>1078</v>
      </c>
      <c r="C330" s="114" t="s">
        <v>1014</v>
      </c>
      <c r="D330" s="131">
        <v>42964</v>
      </c>
      <c r="E330" s="120">
        <v>573.87</v>
      </c>
      <c r="F330" s="131">
        <v>42964</v>
      </c>
      <c r="G330" s="131"/>
      <c r="H330" s="242">
        <f t="shared" ref="H330:H388" si="29">IF(G330="",0,(G330-F330)/2)</f>
        <v>0</v>
      </c>
      <c r="I330" s="131">
        <v>42975</v>
      </c>
      <c r="J330" s="253">
        <f t="shared" ref="J330:J388" si="30">IF(G330="",I330-F330,I330-G330)</f>
        <v>11</v>
      </c>
      <c r="K330" s="253">
        <f t="shared" si="27"/>
        <v>11</v>
      </c>
      <c r="L330" s="143">
        <f t="shared" si="28"/>
        <v>6312.57</v>
      </c>
    </row>
    <row r="331" spans="1:12">
      <c r="A331" s="23">
        <f t="shared" ref="A331:A388" si="31">A330+1</f>
        <v>322</v>
      </c>
      <c r="B331" s="114" t="s">
        <v>1097</v>
      </c>
      <c r="C331" s="114" t="s">
        <v>1014</v>
      </c>
      <c r="D331" s="131">
        <v>42898</v>
      </c>
      <c r="E331" s="120">
        <v>2441.79</v>
      </c>
      <c r="F331" s="131">
        <v>42898</v>
      </c>
      <c r="G331" s="131"/>
      <c r="H331" s="242">
        <f t="shared" si="29"/>
        <v>0</v>
      </c>
      <c r="I331" s="131">
        <v>42929</v>
      </c>
      <c r="J331" s="253">
        <f t="shared" si="30"/>
        <v>31</v>
      </c>
      <c r="K331" s="253">
        <f t="shared" si="27"/>
        <v>31</v>
      </c>
      <c r="L331" s="143">
        <f t="shared" si="28"/>
        <v>75695.490000000005</v>
      </c>
    </row>
    <row r="332" spans="1:12">
      <c r="A332" s="23">
        <f t="shared" si="31"/>
        <v>323</v>
      </c>
      <c r="B332" s="114" t="s">
        <v>1097</v>
      </c>
      <c r="C332" s="114" t="s">
        <v>1014</v>
      </c>
      <c r="D332" s="131">
        <v>42905</v>
      </c>
      <c r="E332" s="120">
        <v>5352.6</v>
      </c>
      <c r="F332" s="131">
        <v>42905</v>
      </c>
      <c r="G332" s="131"/>
      <c r="H332" s="242">
        <f t="shared" si="29"/>
        <v>0</v>
      </c>
      <c r="I332" s="131">
        <v>42936</v>
      </c>
      <c r="J332" s="253">
        <f t="shared" si="30"/>
        <v>31</v>
      </c>
      <c r="K332" s="253">
        <f t="shared" si="27"/>
        <v>31</v>
      </c>
      <c r="L332" s="143">
        <f t="shared" si="28"/>
        <v>165930.6</v>
      </c>
    </row>
    <row r="333" spans="1:12">
      <c r="A333" s="23">
        <f t="shared" si="31"/>
        <v>324</v>
      </c>
      <c r="B333" s="114" t="s">
        <v>1097</v>
      </c>
      <c r="C333" s="114" t="s">
        <v>1014</v>
      </c>
      <c r="D333" s="131">
        <v>42983</v>
      </c>
      <c r="E333" s="120">
        <v>8825.11</v>
      </c>
      <c r="F333" s="131">
        <v>42983</v>
      </c>
      <c r="G333" s="131"/>
      <c r="H333" s="242">
        <f t="shared" si="29"/>
        <v>0</v>
      </c>
      <c r="I333" s="131">
        <v>43014</v>
      </c>
      <c r="J333" s="253">
        <f t="shared" si="30"/>
        <v>31</v>
      </c>
      <c r="K333" s="253">
        <f t="shared" si="27"/>
        <v>31</v>
      </c>
      <c r="L333" s="143">
        <f t="shared" si="28"/>
        <v>273578.40999999997</v>
      </c>
    </row>
    <row r="334" spans="1:12">
      <c r="A334" s="23">
        <f t="shared" si="31"/>
        <v>325</v>
      </c>
      <c r="B334" s="114" t="s">
        <v>1116</v>
      </c>
      <c r="C334" s="114" t="s">
        <v>1014</v>
      </c>
      <c r="D334" s="131">
        <v>42908</v>
      </c>
      <c r="E334" s="120">
        <v>962.61</v>
      </c>
      <c r="F334" s="131">
        <v>42908</v>
      </c>
      <c r="G334" s="131"/>
      <c r="H334" s="242">
        <f t="shared" si="29"/>
        <v>0</v>
      </c>
      <c r="I334" s="131">
        <v>42954</v>
      </c>
      <c r="J334" s="253">
        <f t="shared" si="30"/>
        <v>46</v>
      </c>
      <c r="K334" s="253">
        <f t="shared" si="27"/>
        <v>46</v>
      </c>
      <c r="L334" s="143">
        <f t="shared" si="28"/>
        <v>44280.06</v>
      </c>
    </row>
    <row r="335" spans="1:12">
      <c r="A335" s="23">
        <f t="shared" si="31"/>
        <v>326</v>
      </c>
      <c r="B335" s="114" t="s">
        <v>1080</v>
      </c>
      <c r="C335" s="114" t="s">
        <v>1014</v>
      </c>
      <c r="D335" s="131">
        <v>43077</v>
      </c>
      <c r="E335" s="120">
        <v>1058.4000000000001</v>
      </c>
      <c r="F335" s="131">
        <v>43053</v>
      </c>
      <c r="G335" s="131">
        <v>43054</v>
      </c>
      <c r="H335" s="242">
        <f t="shared" si="29"/>
        <v>0.5</v>
      </c>
      <c r="I335" s="131">
        <v>43095</v>
      </c>
      <c r="J335" s="253">
        <f t="shared" si="30"/>
        <v>41</v>
      </c>
      <c r="K335" s="253">
        <f t="shared" si="27"/>
        <v>41.5</v>
      </c>
      <c r="L335" s="143">
        <f t="shared" si="28"/>
        <v>43923.6</v>
      </c>
    </row>
    <row r="336" spans="1:12">
      <c r="A336" s="23">
        <f t="shared" si="31"/>
        <v>327</v>
      </c>
      <c r="B336" s="114" t="s">
        <v>1082</v>
      </c>
      <c r="C336" s="114" t="s">
        <v>1014</v>
      </c>
      <c r="D336" s="131">
        <v>42965</v>
      </c>
      <c r="E336" s="120">
        <v>76950.960000000006</v>
      </c>
      <c r="F336" s="131">
        <v>42931</v>
      </c>
      <c r="G336" s="131"/>
      <c r="H336" s="242">
        <f t="shared" si="29"/>
        <v>0</v>
      </c>
      <c r="I336" s="131">
        <v>42996</v>
      </c>
      <c r="J336" s="253">
        <f t="shared" si="30"/>
        <v>65</v>
      </c>
      <c r="K336" s="253">
        <f t="shared" si="27"/>
        <v>65</v>
      </c>
      <c r="L336" s="143">
        <f t="shared" si="28"/>
        <v>5001812.4000000004</v>
      </c>
    </row>
    <row r="337" spans="1:12">
      <c r="A337" s="23">
        <f t="shared" si="31"/>
        <v>328</v>
      </c>
      <c r="B337" s="114" t="s">
        <v>1082</v>
      </c>
      <c r="C337" s="114" t="s">
        <v>1014</v>
      </c>
      <c r="D337" s="131">
        <v>42965</v>
      </c>
      <c r="E337" s="120">
        <v>50244.78</v>
      </c>
      <c r="F337" s="131">
        <v>42938</v>
      </c>
      <c r="G337" s="131"/>
      <c r="H337" s="242">
        <f t="shared" si="29"/>
        <v>0</v>
      </c>
      <c r="I337" s="131">
        <v>42996</v>
      </c>
      <c r="J337" s="253">
        <f t="shared" si="30"/>
        <v>58</v>
      </c>
      <c r="K337" s="253">
        <f t="shared" si="27"/>
        <v>58</v>
      </c>
      <c r="L337" s="143">
        <f t="shared" si="28"/>
        <v>2914197.24</v>
      </c>
    </row>
    <row r="338" spans="1:12">
      <c r="A338" s="23">
        <f t="shared" si="31"/>
        <v>329</v>
      </c>
      <c r="B338" s="114" t="s">
        <v>1082</v>
      </c>
      <c r="C338" s="114" t="s">
        <v>1014</v>
      </c>
      <c r="D338" s="131">
        <v>42999</v>
      </c>
      <c r="E338" s="120">
        <v>51162.32</v>
      </c>
      <c r="F338" s="131">
        <v>42966</v>
      </c>
      <c r="G338" s="131"/>
      <c r="H338" s="242">
        <f t="shared" si="29"/>
        <v>0</v>
      </c>
      <c r="I338" s="131">
        <v>43031</v>
      </c>
      <c r="J338" s="253">
        <f t="shared" si="30"/>
        <v>65</v>
      </c>
      <c r="K338" s="253">
        <f t="shared" si="27"/>
        <v>65</v>
      </c>
      <c r="L338" s="143">
        <f t="shared" si="28"/>
        <v>3325550.8</v>
      </c>
    </row>
    <row r="339" spans="1:12">
      <c r="A339" s="23">
        <f t="shared" si="31"/>
        <v>330</v>
      </c>
      <c r="B339" s="114" t="s">
        <v>1082</v>
      </c>
      <c r="C339" s="114" t="s">
        <v>1014</v>
      </c>
      <c r="D339" s="131">
        <v>43054</v>
      </c>
      <c r="E339" s="120">
        <v>54497.32</v>
      </c>
      <c r="F339" s="131">
        <v>43015</v>
      </c>
      <c r="G339" s="131"/>
      <c r="H339" s="242">
        <f t="shared" si="29"/>
        <v>0</v>
      </c>
      <c r="I339" s="131">
        <v>43087</v>
      </c>
      <c r="J339" s="253">
        <f t="shared" si="30"/>
        <v>72</v>
      </c>
      <c r="K339" s="253">
        <f t="shared" si="27"/>
        <v>72</v>
      </c>
      <c r="L339" s="143">
        <f t="shared" si="28"/>
        <v>3923807.04</v>
      </c>
    </row>
    <row r="340" spans="1:12">
      <c r="A340" s="23">
        <f t="shared" si="31"/>
        <v>331</v>
      </c>
      <c r="B340" s="114" t="s">
        <v>1082</v>
      </c>
      <c r="C340" s="114" t="s">
        <v>1014</v>
      </c>
      <c r="D340" s="131">
        <v>43054</v>
      </c>
      <c r="E340" s="120">
        <v>53577.13</v>
      </c>
      <c r="F340" s="131">
        <v>43022</v>
      </c>
      <c r="G340" s="131"/>
      <c r="H340" s="242">
        <f t="shared" si="29"/>
        <v>0</v>
      </c>
      <c r="I340" s="131">
        <v>43087</v>
      </c>
      <c r="J340" s="253">
        <f t="shared" si="30"/>
        <v>65</v>
      </c>
      <c r="K340" s="253">
        <f t="shared" si="27"/>
        <v>65</v>
      </c>
      <c r="L340" s="143">
        <f t="shared" si="28"/>
        <v>3482513.45</v>
      </c>
    </row>
    <row r="341" spans="1:12">
      <c r="A341" s="23">
        <f t="shared" si="31"/>
        <v>332</v>
      </c>
      <c r="B341" s="114" t="s">
        <v>1082</v>
      </c>
      <c r="C341" s="114" t="s">
        <v>1014</v>
      </c>
      <c r="D341" s="131">
        <v>43082</v>
      </c>
      <c r="E341" s="120">
        <v>80069.84</v>
      </c>
      <c r="F341" s="131">
        <v>43043</v>
      </c>
      <c r="G341" s="131"/>
      <c r="H341" s="242">
        <f t="shared" si="29"/>
        <v>0</v>
      </c>
      <c r="I341" s="131">
        <v>43116</v>
      </c>
      <c r="J341" s="253">
        <f t="shared" si="30"/>
        <v>73</v>
      </c>
      <c r="K341" s="253">
        <f t="shared" si="27"/>
        <v>73</v>
      </c>
      <c r="L341" s="143">
        <f t="shared" si="28"/>
        <v>5845098.3200000003</v>
      </c>
    </row>
    <row r="342" spans="1:12">
      <c r="A342" s="23">
        <f t="shared" si="31"/>
        <v>333</v>
      </c>
      <c r="B342" s="114" t="s">
        <v>1082</v>
      </c>
      <c r="C342" s="114" t="s">
        <v>1014</v>
      </c>
      <c r="D342" s="131">
        <v>43082</v>
      </c>
      <c r="E342" s="120">
        <v>61298.52</v>
      </c>
      <c r="F342" s="131">
        <v>43050</v>
      </c>
      <c r="G342" s="131"/>
      <c r="H342" s="242">
        <f t="shared" si="29"/>
        <v>0</v>
      </c>
      <c r="I342" s="131">
        <v>43116</v>
      </c>
      <c r="J342" s="253">
        <f t="shared" si="30"/>
        <v>66</v>
      </c>
      <c r="K342" s="253">
        <f t="shared" si="27"/>
        <v>66</v>
      </c>
      <c r="L342" s="143">
        <f t="shared" si="28"/>
        <v>4045702.32</v>
      </c>
    </row>
    <row r="343" spans="1:12">
      <c r="A343" s="23">
        <f t="shared" si="31"/>
        <v>334</v>
      </c>
      <c r="B343" s="114" t="s">
        <v>1082</v>
      </c>
      <c r="C343" s="114" t="s">
        <v>1014</v>
      </c>
      <c r="D343" s="131">
        <v>43082</v>
      </c>
      <c r="E343" s="120">
        <v>79644.94</v>
      </c>
      <c r="F343" s="131">
        <v>43057</v>
      </c>
      <c r="G343" s="131"/>
      <c r="H343" s="242">
        <f t="shared" si="29"/>
        <v>0</v>
      </c>
      <c r="I343" s="131">
        <v>43116</v>
      </c>
      <c r="J343" s="253">
        <f t="shared" si="30"/>
        <v>59</v>
      </c>
      <c r="K343" s="253">
        <f t="shared" si="27"/>
        <v>59</v>
      </c>
      <c r="L343" s="143">
        <f t="shared" si="28"/>
        <v>4699051.46</v>
      </c>
    </row>
    <row r="344" spans="1:12">
      <c r="A344" s="23">
        <f t="shared" si="31"/>
        <v>335</v>
      </c>
      <c r="B344" s="114" t="s">
        <v>1082</v>
      </c>
      <c r="C344" s="114" t="s">
        <v>1014</v>
      </c>
      <c r="D344" s="131">
        <v>43082</v>
      </c>
      <c r="E344" s="120">
        <v>85163.7</v>
      </c>
      <c r="F344" s="131">
        <v>43071</v>
      </c>
      <c r="G344" s="131"/>
      <c r="H344" s="242">
        <f t="shared" si="29"/>
        <v>0</v>
      </c>
      <c r="I344" s="131">
        <v>43116</v>
      </c>
      <c r="J344" s="253">
        <f t="shared" si="30"/>
        <v>45</v>
      </c>
      <c r="K344" s="253">
        <f t="shared" si="27"/>
        <v>45</v>
      </c>
      <c r="L344" s="143">
        <f t="shared" si="28"/>
        <v>3832366.5</v>
      </c>
    </row>
    <row r="345" spans="1:12">
      <c r="A345" s="23">
        <f t="shared" si="31"/>
        <v>336</v>
      </c>
      <c r="B345" s="114" t="s">
        <v>1072</v>
      </c>
      <c r="C345" s="114" t="s">
        <v>1014</v>
      </c>
      <c r="D345" s="131">
        <v>43031</v>
      </c>
      <c r="E345" s="120">
        <v>50634.8</v>
      </c>
      <c r="F345" s="131">
        <v>43022</v>
      </c>
      <c r="G345" s="131"/>
      <c r="H345" s="242">
        <f t="shared" si="29"/>
        <v>0</v>
      </c>
      <c r="I345" s="131">
        <v>43063</v>
      </c>
      <c r="J345" s="253">
        <f t="shared" si="30"/>
        <v>41</v>
      </c>
      <c r="K345" s="253">
        <f t="shared" si="27"/>
        <v>41</v>
      </c>
      <c r="L345" s="143">
        <f t="shared" si="28"/>
        <v>2076026.8</v>
      </c>
    </row>
    <row r="346" spans="1:12">
      <c r="A346" s="23">
        <f t="shared" si="31"/>
        <v>337</v>
      </c>
      <c r="B346" s="114" t="s">
        <v>1037</v>
      </c>
      <c r="C346" s="114" t="s">
        <v>1015</v>
      </c>
      <c r="D346" s="131">
        <v>42790</v>
      </c>
      <c r="E346" s="120">
        <v>51182.85</v>
      </c>
      <c r="F346" s="131">
        <v>42767</v>
      </c>
      <c r="G346" s="131">
        <v>42794</v>
      </c>
      <c r="H346" s="242">
        <f t="shared" si="29"/>
        <v>13.5</v>
      </c>
      <c r="I346" s="131">
        <v>42821</v>
      </c>
      <c r="J346" s="253">
        <f t="shared" si="30"/>
        <v>27</v>
      </c>
      <c r="K346" s="253">
        <f t="shared" si="27"/>
        <v>40.5</v>
      </c>
      <c r="L346" s="143">
        <f t="shared" si="28"/>
        <v>2072905.43</v>
      </c>
    </row>
    <row r="347" spans="1:12">
      <c r="A347" s="23">
        <f t="shared" si="31"/>
        <v>338</v>
      </c>
      <c r="B347" s="114" t="s">
        <v>1037</v>
      </c>
      <c r="C347" s="114" t="s">
        <v>1015</v>
      </c>
      <c r="D347" s="131">
        <v>42822</v>
      </c>
      <c r="E347" s="120">
        <v>49942.26</v>
      </c>
      <c r="F347" s="131">
        <v>42795</v>
      </c>
      <c r="G347" s="131">
        <v>42825</v>
      </c>
      <c r="H347" s="242">
        <f t="shared" si="29"/>
        <v>15</v>
      </c>
      <c r="I347" s="131">
        <v>42853</v>
      </c>
      <c r="J347" s="253">
        <f t="shared" si="30"/>
        <v>28</v>
      </c>
      <c r="K347" s="253">
        <f t="shared" si="27"/>
        <v>43</v>
      </c>
      <c r="L347" s="143">
        <f t="shared" si="28"/>
        <v>2147517.1800000002</v>
      </c>
    </row>
    <row r="348" spans="1:12">
      <c r="A348" s="23">
        <f t="shared" si="31"/>
        <v>339</v>
      </c>
      <c r="B348" s="114" t="s">
        <v>1037</v>
      </c>
      <c r="C348" s="114" t="s">
        <v>1015</v>
      </c>
      <c r="D348" s="131">
        <v>42914</v>
      </c>
      <c r="E348" s="120">
        <v>114524.92</v>
      </c>
      <c r="F348" s="131">
        <v>42887</v>
      </c>
      <c r="G348" s="131">
        <v>42916</v>
      </c>
      <c r="H348" s="242">
        <f t="shared" si="29"/>
        <v>14.5</v>
      </c>
      <c r="I348" s="131">
        <v>42947</v>
      </c>
      <c r="J348" s="253">
        <f t="shared" si="30"/>
        <v>31</v>
      </c>
      <c r="K348" s="253">
        <f t="shared" si="27"/>
        <v>45.5</v>
      </c>
      <c r="L348" s="143">
        <f t="shared" si="28"/>
        <v>5210883.8600000003</v>
      </c>
    </row>
    <row r="349" spans="1:12">
      <c r="A349" s="23">
        <f t="shared" si="31"/>
        <v>340</v>
      </c>
      <c r="B349" s="114" t="s">
        <v>1037</v>
      </c>
      <c r="C349" s="114" t="s">
        <v>1015</v>
      </c>
      <c r="D349" s="131">
        <v>42728</v>
      </c>
      <c r="E349" s="120">
        <v>83303.399999999994</v>
      </c>
      <c r="F349" s="131">
        <v>42705</v>
      </c>
      <c r="G349" s="131">
        <v>42735</v>
      </c>
      <c r="H349" s="242">
        <f t="shared" si="29"/>
        <v>15</v>
      </c>
      <c r="I349" s="131">
        <v>42759</v>
      </c>
      <c r="J349" s="253">
        <f t="shared" si="30"/>
        <v>24</v>
      </c>
      <c r="K349" s="253">
        <f t="shared" si="27"/>
        <v>39</v>
      </c>
      <c r="L349" s="143">
        <f t="shared" si="28"/>
        <v>3248832.6</v>
      </c>
    </row>
    <row r="350" spans="1:12">
      <c r="A350" s="23">
        <f t="shared" si="31"/>
        <v>341</v>
      </c>
      <c r="B350" s="114" t="s">
        <v>1037</v>
      </c>
      <c r="C350" s="114" t="s">
        <v>1015</v>
      </c>
      <c r="D350" s="131">
        <v>42790</v>
      </c>
      <c r="E350" s="120">
        <v>55936.04</v>
      </c>
      <c r="F350" s="131">
        <v>42767</v>
      </c>
      <c r="G350" s="131">
        <v>42794</v>
      </c>
      <c r="H350" s="242">
        <f t="shared" si="29"/>
        <v>13.5</v>
      </c>
      <c r="I350" s="131">
        <v>42821</v>
      </c>
      <c r="J350" s="253">
        <f t="shared" si="30"/>
        <v>27</v>
      </c>
      <c r="K350" s="253">
        <f t="shared" si="27"/>
        <v>40.5</v>
      </c>
      <c r="L350" s="143">
        <f t="shared" si="28"/>
        <v>2265409.62</v>
      </c>
    </row>
    <row r="351" spans="1:12">
      <c r="A351" s="23">
        <f t="shared" si="31"/>
        <v>342</v>
      </c>
      <c r="B351" s="114" t="s">
        <v>1037</v>
      </c>
      <c r="C351" s="114" t="s">
        <v>1015</v>
      </c>
      <c r="D351" s="131">
        <v>42976</v>
      </c>
      <c r="E351" s="120">
        <v>100554.14</v>
      </c>
      <c r="F351" s="131">
        <v>42948</v>
      </c>
      <c r="G351" s="131">
        <v>42978</v>
      </c>
      <c r="H351" s="242">
        <f t="shared" si="29"/>
        <v>15</v>
      </c>
      <c r="I351" s="131">
        <v>43007</v>
      </c>
      <c r="J351" s="253">
        <f t="shared" si="30"/>
        <v>29</v>
      </c>
      <c r="K351" s="253">
        <f t="shared" si="27"/>
        <v>44</v>
      </c>
      <c r="L351" s="143">
        <f t="shared" si="28"/>
        <v>4424382.16</v>
      </c>
    </row>
    <row r="352" spans="1:12">
      <c r="A352" s="23">
        <f t="shared" si="31"/>
        <v>343</v>
      </c>
      <c r="B352" s="114" t="s">
        <v>1037</v>
      </c>
      <c r="C352" s="114" t="s">
        <v>1015</v>
      </c>
      <c r="D352" s="131">
        <v>43067</v>
      </c>
      <c r="E352" s="120">
        <v>108898.34</v>
      </c>
      <c r="F352" s="131">
        <v>43040</v>
      </c>
      <c r="G352" s="131">
        <v>43069</v>
      </c>
      <c r="H352" s="242">
        <f t="shared" si="29"/>
        <v>14.5</v>
      </c>
      <c r="I352" s="131">
        <v>43098</v>
      </c>
      <c r="J352" s="253">
        <f t="shared" si="30"/>
        <v>29</v>
      </c>
      <c r="K352" s="253">
        <f t="shared" si="27"/>
        <v>43.5</v>
      </c>
      <c r="L352" s="143">
        <f t="shared" si="28"/>
        <v>4737077.79</v>
      </c>
    </row>
    <row r="353" spans="1:12">
      <c r="A353" s="23">
        <f t="shared" si="31"/>
        <v>344</v>
      </c>
      <c r="B353" s="114" t="s">
        <v>1117</v>
      </c>
      <c r="C353" s="114" t="s">
        <v>1015</v>
      </c>
      <c r="D353" s="131">
        <v>42955</v>
      </c>
      <c r="E353" s="120">
        <v>4577.28</v>
      </c>
      <c r="F353" s="131">
        <v>42954</v>
      </c>
      <c r="G353" s="131"/>
      <c r="H353" s="242">
        <f t="shared" si="29"/>
        <v>0</v>
      </c>
      <c r="I353" s="131">
        <v>42989</v>
      </c>
      <c r="J353" s="253">
        <f t="shared" si="30"/>
        <v>35</v>
      </c>
      <c r="K353" s="253">
        <f t="shared" si="27"/>
        <v>35</v>
      </c>
      <c r="L353" s="143">
        <f t="shared" si="28"/>
        <v>160204.79999999999</v>
      </c>
    </row>
    <row r="354" spans="1:12">
      <c r="A354" s="23">
        <f t="shared" si="31"/>
        <v>345</v>
      </c>
      <c r="B354" s="114" t="s">
        <v>1118</v>
      </c>
      <c r="C354" s="114" t="s">
        <v>1016</v>
      </c>
      <c r="D354" s="131">
        <v>42843</v>
      </c>
      <c r="E354" s="120">
        <v>516.88</v>
      </c>
      <c r="F354" s="131">
        <v>42843</v>
      </c>
      <c r="G354" s="131"/>
      <c r="H354" s="242">
        <f t="shared" si="29"/>
        <v>0</v>
      </c>
      <c r="I354" s="131">
        <v>42856</v>
      </c>
      <c r="J354" s="253">
        <f t="shared" si="30"/>
        <v>13</v>
      </c>
      <c r="K354" s="253">
        <f t="shared" si="27"/>
        <v>13</v>
      </c>
      <c r="L354" s="143">
        <f t="shared" si="28"/>
        <v>6719.44</v>
      </c>
    </row>
    <row r="355" spans="1:12">
      <c r="A355" s="23">
        <f t="shared" si="31"/>
        <v>346</v>
      </c>
      <c r="B355" s="114" t="s">
        <v>1034</v>
      </c>
      <c r="C355" s="114" t="s">
        <v>1017</v>
      </c>
      <c r="D355" s="131">
        <v>42823</v>
      </c>
      <c r="E355" s="120">
        <v>261.62</v>
      </c>
      <c r="F355" s="131">
        <v>42794</v>
      </c>
      <c r="G355" s="131">
        <v>42818</v>
      </c>
      <c r="H355" s="242">
        <f t="shared" si="29"/>
        <v>12</v>
      </c>
      <c r="I355" s="131">
        <v>42829</v>
      </c>
      <c r="J355" s="253">
        <f t="shared" si="30"/>
        <v>11</v>
      </c>
      <c r="K355" s="253">
        <f t="shared" si="27"/>
        <v>23</v>
      </c>
      <c r="L355" s="143">
        <f t="shared" si="28"/>
        <v>6017.26</v>
      </c>
    </row>
    <row r="356" spans="1:12">
      <c r="A356" s="23">
        <f t="shared" si="31"/>
        <v>347</v>
      </c>
      <c r="B356" s="114" t="s">
        <v>1057</v>
      </c>
      <c r="C356" s="114" t="s">
        <v>1018</v>
      </c>
      <c r="D356" s="131">
        <v>42892</v>
      </c>
      <c r="E356" s="120">
        <v>1297.32</v>
      </c>
      <c r="F356" s="131">
        <v>42888</v>
      </c>
      <c r="G356" s="131"/>
      <c r="H356" s="242">
        <f t="shared" si="29"/>
        <v>0</v>
      </c>
      <c r="I356" s="131">
        <v>42923</v>
      </c>
      <c r="J356" s="253">
        <f t="shared" si="30"/>
        <v>35</v>
      </c>
      <c r="K356" s="253">
        <f t="shared" si="27"/>
        <v>35</v>
      </c>
      <c r="L356" s="143">
        <f t="shared" si="28"/>
        <v>45406.2</v>
      </c>
    </row>
    <row r="357" spans="1:12">
      <c r="A357" s="23">
        <f t="shared" si="31"/>
        <v>348</v>
      </c>
      <c r="B357" s="114" t="s">
        <v>1034</v>
      </c>
      <c r="C357" s="114" t="s">
        <v>1019</v>
      </c>
      <c r="D357" s="131">
        <v>42852</v>
      </c>
      <c r="E357" s="120">
        <v>55.75</v>
      </c>
      <c r="F357" s="131">
        <v>42828</v>
      </c>
      <c r="G357" s="131"/>
      <c r="H357" s="242">
        <f t="shared" si="29"/>
        <v>0</v>
      </c>
      <c r="I357" s="131">
        <v>42858</v>
      </c>
      <c r="J357" s="253">
        <f t="shared" si="30"/>
        <v>30</v>
      </c>
      <c r="K357" s="253">
        <f t="shared" si="27"/>
        <v>30</v>
      </c>
      <c r="L357" s="143">
        <f t="shared" si="28"/>
        <v>1672.5</v>
      </c>
    </row>
    <row r="358" spans="1:12">
      <c r="A358" s="23">
        <f t="shared" si="31"/>
        <v>349</v>
      </c>
      <c r="B358" s="114" t="s">
        <v>787</v>
      </c>
      <c r="C358" s="114" t="s">
        <v>1019</v>
      </c>
      <c r="D358" s="131">
        <v>42947</v>
      </c>
      <c r="E358" s="120">
        <v>10.73</v>
      </c>
      <c r="F358" s="131">
        <v>42920</v>
      </c>
      <c r="G358" s="131">
        <v>42930</v>
      </c>
      <c r="H358" s="242">
        <f t="shared" si="29"/>
        <v>5</v>
      </c>
      <c r="I358" s="131">
        <v>42972</v>
      </c>
      <c r="J358" s="253">
        <f t="shared" si="30"/>
        <v>42</v>
      </c>
      <c r="K358" s="253">
        <f t="shared" si="27"/>
        <v>47</v>
      </c>
      <c r="L358" s="143">
        <f t="shared" si="28"/>
        <v>504.31</v>
      </c>
    </row>
    <row r="359" spans="1:12">
      <c r="A359" s="23">
        <f t="shared" si="31"/>
        <v>350</v>
      </c>
      <c r="B359" s="114" t="s">
        <v>1034</v>
      </c>
      <c r="C359" s="114" t="s">
        <v>1019</v>
      </c>
      <c r="D359" s="131">
        <v>42885</v>
      </c>
      <c r="E359" s="120">
        <v>1195.95</v>
      </c>
      <c r="F359" s="131">
        <v>42856</v>
      </c>
      <c r="G359" s="131">
        <v>42863</v>
      </c>
      <c r="H359" s="242">
        <f t="shared" si="29"/>
        <v>3.5</v>
      </c>
      <c r="I359" s="131">
        <v>42891</v>
      </c>
      <c r="J359" s="253">
        <f t="shared" si="30"/>
        <v>28</v>
      </c>
      <c r="K359" s="253">
        <f t="shared" si="27"/>
        <v>31.5</v>
      </c>
      <c r="L359" s="143">
        <f t="shared" si="28"/>
        <v>37672.43</v>
      </c>
    </row>
    <row r="360" spans="1:12">
      <c r="A360" s="23">
        <f t="shared" si="31"/>
        <v>351</v>
      </c>
      <c r="B360" s="114" t="s">
        <v>1034</v>
      </c>
      <c r="C360" s="114" t="s">
        <v>1020</v>
      </c>
      <c r="D360" s="131">
        <v>43068</v>
      </c>
      <c r="E360" s="120">
        <v>439.14</v>
      </c>
      <c r="F360" s="131">
        <v>43053</v>
      </c>
      <c r="G360" s="131">
        <v>43061</v>
      </c>
      <c r="H360" s="242">
        <f t="shared" si="29"/>
        <v>4</v>
      </c>
      <c r="I360" s="131">
        <v>43070</v>
      </c>
      <c r="J360" s="253">
        <f t="shared" si="30"/>
        <v>9</v>
      </c>
      <c r="K360" s="253">
        <f t="shared" si="27"/>
        <v>13</v>
      </c>
      <c r="L360" s="143">
        <f t="shared" si="28"/>
        <v>5708.82</v>
      </c>
    </row>
    <row r="361" spans="1:12">
      <c r="A361" s="23">
        <f t="shared" si="31"/>
        <v>352</v>
      </c>
      <c r="B361" s="114" t="s">
        <v>787</v>
      </c>
      <c r="C361" s="114" t="s">
        <v>1021</v>
      </c>
      <c r="D361" s="131">
        <v>43039</v>
      </c>
      <c r="E361" s="120">
        <v>144.58000000000001</v>
      </c>
      <c r="F361" s="131">
        <v>43017</v>
      </c>
      <c r="G361" s="131">
        <v>43031</v>
      </c>
      <c r="H361" s="242">
        <f t="shared" si="29"/>
        <v>7</v>
      </c>
      <c r="I361" s="131">
        <v>43080</v>
      </c>
      <c r="J361" s="253">
        <f t="shared" si="30"/>
        <v>49</v>
      </c>
      <c r="K361" s="253">
        <f t="shared" si="27"/>
        <v>56</v>
      </c>
      <c r="L361" s="143">
        <f t="shared" si="28"/>
        <v>8096.48</v>
      </c>
    </row>
    <row r="362" spans="1:12">
      <c r="A362" s="23">
        <f t="shared" si="31"/>
        <v>353</v>
      </c>
      <c r="B362" s="114" t="s">
        <v>1119</v>
      </c>
      <c r="C362" s="114" t="s">
        <v>1021</v>
      </c>
      <c r="D362" s="131">
        <v>43082</v>
      </c>
      <c r="E362" s="120">
        <v>53797.369999999995</v>
      </c>
      <c r="F362" s="131">
        <v>43045</v>
      </c>
      <c r="G362" s="131"/>
      <c r="H362" s="242">
        <f t="shared" si="29"/>
        <v>0</v>
      </c>
      <c r="I362" s="131">
        <v>43091</v>
      </c>
      <c r="J362" s="253">
        <f t="shared" si="30"/>
        <v>46</v>
      </c>
      <c r="K362" s="253">
        <f t="shared" si="27"/>
        <v>46</v>
      </c>
      <c r="L362" s="143">
        <f t="shared" si="28"/>
        <v>2474679.02</v>
      </c>
    </row>
    <row r="363" spans="1:12">
      <c r="A363" s="23">
        <f t="shared" si="31"/>
        <v>354</v>
      </c>
      <c r="B363" s="114" t="s">
        <v>1120</v>
      </c>
      <c r="C363" s="114" t="s">
        <v>1021</v>
      </c>
      <c r="D363" s="131">
        <v>43097</v>
      </c>
      <c r="E363" s="120">
        <v>62580</v>
      </c>
      <c r="F363" s="131">
        <v>43087</v>
      </c>
      <c r="G363" s="131"/>
      <c r="H363" s="242">
        <f t="shared" si="29"/>
        <v>0</v>
      </c>
      <c r="I363" s="131">
        <v>43123</v>
      </c>
      <c r="J363" s="253">
        <f t="shared" si="30"/>
        <v>36</v>
      </c>
      <c r="K363" s="253">
        <f t="shared" si="27"/>
        <v>36</v>
      </c>
      <c r="L363" s="143">
        <f t="shared" si="28"/>
        <v>2252880</v>
      </c>
    </row>
    <row r="364" spans="1:12">
      <c r="A364" s="23">
        <f t="shared" si="31"/>
        <v>355</v>
      </c>
      <c r="B364" s="114" t="s">
        <v>1034</v>
      </c>
      <c r="C364" s="114" t="s">
        <v>1021</v>
      </c>
      <c r="D364" s="131">
        <v>43035</v>
      </c>
      <c r="E364" s="120">
        <v>640.03</v>
      </c>
      <c r="F364" s="131">
        <v>43010</v>
      </c>
      <c r="G364" s="131">
        <v>43027</v>
      </c>
      <c r="H364" s="242">
        <f t="shared" si="29"/>
        <v>8.5</v>
      </c>
      <c r="I364" s="131">
        <v>43042</v>
      </c>
      <c r="J364" s="253">
        <f t="shared" si="30"/>
        <v>15</v>
      </c>
      <c r="K364" s="253">
        <f t="shared" si="27"/>
        <v>23.5</v>
      </c>
      <c r="L364" s="143">
        <f t="shared" si="28"/>
        <v>15040.71</v>
      </c>
    </row>
    <row r="365" spans="1:12">
      <c r="A365" s="23">
        <f t="shared" si="31"/>
        <v>356</v>
      </c>
      <c r="B365" s="114" t="s">
        <v>1092</v>
      </c>
      <c r="C365" s="114" t="s">
        <v>1021</v>
      </c>
      <c r="D365" s="131">
        <v>43032</v>
      </c>
      <c r="E365" s="120">
        <v>9333</v>
      </c>
      <c r="F365" s="131">
        <v>43028</v>
      </c>
      <c r="G365" s="131"/>
      <c r="H365" s="242">
        <f t="shared" si="29"/>
        <v>0</v>
      </c>
      <c r="I365" s="131">
        <v>43063</v>
      </c>
      <c r="J365" s="253">
        <f t="shared" si="30"/>
        <v>35</v>
      </c>
      <c r="K365" s="253">
        <f t="shared" si="27"/>
        <v>35</v>
      </c>
      <c r="L365" s="143">
        <f t="shared" si="28"/>
        <v>326655</v>
      </c>
    </row>
    <row r="366" spans="1:12">
      <c r="A366" s="23">
        <f t="shared" si="31"/>
        <v>357</v>
      </c>
      <c r="B366" s="114" t="s">
        <v>1074</v>
      </c>
      <c r="C366" s="114" t="s">
        <v>1021</v>
      </c>
      <c r="D366" s="131">
        <v>43038</v>
      </c>
      <c r="E366" s="120">
        <v>4880</v>
      </c>
      <c r="F366" s="131">
        <v>43037</v>
      </c>
      <c r="G366" s="131"/>
      <c r="H366" s="242">
        <f t="shared" si="29"/>
        <v>0</v>
      </c>
      <c r="I366" s="131">
        <v>43069</v>
      </c>
      <c r="J366" s="253">
        <f t="shared" si="30"/>
        <v>32</v>
      </c>
      <c r="K366" s="253">
        <f t="shared" si="27"/>
        <v>32</v>
      </c>
      <c r="L366" s="143">
        <f t="shared" si="28"/>
        <v>156160</v>
      </c>
    </row>
    <row r="367" spans="1:12">
      <c r="A367" s="23">
        <f t="shared" si="31"/>
        <v>358</v>
      </c>
      <c r="B367" s="114" t="s">
        <v>1121</v>
      </c>
      <c r="C367" s="114" t="s">
        <v>1021</v>
      </c>
      <c r="D367" s="131">
        <v>43026</v>
      </c>
      <c r="E367" s="120">
        <v>3850</v>
      </c>
      <c r="F367" s="131">
        <v>43020</v>
      </c>
      <c r="G367" s="131"/>
      <c r="H367" s="242">
        <f t="shared" si="29"/>
        <v>0</v>
      </c>
      <c r="I367" s="131">
        <v>43060</v>
      </c>
      <c r="J367" s="253">
        <f t="shared" si="30"/>
        <v>40</v>
      </c>
      <c r="K367" s="253">
        <f t="shared" si="27"/>
        <v>40</v>
      </c>
      <c r="L367" s="143">
        <f t="shared" si="28"/>
        <v>154000</v>
      </c>
    </row>
    <row r="368" spans="1:12">
      <c r="A368" s="23">
        <f t="shared" si="31"/>
        <v>359</v>
      </c>
      <c r="B368" s="114" t="s">
        <v>1122</v>
      </c>
      <c r="C368" s="114" t="s">
        <v>1021</v>
      </c>
      <c r="D368" s="131">
        <v>43021</v>
      </c>
      <c r="E368" s="120">
        <v>74.739999999999995</v>
      </c>
      <c r="F368" s="131">
        <v>43021</v>
      </c>
      <c r="G368" s="131"/>
      <c r="H368" s="242">
        <f t="shared" si="29"/>
        <v>0</v>
      </c>
      <c r="I368" s="131">
        <v>43048</v>
      </c>
      <c r="J368" s="253">
        <f t="shared" si="30"/>
        <v>27</v>
      </c>
      <c r="K368" s="253">
        <f t="shared" si="27"/>
        <v>27</v>
      </c>
      <c r="L368" s="143">
        <f t="shared" si="28"/>
        <v>2017.98</v>
      </c>
    </row>
    <row r="369" spans="1:12">
      <c r="A369" s="23">
        <f t="shared" si="31"/>
        <v>360</v>
      </c>
      <c r="B369" s="114" t="s">
        <v>1123</v>
      </c>
      <c r="C369" s="114" t="s">
        <v>1021</v>
      </c>
      <c r="D369" s="131">
        <v>43066</v>
      </c>
      <c r="E369" s="120">
        <v>8430</v>
      </c>
      <c r="F369" s="131">
        <v>43066</v>
      </c>
      <c r="G369" s="131"/>
      <c r="H369" s="242">
        <f t="shared" si="29"/>
        <v>0</v>
      </c>
      <c r="I369" s="131">
        <v>43097</v>
      </c>
      <c r="J369" s="253">
        <f t="shared" si="30"/>
        <v>31</v>
      </c>
      <c r="K369" s="253">
        <f t="shared" si="27"/>
        <v>31</v>
      </c>
      <c r="L369" s="143">
        <f t="shared" si="28"/>
        <v>261330</v>
      </c>
    </row>
    <row r="370" spans="1:12">
      <c r="A370" s="23">
        <f t="shared" si="31"/>
        <v>361</v>
      </c>
      <c r="B370" s="114" t="s">
        <v>1124</v>
      </c>
      <c r="C370" s="114" t="s">
        <v>1021</v>
      </c>
      <c r="D370" s="131">
        <v>42915</v>
      </c>
      <c r="E370" s="120">
        <v>52500</v>
      </c>
      <c r="F370" s="131">
        <v>42915</v>
      </c>
      <c r="G370" s="131"/>
      <c r="H370" s="242">
        <f t="shared" si="29"/>
        <v>0</v>
      </c>
      <c r="I370" s="131">
        <v>42947</v>
      </c>
      <c r="J370" s="253">
        <f t="shared" si="30"/>
        <v>32</v>
      </c>
      <c r="K370" s="253">
        <f t="shared" si="27"/>
        <v>32</v>
      </c>
      <c r="L370" s="143">
        <f t="shared" si="28"/>
        <v>1680000</v>
      </c>
    </row>
    <row r="371" spans="1:12">
      <c r="A371" s="23">
        <f t="shared" si="31"/>
        <v>362</v>
      </c>
      <c r="B371" s="114" t="s">
        <v>1092</v>
      </c>
      <c r="C371" s="114" t="s">
        <v>1021</v>
      </c>
      <c r="D371" s="131">
        <v>43069</v>
      </c>
      <c r="E371" s="120">
        <v>133319</v>
      </c>
      <c r="F371" s="131">
        <v>43068</v>
      </c>
      <c r="G371" s="131"/>
      <c r="H371" s="242">
        <f t="shared" si="29"/>
        <v>0</v>
      </c>
      <c r="I371" s="131">
        <v>43102</v>
      </c>
      <c r="J371" s="253">
        <f t="shared" si="30"/>
        <v>34</v>
      </c>
      <c r="K371" s="253">
        <f t="shared" si="27"/>
        <v>34</v>
      </c>
      <c r="L371" s="143">
        <f t="shared" si="28"/>
        <v>4532846</v>
      </c>
    </row>
    <row r="372" spans="1:12">
      <c r="A372" s="23">
        <f t="shared" si="31"/>
        <v>363</v>
      </c>
      <c r="B372" s="114" t="s">
        <v>1047</v>
      </c>
      <c r="C372" s="114" t="s">
        <v>1021</v>
      </c>
      <c r="D372" s="131">
        <v>42958</v>
      </c>
      <c r="E372" s="120">
        <v>85.88</v>
      </c>
      <c r="F372" s="131">
        <v>42957</v>
      </c>
      <c r="G372" s="131"/>
      <c r="H372" s="242">
        <f t="shared" si="29"/>
        <v>0</v>
      </c>
      <c r="I372" s="131">
        <v>42975</v>
      </c>
      <c r="J372" s="253">
        <f t="shared" si="30"/>
        <v>18</v>
      </c>
      <c r="K372" s="253">
        <f t="shared" si="27"/>
        <v>18</v>
      </c>
      <c r="L372" s="143">
        <f t="shared" si="28"/>
        <v>1545.84</v>
      </c>
    </row>
    <row r="373" spans="1:12">
      <c r="A373" s="23">
        <f t="shared" si="31"/>
        <v>364</v>
      </c>
      <c r="B373" s="114" t="s">
        <v>1125</v>
      </c>
      <c r="C373" s="114" t="s">
        <v>1021</v>
      </c>
      <c r="D373" s="131">
        <v>42958</v>
      </c>
      <c r="E373" s="120">
        <v>795.99</v>
      </c>
      <c r="F373" s="131">
        <v>42958</v>
      </c>
      <c r="G373" s="131"/>
      <c r="H373" s="242">
        <f t="shared" si="29"/>
        <v>0</v>
      </c>
      <c r="I373" s="131">
        <v>42989</v>
      </c>
      <c r="J373" s="253">
        <f t="shared" si="30"/>
        <v>31</v>
      </c>
      <c r="K373" s="253">
        <f t="shared" si="27"/>
        <v>31</v>
      </c>
      <c r="L373" s="143">
        <f t="shared" si="28"/>
        <v>24675.69</v>
      </c>
    </row>
    <row r="374" spans="1:12">
      <c r="A374" s="23">
        <f t="shared" si="31"/>
        <v>365</v>
      </c>
      <c r="B374" s="114" t="s">
        <v>1126</v>
      </c>
      <c r="C374" s="114" t="s">
        <v>1021</v>
      </c>
      <c r="D374" s="131">
        <v>42991</v>
      </c>
      <c r="E374" s="120">
        <v>204.44</v>
      </c>
      <c r="F374" s="131">
        <v>42991</v>
      </c>
      <c r="G374" s="131"/>
      <c r="H374" s="242">
        <f t="shared" si="29"/>
        <v>0</v>
      </c>
      <c r="I374" s="131">
        <v>43028</v>
      </c>
      <c r="J374" s="253">
        <f t="shared" si="30"/>
        <v>37</v>
      </c>
      <c r="K374" s="253">
        <f t="shared" si="27"/>
        <v>37</v>
      </c>
      <c r="L374" s="143">
        <f t="shared" si="28"/>
        <v>7564.28</v>
      </c>
    </row>
    <row r="375" spans="1:12">
      <c r="A375" s="23">
        <f t="shared" si="31"/>
        <v>366</v>
      </c>
      <c r="B375" s="114" t="s">
        <v>787</v>
      </c>
      <c r="C375" s="114" t="s">
        <v>1022</v>
      </c>
      <c r="D375" s="131">
        <v>43039</v>
      </c>
      <c r="E375" s="120">
        <v>2.31</v>
      </c>
      <c r="F375" s="131">
        <v>43028</v>
      </c>
      <c r="G375" s="131"/>
      <c r="H375" s="242">
        <f t="shared" si="29"/>
        <v>0</v>
      </c>
      <c r="I375" s="131">
        <v>43080</v>
      </c>
      <c r="J375" s="253">
        <f t="shared" si="30"/>
        <v>52</v>
      </c>
      <c r="K375" s="253">
        <f t="shared" si="27"/>
        <v>52</v>
      </c>
      <c r="L375" s="143">
        <f t="shared" si="28"/>
        <v>120.12</v>
      </c>
    </row>
    <row r="376" spans="1:12">
      <c r="A376" s="23">
        <f t="shared" si="31"/>
        <v>367</v>
      </c>
      <c r="B376" s="114" t="s">
        <v>1034</v>
      </c>
      <c r="C376" s="114" t="s">
        <v>1022</v>
      </c>
      <c r="D376" s="131">
        <v>43005</v>
      </c>
      <c r="E376" s="120">
        <v>313.27999999999997</v>
      </c>
      <c r="F376" s="131">
        <v>42975</v>
      </c>
      <c r="G376" s="131">
        <v>43000</v>
      </c>
      <c r="H376" s="242">
        <f t="shared" si="29"/>
        <v>12.5</v>
      </c>
      <c r="I376" s="131">
        <v>43012</v>
      </c>
      <c r="J376" s="253">
        <f t="shared" si="30"/>
        <v>12</v>
      </c>
      <c r="K376" s="253">
        <f t="shared" si="27"/>
        <v>24.5</v>
      </c>
      <c r="L376" s="143">
        <f t="shared" si="28"/>
        <v>7675.36</v>
      </c>
    </row>
    <row r="377" spans="1:12">
      <c r="A377" s="23">
        <f t="shared" si="31"/>
        <v>368</v>
      </c>
      <c r="B377" s="114" t="s">
        <v>1127</v>
      </c>
      <c r="C377" s="114" t="s">
        <v>1023</v>
      </c>
      <c r="D377" s="131">
        <v>42739</v>
      </c>
      <c r="E377" s="120">
        <v>135000</v>
      </c>
      <c r="F377" s="131">
        <v>42708</v>
      </c>
      <c r="G377" s="131">
        <v>42738</v>
      </c>
      <c r="H377" s="242">
        <f t="shared" si="29"/>
        <v>15</v>
      </c>
      <c r="I377" s="131">
        <v>42772</v>
      </c>
      <c r="J377" s="253">
        <f t="shared" si="30"/>
        <v>34</v>
      </c>
      <c r="K377" s="253">
        <f t="shared" si="27"/>
        <v>49</v>
      </c>
      <c r="L377" s="143">
        <f t="shared" si="28"/>
        <v>6615000</v>
      </c>
    </row>
    <row r="378" spans="1:12">
      <c r="A378" s="23">
        <f t="shared" si="31"/>
        <v>369</v>
      </c>
      <c r="B378" s="114" t="s">
        <v>1127</v>
      </c>
      <c r="C378" s="114" t="s">
        <v>1023</v>
      </c>
      <c r="D378" s="131">
        <v>42772</v>
      </c>
      <c r="E378" s="120">
        <v>135000</v>
      </c>
      <c r="F378" s="131">
        <v>42739</v>
      </c>
      <c r="G378" s="131">
        <v>42769</v>
      </c>
      <c r="H378" s="242">
        <f t="shared" si="29"/>
        <v>15</v>
      </c>
      <c r="I378" s="131">
        <v>42803</v>
      </c>
      <c r="J378" s="253">
        <f t="shared" si="30"/>
        <v>34</v>
      </c>
      <c r="K378" s="253">
        <f t="shared" si="27"/>
        <v>49</v>
      </c>
      <c r="L378" s="143">
        <f t="shared" si="28"/>
        <v>6615000</v>
      </c>
    </row>
    <row r="379" spans="1:12">
      <c r="A379" s="23">
        <f t="shared" si="31"/>
        <v>370</v>
      </c>
      <c r="B379" s="114" t="s">
        <v>1127</v>
      </c>
      <c r="C379" s="114" t="s">
        <v>1023</v>
      </c>
      <c r="D379" s="131">
        <v>42797</v>
      </c>
      <c r="E379" s="120">
        <v>135000</v>
      </c>
      <c r="F379" s="131">
        <v>42770</v>
      </c>
      <c r="G379" s="131">
        <v>42797</v>
      </c>
      <c r="H379" s="242">
        <f t="shared" si="29"/>
        <v>13.5</v>
      </c>
      <c r="I379" s="131">
        <v>42828</v>
      </c>
      <c r="J379" s="253">
        <f t="shared" si="30"/>
        <v>31</v>
      </c>
      <c r="K379" s="253">
        <f t="shared" si="27"/>
        <v>44.5</v>
      </c>
      <c r="L379" s="143">
        <f t="shared" si="28"/>
        <v>6007500</v>
      </c>
    </row>
    <row r="380" spans="1:12">
      <c r="A380" s="23">
        <f t="shared" si="31"/>
        <v>371</v>
      </c>
      <c r="B380" s="114" t="s">
        <v>1127</v>
      </c>
      <c r="C380" s="114" t="s">
        <v>1023</v>
      </c>
      <c r="D380" s="131">
        <v>42828</v>
      </c>
      <c r="E380" s="120">
        <v>135000</v>
      </c>
      <c r="F380" s="131">
        <v>42798</v>
      </c>
      <c r="G380" s="131">
        <v>42828</v>
      </c>
      <c r="H380" s="242">
        <f t="shared" si="29"/>
        <v>15</v>
      </c>
      <c r="I380" s="131">
        <v>42859</v>
      </c>
      <c r="J380" s="253">
        <f t="shared" si="30"/>
        <v>31</v>
      </c>
      <c r="K380" s="253">
        <f t="shared" si="27"/>
        <v>46</v>
      </c>
      <c r="L380" s="143">
        <f t="shared" si="28"/>
        <v>6210000</v>
      </c>
    </row>
    <row r="381" spans="1:12">
      <c r="A381" s="23">
        <f t="shared" si="31"/>
        <v>372</v>
      </c>
      <c r="B381" s="114" t="s">
        <v>1127</v>
      </c>
      <c r="C381" s="114" t="s">
        <v>1023</v>
      </c>
      <c r="D381" s="131">
        <v>42851</v>
      </c>
      <c r="E381" s="120">
        <v>101250</v>
      </c>
      <c r="F381" s="131">
        <v>42829</v>
      </c>
      <c r="G381" s="131">
        <v>42849</v>
      </c>
      <c r="H381" s="242">
        <f t="shared" si="29"/>
        <v>10</v>
      </c>
      <c r="I381" s="131">
        <v>42885</v>
      </c>
      <c r="J381" s="253">
        <f t="shared" si="30"/>
        <v>36</v>
      </c>
      <c r="K381" s="253">
        <f t="shared" ref="K381:K388" si="32">H381+J381</f>
        <v>46</v>
      </c>
      <c r="L381" s="143">
        <f t="shared" ref="L381:L388" si="33">ROUND(E381*K381,2)</f>
        <v>4657500</v>
      </c>
    </row>
    <row r="382" spans="1:12">
      <c r="A382" s="23">
        <f t="shared" si="31"/>
        <v>373</v>
      </c>
      <c r="B382" s="114" t="s">
        <v>1128</v>
      </c>
      <c r="C382" s="114" t="s">
        <v>1023</v>
      </c>
      <c r="D382" s="131">
        <v>42907</v>
      </c>
      <c r="E382" s="120">
        <v>226.87</v>
      </c>
      <c r="F382" s="131">
        <v>42875</v>
      </c>
      <c r="G382" s="131">
        <v>42906</v>
      </c>
      <c r="H382" s="242">
        <f t="shared" si="29"/>
        <v>15.5</v>
      </c>
      <c r="I382" s="131">
        <v>42941</v>
      </c>
      <c r="J382" s="253">
        <f t="shared" si="30"/>
        <v>35</v>
      </c>
      <c r="K382" s="253">
        <f t="shared" si="32"/>
        <v>50.5</v>
      </c>
      <c r="L382" s="143">
        <f t="shared" si="33"/>
        <v>11456.94</v>
      </c>
    </row>
    <row r="383" spans="1:12">
      <c r="A383" s="23">
        <f t="shared" si="31"/>
        <v>374</v>
      </c>
      <c r="B383" s="114" t="s">
        <v>1129</v>
      </c>
      <c r="C383" s="114" t="s">
        <v>1024</v>
      </c>
      <c r="D383" s="131">
        <v>43076</v>
      </c>
      <c r="E383" s="120">
        <v>132.28</v>
      </c>
      <c r="F383" s="131">
        <v>43072</v>
      </c>
      <c r="G383" s="131"/>
      <c r="H383" s="242">
        <f t="shared" si="29"/>
        <v>0</v>
      </c>
      <c r="I383" s="131">
        <v>43083</v>
      </c>
      <c r="J383" s="253">
        <f t="shared" si="30"/>
        <v>11</v>
      </c>
      <c r="K383" s="253">
        <f t="shared" si="32"/>
        <v>11</v>
      </c>
      <c r="L383" s="143">
        <f t="shared" si="33"/>
        <v>1455.08</v>
      </c>
    </row>
    <row r="384" spans="1:12">
      <c r="A384" s="23">
        <f t="shared" si="31"/>
        <v>375</v>
      </c>
      <c r="B384" s="114" t="s">
        <v>1130</v>
      </c>
      <c r="C384" s="114" t="s">
        <v>1024</v>
      </c>
      <c r="D384" s="131">
        <v>43007</v>
      </c>
      <c r="E384" s="120">
        <v>130.08000000000001</v>
      </c>
      <c r="F384" s="131">
        <v>42999</v>
      </c>
      <c r="G384" s="131"/>
      <c r="H384" s="242">
        <f t="shared" si="29"/>
        <v>0</v>
      </c>
      <c r="I384" s="131">
        <v>43027</v>
      </c>
      <c r="J384" s="253">
        <f t="shared" si="30"/>
        <v>28</v>
      </c>
      <c r="K384" s="253">
        <f t="shared" si="32"/>
        <v>28</v>
      </c>
      <c r="L384" s="143">
        <f t="shared" si="33"/>
        <v>3642.24</v>
      </c>
    </row>
    <row r="385" spans="1:12">
      <c r="A385" s="23">
        <f t="shared" si="31"/>
        <v>376</v>
      </c>
      <c r="B385" s="114" t="s">
        <v>1131</v>
      </c>
      <c r="C385" s="114" t="s">
        <v>1025</v>
      </c>
      <c r="D385" s="131">
        <v>42767</v>
      </c>
      <c r="E385" s="120">
        <v>187.14</v>
      </c>
      <c r="F385" s="131">
        <v>42738</v>
      </c>
      <c r="G385" s="131">
        <v>42767</v>
      </c>
      <c r="H385" s="242">
        <f t="shared" si="29"/>
        <v>14.5</v>
      </c>
      <c r="I385" s="131">
        <v>42788</v>
      </c>
      <c r="J385" s="253">
        <f t="shared" si="30"/>
        <v>21</v>
      </c>
      <c r="K385" s="253">
        <f t="shared" si="32"/>
        <v>35.5</v>
      </c>
      <c r="L385" s="143">
        <f t="shared" si="33"/>
        <v>6643.47</v>
      </c>
    </row>
    <row r="386" spans="1:12">
      <c r="A386" s="23">
        <f t="shared" si="31"/>
        <v>377</v>
      </c>
      <c r="B386" s="114" t="s">
        <v>1132</v>
      </c>
      <c r="C386" s="114" t="s">
        <v>1025</v>
      </c>
      <c r="D386" s="131">
        <v>43032</v>
      </c>
      <c r="E386" s="120">
        <v>19.98</v>
      </c>
      <c r="F386" s="131">
        <v>42979</v>
      </c>
      <c r="G386" s="131">
        <v>43032</v>
      </c>
      <c r="H386" s="242">
        <f t="shared" si="29"/>
        <v>26.5</v>
      </c>
      <c r="I386" s="131">
        <v>43048</v>
      </c>
      <c r="J386" s="253">
        <f t="shared" si="30"/>
        <v>16</v>
      </c>
      <c r="K386" s="253">
        <f t="shared" si="32"/>
        <v>42.5</v>
      </c>
      <c r="L386" s="143">
        <f t="shared" si="33"/>
        <v>849.15</v>
      </c>
    </row>
    <row r="387" spans="1:12">
      <c r="A387" s="23">
        <f t="shared" si="31"/>
        <v>378</v>
      </c>
      <c r="B387" s="114" t="s">
        <v>1133</v>
      </c>
      <c r="C387" s="114" t="s">
        <v>1025</v>
      </c>
      <c r="D387" s="131">
        <v>43054</v>
      </c>
      <c r="E387" s="120">
        <v>239.82</v>
      </c>
      <c r="F387" s="131">
        <v>43019</v>
      </c>
      <c r="G387" s="131">
        <v>43049</v>
      </c>
      <c r="H387" s="242">
        <f t="shared" si="29"/>
        <v>15</v>
      </c>
      <c r="I387" s="131">
        <v>43068</v>
      </c>
      <c r="J387" s="253">
        <f t="shared" si="30"/>
        <v>19</v>
      </c>
      <c r="K387" s="253">
        <f t="shared" si="32"/>
        <v>34</v>
      </c>
      <c r="L387" s="143">
        <f t="shared" si="33"/>
        <v>8153.88</v>
      </c>
    </row>
    <row r="388" spans="1:12">
      <c r="A388" s="23">
        <f t="shared" si="31"/>
        <v>379</v>
      </c>
      <c r="B388" s="114" t="s">
        <v>1134</v>
      </c>
      <c r="C388" s="114" t="s">
        <v>1025</v>
      </c>
      <c r="D388" s="131">
        <v>42864</v>
      </c>
      <c r="E388" s="120">
        <v>21.9</v>
      </c>
      <c r="F388" s="131">
        <v>42831</v>
      </c>
      <c r="G388" s="131">
        <v>42857</v>
      </c>
      <c r="H388" s="242">
        <f t="shared" si="29"/>
        <v>13</v>
      </c>
      <c r="I388" s="131">
        <v>42878</v>
      </c>
      <c r="J388" s="253">
        <f t="shared" si="30"/>
        <v>21</v>
      </c>
      <c r="K388" s="253">
        <f t="shared" si="32"/>
        <v>34</v>
      </c>
      <c r="L388" s="143">
        <f t="shared" si="33"/>
        <v>744.6</v>
      </c>
    </row>
    <row r="389" spans="1:12">
      <c r="A389" s="23"/>
      <c r="B389" s="27"/>
      <c r="C389" s="27"/>
      <c r="D389" s="27"/>
      <c r="E389" s="26"/>
      <c r="F389" s="27"/>
      <c r="G389" s="27"/>
      <c r="H389" s="27"/>
      <c r="I389" s="27"/>
      <c r="J389" s="27"/>
      <c r="K389" s="27"/>
      <c r="L389" s="26"/>
    </row>
    <row r="390" spans="1:12" ht="15.75" thickBot="1">
      <c r="A390" s="23">
        <f>A388+1</f>
        <v>380</v>
      </c>
      <c r="B390" s="27" t="s">
        <v>21</v>
      </c>
      <c r="C390" s="27"/>
      <c r="D390" s="27"/>
      <c r="E390" s="132">
        <f>SUM(E10:E388)</f>
        <v>24973666.879999995</v>
      </c>
      <c r="F390" s="27"/>
      <c r="G390" s="27"/>
      <c r="H390" s="27"/>
      <c r="I390" s="27"/>
      <c r="J390" s="27"/>
      <c r="K390" s="27"/>
      <c r="L390" s="132">
        <f>SUM(L10:L388)</f>
        <v>1199929463.509999</v>
      </c>
    </row>
    <row r="391" spans="1:12" ht="15.75" thickTop="1">
      <c r="A391" s="23"/>
      <c r="B391" s="27"/>
      <c r="C391" s="27"/>
      <c r="D391" s="27"/>
      <c r="E391" s="26"/>
      <c r="F391" s="27"/>
      <c r="G391" s="27"/>
      <c r="H391" s="27"/>
      <c r="I391" s="27"/>
      <c r="J391" s="27"/>
      <c r="K391" s="27"/>
      <c r="L391" s="26"/>
    </row>
    <row r="392" spans="1:12" ht="16.5" thickBot="1">
      <c r="A392" s="23">
        <f>A390+1</f>
        <v>381</v>
      </c>
      <c r="B392" s="27" t="s">
        <v>100</v>
      </c>
      <c r="C392" s="27"/>
      <c r="D392" s="27"/>
      <c r="E392" s="26"/>
      <c r="F392" s="27"/>
      <c r="G392" s="27"/>
      <c r="H392" s="27"/>
      <c r="I392" s="27"/>
      <c r="J392" s="27"/>
      <c r="K392" s="27"/>
      <c r="L392" s="420">
        <f>IF(E390=0,0,L390/E390)</f>
        <v>48.047788467578023</v>
      </c>
    </row>
    <row r="393" spans="1:12" ht="15.75" thickTop="1">
      <c r="A393" s="23"/>
      <c r="B393" s="27"/>
      <c r="C393" s="27"/>
      <c r="D393" s="27"/>
      <c r="E393" s="26"/>
      <c r="F393" s="27"/>
      <c r="G393" s="27"/>
      <c r="H393" s="27"/>
      <c r="I393" s="27"/>
      <c r="J393" s="27"/>
      <c r="K393" s="27"/>
      <c r="L393" s="26"/>
    </row>
    <row r="395" spans="1:12" s="156" customFormat="1">
      <c r="A395" s="156" t="s">
        <v>1154</v>
      </c>
      <c r="E395" s="279"/>
      <c r="L395" s="279"/>
    </row>
    <row r="396" spans="1:12" s="156" customFormat="1">
      <c r="A396" s="156" t="s">
        <v>1155</v>
      </c>
      <c r="E396" s="279"/>
      <c r="L396" s="279"/>
    </row>
    <row r="397" spans="1:12" s="156" customFormat="1">
      <c r="A397" s="156" t="s">
        <v>1385</v>
      </c>
      <c r="E397" s="279"/>
      <c r="L397" s="279"/>
    </row>
  </sheetData>
  <autoFilter ref="A7:L388" xr:uid="{00000000-0009-0000-0000-00000E000000}"/>
  <mergeCells count="4">
    <mergeCell ref="A2:L2"/>
    <mergeCell ref="A3:L3"/>
    <mergeCell ref="A4:L4"/>
    <mergeCell ref="A5:L5"/>
  </mergeCells>
  <printOptions horizontalCentered="1"/>
  <pageMargins left="0.7" right="0.7" top="0.75" bottom="0.75" header="0.3" footer="0.3"/>
  <pageSetup scale="50" fitToHeight="0" orientation="landscape" blackAndWhite="1"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4" tint="0.39997558519241921"/>
    <pageSetUpPr fitToPage="1"/>
  </sheetPr>
  <dimension ref="A1:I63"/>
  <sheetViews>
    <sheetView showGridLines="0" zoomScale="85" zoomScaleNormal="85" workbookViewId="0">
      <pane ySplit="5" topLeftCell="A6" activePane="bottomLeft" state="frozen"/>
      <selection pane="bottomLeft" activeCell="A6" sqref="A6"/>
    </sheetView>
  </sheetViews>
  <sheetFormatPr defaultColWidth="8.88671875" defaultRowHeight="15"/>
  <cols>
    <col min="1" max="1" width="9.77734375" style="286" customWidth="1"/>
    <col min="2" max="2" width="20.77734375" style="286" customWidth="1"/>
    <col min="3" max="3" width="14.77734375" style="286" customWidth="1"/>
    <col min="4" max="4" width="10.77734375" style="286" customWidth="1"/>
    <col min="5" max="5" width="14.77734375" style="286" customWidth="1"/>
    <col min="6" max="6" width="11.77734375" style="286" customWidth="1"/>
    <col min="7" max="7" width="12.77734375" style="286" customWidth="1"/>
    <col min="8" max="8" width="16.77734375" style="286" customWidth="1"/>
    <col min="9" max="9" width="16.77734375" style="287" customWidth="1"/>
    <col min="10" max="16384" width="8.88671875" style="286"/>
  </cols>
  <sheetData>
    <row r="1" spans="1:9" s="429" customFormat="1" ht="15.75">
      <c r="I1" s="430"/>
    </row>
    <row r="2" spans="1:9" ht="15.75">
      <c r="A2" s="455" t="str">
        <f>'General Inputs'!$B$2</f>
        <v>Kentucky Utilities Company</v>
      </c>
      <c r="B2" s="455"/>
      <c r="C2" s="455"/>
      <c r="D2" s="455"/>
      <c r="E2" s="455"/>
      <c r="F2" s="455"/>
      <c r="G2" s="455"/>
      <c r="H2" s="455"/>
      <c r="I2" s="455"/>
    </row>
    <row r="3" spans="1:9" ht="15.75">
      <c r="A3" s="455" t="str">
        <f>'General Inputs'!$D$34&amp;" "&amp;'General Inputs'!$E$34</f>
        <v>Case No. 2018-00294</v>
      </c>
      <c r="B3" s="455"/>
      <c r="C3" s="455"/>
      <c r="D3" s="455"/>
      <c r="E3" s="455"/>
      <c r="F3" s="455"/>
      <c r="G3" s="455"/>
      <c r="H3" s="455"/>
      <c r="I3" s="455"/>
    </row>
    <row r="4" spans="1:9" ht="15.75">
      <c r="A4" s="455" t="str">
        <f>"For the Year Ended "&amp;TEXT('General Inputs'!E28,"Mmmm dd, yyyy")</f>
        <v>For the Year Ended December 31, 2017</v>
      </c>
      <c r="B4" s="455"/>
      <c r="C4" s="455"/>
      <c r="D4" s="455"/>
      <c r="E4" s="455"/>
      <c r="F4" s="455"/>
      <c r="G4" s="455"/>
      <c r="H4" s="455"/>
      <c r="I4" s="455"/>
    </row>
    <row r="5" spans="1:9" ht="16.5" thickBot="1">
      <c r="A5" s="456" t="s">
        <v>408</v>
      </c>
      <c r="B5" s="456"/>
      <c r="C5" s="456"/>
      <c r="D5" s="456"/>
      <c r="E5" s="456"/>
      <c r="F5" s="456"/>
      <c r="G5" s="456"/>
      <c r="H5" s="456"/>
      <c r="I5" s="456"/>
    </row>
    <row r="8" spans="1:9">
      <c r="H8" s="287"/>
    </row>
    <row r="9" spans="1:9" ht="15.75">
      <c r="A9" s="13"/>
      <c r="B9" s="13"/>
      <c r="C9" s="17"/>
      <c r="D9" s="18" t="s">
        <v>251</v>
      </c>
      <c r="E9" s="18" t="s">
        <v>252</v>
      </c>
      <c r="F9" s="20"/>
      <c r="G9" s="20"/>
      <c r="H9" s="261" t="s">
        <v>166</v>
      </c>
      <c r="I9" s="31"/>
    </row>
    <row r="10" spans="1:9" ht="15.75">
      <c r="A10" s="18" t="s">
        <v>25</v>
      </c>
      <c r="B10" s="17" t="s">
        <v>246</v>
      </c>
      <c r="C10" s="17" t="s">
        <v>44</v>
      </c>
      <c r="D10" s="18" t="s">
        <v>44</v>
      </c>
      <c r="E10" s="18" t="s">
        <v>45</v>
      </c>
      <c r="F10" s="18" t="s">
        <v>45</v>
      </c>
      <c r="G10" s="18" t="s">
        <v>21</v>
      </c>
      <c r="H10" s="261" t="s">
        <v>45</v>
      </c>
      <c r="I10" s="32" t="s">
        <v>30</v>
      </c>
    </row>
    <row r="11" spans="1:9" ht="20.25">
      <c r="A11" s="293" t="s">
        <v>26</v>
      </c>
      <c r="B11" s="312" t="s">
        <v>247</v>
      </c>
      <c r="C11" s="312" t="s">
        <v>27</v>
      </c>
      <c r="D11" s="293" t="s">
        <v>34</v>
      </c>
      <c r="E11" s="293" t="s">
        <v>46</v>
      </c>
      <c r="F11" s="293" t="s">
        <v>34</v>
      </c>
      <c r="G11" s="293" t="s">
        <v>34</v>
      </c>
      <c r="H11" s="313" t="s">
        <v>16</v>
      </c>
      <c r="I11" s="314" t="s">
        <v>37</v>
      </c>
    </row>
    <row r="12" spans="1:9" ht="15.75">
      <c r="A12" s="14"/>
      <c r="B12" s="22" t="s">
        <v>40</v>
      </c>
      <c r="C12" s="22" t="s">
        <v>41</v>
      </c>
      <c r="D12" s="224" t="s">
        <v>295</v>
      </c>
      <c r="E12" s="224" t="s">
        <v>49</v>
      </c>
      <c r="F12" s="22" t="s">
        <v>296</v>
      </c>
      <c r="G12" s="22" t="s">
        <v>240</v>
      </c>
      <c r="H12" s="33" t="s">
        <v>71</v>
      </c>
      <c r="I12" s="33" t="s">
        <v>297</v>
      </c>
    </row>
    <row r="13" spans="1:9">
      <c r="H13" s="287"/>
    </row>
    <row r="14" spans="1:9">
      <c r="A14" s="9">
        <v>1</v>
      </c>
      <c r="B14" s="226" t="s">
        <v>429</v>
      </c>
      <c r="C14" s="366">
        <v>42705</v>
      </c>
      <c r="D14" s="294">
        <f>(EOMONTH(C14,0)-C14+1)/2</f>
        <v>15.5</v>
      </c>
      <c r="E14" s="136">
        <v>42746</v>
      </c>
      <c r="F14" s="295">
        <f t="shared" ref="F14:F25" si="0">IF(E14="No payment",0,E14-EOMONTH(C14,0))</f>
        <v>11</v>
      </c>
      <c r="G14" s="295">
        <f t="shared" ref="G14:G25" si="1">D14+F14</f>
        <v>26.5</v>
      </c>
      <c r="H14" s="288">
        <v>3216245.0600000103</v>
      </c>
      <c r="I14" s="296">
        <f>ROUND(G14*H14,2)</f>
        <v>85230494.090000004</v>
      </c>
    </row>
    <row r="15" spans="1:9">
      <c r="A15" s="9">
        <f>A14+1</f>
        <v>2</v>
      </c>
      <c r="B15" s="9"/>
      <c r="C15" s="366">
        <f>EOMONTH(C14,0)+1</f>
        <v>42736</v>
      </c>
      <c r="D15" s="294">
        <f t="shared" ref="D15:D24" si="2">(EOMONTH(C15,0)-C15+1)/2</f>
        <v>15.5</v>
      </c>
      <c r="E15" s="136">
        <v>42775</v>
      </c>
      <c r="F15" s="295">
        <f t="shared" si="0"/>
        <v>9</v>
      </c>
      <c r="G15" s="295">
        <f t="shared" si="1"/>
        <v>24.5</v>
      </c>
      <c r="H15" s="288">
        <v>3903684.1199999978</v>
      </c>
      <c r="I15" s="296">
        <f>ROUND(G15*H15,2)</f>
        <v>95640260.939999998</v>
      </c>
    </row>
    <row r="16" spans="1:9">
      <c r="A16" s="9">
        <f t="shared" ref="A16:A25" si="3">A15+1</f>
        <v>3</v>
      </c>
      <c r="B16" s="9"/>
      <c r="C16" s="366">
        <f t="shared" ref="C16:C25" si="4">EOMONTH(C15,0)+1</f>
        <v>42767</v>
      </c>
      <c r="D16" s="294">
        <f t="shared" si="2"/>
        <v>14</v>
      </c>
      <c r="E16" s="136">
        <v>42803</v>
      </c>
      <c r="F16" s="295">
        <f t="shared" si="0"/>
        <v>9</v>
      </c>
      <c r="G16" s="295">
        <f t="shared" si="1"/>
        <v>23</v>
      </c>
      <c r="H16" s="288">
        <v>3287885.2699999991</v>
      </c>
      <c r="I16" s="296">
        <f t="shared" ref="I16:I24" si="5">ROUND(G16*H16,2)</f>
        <v>75621361.209999993</v>
      </c>
    </row>
    <row r="17" spans="1:9">
      <c r="A17" s="9">
        <f t="shared" si="3"/>
        <v>4</v>
      </c>
      <c r="B17" s="9"/>
      <c r="C17" s="366">
        <f t="shared" si="4"/>
        <v>42795</v>
      </c>
      <c r="D17" s="294">
        <f t="shared" si="2"/>
        <v>15.5</v>
      </c>
      <c r="E17" s="136">
        <v>42836</v>
      </c>
      <c r="F17" s="295">
        <f t="shared" si="0"/>
        <v>11</v>
      </c>
      <c r="G17" s="295">
        <f t="shared" si="1"/>
        <v>26.5</v>
      </c>
      <c r="H17" s="288">
        <v>5534172.190000006</v>
      </c>
      <c r="I17" s="296">
        <f t="shared" si="5"/>
        <v>146655563.03999999</v>
      </c>
    </row>
    <row r="18" spans="1:9">
      <c r="A18" s="9">
        <f t="shared" si="3"/>
        <v>5</v>
      </c>
      <c r="B18" s="9"/>
      <c r="C18" s="366">
        <f t="shared" si="4"/>
        <v>42826</v>
      </c>
      <c r="D18" s="294">
        <f t="shared" si="2"/>
        <v>15</v>
      </c>
      <c r="E18" s="136">
        <v>42864</v>
      </c>
      <c r="F18" s="295">
        <f t="shared" si="0"/>
        <v>9</v>
      </c>
      <c r="G18" s="295">
        <f t="shared" si="1"/>
        <v>24</v>
      </c>
      <c r="H18" s="288">
        <v>2947067.6500000022</v>
      </c>
      <c r="I18" s="296">
        <f t="shared" si="5"/>
        <v>70729623.599999994</v>
      </c>
    </row>
    <row r="19" spans="1:9">
      <c r="A19" s="9">
        <f t="shared" si="3"/>
        <v>6</v>
      </c>
      <c r="B19" s="9"/>
      <c r="C19" s="366">
        <f t="shared" si="4"/>
        <v>42856</v>
      </c>
      <c r="D19" s="294">
        <f t="shared" si="2"/>
        <v>15.5</v>
      </c>
      <c r="E19" s="136">
        <v>42895</v>
      </c>
      <c r="F19" s="295">
        <f t="shared" si="0"/>
        <v>9</v>
      </c>
      <c r="G19" s="295">
        <f t="shared" si="1"/>
        <v>24.5</v>
      </c>
      <c r="H19" s="288">
        <v>3452539.2299999972</v>
      </c>
      <c r="I19" s="296">
        <f t="shared" si="5"/>
        <v>84587211.129999995</v>
      </c>
    </row>
    <row r="20" spans="1:9">
      <c r="A20" s="9">
        <f t="shared" si="3"/>
        <v>7</v>
      </c>
      <c r="B20" s="9"/>
      <c r="C20" s="366">
        <f t="shared" si="4"/>
        <v>42887</v>
      </c>
      <c r="D20" s="294">
        <f t="shared" si="2"/>
        <v>15</v>
      </c>
      <c r="E20" s="136">
        <v>42928</v>
      </c>
      <c r="F20" s="295">
        <f t="shared" si="0"/>
        <v>12</v>
      </c>
      <c r="G20" s="295">
        <f t="shared" si="1"/>
        <v>27</v>
      </c>
      <c r="H20" s="288">
        <v>2809963.5699999989</v>
      </c>
      <c r="I20" s="296">
        <f t="shared" si="5"/>
        <v>75869016.390000001</v>
      </c>
    </row>
    <row r="21" spans="1:9">
      <c r="A21" s="9">
        <f t="shared" si="3"/>
        <v>8</v>
      </c>
      <c r="B21" s="9"/>
      <c r="C21" s="366">
        <f t="shared" si="4"/>
        <v>42917</v>
      </c>
      <c r="D21" s="294">
        <f t="shared" si="2"/>
        <v>15.5</v>
      </c>
      <c r="E21" s="136">
        <v>42956</v>
      </c>
      <c r="F21" s="295">
        <f t="shared" si="0"/>
        <v>9</v>
      </c>
      <c r="G21" s="295">
        <f t="shared" si="1"/>
        <v>24.5</v>
      </c>
      <c r="H21" s="288">
        <v>3020695.8600000003</v>
      </c>
      <c r="I21" s="296">
        <f>ROUND(G21*H21,2)</f>
        <v>74007048.569999993</v>
      </c>
    </row>
    <row r="22" spans="1:9">
      <c r="A22" s="9">
        <f t="shared" si="3"/>
        <v>9</v>
      </c>
      <c r="B22" s="9"/>
      <c r="C22" s="366">
        <f t="shared" si="4"/>
        <v>42948</v>
      </c>
      <c r="D22" s="294">
        <f t="shared" si="2"/>
        <v>15.5</v>
      </c>
      <c r="E22" s="136">
        <v>42990</v>
      </c>
      <c r="F22" s="295">
        <f t="shared" si="0"/>
        <v>12</v>
      </c>
      <c r="G22" s="295">
        <f t="shared" si="1"/>
        <v>27.5</v>
      </c>
      <c r="H22" s="288">
        <v>3206465.9200000009</v>
      </c>
      <c r="I22" s="296">
        <f t="shared" si="5"/>
        <v>88177812.799999997</v>
      </c>
    </row>
    <row r="23" spans="1:9">
      <c r="A23" s="9">
        <f t="shared" si="3"/>
        <v>10</v>
      </c>
      <c r="B23" s="9"/>
      <c r="C23" s="366">
        <f t="shared" si="4"/>
        <v>42979</v>
      </c>
      <c r="D23" s="294">
        <f t="shared" si="2"/>
        <v>15</v>
      </c>
      <c r="E23" s="136">
        <v>43018</v>
      </c>
      <c r="F23" s="295">
        <f t="shared" si="0"/>
        <v>10</v>
      </c>
      <c r="G23" s="295">
        <f t="shared" si="1"/>
        <v>25</v>
      </c>
      <c r="H23" s="288">
        <v>3432255.1699999962</v>
      </c>
      <c r="I23" s="296">
        <f t="shared" si="5"/>
        <v>85806379.25</v>
      </c>
    </row>
    <row r="24" spans="1:9">
      <c r="A24" s="9">
        <f t="shared" si="3"/>
        <v>11</v>
      </c>
      <c r="B24" s="9"/>
      <c r="C24" s="366">
        <f t="shared" si="4"/>
        <v>43009</v>
      </c>
      <c r="D24" s="294">
        <f t="shared" si="2"/>
        <v>15.5</v>
      </c>
      <c r="E24" s="136">
        <v>43048</v>
      </c>
      <c r="F24" s="295">
        <f t="shared" si="0"/>
        <v>9</v>
      </c>
      <c r="G24" s="295">
        <f t="shared" si="1"/>
        <v>24.5</v>
      </c>
      <c r="H24" s="288">
        <v>5388737.979999993</v>
      </c>
      <c r="I24" s="296">
        <f t="shared" si="5"/>
        <v>132024080.51000001</v>
      </c>
    </row>
    <row r="25" spans="1:9">
      <c r="A25" s="9">
        <f t="shared" si="3"/>
        <v>12</v>
      </c>
      <c r="B25" s="9"/>
      <c r="C25" s="366">
        <f t="shared" si="4"/>
        <v>43040</v>
      </c>
      <c r="D25" s="294">
        <f>(EOMONTH(C25,0)-C25+1)/2</f>
        <v>15</v>
      </c>
      <c r="E25" s="136">
        <v>43081</v>
      </c>
      <c r="F25" s="295">
        <f t="shared" si="0"/>
        <v>12</v>
      </c>
      <c r="G25" s="295">
        <f t="shared" si="1"/>
        <v>27</v>
      </c>
      <c r="H25" s="288">
        <v>3182253.2200000039</v>
      </c>
      <c r="I25" s="296">
        <f>ROUND(G25*H25,2)</f>
        <v>85920836.939999998</v>
      </c>
    </row>
    <row r="26" spans="1:9">
      <c r="A26" s="9"/>
      <c r="B26" s="9"/>
      <c r="C26" s="297"/>
      <c r="D26" s="298"/>
      <c r="E26" s="298"/>
      <c r="F26" s="295"/>
      <c r="G26" s="295"/>
      <c r="H26" s="299"/>
      <c r="I26" s="299"/>
    </row>
    <row r="27" spans="1:9" ht="15.75" thickBot="1">
      <c r="A27" s="9">
        <f>A25+1</f>
        <v>13</v>
      </c>
      <c r="B27" s="300" t="s">
        <v>409</v>
      </c>
      <c r="D27" s="11"/>
      <c r="E27" s="11"/>
      <c r="G27" s="396">
        <f>IF(H27=0,0,I27/H27)</f>
        <v>25.362375410681143</v>
      </c>
      <c r="H27" s="301">
        <f>SUM(H14:H25)</f>
        <v>43381965.240000002</v>
      </c>
      <c r="I27" s="302">
        <f>SUM(I14:I25)</f>
        <v>1100269688.47</v>
      </c>
    </row>
    <row r="28" spans="1:9" ht="15.75" thickTop="1">
      <c r="A28" s="9"/>
      <c r="B28" s="300"/>
      <c r="C28" s="300"/>
      <c r="E28" s="297"/>
      <c r="F28" s="11"/>
      <c r="H28" s="303"/>
      <c r="I28" s="304"/>
    </row>
    <row r="29" spans="1:9">
      <c r="A29" s="9"/>
      <c r="B29" s="300"/>
      <c r="C29" s="300"/>
      <c r="D29" s="300"/>
      <c r="E29" s="11"/>
      <c r="F29" s="297"/>
      <c r="G29" s="11"/>
      <c r="I29" s="303"/>
    </row>
    <row r="30" spans="1:9">
      <c r="A30" s="9">
        <f>A27+1</f>
        <v>14</v>
      </c>
      <c r="B30" s="226" t="s">
        <v>430</v>
      </c>
      <c r="C30" s="136">
        <f>C14</f>
        <v>42705</v>
      </c>
      <c r="D30" s="294">
        <f>(EOMONTH(C30,0)-C30+1)/2</f>
        <v>15.5</v>
      </c>
      <c r="E30" s="136">
        <f>E14</f>
        <v>42746</v>
      </c>
      <c r="F30" s="295">
        <f t="shared" ref="F30:F41" si="6">IF(E30="No payment",0,E30-EOMONTH(C30,0))</f>
        <v>11</v>
      </c>
      <c r="G30" s="295">
        <f t="shared" ref="G30:G41" si="7">D30+F30</f>
        <v>26.5</v>
      </c>
      <c r="H30" s="288">
        <v>14217986.989999712</v>
      </c>
      <c r="I30" s="296">
        <f>ROUND(G30*H30,2)</f>
        <v>376776655.23000002</v>
      </c>
    </row>
    <row r="31" spans="1:9">
      <c r="A31" s="9">
        <f>A30+1</f>
        <v>15</v>
      </c>
      <c r="B31" s="9"/>
      <c r="C31" s="136">
        <f t="shared" ref="C31:C41" si="8">C15</f>
        <v>42736</v>
      </c>
      <c r="D31" s="294">
        <f t="shared" ref="D31:D40" si="9">(EOMONTH(C31,0)-C31+1)/2</f>
        <v>15.5</v>
      </c>
      <c r="E31" s="136">
        <f t="shared" ref="E31:E41" si="10">E15</f>
        <v>42775</v>
      </c>
      <c r="F31" s="295">
        <f t="shared" si="6"/>
        <v>9</v>
      </c>
      <c r="G31" s="295">
        <f t="shared" si="7"/>
        <v>24.5</v>
      </c>
      <c r="H31" s="288">
        <v>12165830.53999998</v>
      </c>
      <c r="I31" s="296">
        <f>ROUND(G31*H31,2)</f>
        <v>298062848.23000002</v>
      </c>
    </row>
    <row r="32" spans="1:9">
      <c r="A32" s="9">
        <f t="shared" ref="A32:A41" si="11">A31+1</f>
        <v>16</v>
      </c>
      <c r="B32" s="9"/>
      <c r="C32" s="136">
        <f t="shared" si="8"/>
        <v>42767</v>
      </c>
      <c r="D32" s="294">
        <f t="shared" si="9"/>
        <v>14</v>
      </c>
      <c r="E32" s="136">
        <f t="shared" si="10"/>
        <v>42803</v>
      </c>
      <c r="F32" s="295">
        <f t="shared" si="6"/>
        <v>9</v>
      </c>
      <c r="G32" s="295">
        <f t="shared" si="7"/>
        <v>23</v>
      </c>
      <c r="H32" s="288">
        <v>12354149.899999941</v>
      </c>
      <c r="I32" s="296">
        <f t="shared" ref="I32:I36" si="12">ROUND(G32*H32,2)</f>
        <v>284145447.69999999</v>
      </c>
    </row>
    <row r="33" spans="1:9">
      <c r="A33" s="9">
        <f t="shared" si="11"/>
        <v>17</v>
      </c>
      <c r="B33" s="9"/>
      <c r="C33" s="136">
        <f t="shared" si="8"/>
        <v>42795</v>
      </c>
      <c r="D33" s="294">
        <f t="shared" si="9"/>
        <v>15.5</v>
      </c>
      <c r="E33" s="136">
        <f t="shared" si="10"/>
        <v>42836</v>
      </c>
      <c r="F33" s="295">
        <f t="shared" si="6"/>
        <v>11</v>
      </c>
      <c r="G33" s="295">
        <f t="shared" si="7"/>
        <v>26.5</v>
      </c>
      <c r="H33" s="288">
        <v>13874858.34999992</v>
      </c>
      <c r="I33" s="296">
        <f t="shared" si="12"/>
        <v>367683746.26999998</v>
      </c>
    </row>
    <row r="34" spans="1:9">
      <c r="A34" s="9">
        <f t="shared" si="11"/>
        <v>18</v>
      </c>
      <c r="B34" s="9"/>
      <c r="C34" s="136">
        <f t="shared" si="8"/>
        <v>42826</v>
      </c>
      <c r="D34" s="294">
        <f t="shared" si="9"/>
        <v>15</v>
      </c>
      <c r="E34" s="136">
        <f t="shared" si="10"/>
        <v>42864</v>
      </c>
      <c r="F34" s="295">
        <f t="shared" si="6"/>
        <v>9</v>
      </c>
      <c r="G34" s="295">
        <f t="shared" si="7"/>
        <v>24</v>
      </c>
      <c r="H34" s="288">
        <v>11352377.859999958</v>
      </c>
      <c r="I34" s="296">
        <f t="shared" si="12"/>
        <v>272457068.63999999</v>
      </c>
    </row>
    <row r="35" spans="1:9">
      <c r="A35" s="9">
        <f t="shared" si="11"/>
        <v>19</v>
      </c>
      <c r="B35" s="9"/>
      <c r="C35" s="136">
        <f t="shared" si="8"/>
        <v>42856</v>
      </c>
      <c r="D35" s="294">
        <f t="shared" si="9"/>
        <v>15.5</v>
      </c>
      <c r="E35" s="136">
        <f t="shared" si="10"/>
        <v>42895</v>
      </c>
      <c r="F35" s="295">
        <f t="shared" si="6"/>
        <v>9</v>
      </c>
      <c r="G35" s="295">
        <f t="shared" si="7"/>
        <v>24.5</v>
      </c>
      <c r="H35" s="288">
        <v>12078540.670000046</v>
      </c>
      <c r="I35" s="296">
        <f t="shared" si="12"/>
        <v>295924246.42000002</v>
      </c>
    </row>
    <row r="36" spans="1:9">
      <c r="A36" s="9">
        <f t="shared" si="11"/>
        <v>20</v>
      </c>
      <c r="B36" s="9"/>
      <c r="C36" s="136">
        <f t="shared" si="8"/>
        <v>42887</v>
      </c>
      <c r="D36" s="294">
        <f t="shared" si="9"/>
        <v>15</v>
      </c>
      <c r="E36" s="136">
        <f t="shared" si="10"/>
        <v>42928</v>
      </c>
      <c r="F36" s="295">
        <f t="shared" si="6"/>
        <v>12</v>
      </c>
      <c r="G36" s="295">
        <f t="shared" si="7"/>
        <v>27</v>
      </c>
      <c r="H36" s="288">
        <v>11957770.100000028</v>
      </c>
      <c r="I36" s="296">
        <f t="shared" si="12"/>
        <v>322859792.69999999</v>
      </c>
    </row>
    <row r="37" spans="1:9">
      <c r="A37" s="9">
        <f t="shared" si="11"/>
        <v>21</v>
      </c>
      <c r="B37" s="9"/>
      <c r="C37" s="136">
        <f t="shared" si="8"/>
        <v>42917</v>
      </c>
      <c r="D37" s="294">
        <f t="shared" si="9"/>
        <v>15.5</v>
      </c>
      <c r="E37" s="136">
        <f t="shared" si="10"/>
        <v>42956</v>
      </c>
      <c r="F37" s="295">
        <f t="shared" si="6"/>
        <v>9</v>
      </c>
      <c r="G37" s="295">
        <f t="shared" si="7"/>
        <v>24.5</v>
      </c>
      <c r="H37" s="288">
        <v>10937409.229999976</v>
      </c>
      <c r="I37" s="296">
        <f>ROUND(G37*H37,2)</f>
        <v>267966526.13</v>
      </c>
    </row>
    <row r="38" spans="1:9">
      <c r="A38" s="9">
        <f t="shared" si="11"/>
        <v>22</v>
      </c>
      <c r="B38" s="9"/>
      <c r="C38" s="136">
        <f t="shared" si="8"/>
        <v>42948</v>
      </c>
      <c r="D38" s="294">
        <f t="shared" si="9"/>
        <v>15.5</v>
      </c>
      <c r="E38" s="136">
        <f t="shared" si="10"/>
        <v>42990</v>
      </c>
      <c r="F38" s="295">
        <f t="shared" si="6"/>
        <v>12</v>
      </c>
      <c r="G38" s="295">
        <f t="shared" si="7"/>
        <v>27.5</v>
      </c>
      <c r="H38" s="288">
        <v>11976190.749999966</v>
      </c>
      <c r="I38" s="296">
        <f t="shared" ref="I38:I40" si="13">ROUND(G38*H38,2)</f>
        <v>329345245.62</v>
      </c>
    </row>
    <row r="39" spans="1:9">
      <c r="A39" s="9">
        <f t="shared" si="11"/>
        <v>23</v>
      </c>
      <c r="B39" s="9"/>
      <c r="C39" s="136">
        <f t="shared" si="8"/>
        <v>42979</v>
      </c>
      <c r="D39" s="294">
        <f t="shared" si="9"/>
        <v>15</v>
      </c>
      <c r="E39" s="136">
        <f t="shared" si="10"/>
        <v>43018</v>
      </c>
      <c r="F39" s="295">
        <f t="shared" si="6"/>
        <v>10</v>
      </c>
      <c r="G39" s="295">
        <f t="shared" si="7"/>
        <v>25</v>
      </c>
      <c r="H39" s="288">
        <v>11959033.600000011</v>
      </c>
      <c r="I39" s="296">
        <f t="shared" si="13"/>
        <v>298975840</v>
      </c>
    </row>
    <row r="40" spans="1:9">
      <c r="A40" s="9">
        <f t="shared" si="11"/>
        <v>24</v>
      </c>
      <c r="B40" s="9"/>
      <c r="C40" s="136">
        <f t="shared" si="8"/>
        <v>43009</v>
      </c>
      <c r="D40" s="294">
        <f t="shared" si="9"/>
        <v>15.5</v>
      </c>
      <c r="E40" s="136">
        <f t="shared" si="10"/>
        <v>43048</v>
      </c>
      <c r="F40" s="295">
        <f t="shared" si="6"/>
        <v>9</v>
      </c>
      <c r="G40" s="295">
        <f t="shared" si="7"/>
        <v>24.5</v>
      </c>
      <c r="H40" s="288">
        <v>12716685.210000047</v>
      </c>
      <c r="I40" s="296">
        <f t="shared" si="13"/>
        <v>311558787.64999998</v>
      </c>
    </row>
    <row r="41" spans="1:9">
      <c r="A41" s="9">
        <f t="shared" si="11"/>
        <v>25</v>
      </c>
      <c r="B41" s="9"/>
      <c r="C41" s="136">
        <f t="shared" si="8"/>
        <v>43040</v>
      </c>
      <c r="D41" s="294">
        <f>(EOMONTH(C41,0)-C41+1)/2</f>
        <v>15</v>
      </c>
      <c r="E41" s="136">
        <f t="shared" si="10"/>
        <v>43081</v>
      </c>
      <c r="F41" s="295">
        <f t="shared" si="6"/>
        <v>12</v>
      </c>
      <c r="G41" s="295">
        <f t="shared" si="7"/>
        <v>27</v>
      </c>
      <c r="H41" s="288">
        <v>11044548.509999959</v>
      </c>
      <c r="I41" s="296">
        <f>ROUND(G41*H41,2)</f>
        <v>298202809.76999998</v>
      </c>
    </row>
    <row r="42" spans="1:9">
      <c r="A42" s="9"/>
      <c r="B42" s="9"/>
      <c r="C42" s="297"/>
      <c r="D42" s="298"/>
      <c r="E42" s="298"/>
      <c r="F42" s="295"/>
      <c r="G42" s="295"/>
      <c r="H42" s="299"/>
      <c r="I42" s="299"/>
    </row>
    <row r="43" spans="1:9" ht="15.75" thickBot="1">
      <c r="A43" s="9">
        <f>A41+1</f>
        <v>26</v>
      </c>
      <c r="B43" s="300" t="s">
        <v>410</v>
      </c>
      <c r="D43" s="11"/>
      <c r="E43" s="11"/>
      <c r="G43" s="396">
        <f>IF(H43=0,0,I43/H43)</f>
        <v>25.396046785794617</v>
      </c>
      <c r="H43" s="301">
        <f>SUM(H30:H41)</f>
        <v>146635381.70999953</v>
      </c>
      <c r="I43" s="302">
        <f>SUM(I30:I41)</f>
        <v>3723959014.3600001</v>
      </c>
    </row>
    <row r="44" spans="1:9" ht="15.75" thickTop="1">
      <c r="A44" s="9"/>
      <c r="B44" s="300"/>
      <c r="C44" s="300"/>
      <c r="E44" s="297"/>
      <c r="F44" s="11"/>
      <c r="H44" s="303"/>
      <c r="I44" s="304"/>
    </row>
    <row r="45" spans="1:9">
      <c r="A45" s="9"/>
      <c r="B45" s="300"/>
      <c r="C45" s="300"/>
      <c r="E45" s="297"/>
      <c r="F45" s="11"/>
      <c r="H45" s="303"/>
      <c r="I45" s="304"/>
    </row>
    <row r="46" spans="1:9">
      <c r="A46" s="9">
        <f>A43+1</f>
        <v>27</v>
      </c>
      <c r="B46" s="226" t="s">
        <v>1344</v>
      </c>
      <c r="C46" s="136">
        <f>C30</f>
        <v>42705</v>
      </c>
      <c r="D46" s="294">
        <f>(EOMONTH(C46,0)-C46+1)/2</f>
        <v>15.5</v>
      </c>
      <c r="E46" s="136">
        <f>E30</f>
        <v>42746</v>
      </c>
      <c r="F46" s="295">
        <f>IF(E46="No payment",0,E46-EOMONTH(C46,0))</f>
        <v>11</v>
      </c>
      <c r="G46" s="295">
        <f t="shared" ref="G46:G57" si="14">D46+F46</f>
        <v>26.5</v>
      </c>
      <c r="H46" s="288">
        <v>-82.34</v>
      </c>
      <c r="I46" s="296">
        <f>ROUND(G46*H46,2)</f>
        <v>-2182.0100000000002</v>
      </c>
    </row>
    <row r="47" spans="1:9">
      <c r="A47" s="9">
        <f>A46+1</f>
        <v>28</v>
      </c>
      <c r="B47" s="9"/>
      <c r="C47" s="136">
        <f t="shared" ref="C47:C57" si="15">C31</f>
        <v>42736</v>
      </c>
      <c r="D47" s="294">
        <f t="shared" ref="D47:D56" si="16">(EOMONTH(C47,0)-C47+1)/2</f>
        <v>15.5</v>
      </c>
      <c r="E47" s="136" t="s">
        <v>770</v>
      </c>
      <c r="F47" s="295">
        <f>IF(E47="No payment",0,E47-EOMONTH(C47,0))</f>
        <v>0</v>
      </c>
      <c r="G47" s="295">
        <f t="shared" si="14"/>
        <v>15.5</v>
      </c>
      <c r="H47" s="288">
        <v>0</v>
      </c>
      <c r="I47" s="296">
        <f>ROUND(G47*H47,2)</f>
        <v>0</v>
      </c>
    </row>
    <row r="48" spans="1:9">
      <c r="A48" s="9">
        <f t="shared" ref="A48:A57" si="17">A47+1</f>
        <v>29</v>
      </c>
      <c r="B48" s="9"/>
      <c r="C48" s="136">
        <f t="shared" si="15"/>
        <v>42767</v>
      </c>
      <c r="D48" s="294">
        <f t="shared" si="16"/>
        <v>14</v>
      </c>
      <c r="E48" s="136">
        <f t="shared" ref="E48:E57" si="18">E32</f>
        <v>42803</v>
      </c>
      <c r="F48" s="295">
        <f t="shared" ref="F48:F57" si="19">IF(E48="No payment",0,E48-EOMONTH(C48,0))</f>
        <v>9</v>
      </c>
      <c r="G48" s="295">
        <f t="shared" si="14"/>
        <v>23</v>
      </c>
      <c r="H48" s="288">
        <v>19.97</v>
      </c>
      <c r="I48" s="296">
        <f t="shared" ref="I48:I52" si="20">ROUND(G48*H48,2)</f>
        <v>459.31</v>
      </c>
    </row>
    <row r="49" spans="1:9">
      <c r="A49" s="9">
        <f t="shared" si="17"/>
        <v>30</v>
      </c>
      <c r="B49" s="9"/>
      <c r="C49" s="136">
        <f t="shared" si="15"/>
        <v>42795</v>
      </c>
      <c r="D49" s="294">
        <f t="shared" si="16"/>
        <v>15.5</v>
      </c>
      <c r="E49" s="136">
        <f t="shared" si="18"/>
        <v>42836</v>
      </c>
      <c r="F49" s="295">
        <f t="shared" si="19"/>
        <v>11</v>
      </c>
      <c r="G49" s="295">
        <f t="shared" si="14"/>
        <v>26.5</v>
      </c>
      <c r="H49" s="288">
        <v>-44698.11</v>
      </c>
      <c r="I49" s="296">
        <f t="shared" si="20"/>
        <v>-1184499.92</v>
      </c>
    </row>
    <row r="50" spans="1:9">
      <c r="A50" s="9">
        <f t="shared" si="17"/>
        <v>31</v>
      </c>
      <c r="B50" s="9"/>
      <c r="C50" s="136">
        <f t="shared" si="15"/>
        <v>42826</v>
      </c>
      <c r="D50" s="294">
        <f t="shared" si="16"/>
        <v>15</v>
      </c>
      <c r="E50" s="136">
        <f t="shared" si="18"/>
        <v>42864</v>
      </c>
      <c r="F50" s="295">
        <f t="shared" si="19"/>
        <v>9</v>
      </c>
      <c r="G50" s="295">
        <f t="shared" si="14"/>
        <v>24</v>
      </c>
      <c r="H50" s="288">
        <v>189</v>
      </c>
      <c r="I50" s="296">
        <f t="shared" si="20"/>
        <v>4536</v>
      </c>
    </row>
    <row r="51" spans="1:9">
      <c r="A51" s="9">
        <f t="shared" si="17"/>
        <v>32</v>
      </c>
      <c r="B51" s="9"/>
      <c r="C51" s="136">
        <f t="shared" si="15"/>
        <v>42856</v>
      </c>
      <c r="D51" s="294">
        <f t="shared" si="16"/>
        <v>15.5</v>
      </c>
      <c r="E51" s="136">
        <f t="shared" si="18"/>
        <v>42895</v>
      </c>
      <c r="F51" s="295">
        <f t="shared" si="19"/>
        <v>9</v>
      </c>
      <c r="G51" s="295">
        <f t="shared" si="14"/>
        <v>24.5</v>
      </c>
      <c r="H51" s="288">
        <v>5.34</v>
      </c>
      <c r="I51" s="296">
        <f t="shared" si="20"/>
        <v>130.83000000000001</v>
      </c>
    </row>
    <row r="52" spans="1:9">
      <c r="A52" s="9">
        <f t="shared" si="17"/>
        <v>33</v>
      </c>
      <c r="B52" s="9"/>
      <c r="C52" s="136">
        <f t="shared" si="15"/>
        <v>42887</v>
      </c>
      <c r="D52" s="294">
        <f t="shared" si="16"/>
        <v>15</v>
      </c>
      <c r="E52" s="136">
        <f t="shared" si="18"/>
        <v>42928</v>
      </c>
      <c r="F52" s="295">
        <f t="shared" si="19"/>
        <v>12</v>
      </c>
      <c r="G52" s="295">
        <f t="shared" si="14"/>
        <v>27</v>
      </c>
      <c r="H52" s="288">
        <v>1.7</v>
      </c>
      <c r="I52" s="296">
        <f t="shared" si="20"/>
        <v>45.9</v>
      </c>
    </row>
    <row r="53" spans="1:9">
      <c r="A53" s="9">
        <f t="shared" si="17"/>
        <v>34</v>
      </c>
      <c r="B53" s="9"/>
      <c r="C53" s="136">
        <f t="shared" si="15"/>
        <v>42917</v>
      </c>
      <c r="D53" s="294">
        <f t="shared" si="16"/>
        <v>15.5</v>
      </c>
      <c r="E53" s="136">
        <f t="shared" si="18"/>
        <v>42956</v>
      </c>
      <c r="F53" s="295">
        <f t="shared" si="19"/>
        <v>9</v>
      </c>
      <c r="G53" s="295">
        <f t="shared" si="14"/>
        <v>24.5</v>
      </c>
      <c r="H53" s="288">
        <v>9397.5199999999986</v>
      </c>
      <c r="I53" s="296">
        <f>ROUND(G53*H53,2)</f>
        <v>230239.24</v>
      </c>
    </row>
    <row r="54" spans="1:9">
      <c r="A54" s="9">
        <f t="shared" si="17"/>
        <v>35</v>
      </c>
      <c r="B54" s="9"/>
      <c r="C54" s="136">
        <f t="shared" si="15"/>
        <v>42948</v>
      </c>
      <c r="D54" s="294">
        <f t="shared" si="16"/>
        <v>15.5</v>
      </c>
      <c r="E54" s="136">
        <f t="shared" si="18"/>
        <v>42990</v>
      </c>
      <c r="F54" s="295">
        <f t="shared" si="19"/>
        <v>12</v>
      </c>
      <c r="G54" s="295">
        <f t="shared" si="14"/>
        <v>27.5</v>
      </c>
      <c r="H54" s="288">
        <v>-278.7</v>
      </c>
      <c r="I54" s="296">
        <f t="shared" ref="I54:I56" si="21">ROUND(G54*H54,2)</f>
        <v>-7664.25</v>
      </c>
    </row>
    <row r="55" spans="1:9">
      <c r="A55" s="9">
        <f t="shared" si="17"/>
        <v>36</v>
      </c>
      <c r="B55" s="9"/>
      <c r="C55" s="136">
        <f t="shared" si="15"/>
        <v>42979</v>
      </c>
      <c r="D55" s="294">
        <f t="shared" si="16"/>
        <v>15</v>
      </c>
      <c r="E55" s="136">
        <f t="shared" si="18"/>
        <v>43018</v>
      </c>
      <c r="F55" s="295">
        <f t="shared" si="19"/>
        <v>10</v>
      </c>
      <c r="G55" s="295">
        <f t="shared" si="14"/>
        <v>25</v>
      </c>
      <c r="H55" s="288">
        <v>193.99</v>
      </c>
      <c r="I55" s="296">
        <f t="shared" si="21"/>
        <v>4849.75</v>
      </c>
    </row>
    <row r="56" spans="1:9">
      <c r="A56" s="9">
        <f t="shared" si="17"/>
        <v>37</v>
      </c>
      <c r="B56" s="9"/>
      <c r="C56" s="136">
        <f t="shared" si="15"/>
        <v>43009</v>
      </c>
      <c r="D56" s="294">
        <f t="shared" si="16"/>
        <v>15.5</v>
      </c>
      <c r="E56" s="136">
        <f t="shared" si="18"/>
        <v>43048</v>
      </c>
      <c r="F56" s="295">
        <f t="shared" si="19"/>
        <v>9</v>
      </c>
      <c r="G56" s="295">
        <f t="shared" si="14"/>
        <v>24.5</v>
      </c>
      <c r="H56" s="288">
        <v>-55.89</v>
      </c>
      <c r="I56" s="296">
        <f t="shared" si="21"/>
        <v>-1369.31</v>
      </c>
    </row>
    <row r="57" spans="1:9">
      <c r="A57" s="9">
        <f t="shared" si="17"/>
        <v>38</v>
      </c>
      <c r="B57" s="9"/>
      <c r="C57" s="136">
        <f t="shared" si="15"/>
        <v>43040</v>
      </c>
      <c r="D57" s="294">
        <f>(EOMONTH(C57,0)-C57+1)/2</f>
        <v>15</v>
      </c>
      <c r="E57" s="136">
        <f t="shared" si="18"/>
        <v>43081</v>
      </c>
      <c r="F57" s="295">
        <f t="shared" si="19"/>
        <v>12</v>
      </c>
      <c r="G57" s="295">
        <f t="shared" si="14"/>
        <v>27</v>
      </c>
      <c r="H57" s="288">
        <v>2.17</v>
      </c>
      <c r="I57" s="296">
        <f>ROUND(G57*H57,2)</f>
        <v>58.59</v>
      </c>
    </row>
    <row r="58" spans="1:9">
      <c r="A58" s="9"/>
      <c r="B58" s="9"/>
      <c r="C58" s="297"/>
      <c r="D58" s="298"/>
      <c r="E58" s="298"/>
      <c r="F58" s="295"/>
      <c r="G58" s="295"/>
      <c r="H58" s="299"/>
      <c r="I58" s="299"/>
    </row>
    <row r="59" spans="1:9" ht="15.75" thickBot="1">
      <c r="A59" s="9">
        <f>A57+1</f>
        <v>39</v>
      </c>
      <c r="B59" s="300" t="s">
        <v>769</v>
      </c>
      <c r="D59" s="11"/>
      <c r="E59" s="11"/>
      <c r="G59" s="396">
        <f>IF(H59=0,0,I59/H59)</f>
        <v>27.060937506638503</v>
      </c>
      <c r="H59" s="301">
        <f>SUM(H46:H57)</f>
        <v>-35305.350000000013</v>
      </c>
      <c r="I59" s="302">
        <f>SUM(I46:I57)</f>
        <v>-955395.87</v>
      </c>
    </row>
    <row r="60" spans="1:9" ht="15.75" thickTop="1">
      <c r="A60" s="9"/>
      <c r="B60" s="300"/>
      <c r="C60" s="300"/>
      <c r="E60" s="297"/>
      <c r="F60" s="11"/>
      <c r="H60" s="303"/>
      <c r="I60" s="304"/>
    </row>
    <row r="61" spans="1:9" ht="16.5" thickBot="1">
      <c r="A61" s="9">
        <f>A59+1</f>
        <v>40</v>
      </c>
      <c r="B61" s="300" t="s">
        <v>768</v>
      </c>
      <c r="C61" s="300"/>
      <c r="E61" s="297"/>
      <c r="F61" s="11"/>
      <c r="G61" s="252">
        <f>I61/H61</f>
        <v>25.38804860890605</v>
      </c>
      <c r="H61" s="301">
        <f>H27+H43+H59</f>
        <v>189982041.59999955</v>
      </c>
      <c r="I61" s="301">
        <f>I27+I43+I59</f>
        <v>4823273306.96</v>
      </c>
    </row>
    <row r="62" spans="1:9" ht="15.75" thickTop="1">
      <c r="A62" s="9"/>
      <c r="B62" s="300"/>
      <c r="C62" s="300"/>
      <c r="D62" s="300"/>
      <c r="E62" s="11"/>
      <c r="F62" s="297"/>
      <c r="G62" s="11"/>
      <c r="I62" s="303"/>
    </row>
    <row r="63" spans="1:9">
      <c r="A63" s="305"/>
      <c r="B63" s="300"/>
      <c r="C63" s="300"/>
      <c r="D63" s="300"/>
      <c r="E63" s="11"/>
      <c r="F63" s="297"/>
      <c r="G63" s="11"/>
      <c r="I63" s="303"/>
    </row>
  </sheetData>
  <mergeCells count="4">
    <mergeCell ref="A2:I2"/>
    <mergeCell ref="A3:I3"/>
    <mergeCell ref="A4:I4"/>
    <mergeCell ref="A5:I5"/>
  </mergeCells>
  <printOptions horizontalCentered="1"/>
  <pageMargins left="0.7" right="0.7" top="0.75" bottom="0.75" header="0.3" footer="0.3"/>
  <pageSetup scale="58" orientation="portrait" blackAndWhite="1"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23">
    <tabColor theme="4" tint="0.39997558519241921"/>
    <pageSetUpPr fitToPage="1"/>
  </sheetPr>
  <dimension ref="A1:P98"/>
  <sheetViews>
    <sheetView showGridLines="0" zoomScale="85" zoomScaleNormal="85" workbookViewId="0">
      <pane ySplit="5" topLeftCell="A6" activePane="bottomLeft" state="frozen"/>
      <selection pane="bottomLeft" activeCell="A6" sqref="A6"/>
    </sheetView>
  </sheetViews>
  <sheetFormatPr defaultColWidth="8.88671875" defaultRowHeight="15"/>
  <cols>
    <col min="1" max="1" width="9" style="16" bestFit="1" customWidth="1"/>
    <col min="2" max="3" width="12.77734375" style="16" customWidth="1"/>
    <col min="4" max="4" width="15.44140625" style="16" customWidth="1"/>
    <col min="5" max="5" width="12.77734375" style="16" customWidth="1"/>
    <col min="6" max="6" width="10.77734375" style="16" customWidth="1"/>
    <col min="7" max="7" width="12.6640625" style="16" customWidth="1"/>
    <col min="8" max="9" width="14.77734375" style="16" customWidth="1"/>
    <col min="10" max="12" width="9.88671875" style="16" bestFit="1" customWidth="1"/>
    <col min="13" max="16384" width="8.88671875" style="16"/>
  </cols>
  <sheetData>
    <row r="1" spans="1:9" s="156" customFormat="1" ht="15.75">
      <c r="B1" s="369"/>
    </row>
    <row r="2" spans="1:9" ht="15.75">
      <c r="A2" s="451" t="str">
        <f>'General Inputs'!$B$2</f>
        <v>Kentucky Utilities Company</v>
      </c>
      <c r="B2" s="451"/>
      <c r="C2" s="451"/>
      <c r="D2" s="451"/>
      <c r="E2" s="451"/>
      <c r="F2" s="451"/>
      <c r="G2" s="451"/>
      <c r="H2" s="451"/>
      <c r="I2" s="451"/>
    </row>
    <row r="3" spans="1:9" ht="15.75">
      <c r="A3" s="451" t="str">
        <f>'General Inputs'!$D$34&amp;" "&amp;'General Inputs'!$E$34</f>
        <v>Case No. 2018-00294</v>
      </c>
      <c r="B3" s="451"/>
      <c r="C3" s="451"/>
      <c r="D3" s="451"/>
      <c r="E3" s="451"/>
      <c r="F3" s="451"/>
      <c r="G3" s="451"/>
      <c r="H3" s="451"/>
      <c r="I3" s="451"/>
    </row>
    <row r="4" spans="1:9" ht="15.75">
      <c r="A4" s="451" t="str">
        <f>"For the Year Ended "&amp;TEXT('General Inputs'!E28,"Mmmm dd, yyyy")</f>
        <v>For the Year Ended December 31, 2017</v>
      </c>
      <c r="B4" s="451"/>
      <c r="C4" s="451"/>
      <c r="D4" s="451"/>
      <c r="E4" s="451"/>
      <c r="F4" s="451"/>
      <c r="G4" s="451"/>
      <c r="H4" s="451"/>
      <c r="I4" s="451"/>
    </row>
    <row r="5" spans="1:9" ht="16.5" thickBot="1">
      <c r="A5" s="452" t="s">
        <v>88</v>
      </c>
      <c r="B5" s="452"/>
      <c r="C5" s="452"/>
      <c r="D5" s="452"/>
      <c r="E5" s="452"/>
      <c r="F5" s="452"/>
      <c r="G5" s="452"/>
      <c r="H5" s="452"/>
      <c r="I5" s="452"/>
    </row>
    <row r="9" spans="1:9" ht="15.75">
      <c r="A9" s="41"/>
      <c r="B9" s="38" t="s">
        <v>51</v>
      </c>
      <c r="C9" s="38" t="s">
        <v>52</v>
      </c>
      <c r="D9" s="41"/>
      <c r="E9" s="41"/>
      <c r="F9" s="41"/>
      <c r="G9" s="41"/>
      <c r="H9" s="41"/>
      <c r="I9" s="41"/>
    </row>
    <row r="10" spans="1:9" ht="15.75">
      <c r="A10" s="41"/>
      <c r="B10" s="38" t="s">
        <v>53</v>
      </c>
      <c r="C10" s="38" t="s">
        <v>54</v>
      </c>
      <c r="D10" s="41"/>
      <c r="E10" s="41"/>
      <c r="F10" s="41"/>
      <c r="G10" s="38" t="s">
        <v>21</v>
      </c>
      <c r="H10" s="38" t="s">
        <v>21</v>
      </c>
      <c r="I10" s="38"/>
    </row>
    <row r="11" spans="1:9" ht="15.75">
      <c r="A11" s="38" t="s">
        <v>32</v>
      </c>
      <c r="B11" s="38" t="s">
        <v>55</v>
      </c>
      <c r="C11" s="38" t="s">
        <v>56</v>
      </c>
      <c r="D11" s="38" t="s">
        <v>44</v>
      </c>
      <c r="E11" s="38" t="s">
        <v>46</v>
      </c>
      <c r="F11" s="38" t="s">
        <v>45</v>
      </c>
      <c r="G11" s="38" t="s">
        <v>57</v>
      </c>
      <c r="H11" s="38" t="s">
        <v>57</v>
      </c>
      <c r="I11" s="38" t="s">
        <v>30</v>
      </c>
    </row>
    <row r="12" spans="1:9" ht="20.25">
      <c r="A12" s="311" t="s">
        <v>26</v>
      </c>
      <c r="B12" s="311" t="s">
        <v>58</v>
      </c>
      <c r="C12" s="311" t="s">
        <v>58</v>
      </c>
      <c r="D12" s="311" t="s">
        <v>34</v>
      </c>
      <c r="E12" s="311" t="s">
        <v>199</v>
      </c>
      <c r="F12" s="311" t="s">
        <v>34</v>
      </c>
      <c r="G12" s="311" t="s">
        <v>34</v>
      </c>
      <c r="H12" s="311" t="s">
        <v>35</v>
      </c>
      <c r="I12" s="311" t="s">
        <v>34</v>
      </c>
    </row>
    <row r="13" spans="1:9" ht="31.5">
      <c r="A13" s="37"/>
      <c r="B13" s="362" t="s">
        <v>40</v>
      </c>
      <c r="C13" s="362" t="s">
        <v>41</v>
      </c>
      <c r="D13" s="207" t="s">
        <v>119</v>
      </c>
      <c r="E13" s="362" t="s">
        <v>43</v>
      </c>
      <c r="F13" s="362" t="s">
        <v>221</v>
      </c>
      <c r="G13" s="362" t="s">
        <v>298</v>
      </c>
      <c r="H13" s="362" t="s">
        <v>65</v>
      </c>
      <c r="I13" s="362" t="s">
        <v>218</v>
      </c>
    </row>
    <row r="14" spans="1:9" ht="15.75">
      <c r="A14" s="37"/>
      <c r="B14" s="22"/>
      <c r="C14" s="22"/>
      <c r="D14" s="22"/>
      <c r="E14" s="22"/>
      <c r="F14" s="22"/>
      <c r="G14" s="22"/>
      <c r="H14" s="22"/>
      <c r="I14" s="22"/>
    </row>
    <row r="15" spans="1:9">
      <c r="A15" s="27"/>
      <c r="B15" s="189" t="s">
        <v>759</v>
      </c>
      <c r="C15" s="27"/>
      <c r="D15" s="27"/>
      <c r="E15" s="27"/>
      <c r="F15" s="27"/>
      <c r="G15" s="27"/>
      <c r="H15" s="27"/>
      <c r="I15" s="27"/>
    </row>
    <row r="16" spans="1:9">
      <c r="A16" s="23">
        <v>1</v>
      </c>
      <c r="B16" s="131">
        <v>42729</v>
      </c>
      <c r="C16" s="131">
        <v>42742</v>
      </c>
      <c r="D16" s="134">
        <f>IF(AND(B16="",C16=""),"",(C16-B16+1)/2)</f>
        <v>7</v>
      </c>
      <c r="E16" s="131">
        <v>42748</v>
      </c>
      <c r="F16" s="134">
        <f>E16-C16</f>
        <v>6</v>
      </c>
      <c r="G16" s="134">
        <f>IF(D16="",0,F16+D16)</f>
        <v>13</v>
      </c>
      <c r="H16" s="379">
        <v>2038501.1099999985</v>
      </c>
      <c r="I16" s="380">
        <f>G16*H16</f>
        <v>26500514.429999981</v>
      </c>
    </row>
    <row r="17" spans="1:9">
      <c r="A17" s="23">
        <f>A16+1</f>
        <v>2</v>
      </c>
      <c r="B17" s="131">
        <v>42743</v>
      </c>
      <c r="C17" s="131">
        <v>42756</v>
      </c>
      <c r="D17" s="134">
        <f t="shared" ref="D17:D44" si="0">IF(AND(B17="",C17=""),"",(C17-B17+1)/2)</f>
        <v>7</v>
      </c>
      <c r="E17" s="131">
        <v>42762</v>
      </c>
      <c r="F17" s="134">
        <f>E17-C17</f>
        <v>6</v>
      </c>
      <c r="G17" s="134">
        <f t="shared" ref="G17:G40" si="1">IF(D17="",0,F17+D17)</f>
        <v>13</v>
      </c>
      <c r="H17" s="379">
        <v>1793193.1499999985</v>
      </c>
      <c r="I17" s="380">
        <f t="shared" ref="I17:I44" si="2">G17*H17</f>
        <v>23311510.949999981</v>
      </c>
    </row>
    <row r="18" spans="1:9">
      <c r="A18" s="23">
        <f t="shared" ref="A18:A44" si="3">A17+1</f>
        <v>3</v>
      </c>
      <c r="B18" s="131">
        <v>42757</v>
      </c>
      <c r="C18" s="131">
        <v>42770</v>
      </c>
      <c r="D18" s="134">
        <f t="shared" si="0"/>
        <v>7</v>
      </c>
      <c r="E18" s="131">
        <v>42776</v>
      </c>
      <c r="F18" s="134">
        <f t="shared" ref="F18:F40" si="4">E18-C18</f>
        <v>6</v>
      </c>
      <c r="G18" s="134">
        <f t="shared" si="1"/>
        <v>13</v>
      </c>
      <c r="H18" s="379">
        <v>1745819.6700000011</v>
      </c>
      <c r="I18" s="380">
        <f t="shared" si="2"/>
        <v>22695655.710000016</v>
      </c>
    </row>
    <row r="19" spans="1:9">
      <c r="A19" s="23">
        <f t="shared" si="3"/>
        <v>4</v>
      </c>
      <c r="B19" s="131">
        <v>42771</v>
      </c>
      <c r="C19" s="131">
        <v>42784</v>
      </c>
      <c r="D19" s="134">
        <f t="shared" si="0"/>
        <v>7</v>
      </c>
      <c r="E19" s="131">
        <v>42790</v>
      </c>
      <c r="F19" s="134">
        <f t="shared" si="4"/>
        <v>6</v>
      </c>
      <c r="G19" s="134">
        <f t="shared" si="1"/>
        <v>13</v>
      </c>
      <c r="H19" s="379">
        <v>1822476.420000002</v>
      </c>
      <c r="I19" s="380">
        <f t="shared" si="2"/>
        <v>23692193.460000027</v>
      </c>
    </row>
    <row r="20" spans="1:9">
      <c r="A20" s="23">
        <f t="shared" si="3"/>
        <v>5</v>
      </c>
      <c r="B20" s="131">
        <v>42785</v>
      </c>
      <c r="C20" s="131">
        <v>42798</v>
      </c>
      <c r="D20" s="134">
        <f t="shared" si="0"/>
        <v>7</v>
      </c>
      <c r="E20" s="131">
        <v>42804</v>
      </c>
      <c r="F20" s="134">
        <f t="shared" si="4"/>
        <v>6</v>
      </c>
      <c r="G20" s="134">
        <f t="shared" si="1"/>
        <v>13</v>
      </c>
      <c r="H20" s="379">
        <v>1914579.4799999956</v>
      </c>
      <c r="I20" s="380">
        <f t="shared" si="2"/>
        <v>24889533.239999942</v>
      </c>
    </row>
    <row r="21" spans="1:9">
      <c r="A21" s="23">
        <f t="shared" si="3"/>
        <v>6</v>
      </c>
      <c r="B21" s="131">
        <v>42799</v>
      </c>
      <c r="C21" s="131">
        <v>42812</v>
      </c>
      <c r="D21" s="134">
        <f t="shared" si="0"/>
        <v>7</v>
      </c>
      <c r="E21" s="131">
        <v>42818</v>
      </c>
      <c r="F21" s="134">
        <f t="shared" si="4"/>
        <v>6</v>
      </c>
      <c r="G21" s="134">
        <f t="shared" si="1"/>
        <v>13</v>
      </c>
      <c r="H21" s="379">
        <v>1985524.4100000011</v>
      </c>
      <c r="I21" s="380">
        <f t="shared" si="2"/>
        <v>25811817.330000013</v>
      </c>
    </row>
    <row r="22" spans="1:9">
      <c r="A22" s="23">
        <f t="shared" si="3"/>
        <v>7</v>
      </c>
      <c r="B22" s="131">
        <v>42813</v>
      </c>
      <c r="C22" s="131">
        <v>42826</v>
      </c>
      <c r="D22" s="134">
        <f t="shared" si="0"/>
        <v>7</v>
      </c>
      <c r="E22" s="131">
        <v>42832</v>
      </c>
      <c r="F22" s="134">
        <f t="shared" si="4"/>
        <v>6</v>
      </c>
      <c r="G22" s="134">
        <f t="shared" si="1"/>
        <v>13</v>
      </c>
      <c r="H22" s="379">
        <v>1910024.6799999974</v>
      </c>
      <c r="I22" s="380">
        <f t="shared" si="2"/>
        <v>24830320.839999966</v>
      </c>
    </row>
    <row r="23" spans="1:9">
      <c r="A23" s="23">
        <f t="shared" si="3"/>
        <v>8</v>
      </c>
      <c r="B23" s="131">
        <v>42827</v>
      </c>
      <c r="C23" s="131">
        <v>42840</v>
      </c>
      <c r="D23" s="134">
        <f t="shared" si="0"/>
        <v>7</v>
      </c>
      <c r="E23" s="131">
        <v>42846</v>
      </c>
      <c r="F23" s="134">
        <f t="shared" si="4"/>
        <v>6</v>
      </c>
      <c r="G23" s="134">
        <f t="shared" si="1"/>
        <v>13</v>
      </c>
      <c r="H23" s="379">
        <v>1877854.0600000008</v>
      </c>
      <c r="I23" s="380">
        <f t="shared" si="2"/>
        <v>24412102.780000009</v>
      </c>
    </row>
    <row r="24" spans="1:9">
      <c r="A24" s="23">
        <f t="shared" si="3"/>
        <v>9</v>
      </c>
      <c r="B24" s="131">
        <v>42841</v>
      </c>
      <c r="C24" s="131">
        <v>42854</v>
      </c>
      <c r="D24" s="134">
        <f t="shared" si="0"/>
        <v>7</v>
      </c>
      <c r="E24" s="131">
        <v>42860</v>
      </c>
      <c r="F24" s="134">
        <f t="shared" si="4"/>
        <v>6</v>
      </c>
      <c r="G24" s="134">
        <f t="shared" si="1"/>
        <v>13</v>
      </c>
      <c r="H24" s="379">
        <v>1857253.1600000006</v>
      </c>
      <c r="I24" s="380">
        <f t="shared" si="2"/>
        <v>24144291.080000009</v>
      </c>
    </row>
    <row r="25" spans="1:9">
      <c r="A25" s="23">
        <f t="shared" si="3"/>
        <v>10</v>
      </c>
      <c r="B25" s="131">
        <v>42855</v>
      </c>
      <c r="C25" s="131">
        <v>42868</v>
      </c>
      <c r="D25" s="134">
        <f t="shared" si="0"/>
        <v>7</v>
      </c>
      <c r="E25" s="131">
        <v>42874</v>
      </c>
      <c r="F25" s="134">
        <f t="shared" si="4"/>
        <v>6</v>
      </c>
      <c r="G25" s="134">
        <f t="shared" si="1"/>
        <v>13</v>
      </c>
      <c r="H25" s="379">
        <v>1808237.85</v>
      </c>
      <c r="I25" s="380">
        <f t="shared" si="2"/>
        <v>23507092.050000001</v>
      </c>
    </row>
    <row r="26" spans="1:9">
      <c r="A26" s="23">
        <f t="shared" si="3"/>
        <v>11</v>
      </c>
      <c r="B26" s="131">
        <v>42869</v>
      </c>
      <c r="C26" s="131">
        <v>42882</v>
      </c>
      <c r="D26" s="134">
        <f t="shared" si="0"/>
        <v>7</v>
      </c>
      <c r="E26" s="131">
        <v>42888</v>
      </c>
      <c r="F26" s="134">
        <f t="shared" si="4"/>
        <v>6</v>
      </c>
      <c r="G26" s="134">
        <f t="shared" si="1"/>
        <v>13</v>
      </c>
      <c r="H26" s="379">
        <v>1805010.9100000013</v>
      </c>
      <c r="I26" s="380">
        <f t="shared" si="2"/>
        <v>23465141.830000017</v>
      </c>
    </row>
    <row r="27" spans="1:9">
      <c r="A27" s="23">
        <f t="shared" si="3"/>
        <v>12</v>
      </c>
      <c r="B27" s="131">
        <v>42883</v>
      </c>
      <c r="C27" s="131">
        <v>42896</v>
      </c>
      <c r="D27" s="134">
        <f t="shared" si="0"/>
        <v>7</v>
      </c>
      <c r="E27" s="131">
        <v>42902</v>
      </c>
      <c r="F27" s="134">
        <f t="shared" si="4"/>
        <v>6</v>
      </c>
      <c r="G27" s="134">
        <f t="shared" si="1"/>
        <v>13</v>
      </c>
      <c r="H27" s="379">
        <v>1799833.650000002</v>
      </c>
      <c r="I27" s="380">
        <f t="shared" si="2"/>
        <v>23397837.450000025</v>
      </c>
    </row>
    <row r="28" spans="1:9">
      <c r="A28" s="23">
        <f t="shared" si="3"/>
        <v>13</v>
      </c>
      <c r="B28" s="131">
        <v>42897</v>
      </c>
      <c r="C28" s="131">
        <v>42910</v>
      </c>
      <c r="D28" s="134">
        <f t="shared" si="0"/>
        <v>7</v>
      </c>
      <c r="E28" s="131">
        <v>42916</v>
      </c>
      <c r="F28" s="134">
        <f t="shared" si="4"/>
        <v>6</v>
      </c>
      <c r="G28" s="134">
        <f t="shared" si="1"/>
        <v>13</v>
      </c>
      <c r="H28" s="379">
        <v>1978528.8199999977</v>
      </c>
      <c r="I28" s="380">
        <f t="shared" si="2"/>
        <v>25720874.65999997</v>
      </c>
    </row>
    <row r="29" spans="1:9">
      <c r="A29" s="23">
        <f t="shared" si="3"/>
        <v>14</v>
      </c>
      <c r="B29" s="131">
        <v>42911</v>
      </c>
      <c r="C29" s="131">
        <v>42924</v>
      </c>
      <c r="D29" s="134">
        <f t="shared" si="0"/>
        <v>7</v>
      </c>
      <c r="E29" s="131">
        <v>42930</v>
      </c>
      <c r="F29" s="134">
        <f t="shared" si="4"/>
        <v>6</v>
      </c>
      <c r="G29" s="134">
        <f t="shared" si="1"/>
        <v>13</v>
      </c>
      <c r="H29" s="379">
        <v>1776226.4699999995</v>
      </c>
      <c r="I29" s="380">
        <f t="shared" si="2"/>
        <v>23090944.109999992</v>
      </c>
    </row>
    <row r="30" spans="1:9">
      <c r="A30" s="23">
        <f t="shared" si="3"/>
        <v>15</v>
      </c>
      <c r="B30" s="131">
        <v>42925</v>
      </c>
      <c r="C30" s="131">
        <v>42938</v>
      </c>
      <c r="D30" s="134">
        <f t="shared" si="0"/>
        <v>7</v>
      </c>
      <c r="E30" s="131">
        <v>42944</v>
      </c>
      <c r="F30" s="134">
        <f t="shared" si="4"/>
        <v>6</v>
      </c>
      <c r="G30" s="134">
        <f t="shared" si="1"/>
        <v>13</v>
      </c>
      <c r="H30" s="379">
        <v>1757527.0700000012</v>
      </c>
      <c r="I30" s="380">
        <f t="shared" si="2"/>
        <v>22847851.910000015</v>
      </c>
    </row>
    <row r="31" spans="1:9">
      <c r="A31" s="23">
        <f t="shared" si="3"/>
        <v>16</v>
      </c>
      <c r="B31" s="131">
        <v>42939</v>
      </c>
      <c r="C31" s="131">
        <v>42952</v>
      </c>
      <c r="D31" s="134">
        <f t="shared" si="0"/>
        <v>7</v>
      </c>
      <c r="E31" s="131">
        <v>42958</v>
      </c>
      <c r="F31" s="134">
        <f t="shared" si="4"/>
        <v>6</v>
      </c>
      <c r="G31" s="134">
        <f t="shared" si="1"/>
        <v>13</v>
      </c>
      <c r="H31" s="379">
        <v>1874580.640000002</v>
      </c>
      <c r="I31" s="380">
        <f t="shared" si="2"/>
        <v>24369548.320000026</v>
      </c>
    </row>
    <row r="32" spans="1:9">
      <c r="A32" s="23">
        <f t="shared" si="3"/>
        <v>17</v>
      </c>
      <c r="B32" s="131">
        <v>42953</v>
      </c>
      <c r="C32" s="131">
        <v>42966</v>
      </c>
      <c r="D32" s="134">
        <f t="shared" si="0"/>
        <v>7</v>
      </c>
      <c r="E32" s="131">
        <v>42972</v>
      </c>
      <c r="F32" s="134">
        <f t="shared" si="4"/>
        <v>6</v>
      </c>
      <c r="G32" s="134">
        <f t="shared" si="1"/>
        <v>13</v>
      </c>
      <c r="H32" s="379">
        <v>1778198.879999999</v>
      </c>
      <c r="I32" s="380">
        <f t="shared" si="2"/>
        <v>23116585.439999986</v>
      </c>
    </row>
    <row r="33" spans="1:9">
      <c r="A33" s="23">
        <f t="shared" si="3"/>
        <v>18</v>
      </c>
      <c r="B33" s="131">
        <v>42967</v>
      </c>
      <c r="C33" s="131">
        <v>42980</v>
      </c>
      <c r="D33" s="134">
        <f t="shared" si="0"/>
        <v>7</v>
      </c>
      <c r="E33" s="131">
        <v>42986</v>
      </c>
      <c r="F33" s="134">
        <f t="shared" si="4"/>
        <v>6</v>
      </c>
      <c r="G33" s="134">
        <f t="shared" si="1"/>
        <v>13</v>
      </c>
      <c r="H33" s="379">
        <v>1787446.1899999997</v>
      </c>
      <c r="I33" s="380">
        <f t="shared" si="2"/>
        <v>23236800.469999995</v>
      </c>
    </row>
    <row r="34" spans="1:9">
      <c r="A34" s="23">
        <f t="shared" si="3"/>
        <v>19</v>
      </c>
      <c r="B34" s="131">
        <v>42981</v>
      </c>
      <c r="C34" s="131">
        <v>42994</v>
      </c>
      <c r="D34" s="134">
        <f t="shared" si="0"/>
        <v>7</v>
      </c>
      <c r="E34" s="131">
        <v>43000</v>
      </c>
      <c r="F34" s="134">
        <f t="shared" si="4"/>
        <v>6</v>
      </c>
      <c r="G34" s="134">
        <f t="shared" si="1"/>
        <v>13</v>
      </c>
      <c r="H34" s="379">
        <v>1981890.1099999985</v>
      </c>
      <c r="I34" s="380">
        <f t="shared" si="2"/>
        <v>25764571.429999981</v>
      </c>
    </row>
    <row r="35" spans="1:9">
      <c r="A35" s="23">
        <f t="shared" si="3"/>
        <v>20</v>
      </c>
      <c r="B35" s="131">
        <v>42995</v>
      </c>
      <c r="C35" s="131">
        <v>43008</v>
      </c>
      <c r="D35" s="134">
        <f t="shared" si="0"/>
        <v>7</v>
      </c>
      <c r="E35" s="131">
        <v>43014</v>
      </c>
      <c r="F35" s="134">
        <f t="shared" si="4"/>
        <v>6</v>
      </c>
      <c r="G35" s="134">
        <f t="shared" si="1"/>
        <v>13</v>
      </c>
      <c r="H35" s="379">
        <v>1926915.9099999978</v>
      </c>
      <c r="I35" s="380">
        <f t="shared" si="2"/>
        <v>25049906.829999972</v>
      </c>
    </row>
    <row r="36" spans="1:9">
      <c r="A36" s="23">
        <f t="shared" si="3"/>
        <v>21</v>
      </c>
      <c r="B36" s="131">
        <v>43009</v>
      </c>
      <c r="C36" s="131">
        <v>43022</v>
      </c>
      <c r="D36" s="134">
        <f t="shared" si="0"/>
        <v>7</v>
      </c>
      <c r="E36" s="131">
        <v>43028</v>
      </c>
      <c r="F36" s="134">
        <f t="shared" si="4"/>
        <v>6</v>
      </c>
      <c r="G36" s="134">
        <f t="shared" si="1"/>
        <v>13</v>
      </c>
      <c r="H36" s="379">
        <v>1820927.6299999997</v>
      </c>
      <c r="I36" s="380">
        <f t="shared" si="2"/>
        <v>23672059.189999994</v>
      </c>
    </row>
    <row r="37" spans="1:9">
      <c r="A37" s="23">
        <f t="shared" si="3"/>
        <v>22</v>
      </c>
      <c r="B37" s="131">
        <v>43023</v>
      </c>
      <c r="C37" s="131">
        <v>43036</v>
      </c>
      <c r="D37" s="134">
        <f t="shared" si="0"/>
        <v>7</v>
      </c>
      <c r="E37" s="131">
        <v>43042</v>
      </c>
      <c r="F37" s="134">
        <f t="shared" si="4"/>
        <v>6</v>
      </c>
      <c r="G37" s="134">
        <f t="shared" si="1"/>
        <v>13</v>
      </c>
      <c r="H37" s="379">
        <v>1969874.7099999986</v>
      </c>
      <c r="I37" s="380">
        <f t="shared" si="2"/>
        <v>25608371.229999982</v>
      </c>
    </row>
    <row r="38" spans="1:9">
      <c r="A38" s="23">
        <f t="shared" si="3"/>
        <v>23</v>
      </c>
      <c r="B38" s="131">
        <v>43037</v>
      </c>
      <c r="C38" s="131">
        <v>43050</v>
      </c>
      <c r="D38" s="134">
        <f t="shared" si="0"/>
        <v>7</v>
      </c>
      <c r="E38" s="131">
        <v>43056</v>
      </c>
      <c r="F38" s="134">
        <f t="shared" si="4"/>
        <v>6</v>
      </c>
      <c r="G38" s="134">
        <f t="shared" si="1"/>
        <v>13</v>
      </c>
      <c r="H38" s="379">
        <v>1981239.6800000002</v>
      </c>
      <c r="I38" s="380">
        <f t="shared" si="2"/>
        <v>25756115.840000004</v>
      </c>
    </row>
    <row r="39" spans="1:9">
      <c r="A39" s="23">
        <f t="shared" si="3"/>
        <v>24</v>
      </c>
      <c r="B39" s="131">
        <v>43051</v>
      </c>
      <c r="C39" s="131">
        <v>43064</v>
      </c>
      <c r="D39" s="134">
        <f t="shared" si="0"/>
        <v>7</v>
      </c>
      <c r="E39" s="131">
        <v>43070</v>
      </c>
      <c r="F39" s="134">
        <f t="shared" si="4"/>
        <v>6</v>
      </c>
      <c r="G39" s="134">
        <f t="shared" si="1"/>
        <v>13</v>
      </c>
      <c r="H39" s="379">
        <v>1829643.4899999986</v>
      </c>
      <c r="I39" s="380">
        <f t="shared" si="2"/>
        <v>23785365.369999982</v>
      </c>
    </row>
    <row r="40" spans="1:9">
      <c r="A40" s="23">
        <f t="shared" si="3"/>
        <v>25</v>
      </c>
      <c r="B40" s="131">
        <v>43065</v>
      </c>
      <c r="C40" s="131">
        <v>43078</v>
      </c>
      <c r="D40" s="134">
        <f t="shared" si="0"/>
        <v>7</v>
      </c>
      <c r="E40" s="131">
        <v>43084</v>
      </c>
      <c r="F40" s="134">
        <f t="shared" si="4"/>
        <v>6</v>
      </c>
      <c r="G40" s="134">
        <f t="shared" si="1"/>
        <v>13</v>
      </c>
      <c r="H40" s="379">
        <v>1843277.8899999992</v>
      </c>
      <c r="I40" s="380">
        <f t="shared" si="2"/>
        <v>23962612.569999989</v>
      </c>
    </row>
    <row r="41" spans="1:9">
      <c r="A41" s="23">
        <f t="shared" si="3"/>
        <v>26</v>
      </c>
      <c r="B41" s="131">
        <v>43079</v>
      </c>
      <c r="C41" s="131">
        <v>43092</v>
      </c>
      <c r="D41" s="134">
        <f t="shared" si="0"/>
        <v>7</v>
      </c>
      <c r="E41" s="131">
        <v>43098</v>
      </c>
      <c r="F41" s="134">
        <f t="shared" ref="F41:F44" si="5">E41-C41</f>
        <v>6</v>
      </c>
      <c r="G41" s="134">
        <f t="shared" ref="G41:G44" si="6">IF(D41="",0,F41+D41)</f>
        <v>13</v>
      </c>
      <c r="H41" s="379">
        <v>1959692.3100000003</v>
      </c>
      <c r="I41" s="380">
        <f t="shared" si="2"/>
        <v>25476000.030000005</v>
      </c>
    </row>
    <row r="42" spans="1:9">
      <c r="A42" s="23">
        <f t="shared" si="3"/>
        <v>27</v>
      </c>
      <c r="B42" s="131">
        <v>42781</v>
      </c>
      <c r="C42" s="131">
        <v>42781</v>
      </c>
      <c r="D42" s="134">
        <f t="shared" si="0"/>
        <v>0.5</v>
      </c>
      <c r="E42" s="131">
        <v>42783</v>
      </c>
      <c r="F42" s="134">
        <f t="shared" si="5"/>
        <v>2</v>
      </c>
      <c r="G42" s="134">
        <f t="shared" si="6"/>
        <v>2.5</v>
      </c>
      <c r="H42" s="379">
        <v>1119.4100000000001</v>
      </c>
      <c r="I42" s="380">
        <f t="shared" si="2"/>
        <v>2798.5250000000001</v>
      </c>
    </row>
    <row r="43" spans="1:9">
      <c r="A43" s="23">
        <f t="shared" si="3"/>
        <v>28</v>
      </c>
      <c r="B43" s="131">
        <v>42802</v>
      </c>
      <c r="C43" s="131">
        <v>42802</v>
      </c>
      <c r="D43" s="134">
        <f t="shared" si="0"/>
        <v>0.5</v>
      </c>
      <c r="E43" s="131">
        <v>42804</v>
      </c>
      <c r="F43" s="134">
        <f t="shared" si="5"/>
        <v>2</v>
      </c>
      <c r="G43" s="134">
        <f t="shared" si="6"/>
        <v>2.5</v>
      </c>
      <c r="H43" s="379">
        <v>9616.17</v>
      </c>
      <c r="I43" s="380">
        <f t="shared" si="2"/>
        <v>24040.424999999999</v>
      </c>
    </row>
    <row r="44" spans="1:9">
      <c r="A44" s="23">
        <f t="shared" si="3"/>
        <v>29</v>
      </c>
      <c r="B44" s="131">
        <v>42957</v>
      </c>
      <c r="C44" s="131">
        <v>42957</v>
      </c>
      <c r="D44" s="134">
        <f t="shared" si="0"/>
        <v>0.5</v>
      </c>
      <c r="E44" s="131">
        <v>42958</v>
      </c>
      <c r="F44" s="134">
        <f t="shared" si="5"/>
        <v>1</v>
      </c>
      <c r="G44" s="134">
        <f t="shared" si="6"/>
        <v>1.5</v>
      </c>
      <c r="H44" s="379">
        <v>1856.63</v>
      </c>
      <c r="I44" s="380">
        <f t="shared" si="2"/>
        <v>2784.9450000000002</v>
      </c>
    </row>
    <row r="45" spans="1:9">
      <c r="A45" s="23"/>
      <c r="B45" s="27"/>
      <c r="C45" s="27"/>
      <c r="D45" s="27"/>
      <c r="E45" s="27"/>
      <c r="F45" s="27"/>
      <c r="G45" s="27"/>
      <c r="H45" s="27"/>
      <c r="I45" s="27"/>
    </row>
    <row r="46" spans="1:9" ht="15.75" thickBot="1">
      <c r="A46" s="23">
        <f>A44+1</f>
        <v>30</v>
      </c>
      <c r="B46" s="233" t="s">
        <v>59</v>
      </c>
      <c r="C46" s="27"/>
      <c r="D46" s="27"/>
      <c r="E46" s="27"/>
      <c r="G46" s="438">
        <f>IF(H46=0,0,I46/H46)</f>
        <v>12.997243349881348</v>
      </c>
      <c r="H46" s="381">
        <f>SUM(H16:H44)</f>
        <v>48636870.559999995</v>
      </c>
      <c r="I46" s="381">
        <f>SUM(I16:I44)</f>
        <v>632145242.44499981</v>
      </c>
    </row>
    <row r="47" spans="1:9" ht="15.75" thickTop="1">
      <c r="A47" s="23"/>
      <c r="B47" s="27"/>
      <c r="C47" s="27"/>
      <c r="D47" s="27"/>
      <c r="E47" s="27"/>
      <c r="F47" s="27"/>
      <c r="G47" s="27"/>
      <c r="H47" s="27"/>
      <c r="I47" s="27"/>
    </row>
    <row r="48" spans="1:9">
      <c r="A48" s="16" t="s">
        <v>755</v>
      </c>
    </row>
    <row r="49" spans="1:12">
      <c r="A49" s="16" t="s">
        <v>756</v>
      </c>
    </row>
    <row r="52" spans="1:12">
      <c r="A52" s="23"/>
      <c r="B52" s="393" t="s">
        <v>972</v>
      </c>
      <c r="C52" s="43"/>
      <c r="D52" s="21"/>
      <c r="E52" s="43"/>
      <c r="F52" s="43"/>
      <c r="G52" s="39"/>
      <c r="H52" s="43"/>
      <c r="I52" s="39"/>
      <c r="J52" s="156"/>
      <c r="K52" s="156"/>
    </row>
    <row r="53" spans="1:12" ht="14.1" customHeight="1">
      <c r="B53" s="457" t="s">
        <v>202</v>
      </c>
      <c r="C53" s="457" t="s">
        <v>201</v>
      </c>
      <c r="D53" s="458" t="s">
        <v>200</v>
      </c>
      <c r="E53" s="457" t="s">
        <v>34</v>
      </c>
      <c r="F53" s="458" t="s">
        <v>760</v>
      </c>
      <c r="G53" s="458" t="s">
        <v>243</v>
      </c>
      <c r="J53" s="195"/>
      <c r="K53" s="195"/>
      <c r="L53" s="195"/>
    </row>
    <row r="54" spans="1:12" ht="14.1" customHeight="1">
      <c r="A54" s="23"/>
      <c r="B54" s="457"/>
      <c r="C54" s="457"/>
      <c r="D54" s="458"/>
      <c r="E54" s="457"/>
      <c r="F54" s="458" t="s">
        <v>57</v>
      </c>
      <c r="G54" s="458" t="s">
        <v>30</v>
      </c>
      <c r="J54" s="195"/>
      <c r="K54" s="195"/>
      <c r="L54" s="195"/>
    </row>
    <row r="55" spans="1:12" ht="14.1" customHeight="1">
      <c r="A55" s="23"/>
      <c r="B55" s="457"/>
      <c r="C55" s="457"/>
      <c r="D55" s="458"/>
      <c r="E55" s="457"/>
      <c r="F55" s="458" t="s">
        <v>35</v>
      </c>
      <c r="G55" s="458" t="s">
        <v>34</v>
      </c>
      <c r="J55" s="195"/>
      <c r="K55" s="195"/>
      <c r="L55" s="195"/>
    </row>
    <row r="56" spans="1:12" ht="15.75">
      <c r="A56" s="37"/>
      <c r="B56" s="362" t="s">
        <v>86</v>
      </c>
      <c r="C56" s="362" t="s">
        <v>242</v>
      </c>
      <c r="D56" s="207" t="s">
        <v>244</v>
      </c>
      <c r="E56" s="362" t="s">
        <v>762</v>
      </c>
      <c r="F56" s="362" t="s">
        <v>432</v>
      </c>
      <c r="G56" s="362" t="s">
        <v>761</v>
      </c>
      <c r="H56" s="362"/>
      <c r="I56" s="362"/>
    </row>
    <row r="57" spans="1:12" ht="15.75">
      <c r="A57" s="37"/>
      <c r="B57" s="362"/>
      <c r="C57" s="362"/>
      <c r="D57" s="207"/>
      <c r="E57" s="362"/>
      <c r="F57" s="362"/>
      <c r="G57" s="362"/>
      <c r="H57" s="362"/>
      <c r="I57" s="362"/>
    </row>
    <row r="58" spans="1:12" ht="14.1" customHeight="1">
      <c r="A58" s="23">
        <f>A46+1</f>
        <v>31</v>
      </c>
      <c r="B58" s="382">
        <v>68686</v>
      </c>
      <c r="C58" s="131">
        <v>42748</v>
      </c>
      <c r="D58" s="131">
        <v>42760</v>
      </c>
      <c r="E58" s="134">
        <f>D58-C58</f>
        <v>12</v>
      </c>
      <c r="F58" s="379">
        <v>2214.1999999999998</v>
      </c>
      <c r="G58" s="380">
        <f>E58*F58</f>
        <v>26570.399999999998</v>
      </c>
      <c r="J58" s="193"/>
      <c r="K58" s="193"/>
      <c r="L58" s="194"/>
    </row>
    <row r="59" spans="1:12">
      <c r="A59" s="23">
        <f>A58+1</f>
        <v>32</v>
      </c>
      <c r="B59" s="382">
        <v>68687</v>
      </c>
      <c r="C59" s="131">
        <v>42762</v>
      </c>
      <c r="D59" s="131">
        <v>42773</v>
      </c>
      <c r="E59" s="134">
        <f t="shared" ref="E59:E87" si="7">D59-C59</f>
        <v>11</v>
      </c>
      <c r="F59" s="379">
        <v>2031.04</v>
      </c>
      <c r="G59" s="380">
        <f t="shared" ref="G59:G87" si="8">E59*F59</f>
        <v>22341.439999999999</v>
      </c>
      <c r="J59" s="193"/>
      <c r="K59" s="193"/>
      <c r="L59" s="194"/>
    </row>
    <row r="60" spans="1:12">
      <c r="A60" s="23">
        <f t="shared" ref="A60:A87" si="9">A59+1</f>
        <v>33</v>
      </c>
      <c r="B60" s="382">
        <v>68688</v>
      </c>
      <c r="C60" s="131">
        <v>42776</v>
      </c>
      <c r="D60" s="131">
        <v>42780</v>
      </c>
      <c r="E60" s="134">
        <f t="shared" si="7"/>
        <v>4</v>
      </c>
      <c r="F60" s="379">
        <v>2140.9299999999998</v>
      </c>
      <c r="G60" s="380">
        <f t="shared" si="8"/>
        <v>8563.7199999999993</v>
      </c>
      <c r="J60" s="193"/>
      <c r="K60" s="193"/>
      <c r="L60" s="194"/>
    </row>
    <row r="61" spans="1:12">
      <c r="A61" s="23">
        <f t="shared" si="9"/>
        <v>34</v>
      </c>
      <c r="B61" s="382">
        <v>68689</v>
      </c>
      <c r="C61" s="131">
        <v>42790</v>
      </c>
      <c r="D61" s="131">
        <v>42795</v>
      </c>
      <c r="E61" s="134">
        <f t="shared" si="7"/>
        <v>5</v>
      </c>
      <c r="F61" s="379">
        <v>2974.56</v>
      </c>
      <c r="G61" s="380">
        <f t="shared" si="8"/>
        <v>14872.8</v>
      </c>
      <c r="J61" s="193"/>
      <c r="K61" s="193"/>
      <c r="L61" s="194"/>
    </row>
    <row r="62" spans="1:12">
      <c r="A62" s="23">
        <f t="shared" si="9"/>
        <v>35</v>
      </c>
      <c r="B62" s="382">
        <v>68999</v>
      </c>
      <c r="C62" s="131">
        <v>42804</v>
      </c>
      <c r="D62" s="131">
        <v>42849</v>
      </c>
      <c r="E62" s="134">
        <f t="shared" si="7"/>
        <v>45</v>
      </c>
      <c r="F62" s="379">
        <v>2185.15</v>
      </c>
      <c r="G62" s="380">
        <f t="shared" si="8"/>
        <v>98331.75</v>
      </c>
      <c r="J62" s="193"/>
      <c r="K62" s="193"/>
      <c r="L62" s="194"/>
    </row>
    <row r="63" spans="1:12">
      <c r="A63" s="23">
        <f t="shared" si="9"/>
        <v>36</v>
      </c>
      <c r="B63" s="382">
        <v>69000</v>
      </c>
      <c r="C63" s="131">
        <v>42804</v>
      </c>
      <c r="D63" s="131">
        <v>42816</v>
      </c>
      <c r="E63" s="134">
        <f t="shared" si="7"/>
        <v>12</v>
      </c>
      <c r="F63" s="379">
        <v>2031.04</v>
      </c>
      <c r="G63" s="380">
        <f t="shared" si="8"/>
        <v>24372.48</v>
      </c>
      <c r="J63" s="193"/>
      <c r="K63" s="193"/>
      <c r="L63" s="194"/>
    </row>
    <row r="64" spans="1:12">
      <c r="A64" s="23">
        <f t="shared" si="9"/>
        <v>37</v>
      </c>
      <c r="B64" s="382">
        <v>69001</v>
      </c>
      <c r="C64" s="131">
        <v>42818</v>
      </c>
      <c r="D64" s="131">
        <v>42831</v>
      </c>
      <c r="E64" s="134">
        <f t="shared" si="7"/>
        <v>13</v>
      </c>
      <c r="F64" s="379">
        <v>495</v>
      </c>
      <c r="G64" s="380">
        <f t="shared" si="8"/>
        <v>6435</v>
      </c>
      <c r="J64" s="193"/>
      <c r="K64" s="193"/>
      <c r="L64" s="194"/>
    </row>
    <row r="65" spans="1:12">
      <c r="A65" s="23">
        <f t="shared" si="9"/>
        <v>38</v>
      </c>
      <c r="B65" s="382">
        <v>69003</v>
      </c>
      <c r="C65" s="131">
        <v>42818</v>
      </c>
      <c r="D65" s="131">
        <v>42828</v>
      </c>
      <c r="E65" s="134">
        <f t="shared" si="7"/>
        <v>10</v>
      </c>
      <c r="F65" s="379">
        <v>4872.46</v>
      </c>
      <c r="G65" s="380">
        <f t="shared" si="8"/>
        <v>48724.6</v>
      </c>
      <c r="J65" s="193"/>
      <c r="K65" s="193"/>
      <c r="L65" s="194"/>
    </row>
    <row r="66" spans="1:12">
      <c r="A66" s="23">
        <f t="shared" si="9"/>
        <v>39</v>
      </c>
      <c r="B66" s="382">
        <v>69006</v>
      </c>
      <c r="C66" s="131">
        <v>42832</v>
      </c>
      <c r="D66" s="131">
        <v>42837</v>
      </c>
      <c r="E66" s="134">
        <f t="shared" si="7"/>
        <v>5</v>
      </c>
      <c r="F66" s="379">
        <v>2140.9299999999998</v>
      </c>
      <c r="G66" s="380">
        <f t="shared" si="8"/>
        <v>10704.65</v>
      </c>
      <c r="J66" s="193"/>
      <c r="K66" s="193"/>
      <c r="L66" s="194"/>
    </row>
    <row r="67" spans="1:12">
      <c r="A67" s="23">
        <f t="shared" si="9"/>
        <v>40</v>
      </c>
      <c r="B67" s="382">
        <v>69007</v>
      </c>
      <c r="C67" s="131">
        <v>42832</v>
      </c>
      <c r="D67" s="131">
        <v>42837</v>
      </c>
      <c r="E67" s="134">
        <f t="shared" si="7"/>
        <v>5</v>
      </c>
      <c r="F67" s="379">
        <v>2808.98</v>
      </c>
      <c r="G67" s="380">
        <f t="shared" si="8"/>
        <v>14044.9</v>
      </c>
      <c r="J67" s="193"/>
      <c r="K67" s="193"/>
      <c r="L67" s="194"/>
    </row>
    <row r="68" spans="1:12">
      <c r="A68" s="23">
        <f t="shared" si="9"/>
        <v>41</v>
      </c>
      <c r="B68" s="382">
        <v>69009</v>
      </c>
      <c r="C68" s="131">
        <v>42846</v>
      </c>
      <c r="D68" s="131">
        <v>42850</v>
      </c>
      <c r="E68" s="134">
        <f t="shared" si="7"/>
        <v>4</v>
      </c>
      <c r="F68" s="379">
        <v>2031.04</v>
      </c>
      <c r="G68" s="380">
        <f t="shared" si="8"/>
        <v>8124.16</v>
      </c>
      <c r="J68" s="193"/>
      <c r="K68" s="193"/>
      <c r="L68" s="194"/>
    </row>
    <row r="69" spans="1:12">
      <c r="A69" s="23">
        <f t="shared" si="9"/>
        <v>42</v>
      </c>
      <c r="B69" s="382">
        <v>69010</v>
      </c>
      <c r="C69" s="131">
        <v>42860</v>
      </c>
      <c r="D69" s="131">
        <v>42867</v>
      </c>
      <c r="E69" s="134">
        <f t="shared" si="7"/>
        <v>7</v>
      </c>
      <c r="F69" s="379">
        <v>2250.8200000000002</v>
      </c>
      <c r="G69" s="380">
        <f t="shared" si="8"/>
        <v>15755.740000000002</v>
      </c>
      <c r="J69" s="193"/>
      <c r="K69" s="193"/>
      <c r="L69" s="194"/>
    </row>
    <row r="70" spans="1:12">
      <c r="A70" s="23">
        <f t="shared" si="9"/>
        <v>43</v>
      </c>
      <c r="B70" s="382">
        <v>69011</v>
      </c>
      <c r="C70" s="131">
        <v>42874</v>
      </c>
      <c r="D70" s="131">
        <v>42879</v>
      </c>
      <c r="E70" s="134">
        <f t="shared" si="7"/>
        <v>5</v>
      </c>
      <c r="F70" s="379">
        <v>2250.8200000000002</v>
      </c>
      <c r="G70" s="380">
        <f t="shared" si="8"/>
        <v>11254.1</v>
      </c>
      <c r="J70" s="193"/>
      <c r="K70" s="193"/>
      <c r="L70" s="194"/>
    </row>
    <row r="71" spans="1:12">
      <c r="A71" s="23">
        <f t="shared" si="9"/>
        <v>44</v>
      </c>
      <c r="B71" s="382">
        <v>69013</v>
      </c>
      <c r="C71" s="131">
        <v>42888</v>
      </c>
      <c r="D71" s="131">
        <v>42892</v>
      </c>
      <c r="E71" s="134">
        <f t="shared" si="7"/>
        <v>4</v>
      </c>
      <c r="F71" s="379">
        <v>2214.1999999999998</v>
      </c>
      <c r="G71" s="380">
        <f t="shared" si="8"/>
        <v>8856.7999999999993</v>
      </c>
      <c r="J71" s="193"/>
      <c r="K71" s="193"/>
      <c r="L71" s="194"/>
    </row>
    <row r="72" spans="1:12">
      <c r="A72" s="23">
        <f t="shared" si="9"/>
        <v>45</v>
      </c>
      <c r="B72" s="382">
        <v>69014</v>
      </c>
      <c r="C72" s="131">
        <v>42902</v>
      </c>
      <c r="D72" s="131">
        <v>42914</v>
      </c>
      <c r="E72" s="134">
        <f t="shared" si="7"/>
        <v>12</v>
      </c>
      <c r="F72" s="379">
        <v>2031.03</v>
      </c>
      <c r="G72" s="380">
        <f t="shared" si="8"/>
        <v>24372.36</v>
      </c>
      <c r="J72" s="193"/>
      <c r="K72" s="193"/>
      <c r="L72" s="194"/>
    </row>
    <row r="73" spans="1:12">
      <c r="A73" s="23">
        <f t="shared" si="9"/>
        <v>46</v>
      </c>
      <c r="B73" s="382">
        <v>69015</v>
      </c>
      <c r="C73" s="131">
        <v>42916</v>
      </c>
      <c r="D73" s="131">
        <v>42936</v>
      </c>
      <c r="E73" s="134">
        <f t="shared" si="7"/>
        <v>20</v>
      </c>
      <c r="F73" s="379">
        <v>9551.7800000000007</v>
      </c>
      <c r="G73" s="380">
        <f t="shared" si="8"/>
        <v>191035.6</v>
      </c>
      <c r="J73" s="193"/>
      <c r="K73" s="193"/>
      <c r="L73" s="194"/>
    </row>
    <row r="74" spans="1:12">
      <c r="A74" s="23">
        <f t="shared" si="9"/>
        <v>47</v>
      </c>
      <c r="B74" s="382">
        <v>69016</v>
      </c>
      <c r="C74" s="131">
        <v>42916</v>
      </c>
      <c r="D74" s="131">
        <v>42922</v>
      </c>
      <c r="E74" s="134">
        <f t="shared" si="7"/>
        <v>6</v>
      </c>
      <c r="F74" s="379">
        <v>2244.5100000000002</v>
      </c>
      <c r="G74" s="380">
        <f t="shared" si="8"/>
        <v>13467.060000000001</v>
      </c>
      <c r="J74" s="193"/>
      <c r="K74" s="193"/>
      <c r="L74" s="194"/>
    </row>
    <row r="75" spans="1:12">
      <c r="A75" s="23">
        <f t="shared" si="9"/>
        <v>48</v>
      </c>
      <c r="B75" s="382">
        <v>69017</v>
      </c>
      <c r="C75" s="131">
        <v>42930</v>
      </c>
      <c r="D75" s="131">
        <v>42934</v>
      </c>
      <c r="E75" s="134">
        <f t="shared" si="7"/>
        <v>4</v>
      </c>
      <c r="F75" s="379">
        <v>2067.6799999999998</v>
      </c>
      <c r="G75" s="380">
        <f t="shared" si="8"/>
        <v>8270.7199999999993</v>
      </c>
      <c r="J75" s="193"/>
      <c r="K75" s="193"/>
      <c r="L75" s="194"/>
    </row>
    <row r="76" spans="1:12">
      <c r="A76" s="23">
        <f t="shared" si="9"/>
        <v>49</v>
      </c>
      <c r="B76" s="382">
        <v>69019</v>
      </c>
      <c r="C76" s="131">
        <v>42944</v>
      </c>
      <c r="D76" s="131">
        <v>42954</v>
      </c>
      <c r="E76" s="134">
        <f t="shared" si="7"/>
        <v>10</v>
      </c>
      <c r="F76" s="379">
        <v>2053.4899999999998</v>
      </c>
      <c r="G76" s="380">
        <f t="shared" si="8"/>
        <v>20534.899999999998</v>
      </c>
      <c r="J76" s="193"/>
      <c r="K76" s="193"/>
      <c r="L76" s="194"/>
    </row>
    <row r="77" spans="1:12">
      <c r="A77" s="23">
        <f t="shared" si="9"/>
        <v>50</v>
      </c>
      <c r="B77" s="382">
        <v>69020</v>
      </c>
      <c r="C77" s="131">
        <v>42958</v>
      </c>
      <c r="D77" s="131">
        <v>42968</v>
      </c>
      <c r="E77" s="134">
        <f t="shared" si="7"/>
        <v>10</v>
      </c>
      <c r="F77" s="379">
        <v>2239.7399999999998</v>
      </c>
      <c r="G77" s="380">
        <f t="shared" si="8"/>
        <v>22397.399999999998</v>
      </c>
      <c r="J77" s="193"/>
      <c r="K77" s="193"/>
      <c r="L77" s="194"/>
    </row>
    <row r="78" spans="1:12">
      <c r="A78" s="23">
        <f t="shared" si="9"/>
        <v>51</v>
      </c>
      <c r="B78" s="382">
        <v>69021</v>
      </c>
      <c r="C78" s="131">
        <v>42972</v>
      </c>
      <c r="D78" s="131">
        <v>42983</v>
      </c>
      <c r="E78" s="134">
        <f t="shared" si="7"/>
        <v>11</v>
      </c>
      <c r="F78" s="379">
        <v>2164.3000000000002</v>
      </c>
      <c r="G78" s="380">
        <f t="shared" si="8"/>
        <v>23807.300000000003</v>
      </c>
      <c r="J78" s="193"/>
      <c r="K78" s="193"/>
      <c r="L78" s="194"/>
    </row>
    <row r="79" spans="1:12">
      <c r="A79" s="23">
        <f t="shared" si="9"/>
        <v>52</v>
      </c>
      <c r="B79" s="382">
        <v>69022</v>
      </c>
      <c r="C79" s="131">
        <v>42986</v>
      </c>
      <c r="D79" s="131">
        <v>42996</v>
      </c>
      <c r="E79" s="134">
        <f t="shared" si="7"/>
        <v>10</v>
      </c>
      <c r="F79" s="379">
        <v>2164.29</v>
      </c>
      <c r="G79" s="380">
        <f t="shared" si="8"/>
        <v>21642.9</v>
      </c>
      <c r="J79" s="193"/>
      <c r="K79" s="193"/>
      <c r="L79" s="194"/>
    </row>
    <row r="80" spans="1:12">
      <c r="A80" s="23">
        <f t="shared" si="9"/>
        <v>53</v>
      </c>
      <c r="B80" s="382">
        <v>69023</v>
      </c>
      <c r="C80" s="131">
        <v>43000</v>
      </c>
      <c r="D80" s="131">
        <v>43010</v>
      </c>
      <c r="E80" s="134">
        <f t="shared" si="7"/>
        <v>10</v>
      </c>
      <c r="F80" s="379">
        <v>2387.62</v>
      </c>
      <c r="G80" s="380">
        <f t="shared" si="8"/>
        <v>23876.199999999997</v>
      </c>
      <c r="J80" s="193"/>
      <c r="K80" s="193"/>
      <c r="L80" s="194"/>
    </row>
    <row r="81" spans="1:16">
      <c r="A81" s="23">
        <f t="shared" si="9"/>
        <v>54</v>
      </c>
      <c r="B81" s="382">
        <v>69024</v>
      </c>
      <c r="C81" s="131">
        <v>43014</v>
      </c>
      <c r="D81" s="131">
        <v>43021</v>
      </c>
      <c r="E81" s="134">
        <f t="shared" si="7"/>
        <v>7</v>
      </c>
      <c r="F81" s="379">
        <v>2495.25</v>
      </c>
      <c r="G81" s="380">
        <f t="shared" si="8"/>
        <v>17466.75</v>
      </c>
      <c r="J81" s="193"/>
      <c r="K81" s="193"/>
      <c r="L81" s="194"/>
    </row>
    <row r="82" spans="1:16">
      <c r="A82" s="23">
        <f t="shared" si="9"/>
        <v>55</v>
      </c>
      <c r="B82" s="382">
        <v>69026</v>
      </c>
      <c r="C82" s="131">
        <v>43028</v>
      </c>
      <c r="D82" s="131">
        <v>43038</v>
      </c>
      <c r="E82" s="134">
        <f t="shared" si="7"/>
        <v>10</v>
      </c>
      <c r="F82" s="379">
        <v>2423.5100000000002</v>
      </c>
      <c r="G82" s="380">
        <f t="shared" si="8"/>
        <v>24235.100000000002</v>
      </c>
      <c r="J82" s="193"/>
      <c r="K82" s="193"/>
      <c r="L82" s="194"/>
    </row>
    <row r="83" spans="1:16">
      <c r="A83" s="23">
        <f t="shared" si="9"/>
        <v>56</v>
      </c>
      <c r="B83" s="382">
        <v>69027</v>
      </c>
      <c r="C83" s="131">
        <v>43042</v>
      </c>
      <c r="D83" s="131">
        <v>43049</v>
      </c>
      <c r="E83" s="134">
        <f t="shared" si="7"/>
        <v>7</v>
      </c>
      <c r="F83" s="379">
        <v>2638.77</v>
      </c>
      <c r="G83" s="380">
        <f t="shared" si="8"/>
        <v>18471.39</v>
      </c>
      <c r="I83" s="156"/>
      <c r="J83" s="193"/>
      <c r="K83" s="193"/>
      <c r="L83" s="194"/>
    </row>
    <row r="84" spans="1:16">
      <c r="A84" s="23">
        <f t="shared" si="9"/>
        <v>57</v>
      </c>
      <c r="B84" s="382">
        <v>69028</v>
      </c>
      <c r="C84" s="131">
        <v>43056</v>
      </c>
      <c r="D84" s="131">
        <v>43068</v>
      </c>
      <c r="E84" s="134">
        <f t="shared" si="7"/>
        <v>12</v>
      </c>
      <c r="F84" s="379">
        <v>2126.5700000000002</v>
      </c>
      <c r="G84" s="380">
        <f t="shared" si="8"/>
        <v>25518.840000000004</v>
      </c>
      <c r="J84" s="193"/>
      <c r="K84" s="193"/>
      <c r="L84" s="194"/>
    </row>
    <row r="85" spans="1:16">
      <c r="A85" s="23">
        <f t="shared" si="9"/>
        <v>58</v>
      </c>
      <c r="B85" s="382">
        <v>69029</v>
      </c>
      <c r="C85" s="131">
        <v>43070</v>
      </c>
      <c r="D85" s="131">
        <v>43096</v>
      </c>
      <c r="E85" s="134">
        <f t="shared" si="7"/>
        <v>26</v>
      </c>
      <c r="F85" s="379">
        <v>2088.8000000000002</v>
      </c>
      <c r="G85" s="380">
        <f t="shared" si="8"/>
        <v>54308.800000000003</v>
      </c>
      <c r="J85" s="193"/>
      <c r="K85" s="193"/>
      <c r="L85" s="194"/>
    </row>
    <row r="86" spans="1:16">
      <c r="A86" s="23">
        <f t="shared" si="9"/>
        <v>59</v>
      </c>
      <c r="B86" s="382">
        <v>69030</v>
      </c>
      <c r="C86" s="131">
        <v>43084</v>
      </c>
      <c r="D86" s="131">
        <v>43096</v>
      </c>
      <c r="E86" s="134">
        <f t="shared" si="7"/>
        <v>12</v>
      </c>
      <c r="F86" s="379">
        <v>2126.5700000000002</v>
      </c>
      <c r="G86" s="380">
        <f t="shared" si="8"/>
        <v>25518.840000000004</v>
      </c>
      <c r="J86" s="193"/>
      <c r="K86" s="193"/>
      <c r="L86" s="194"/>
    </row>
    <row r="87" spans="1:16">
      <c r="A87" s="23">
        <f t="shared" si="9"/>
        <v>60</v>
      </c>
      <c r="B87" s="382">
        <v>69031</v>
      </c>
      <c r="C87" s="131">
        <v>43098</v>
      </c>
      <c r="D87" s="131">
        <v>43108</v>
      </c>
      <c r="E87" s="134">
        <f t="shared" si="7"/>
        <v>10</v>
      </c>
      <c r="F87" s="379">
        <v>2193.4499999999998</v>
      </c>
      <c r="G87" s="380">
        <f t="shared" si="8"/>
        <v>21934.5</v>
      </c>
      <c r="J87" s="193"/>
      <c r="K87" s="193"/>
      <c r="L87" s="194"/>
    </row>
    <row r="88" spans="1:16">
      <c r="A88" s="23"/>
      <c r="J88" s="196"/>
      <c r="K88" s="196"/>
      <c r="L88" s="196"/>
    </row>
    <row r="89" spans="1:16" ht="15.75" thickBot="1">
      <c r="A89" s="23">
        <f>A87+1</f>
        <v>61</v>
      </c>
      <c r="B89" s="190" t="s">
        <v>210</v>
      </c>
      <c r="E89" s="438">
        <f>IF(F89=0,0,G89/F89)</f>
        <v>11.314487470869672</v>
      </c>
      <c r="F89" s="381">
        <f>SUM(F58:F87)</f>
        <v>75638.530000000013</v>
      </c>
      <c r="G89" s="381">
        <f>SUM(G58:G87)</f>
        <v>855811.2</v>
      </c>
      <c r="J89" s="196"/>
      <c r="K89" s="196"/>
      <c r="L89" s="194"/>
    </row>
    <row r="90" spans="1:16" ht="15.75" thickTop="1">
      <c r="A90" s="23"/>
      <c r="F90" s="191"/>
      <c r="G90" s="192"/>
      <c r="H90" s="191"/>
      <c r="I90" s="192"/>
      <c r="J90" s="196"/>
      <c r="K90" s="196"/>
      <c r="L90" s="196"/>
    </row>
    <row r="91" spans="1:16">
      <c r="A91" s="23">
        <f>A89+1</f>
        <v>62</v>
      </c>
      <c r="B91" s="21" t="s">
        <v>60</v>
      </c>
      <c r="C91" s="43"/>
      <c r="D91" s="43"/>
      <c r="E91" s="237">
        <f>COUNT(B58:B87)/(24923+31)</f>
        <v>1.2022120702091848E-3</v>
      </c>
      <c r="F91" s="43"/>
      <c r="H91" s="43"/>
      <c r="J91" s="156"/>
      <c r="K91" s="156"/>
      <c r="L91" s="156"/>
      <c r="M91" s="156"/>
      <c r="N91" s="156"/>
      <c r="O91" s="156"/>
      <c r="P91" s="156"/>
    </row>
    <row r="92" spans="1:16">
      <c r="A92" s="23"/>
      <c r="B92" s="21"/>
      <c r="C92" s="43"/>
      <c r="D92" s="43"/>
      <c r="E92" s="45"/>
      <c r="F92" s="43"/>
      <c r="H92" s="43"/>
    </row>
    <row r="93" spans="1:16">
      <c r="A93" s="23">
        <f>A91+1</f>
        <v>63</v>
      </c>
      <c r="B93" s="46" t="s">
        <v>211</v>
      </c>
      <c r="C93" s="43"/>
      <c r="D93" s="43"/>
      <c r="E93" s="47">
        <f>E89*E91</f>
        <v>1.3602413405710112E-2</v>
      </c>
      <c r="F93" s="43"/>
      <c r="H93" s="43"/>
    </row>
    <row r="94" spans="1:16">
      <c r="A94" s="23"/>
      <c r="B94" s="21"/>
      <c r="C94" s="43"/>
      <c r="D94" s="43"/>
      <c r="E94" s="44"/>
      <c r="F94" s="43"/>
      <c r="H94" s="43"/>
    </row>
    <row r="95" spans="1:16" ht="16.5" thickBot="1">
      <c r="A95" s="23">
        <f>A93+1</f>
        <v>64</v>
      </c>
      <c r="B95" s="46" t="s">
        <v>61</v>
      </c>
      <c r="C95" s="43"/>
      <c r="D95" s="43"/>
      <c r="E95" s="437">
        <f>G46+E93</f>
        <v>13.010845763287058</v>
      </c>
      <c r="F95" s="43"/>
      <c r="H95" s="43"/>
    </row>
    <row r="96" spans="1:16" ht="15.75" thickTop="1">
      <c r="A96" s="23"/>
      <c r="C96" s="43"/>
      <c r="D96" s="43"/>
      <c r="E96" s="43"/>
      <c r="F96" s="43"/>
      <c r="G96" s="43"/>
      <c r="H96" s="43"/>
      <c r="I96" s="43"/>
    </row>
    <row r="97" spans="1:9">
      <c r="A97" s="16" t="s">
        <v>757</v>
      </c>
      <c r="F97" s="156"/>
      <c r="G97" s="156"/>
      <c r="H97" s="156"/>
      <c r="I97" s="156"/>
    </row>
    <row r="98" spans="1:9">
      <c r="A98" s="16" t="s">
        <v>758</v>
      </c>
    </row>
  </sheetData>
  <mergeCells count="10">
    <mergeCell ref="A2:I2"/>
    <mergeCell ref="A3:I3"/>
    <mergeCell ref="A4:I4"/>
    <mergeCell ref="A5:I5"/>
    <mergeCell ref="B53:B55"/>
    <mergeCell ref="C53:C55"/>
    <mergeCell ref="D53:D55"/>
    <mergeCell ref="E53:E55"/>
    <mergeCell ref="F53:F55"/>
    <mergeCell ref="G53:G55"/>
  </mergeCells>
  <printOptions horizontalCentered="1"/>
  <pageMargins left="0.7" right="0.7" top="0.75" bottom="0.75" header="0.3" footer="0.3"/>
  <pageSetup scale="81" fitToHeight="3" orientation="landscape" blackAndWhite="1"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24">
    <tabColor theme="4" tint="0.39997558519241921"/>
    <pageSetUpPr fitToPage="1"/>
  </sheetPr>
  <dimension ref="A1:G21"/>
  <sheetViews>
    <sheetView showGridLines="0" zoomScale="85" zoomScaleNormal="85" workbookViewId="0">
      <pane ySplit="5" topLeftCell="A6" activePane="bottomLeft" state="frozen"/>
      <selection pane="bottomLeft" activeCell="A6" sqref="A6"/>
    </sheetView>
  </sheetViews>
  <sheetFormatPr defaultColWidth="8.88671875" defaultRowHeight="15"/>
  <cols>
    <col min="1" max="1" width="9" style="16" bestFit="1" customWidth="1"/>
    <col min="2" max="2" width="13.88671875" style="16" customWidth="1"/>
    <col min="3" max="3" width="13.44140625" style="16" bestFit="1" customWidth="1"/>
    <col min="4" max="4" width="15.44140625" style="16" customWidth="1"/>
    <col min="5" max="5" width="10.44140625" style="16" customWidth="1"/>
    <col min="6" max="7" width="14.77734375" style="16" customWidth="1"/>
    <col min="8" max="8" width="8.88671875" style="16"/>
    <col min="9" max="11" width="9.88671875" style="16" bestFit="1" customWidth="1"/>
    <col min="12" max="16384" width="8.88671875" style="16"/>
  </cols>
  <sheetData>
    <row r="1" spans="1:7" s="156" customFormat="1" ht="15.75">
      <c r="A1" s="369"/>
      <c r="B1" s="425"/>
    </row>
    <row r="2" spans="1:7" ht="15.75">
      <c r="A2" s="451" t="str">
        <f>'General Inputs'!$B$2</f>
        <v>Kentucky Utilities Company</v>
      </c>
      <c r="B2" s="451"/>
      <c r="C2" s="451"/>
      <c r="D2" s="451"/>
      <c r="E2" s="451"/>
      <c r="F2" s="451"/>
      <c r="G2" s="451"/>
    </row>
    <row r="3" spans="1:7" ht="15.75">
      <c r="A3" s="451" t="str">
        <f>'General Inputs'!$D$34&amp;" "&amp;'General Inputs'!$E$34</f>
        <v>Case No. 2018-00294</v>
      </c>
      <c r="B3" s="451"/>
      <c r="C3" s="451"/>
      <c r="D3" s="451"/>
      <c r="E3" s="451"/>
      <c r="F3" s="451"/>
      <c r="G3" s="451"/>
    </row>
    <row r="4" spans="1:7" ht="15.75">
      <c r="A4" s="451" t="str">
        <f>"For the Year Ended "&amp;TEXT('General Inputs'!E28,"Mmmm dd, yyyy")</f>
        <v>For the Year Ended December 31, 2017</v>
      </c>
      <c r="B4" s="451"/>
      <c r="C4" s="451"/>
      <c r="D4" s="451"/>
      <c r="E4" s="451"/>
      <c r="F4" s="451"/>
      <c r="G4" s="451"/>
    </row>
    <row r="5" spans="1:7" ht="16.5" thickBot="1">
      <c r="A5" s="452" t="s">
        <v>341</v>
      </c>
      <c r="B5" s="452"/>
      <c r="C5" s="452"/>
      <c r="D5" s="452"/>
      <c r="E5" s="452"/>
      <c r="F5" s="452"/>
      <c r="G5" s="452"/>
    </row>
    <row r="9" spans="1:7" ht="15.75">
      <c r="A9" s="18" t="s">
        <v>32</v>
      </c>
      <c r="B9" s="18"/>
      <c r="C9" s="73"/>
      <c r="D9" s="73"/>
      <c r="E9" s="74"/>
      <c r="F9" s="74" t="s">
        <v>339</v>
      </c>
      <c r="G9" s="74" t="s">
        <v>30</v>
      </c>
    </row>
    <row r="10" spans="1:7" ht="20.25">
      <c r="A10" s="293" t="s">
        <v>26</v>
      </c>
      <c r="B10" s="308" t="s">
        <v>1</v>
      </c>
      <c r="C10" s="308" t="s">
        <v>219</v>
      </c>
      <c r="D10" s="308" t="s">
        <v>70</v>
      </c>
      <c r="E10" s="309" t="s">
        <v>73</v>
      </c>
      <c r="F10" s="309" t="s">
        <v>340</v>
      </c>
      <c r="G10" s="309" t="s">
        <v>34</v>
      </c>
    </row>
    <row r="11" spans="1:7" ht="15.75">
      <c r="A11" s="20"/>
      <c r="B11" s="20"/>
      <c r="C11" s="18" t="s">
        <v>40</v>
      </c>
      <c r="D11" s="18" t="s">
        <v>41</v>
      </c>
      <c r="E11" s="59" t="s">
        <v>335</v>
      </c>
      <c r="F11" s="18" t="s">
        <v>43</v>
      </c>
      <c r="G11" s="48" t="s">
        <v>337</v>
      </c>
    </row>
    <row r="12" spans="1:7">
      <c r="A12" s="27"/>
      <c r="B12" s="27"/>
      <c r="C12" s="35"/>
      <c r="D12" s="35"/>
      <c r="E12" s="35"/>
      <c r="F12" s="35"/>
      <c r="G12" s="35"/>
    </row>
    <row r="13" spans="1:7">
      <c r="A13" s="23">
        <v>1</v>
      </c>
      <c r="B13" s="233" t="s">
        <v>57</v>
      </c>
      <c r="C13" s="254">
        <f>Payroll!D16</f>
        <v>7</v>
      </c>
      <c r="D13" s="254">
        <f>Payroll!F16+Payroll!E93</f>
        <v>6.0136024134057102</v>
      </c>
      <c r="E13" s="119">
        <f>C13+D13</f>
        <v>13.01360241340571</v>
      </c>
      <c r="F13" s="257">
        <v>3300080.42</v>
      </c>
      <c r="G13" s="258">
        <f>E13*F13</f>
        <v>42945934.518144928</v>
      </c>
    </row>
    <row r="14" spans="1:7">
      <c r="A14" s="23"/>
      <c r="B14" s="23"/>
      <c r="C14" s="21"/>
      <c r="D14" s="78"/>
      <c r="E14" s="75"/>
      <c r="F14" s="94"/>
      <c r="G14" s="94"/>
    </row>
    <row r="15" spans="1:7">
      <c r="A15" s="23">
        <v>2</v>
      </c>
      <c r="B15" s="233" t="s">
        <v>175</v>
      </c>
      <c r="C15" s="254">
        <f>'TIA &amp; RIA'!E15</f>
        <v>182.5</v>
      </c>
      <c r="D15" s="254">
        <f>'TIA &amp; RIA'!I15-'TIA &amp; RIA'!E15+'TIA &amp; RIA'!E67</f>
        <v>62.290052356020944</v>
      </c>
      <c r="E15" s="119">
        <f>C15+D15</f>
        <v>244.79005235602094</v>
      </c>
      <c r="F15" s="257">
        <v>141735.44999999998</v>
      </c>
      <c r="G15" s="258">
        <f>E15*F15</f>
        <v>34695428.226204187</v>
      </c>
    </row>
    <row r="16" spans="1:7">
      <c r="A16" s="23"/>
      <c r="B16" s="23"/>
      <c r="C16" s="122"/>
      <c r="D16" s="122"/>
      <c r="E16" s="253"/>
      <c r="F16" s="259"/>
      <c r="G16" s="259"/>
    </row>
    <row r="17" spans="1:7" ht="16.5" thickBot="1">
      <c r="A17" s="23">
        <v>3</v>
      </c>
      <c r="B17" s="233" t="s">
        <v>338</v>
      </c>
      <c r="C17" s="122"/>
      <c r="D17" s="122"/>
      <c r="E17" s="256">
        <f>IF(F17=0,0,G17/F17)</f>
        <v>22.558255780356177</v>
      </c>
      <c r="F17" s="260">
        <f>SUM(F13:F15)</f>
        <v>3441815.87</v>
      </c>
      <c r="G17" s="260">
        <f>SUM(G13:G15)</f>
        <v>77641362.744349122</v>
      </c>
    </row>
    <row r="18" spans="1:7" ht="15.75" thickTop="1">
      <c r="A18" s="23"/>
      <c r="B18" s="23"/>
      <c r="C18" s="122"/>
      <c r="D18" s="122"/>
      <c r="E18" s="253"/>
      <c r="F18" s="122"/>
      <c r="G18" s="122"/>
    </row>
    <row r="19" spans="1:7">
      <c r="A19" s="23"/>
      <c r="B19" s="23"/>
      <c r="C19" s="122"/>
      <c r="D19" s="122"/>
      <c r="E19" s="253"/>
      <c r="F19" s="122"/>
      <c r="G19" s="122"/>
    </row>
    <row r="20" spans="1:7">
      <c r="A20" s="16" t="s">
        <v>333</v>
      </c>
    </row>
    <row r="21" spans="1:7">
      <c r="A21" s="16" t="s">
        <v>334</v>
      </c>
    </row>
  </sheetData>
  <mergeCells count="4">
    <mergeCell ref="A2:G2"/>
    <mergeCell ref="A3:G3"/>
    <mergeCell ref="A4:G4"/>
    <mergeCell ref="A5:G5"/>
  </mergeCells>
  <printOptions horizontalCentered="1"/>
  <pageMargins left="0.7" right="0.7" top="0.75" bottom="0.75" header="0.3" footer="0.3"/>
  <pageSetup fitToHeight="0" orientation="landscape" blackAndWhite="1"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5">
    <tabColor theme="4" tint="0.39997558519241921"/>
    <pageSetUpPr fitToPage="1"/>
  </sheetPr>
  <dimension ref="A1:Q72"/>
  <sheetViews>
    <sheetView showGridLines="0" zoomScale="85" zoomScaleNormal="85" workbookViewId="0">
      <pane ySplit="5" topLeftCell="A6" activePane="bottomLeft" state="frozen"/>
      <selection pane="bottomLeft" activeCell="A6" sqref="A6"/>
    </sheetView>
  </sheetViews>
  <sheetFormatPr defaultColWidth="8.88671875" defaultRowHeight="15"/>
  <cols>
    <col min="1" max="1" width="9" style="16" bestFit="1" customWidth="1"/>
    <col min="2" max="9" width="14.77734375" style="16" customWidth="1"/>
    <col min="10" max="16384" width="8.88671875" style="16"/>
  </cols>
  <sheetData>
    <row r="1" spans="1:9" s="156" customFormat="1" ht="15.75">
      <c r="B1" s="369"/>
    </row>
    <row r="2" spans="1:9" ht="15.75">
      <c r="A2" s="451" t="str">
        <f>'General Inputs'!$B$2</f>
        <v>Kentucky Utilities Company</v>
      </c>
      <c r="B2" s="451"/>
      <c r="C2" s="451"/>
      <c r="D2" s="451"/>
      <c r="E2" s="451"/>
      <c r="F2" s="451"/>
      <c r="G2" s="451"/>
      <c r="H2" s="451"/>
      <c r="I2" s="451"/>
    </row>
    <row r="3" spans="1:9" ht="15.75">
      <c r="A3" s="451" t="str">
        <f>'General Inputs'!$D$34&amp;" "&amp;'General Inputs'!$E$34</f>
        <v>Case No. 2018-00294</v>
      </c>
      <c r="B3" s="451"/>
      <c r="C3" s="451"/>
      <c r="D3" s="451"/>
      <c r="E3" s="451"/>
      <c r="F3" s="451"/>
      <c r="G3" s="451"/>
      <c r="H3" s="451"/>
      <c r="I3" s="451"/>
    </row>
    <row r="4" spans="1:9" ht="15.75">
      <c r="A4" s="451" t="str">
        <f>"For the Year Ended "&amp;TEXT('General Inputs'!E28,"Mmmm dd, yyyy")</f>
        <v>For the Year Ended December 31, 2017</v>
      </c>
      <c r="B4" s="451"/>
      <c r="C4" s="451"/>
      <c r="D4" s="451"/>
      <c r="E4" s="451"/>
      <c r="F4" s="451"/>
      <c r="G4" s="451"/>
      <c r="H4" s="451"/>
      <c r="I4" s="451"/>
    </row>
    <row r="5" spans="1:9" ht="16.5" thickBot="1">
      <c r="A5" s="452" t="s">
        <v>203</v>
      </c>
      <c r="B5" s="452"/>
      <c r="C5" s="452"/>
      <c r="D5" s="452"/>
      <c r="E5" s="452"/>
      <c r="F5" s="452"/>
      <c r="G5" s="452"/>
      <c r="H5" s="452"/>
      <c r="I5" s="452"/>
    </row>
    <row r="9" spans="1:9" ht="15.75">
      <c r="A9" s="18" t="s">
        <v>32</v>
      </c>
      <c r="B9" s="18"/>
      <c r="C9" s="73" t="s">
        <v>1203</v>
      </c>
      <c r="D9" s="73" t="s">
        <v>87</v>
      </c>
      <c r="E9" s="74" t="s">
        <v>251</v>
      </c>
      <c r="F9" s="74" t="s">
        <v>174</v>
      </c>
      <c r="G9" s="74" t="s">
        <v>197</v>
      </c>
      <c r="H9" s="74" t="s">
        <v>45</v>
      </c>
      <c r="I9" s="74" t="s">
        <v>34</v>
      </c>
    </row>
    <row r="10" spans="1:9" ht="20.25">
      <c r="A10" s="293" t="s">
        <v>26</v>
      </c>
      <c r="B10" s="308" t="s">
        <v>1</v>
      </c>
      <c r="C10" s="308" t="s">
        <v>63</v>
      </c>
      <c r="D10" s="308" t="s">
        <v>63</v>
      </c>
      <c r="E10" s="309" t="s">
        <v>219</v>
      </c>
      <c r="F10" s="309" t="s">
        <v>46</v>
      </c>
      <c r="G10" s="309" t="s">
        <v>198</v>
      </c>
      <c r="H10" s="309" t="s">
        <v>34</v>
      </c>
      <c r="I10" s="309" t="s">
        <v>37</v>
      </c>
    </row>
    <row r="11" spans="1:9" ht="15.75">
      <c r="A11" s="20"/>
      <c r="B11" s="20"/>
      <c r="C11" s="18" t="s">
        <v>40</v>
      </c>
      <c r="D11" s="18" t="s">
        <v>41</v>
      </c>
      <c r="E11" s="224" t="s">
        <v>118</v>
      </c>
      <c r="F11" s="18" t="s">
        <v>43</v>
      </c>
      <c r="G11" s="48" t="s">
        <v>49</v>
      </c>
      <c r="H11" s="48" t="s">
        <v>383</v>
      </c>
      <c r="I11" s="48" t="s">
        <v>240</v>
      </c>
    </row>
    <row r="12" spans="1:9">
      <c r="A12" s="27"/>
      <c r="B12" s="27"/>
      <c r="C12" s="35"/>
      <c r="D12" s="35"/>
      <c r="E12" s="21"/>
      <c r="F12" s="35"/>
      <c r="G12" s="35"/>
      <c r="H12" s="35"/>
      <c r="I12" s="27"/>
    </row>
    <row r="13" spans="1:9" ht="16.5" thickBot="1">
      <c r="A13" s="23">
        <v>1</v>
      </c>
      <c r="B13" s="233" t="s">
        <v>176</v>
      </c>
      <c r="C13" s="123">
        <v>42370</v>
      </c>
      <c r="D13" s="123">
        <f>EOMONTH(C13,11)</f>
        <v>42735</v>
      </c>
      <c r="E13" s="135">
        <f>(D13-C13)/2</f>
        <v>182.5</v>
      </c>
      <c r="F13" s="123">
        <v>42822</v>
      </c>
      <c r="G13" s="123">
        <v>42836</v>
      </c>
      <c r="H13" s="135">
        <f>G13-D13</f>
        <v>101</v>
      </c>
      <c r="I13" s="436">
        <f>E13+H13</f>
        <v>283.5</v>
      </c>
    </row>
    <row r="14" spans="1:9" ht="15.75" thickTop="1">
      <c r="A14" s="23"/>
      <c r="B14" s="23"/>
      <c r="C14" s="21"/>
      <c r="D14" s="78"/>
      <c r="E14" s="75"/>
      <c r="F14" s="94"/>
      <c r="G14" s="94"/>
      <c r="H14" s="94"/>
      <c r="I14" s="27"/>
    </row>
    <row r="15" spans="1:9">
      <c r="A15" s="23">
        <v>2</v>
      </c>
      <c r="B15" s="233" t="s">
        <v>384</v>
      </c>
      <c r="C15" s="123">
        <f>C13</f>
        <v>42370</v>
      </c>
      <c r="D15" s="123">
        <f>D13</f>
        <v>42735</v>
      </c>
      <c r="E15" s="135">
        <f>(D15-C15)/2</f>
        <v>182.5</v>
      </c>
      <c r="F15" s="123" t="s">
        <v>196</v>
      </c>
      <c r="G15" s="123">
        <v>42797</v>
      </c>
      <c r="H15" s="135">
        <f>G15-D15</f>
        <v>62</v>
      </c>
      <c r="I15" s="77">
        <f>E15+H15</f>
        <v>244.5</v>
      </c>
    </row>
    <row r="16" spans="1:9" s="156" customFormat="1">
      <c r="A16" s="175"/>
      <c r="B16" s="281"/>
      <c r="C16" s="182"/>
      <c r="D16" s="182"/>
      <c r="E16" s="278"/>
      <c r="F16" s="182"/>
      <c r="G16" s="182"/>
      <c r="H16" s="278"/>
      <c r="I16" s="184"/>
    </row>
    <row r="17" spans="1:9">
      <c r="A17" s="23"/>
      <c r="B17" s="233" t="s">
        <v>385</v>
      </c>
      <c r="C17" s="21"/>
      <c r="D17" s="78"/>
      <c r="E17" s="75"/>
      <c r="F17" s="94"/>
      <c r="G17" s="94"/>
      <c r="H17" s="94"/>
      <c r="I17" s="27"/>
    </row>
    <row r="18" spans="1:9">
      <c r="A18" s="23"/>
      <c r="B18" s="233"/>
      <c r="C18" s="21"/>
      <c r="D18" s="78"/>
      <c r="E18" s="75"/>
      <c r="F18" s="94"/>
      <c r="G18" s="94"/>
      <c r="H18" s="94"/>
      <c r="I18" s="27"/>
    </row>
    <row r="19" spans="1:9">
      <c r="A19" s="23"/>
      <c r="B19" s="36" t="s">
        <v>971</v>
      </c>
      <c r="C19" s="40"/>
      <c r="D19" s="21"/>
      <c r="E19" s="43"/>
      <c r="F19" s="43"/>
      <c r="G19" s="383"/>
      <c r="H19" s="39"/>
    </row>
    <row r="20" spans="1:9">
      <c r="B20" s="459" t="s">
        <v>202</v>
      </c>
      <c r="C20" s="459" t="s">
        <v>201</v>
      </c>
      <c r="D20" s="459" t="s">
        <v>200</v>
      </c>
      <c r="E20" s="459" t="s">
        <v>34</v>
      </c>
    </row>
    <row r="21" spans="1:9">
      <c r="A21" s="23"/>
      <c r="B21" s="459"/>
      <c r="C21" s="459"/>
      <c r="D21" s="459"/>
      <c r="E21" s="459"/>
    </row>
    <row r="22" spans="1:9">
      <c r="A22" s="23"/>
      <c r="B22" s="459"/>
      <c r="C22" s="459"/>
      <c r="D22" s="459"/>
      <c r="E22" s="459"/>
    </row>
    <row r="23" spans="1:9">
      <c r="A23" s="23">
        <f>A15+1</f>
        <v>3</v>
      </c>
      <c r="B23" s="197">
        <v>68981</v>
      </c>
      <c r="C23" s="198">
        <v>42797</v>
      </c>
      <c r="D23" s="198">
        <v>42802</v>
      </c>
      <c r="E23" s="134">
        <f>D23-C23</f>
        <v>5</v>
      </c>
    </row>
    <row r="24" spans="1:9">
      <c r="A24" s="23">
        <f>A23+1</f>
        <v>4</v>
      </c>
      <c r="B24" s="197">
        <v>68995</v>
      </c>
      <c r="C24" s="198">
        <v>42797</v>
      </c>
      <c r="D24" s="198">
        <v>42802</v>
      </c>
      <c r="E24" s="134">
        <f t="shared" ref="E24:E61" si="0">D24-C24</f>
        <v>5</v>
      </c>
    </row>
    <row r="25" spans="1:9">
      <c r="A25" s="23">
        <f t="shared" ref="A25:A61" si="1">A24+1</f>
        <v>5</v>
      </c>
      <c r="B25" s="197">
        <v>68967</v>
      </c>
      <c r="C25" s="198">
        <v>42797</v>
      </c>
      <c r="D25" s="198">
        <v>42801</v>
      </c>
      <c r="E25" s="134">
        <f t="shared" si="0"/>
        <v>4</v>
      </c>
    </row>
    <row r="26" spans="1:9">
      <c r="A26" s="23">
        <f t="shared" si="1"/>
        <v>6</v>
      </c>
      <c r="B26" s="197">
        <v>68993</v>
      </c>
      <c r="C26" s="198">
        <v>42797</v>
      </c>
      <c r="D26" s="198">
        <v>42801</v>
      </c>
      <c r="E26" s="134">
        <f t="shared" si="0"/>
        <v>4</v>
      </c>
    </row>
    <row r="27" spans="1:9">
      <c r="A27" s="23">
        <f t="shared" si="1"/>
        <v>7</v>
      </c>
      <c r="B27" s="197">
        <v>68986</v>
      </c>
      <c r="C27" s="198">
        <v>42797</v>
      </c>
      <c r="D27" s="198">
        <v>42801</v>
      </c>
      <c r="E27" s="134">
        <f t="shared" si="0"/>
        <v>4</v>
      </c>
    </row>
    <row r="28" spans="1:9">
      <c r="A28" s="23">
        <f t="shared" si="1"/>
        <v>8</v>
      </c>
      <c r="B28" s="197">
        <v>68954</v>
      </c>
      <c r="C28" s="198">
        <v>42797</v>
      </c>
      <c r="D28" s="198">
        <v>42803</v>
      </c>
      <c r="E28" s="134">
        <f t="shared" si="0"/>
        <v>6</v>
      </c>
    </row>
    <row r="29" spans="1:9">
      <c r="A29" s="23">
        <f t="shared" si="1"/>
        <v>9</v>
      </c>
      <c r="B29" s="197">
        <v>68958</v>
      </c>
      <c r="C29" s="198">
        <v>42797</v>
      </c>
      <c r="D29" s="198">
        <v>42807</v>
      </c>
      <c r="E29" s="134">
        <f t="shared" si="0"/>
        <v>10</v>
      </c>
    </row>
    <row r="30" spans="1:9">
      <c r="A30" s="23">
        <f t="shared" si="1"/>
        <v>10</v>
      </c>
      <c r="B30" s="197">
        <v>68973</v>
      </c>
      <c r="C30" s="198">
        <v>42797</v>
      </c>
      <c r="D30" s="198">
        <v>42810</v>
      </c>
      <c r="E30" s="134">
        <f t="shared" si="0"/>
        <v>13</v>
      </c>
    </row>
    <row r="31" spans="1:9">
      <c r="A31" s="23">
        <f t="shared" si="1"/>
        <v>11</v>
      </c>
      <c r="B31" s="197">
        <v>68982</v>
      </c>
      <c r="C31" s="198">
        <v>42797</v>
      </c>
      <c r="D31" s="198">
        <v>42803</v>
      </c>
      <c r="E31" s="134">
        <f t="shared" si="0"/>
        <v>6</v>
      </c>
    </row>
    <row r="32" spans="1:9">
      <c r="A32" s="23">
        <f t="shared" si="1"/>
        <v>12</v>
      </c>
      <c r="B32" s="197">
        <v>68956</v>
      </c>
      <c r="C32" s="198">
        <v>42797</v>
      </c>
      <c r="D32" s="198">
        <v>42804</v>
      </c>
      <c r="E32" s="134">
        <f t="shared" si="0"/>
        <v>7</v>
      </c>
    </row>
    <row r="33" spans="1:5">
      <c r="A33" s="23">
        <f t="shared" si="1"/>
        <v>13</v>
      </c>
      <c r="B33" s="197">
        <v>68979</v>
      </c>
      <c r="C33" s="198">
        <v>42797</v>
      </c>
      <c r="D33" s="198">
        <v>42802</v>
      </c>
      <c r="E33" s="134">
        <f t="shared" si="0"/>
        <v>5</v>
      </c>
    </row>
    <row r="34" spans="1:5">
      <c r="A34" s="23">
        <f t="shared" si="1"/>
        <v>14</v>
      </c>
      <c r="B34" s="197">
        <v>68984</v>
      </c>
      <c r="C34" s="198">
        <v>42797</v>
      </c>
      <c r="D34" s="198">
        <v>42814</v>
      </c>
      <c r="E34" s="134">
        <f t="shared" si="0"/>
        <v>17</v>
      </c>
    </row>
    <row r="35" spans="1:5">
      <c r="A35" s="23">
        <f t="shared" si="1"/>
        <v>15</v>
      </c>
      <c r="B35" s="197">
        <v>68977</v>
      </c>
      <c r="C35" s="198">
        <v>42797</v>
      </c>
      <c r="D35" s="198">
        <v>42807</v>
      </c>
      <c r="E35" s="134">
        <f t="shared" si="0"/>
        <v>10</v>
      </c>
    </row>
    <row r="36" spans="1:5">
      <c r="A36" s="23">
        <f t="shared" si="1"/>
        <v>16</v>
      </c>
      <c r="B36" s="197">
        <v>68968</v>
      </c>
      <c r="C36" s="198">
        <v>42797</v>
      </c>
      <c r="D36" s="198">
        <v>42804</v>
      </c>
      <c r="E36" s="134">
        <f t="shared" si="0"/>
        <v>7</v>
      </c>
    </row>
    <row r="37" spans="1:5">
      <c r="A37" s="23">
        <f t="shared" si="1"/>
        <v>17</v>
      </c>
      <c r="B37" s="197">
        <v>68987</v>
      </c>
      <c r="C37" s="198">
        <v>42797</v>
      </c>
      <c r="D37" s="198">
        <v>42801</v>
      </c>
      <c r="E37" s="134">
        <f t="shared" si="0"/>
        <v>4</v>
      </c>
    </row>
    <row r="38" spans="1:5">
      <c r="A38" s="23">
        <f t="shared" si="1"/>
        <v>18</v>
      </c>
      <c r="B38" s="197">
        <v>68959</v>
      </c>
      <c r="C38" s="198">
        <v>42797</v>
      </c>
      <c r="D38" s="198">
        <v>42810</v>
      </c>
      <c r="E38" s="134">
        <f t="shared" si="0"/>
        <v>13</v>
      </c>
    </row>
    <row r="39" spans="1:5">
      <c r="A39" s="23">
        <f t="shared" si="1"/>
        <v>19</v>
      </c>
      <c r="B39" s="197">
        <v>68988</v>
      </c>
      <c r="C39" s="198">
        <v>42797</v>
      </c>
      <c r="D39" s="198">
        <v>42801</v>
      </c>
      <c r="E39" s="134">
        <f t="shared" si="0"/>
        <v>4</v>
      </c>
    </row>
    <row r="40" spans="1:5">
      <c r="A40" s="23">
        <f t="shared" si="1"/>
        <v>20</v>
      </c>
      <c r="B40" s="197">
        <v>68983</v>
      </c>
      <c r="C40" s="198">
        <v>42797</v>
      </c>
      <c r="D40" s="198">
        <v>42801</v>
      </c>
      <c r="E40" s="134">
        <f t="shared" si="0"/>
        <v>4</v>
      </c>
    </row>
    <row r="41" spans="1:5">
      <c r="A41" s="23">
        <f t="shared" si="1"/>
        <v>21</v>
      </c>
      <c r="B41" s="197">
        <v>68963</v>
      </c>
      <c r="C41" s="198">
        <v>42797</v>
      </c>
      <c r="D41" s="198">
        <v>42801</v>
      </c>
      <c r="E41" s="134">
        <f t="shared" si="0"/>
        <v>4</v>
      </c>
    </row>
    <row r="42" spans="1:5">
      <c r="A42" s="23">
        <f t="shared" si="1"/>
        <v>22</v>
      </c>
      <c r="B42" s="197">
        <v>68964</v>
      </c>
      <c r="C42" s="198">
        <v>42797</v>
      </c>
      <c r="D42" s="198">
        <v>42801</v>
      </c>
      <c r="E42" s="134">
        <f t="shared" si="0"/>
        <v>4</v>
      </c>
    </row>
    <row r="43" spans="1:5">
      <c r="A43" s="23">
        <f t="shared" si="1"/>
        <v>23</v>
      </c>
      <c r="B43" s="197">
        <v>68989</v>
      </c>
      <c r="C43" s="198">
        <v>42797</v>
      </c>
      <c r="D43" s="198">
        <v>42803</v>
      </c>
      <c r="E43" s="134">
        <f t="shared" si="0"/>
        <v>6</v>
      </c>
    </row>
    <row r="44" spans="1:5">
      <c r="A44" s="23">
        <f t="shared" si="1"/>
        <v>24</v>
      </c>
      <c r="B44" s="197">
        <v>68953</v>
      </c>
      <c r="C44" s="198">
        <v>42797</v>
      </c>
      <c r="D44" s="198">
        <v>42802</v>
      </c>
      <c r="E44" s="134">
        <f t="shared" si="0"/>
        <v>5</v>
      </c>
    </row>
    <row r="45" spans="1:5">
      <c r="A45" s="23">
        <f t="shared" si="1"/>
        <v>25</v>
      </c>
      <c r="B45" s="197">
        <v>68965</v>
      </c>
      <c r="C45" s="198">
        <v>42797</v>
      </c>
      <c r="D45" s="198">
        <v>42807</v>
      </c>
      <c r="E45" s="134">
        <f t="shared" si="0"/>
        <v>10</v>
      </c>
    </row>
    <row r="46" spans="1:5">
      <c r="A46" s="23">
        <f t="shared" si="1"/>
        <v>26</v>
      </c>
      <c r="B46" s="197">
        <v>68992</v>
      </c>
      <c r="C46" s="198">
        <v>42797</v>
      </c>
      <c r="D46" s="198">
        <v>42801</v>
      </c>
      <c r="E46" s="134">
        <f t="shared" si="0"/>
        <v>4</v>
      </c>
    </row>
    <row r="47" spans="1:5">
      <c r="A47" s="23">
        <f t="shared" si="1"/>
        <v>27</v>
      </c>
      <c r="B47" s="197">
        <v>68990</v>
      </c>
      <c r="C47" s="198">
        <v>42797</v>
      </c>
      <c r="D47" s="198">
        <v>42807</v>
      </c>
      <c r="E47" s="134">
        <f t="shared" si="0"/>
        <v>10</v>
      </c>
    </row>
    <row r="48" spans="1:5">
      <c r="A48" s="23">
        <f t="shared" si="1"/>
        <v>28</v>
      </c>
      <c r="B48" s="197">
        <v>68976</v>
      </c>
      <c r="C48" s="198">
        <v>42797</v>
      </c>
      <c r="D48" s="198">
        <v>42809</v>
      </c>
      <c r="E48" s="134">
        <f t="shared" si="0"/>
        <v>12</v>
      </c>
    </row>
    <row r="49" spans="1:8">
      <c r="A49" s="23">
        <f t="shared" si="1"/>
        <v>29</v>
      </c>
      <c r="B49" s="197">
        <v>68974</v>
      </c>
      <c r="C49" s="198">
        <v>42797</v>
      </c>
      <c r="D49" s="198">
        <v>42803</v>
      </c>
      <c r="E49" s="134">
        <f t="shared" si="0"/>
        <v>6</v>
      </c>
    </row>
    <row r="50" spans="1:8">
      <c r="A50" s="23">
        <f t="shared" si="1"/>
        <v>30</v>
      </c>
      <c r="B50" s="197">
        <v>68969</v>
      </c>
      <c r="C50" s="198">
        <v>42797</v>
      </c>
      <c r="D50" s="198">
        <v>42803</v>
      </c>
      <c r="E50" s="134">
        <f t="shared" si="0"/>
        <v>6</v>
      </c>
    </row>
    <row r="51" spans="1:8">
      <c r="A51" s="23">
        <f t="shared" si="1"/>
        <v>31</v>
      </c>
      <c r="B51" s="197">
        <v>68997</v>
      </c>
      <c r="C51" s="198">
        <v>42797</v>
      </c>
      <c r="D51" s="198">
        <v>42801</v>
      </c>
      <c r="E51" s="134">
        <f t="shared" si="0"/>
        <v>4</v>
      </c>
    </row>
    <row r="52" spans="1:8">
      <c r="A52" s="23">
        <f t="shared" si="1"/>
        <v>32</v>
      </c>
      <c r="B52" s="197">
        <v>68971</v>
      </c>
      <c r="C52" s="198">
        <v>42797</v>
      </c>
      <c r="D52" s="198">
        <v>42801</v>
      </c>
      <c r="E52" s="134">
        <f t="shared" si="0"/>
        <v>4</v>
      </c>
    </row>
    <row r="53" spans="1:8">
      <c r="A53" s="23">
        <f t="shared" si="1"/>
        <v>33</v>
      </c>
      <c r="B53" s="197">
        <v>68970</v>
      </c>
      <c r="C53" s="198">
        <v>42797</v>
      </c>
      <c r="D53" s="198">
        <v>42801</v>
      </c>
      <c r="E53" s="134">
        <f t="shared" si="0"/>
        <v>4</v>
      </c>
    </row>
    <row r="54" spans="1:8">
      <c r="A54" s="23">
        <f t="shared" si="1"/>
        <v>34</v>
      </c>
      <c r="B54" s="197">
        <v>68985</v>
      </c>
      <c r="C54" s="198">
        <v>42797</v>
      </c>
      <c r="D54" s="198">
        <v>42801</v>
      </c>
      <c r="E54" s="134">
        <f t="shared" si="0"/>
        <v>4</v>
      </c>
    </row>
    <row r="55" spans="1:8">
      <c r="A55" s="23">
        <f t="shared" si="1"/>
        <v>35</v>
      </c>
      <c r="B55" s="197">
        <v>68960</v>
      </c>
      <c r="C55" s="198">
        <v>42797</v>
      </c>
      <c r="D55" s="198">
        <v>42801</v>
      </c>
      <c r="E55" s="134">
        <f t="shared" si="0"/>
        <v>4</v>
      </c>
    </row>
    <row r="56" spans="1:8">
      <c r="A56" s="23">
        <f t="shared" si="1"/>
        <v>36</v>
      </c>
      <c r="B56" s="197">
        <v>68961</v>
      </c>
      <c r="C56" s="198">
        <v>42797</v>
      </c>
      <c r="D56" s="198">
        <v>42832</v>
      </c>
      <c r="E56" s="134">
        <f t="shared" si="0"/>
        <v>35</v>
      </c>
    </row>
    <row r="57" spans="1:8">
      <c r="A57" s="23">
        <f t="shared" si="1"/>
        <v>37</v>
      </c>
      <c r="B57" s="197">
        <v>68962</v>
      </c>
      <c r="C57" s="198">
        <v>42797</v>
      </c>
      <c r="D57" s="198">
        <v>42801</v>
      </c>
      <c r="E57" s="134">
        <f t="shared" si="0"/>
        <v>4</v>
      </c>
    </row>
    <row r="58" spans="1:8">
      <c r="A58" s="23">
        <f t="shared" si="1"/>
        <v>38</v>
      </c>
      <c r="B58" s="197">
        <v>68980</v>
      </c>
      <c r="C58" s="198">
        <v>42797</v>
      </c>
      <c r="D58" s="198">
        <v>42802</v>
      </c>
      <c r="E58" s="134">
        <f t="shared" si="0"/>
        <v>5</v>
      </c>
    </row>
    <row r="59" spans="1:8">
      <c r="A59" s="23">
        <f t="shared" si="1"/>
        <v>39</v>
      </c>
      <c r="B59" s="197">
        <v>68978</v>
      </c>
      <c r="C59" s="198">
        <v>42797</v>
      </c>
      <c r="D59" s="198">
        <v>42807</v>
      </c>
      <c r="E59" s="134">
        <f t="shared" si="0"/>
        <v>10</v>
      </c>
    </row>
    <row r="60" spans="1:8">
      <c r="A60" s="23">
        <f t="shared" si="1"/>
        <v>40</v>
      </c>
      <c r="B60" s="197">
        <v>68972</v>
      </c>
      <c r="C60" s="198">
        <v>42797</v>
      </c>
      <c r="D60" s="198">
        <v>42801</v>
      </c>
      <c r="E60" s="134">
        <f t="shared" si="0"/>
        <v>4</v>
      </c>
    </row>
    <row r="61" spans="1:8">
      <c r="A61" s="23">
        <f t="shared" si="1"/>
        <v>41</v>
      </c>
      <c r="B61" s="197">
        <v>68994</v>
      </c>
      <c r="C61" s="198">
        <v>42797</v>
      </c>
      <c r="D61" s="198">
        <v>42801</v>
      </c>
      <c r="E61" s="134">
        <f t="shared" si="0"/>
        <v>4</v>
      </c>
    </row>
    <row r="62" spans="1:8">
      <c r="A62" s="23"/>
    </row>
    <row r="63" spans="1:8" ht="15.75" thickBot="1">
      <c r="A63" s="23">
        <f>A61+1</f>
        <v>42</v>
      </c>
      <c r="B63" s="190" t="s">
        <v>207</v>
      </c>
      <c r="E63" s="255">
        <f>AVERAGE(E23:E61)</f>
        <v>7.1025641025641022</v>
      </c>
    </row>
    <row r="64" spans="1:8" ht="15.75" thickTop="1">
      <c r="A64" s="23"/>
      <c r="F64" s="191"/>
      <c r="G64" s="192"/>
      <c r="H64" s="192"/>
    </row>
    <row r="65" spans="1:17">
      <c r="A65" s="23">
        <f>A63+1</f>
        <v>43</v>
      </c>
      <c r="B65" s="21" t="s">
        <v>208</v>
      </c>
      <c r="C65" s="43"/>
      <c r="D65" s="43"/>
      <c r="E65" s="237">
        <f>COUNT(B23:B61)/(912+43)</f>
        <v>4.0837696335078534E-2</v>
      </c>
      <c r="F65" s="384"/>
      <c r="I65" s="156"/>
      <c r="J65" s="156"/>
      <c r="K65" s="156"/>
      <c r="L65" s="156"/>
      <c r="M65" s="156"/>
      <c r="N65" s="156"/>
      <c r="O65" s="156"/>
      <c r="P65" s="156"/>
      <c r="Q65" s="156"/>
    </row>
    <row r="66" spans="1:17">
      <c r="A66" s="23"/>
      <c r="B66" s="21"/>
      <c r="C66" s="43"/>
      <c r="D66" s="43"/>
      <c r="E66" s="45"/>
      <c r="F66" s="43"/>
    </row>
    <row r="67" spans="1:17">
      <c r="A67" s="23">
        <f>A65+1</f>
        <v>44</v>
      </c>
      <c r="B67" s="46" t="s">
        <v>209</v>
      </c>
      <c r="C67" s="43"/>
      <c r="D67" s="43"/>
      <c r="E67" s="47">
        <f>E63*E65</f>
        <v>0.29005235602094237</v>
      </c>
      <c r="F67" s="43"/>
    </row>
    <row r="68" spans="1:17">
      <c r="A68" s="23"/>
      <c r="B68" s="21"/>
      <c r="C68" s="43"/>
      <c r="D68" s="43"/>
      <c r="E68" s="44"/>
      <c r="F68" s="43"/>
    </row>
    <row r="69" spans="1:17" ht="16.5" thickBot="1">
      <c r="A69" s="23">
        <f>A67+1</f>
        <v>45</v>
      </c>
      <c r="B69" s="46" t="s">
        <v>206</v>
      </c>
      <c r="C69" s="43"/>
      <c r="D69" s="43"/>
      <c r="E69" s="437">
        <f>ROUND(I15+E67,2)</f>
        <v>244.79</v>
      </c>
      <c r="F69" s="43"/>
    </row>
    <row r="70" spans="1:17" ht="15.75" thickTop="1">
      <c r="A70" s="23"/>
      <c r="C70" s="43"/>
      <c r="D70" s="43"/>
      <c r="E70" s="43"/>
      <c r="F70" s="43"/>
      <c r="G70" s="43"/>
      <c r="H70" s="43"/>
    </row>
    <row r="71" spans="1:17">
      <c r="A71" s="16" t="s">
        <v>204</v>
      </c>
    </row>
    <row r="72" spans="1:17">
      <c r="A72" s="16" t="s">
        <v>205</v>
      </c>
    </row>
  </sheetData>
  <mergeCells count="8">
    <mergeCell ref="A2:I2"/>
    <mergeCell ref="A3:I3"/>
    <mergeCell ref="A4:I4"/>
    <mergeCell ref="A5:I5"/>
    <mergeCell ref="B20:B22"/>
    <mergeCell ref="C20:C22"/>
    <mergeCell ref="D20:D22"/>
    <mergeCell ref="E20:E22"/>
  </mergeCells>
  <printOptions horizontalCentered="1"/>
  <pageMargins left="0.7" right="0.7" top="0.75" bottom="0.75" header="0.3" footer="0.3"/>
  <pageSetup scale="80" fitToHeight="0" orientation="landscape" blackAndWhite="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3">
    <tabColor rgb="FFFFFF66"/>
    <pageSetUpPr fitToPage="1"/>
  </sheetPr>
  <dimension ref="B1:S40"/>
  <sheetViews>
    <sheetView showGridLines="0" tabSelected="1" zoomScaleNormal="100" workbookViewId="0"/>
  </sheetViews>
  <sheetFormatPr defaultColWidth="8.88671875" defaultRowHeight="15"/>
  <cols>
    <col min="1" max="1" width="2.109375" style="321" customWidth="1"/>
    <col min="2" max="3" width="1.33203125" style="321" customWidth="1"/>
    <col min="4" max="4" width="47.21875" style="321" customWidth="1"/>
    <col min="5" max="5" width="13" style="321" customWidth="1"/>
    <col min="6" max="6" width="1.33203125" style="321" customWidth="1"/>
    <col min="7" max="8" width="13" style="321" customWidth="1"/>
    <col min="9" max="9" width="1.33203125" style="321" customWidth="1"/>
    <col min="10" max="10" width="4.44140625" style="321" customWidth="1"/>
    <col min="11" max="13" width="1.33203125" style="321" customWidth="1"/>
    <col min="14" max="16384" width="8.88671875" style="321"/>
  </cols>
  <sheetData>
    <row r="1" spans="2:19" s="336" customFormat="1"/>
    <row r="2" spans="2:19" ht="15.75">
      <c r="B2" s="359" t="s">
        <v>106</v>
      </c>
      <c r="C2" s="319"/>
      <c r="D2" s="319"/>
      <c r="K2" s="319"/>
      <c r="L2" s="319"/>
    </row>
    <row r="3" spans="2:19">
      <c r="B3" s="319" t="s">
        <v>112</v>
      </c>
      <c r="C3" s="319"/>
      <c r="D3" s="319"/>
      <c r="K3" s="319"/>
      <c r="L3" s="319"/>
    </row>
    <row r="4" spans="2:19">
      <c r="B4" s="320" t="str">
        <f>E17</f>
        <v>2020 Kentucky Rate Case</v>
      </c>
      <c r="C4" s="320"/>
      <c r="D4" s="320"/>
      <c r="K4" s="319"/>
      <c r="L4" s="319"/>
    </row>
    <row r="5" spans="2:19">
      <c r="B5" s="320" t="str">
        <f>"Revenue Lag Days Based on the Year Ended "&amp;TEXT(E13,"Mmmm dd, yyyy")</f>
        <v>Revenue Lag Days Based on the Year Ended December 31, 2019</v>
      </c>
      <c r="C5" s="320"/>
      <c r="D5" s="320"/>
      <c r="E5" s="322"/>
      <c r="F5" s="322"/>
      <c r="G5" s="322"/>
      <c r="H5" s="322"/>
      <c r="I5" s="322"/>
      <c r="J5" s="322"/>
      <c r="K5" s="319"/>
      <c r="L5" s="319"/>
    </row>
    <row r="6" spans="2:19">
      <c r="B6" s="320" t="str">
        <f>"Expense Lead Days Based on the Year Ended "&amp;TEXT(E28,"Mmmm dd, yyyy")</f>
        <v>Expense Lead Days Based on the Year Ended December 31, 2017</v>
      </c>
      <c r="C6" s="320"/>
      <c r="D6" s="320"/>
      <c r="E6" s="322"/>
      <c r="F6" s="322"/>
      <c r="G6" s="322"/>
      <c r="H6" s="322"/>
      <c r="I6" s="322"/>
      <c r="J6" s="322"/>
      <c r="K6" s="319"/>
      <c r="L6" s="319"/>
    </row>
    <row r="7" spans="2:19">
      <c r="B7" s="319"/>
      <c r="C7" s="319"/>
      <c r="D7" s="319"/>
      <c r="E7" s="319"/>
      <c r="F7" s="319"/>
      <c r="G7" s="319"/>
      <c r="H7" s="319"/>
      <c r="I7" s="323"/>
      <c r="J7" s="319"/>
      <c r="K7" s="319"/>
      <c r="L7" s="319"/>
    </row>
    <row r="8" spans="2:19" ht="15.75">
      <c r="B8" s="324" t="s">
        <v>441</v>
      </c>
      <c r="C8" s="325"/>
      <c r="D8" s="325"/>
      <c r="E8" s="325"/>
      <c r="F8" s="325"/>
      <c r="G8" s="325"/>
      <c r="H8" s="325"/>
      <c r="I8" s="326"/>
      <c r="J8" s="325"/>
      <c r="K8" s="325"/>
      <c r="L8" s="327"/>
    </row>
    <row r="9" spans="2:19" ht="8.1" customHeight="1">
      <c r="B9" s="328"/>
      <c r="C9" s="329"/>
      <c r="D9" s="329"/>
      <c r="E9" s="329"/>
      <c r="F9" s="329"/>
      <c r="G9" s="329"/>
      <c r="H9" s="329"/>
      <c r="I9" s="330"/>
      <c r="J9" s="329"/>
      <c r="K9" s="329"/>
      <c r="L9" s="331"/>
    </row>
    <row r="10" spans="2:19" ht="8.1" customHeight="1">
      <c r="B10" s="328"/>
      <c r="C10" s="332"/>
      <c r="D10" s="333"/>
      <c r="E10" s="333"/>
      <c r="F10" s="333"/>
      <c r="G10" s="333"/>
      <c r="H10" s="333"/>
      <c r="I10" s="334"/>
      <c r="J10" s="333"/>
      <c r="K10" s="335"/>
      <c r="L10" s="331"/>
      <c r="N10" s="336"/>
      <c r="O10" s="336"/>
      <c r="P10" s="336"/>
      <c r="Q10" s="336"/>
      <c r="R10" s="336"/>
      <c r="S10" s="336"/>
    </row>
    <row r="11" spans="2:19">
      <c r="B11" s="328"/>
      <c r="C11" s="337"/>
      <c r="D11" s="338" t="s">
        <v>107</v>
      </c>
      <c r="E11" s="339">
        <v>43466</v>
      </c>
      <c r="F11" s="329"/>
      <c r="G11" s="340" t="str">
        <f>IF(E11="","",TEXT($E11,"Mmm yyy"))</f>
        <v>Jan 2019</v>
      </c>
      <c r="H11" s="329"/>
      <c r="I11" s="329"/>
      <c r="J11" s="329"/>
      <c r="K11" s="341"/>
      <c r="L11" s="331"/>
      <c r="N11" s="336"/>
      <c r="O11" s="336"/>
      <c r="P11" s="336"/>
      <c r="Q11" s="336"/>
      <c r="R11" s="336"/>
      <c r="S11" s="336"/>
    </row>
    <row r="12" spans="2:19" ht="8.1" customHeight="1">
      <c r="B12" s="328"/>
      <c r="C12" s="337"/>
      <c r="D12" s="329"/>
      <c r="E12" s="329"/>
      <c r="F12" s="329"/>
      <c r="G12" s="329"/>
      <c r="H12" s="329"/>
      <c r="I12" s="329"/>
      <c r="J12" s="329"/>
      <c r="K12" s="341"/>
      <c r="L12" s="331"/>
      <c r="N12" s="336"/>
      <c r="O12" s="336"/>
      <c r="P12" s="336"/>
      <c r="Q12" s="336"/>
      <c r="R12" s="336"/>
      <c r="S12" s="336"/>
    </row>
    <row r="13" spans="2:19">
      <c r="B13" s="328"/>
      <c r="C13" s="337"/>
      <c r="D13" s="338" t="s">
        <v>108</v>
      </c>
      <c r="E13" s="340">
        <f>IF(E11="","",EOMONTH(E11,11))</f>
        <v>43830</v>
      </c>
      <c r="F13" s="329"/>
      <c r="G13" s="340" t="str">
        <f>IF(E11="","",TEXT($E13,"Mmm yyy"))</f>
        <v>Dec 2019</v>
      </c>
      <c r="H13" s="329"/>
      <c r="I13" s="329"/>
      <c r="J13" s="329"/>
      <c r="K13" s="341"/>
      <c r="L13" s="331"/>
      <c r="N13" s="336"/>
      <c r="O13" s="336"/>
      <c r="P13" s="336"/>
      <c r="Q13" s="336"/>
      <c r="R13" s="336"/>
      <c r="S13" s="336"/>
    </row>
    <row r="14" spans="2:19" ht="8.1" customHeight="1">
      <c r="B14" s="328"/>
      <c r="C14" s="337"/>
      <c r="D14" s="338"/>
      <c r="E14" s="338"/>
      <c r="F14" s="329"/>
      <c r="G14" s="329"/>
      <c r="H14" s="329"/>
      <c r="I14" s="329"/>
      <c r="J14" s="329"/>
      <c r="K14" s="341"/>
      <c r="L14" s="331"/>
      <c r="N14" s="336"/>
      <c r="O14" s="336"/>
      <c r="P14" s="336"/>
      <c r="Q14" s="336"/>
      <c r="R14" s="336"/>
      <c r="S14" s="336"/>
    </row>
    <row r="15" spans="2:19">
      <c r="B15" s="328"/>
      <c r="C15" s="337"/>
      <c r="D15" s="338" t="s">
        <v>109</v>
      </c>
      <c r="E15" s="449" t="s">
        <v>110</v>
      </c>
      <c r="F15" s="450"/>
      <c r="G15" s="450"/>
      <c r="H15" s="360"/>
      <c r="I15" s="329"/>
      <c r="J15" s="329"/>
      <c r="K15" s="341"/>
      <c r="L15" s="331"/>
    </row>
    <row r="16" spans="2:19" ht="8.1" customHeight="1">
      <c r="B16" s="328"/>
      <c r="C16" s="337"/>
      <c r="D16" s="338"/>
      <c r="E16" s="338"/>
      <c r="F16" s="338"/>
      <c r="G16" s="338"/>
      <c r="H16" s="338"/>
      <c r="I16" s="338"/>
      <c r="J16" s="329"/>
      <c r="K16" s="341"/>
      <c r="L16" s="331"/>
    </row>
    <row r="17" spans="2:12">
      <c r="B17" s="328"/>
      <c r="C17" s="337"/>
      <c r="D17" s="338" t="s">
        <v>111</v>
      </c>
      <c r="E17" s="449" t="s">
        <v>1394</v>
      </c>
      <c r="F17" s="450"/>
      <c r="G17" s="450"/>
      <c r="H17" s="329"/>
      <c r="I17" s="329"/>
      <c r="J17" s="329"/>
      <c r="K17" s="341"/>
      <c r="L17" s="331"/>
    </row>
    <row r="18" spans="2:12" ht="8.1" customHeight="1">
      <c r="B18" s="328"/>
      <c r="C18" s="337"/>
      <c r="D18" s="338"/>
      <c r="E18" s="338"/>
      <c r="F18" s="338"/>
      <c r="G18" s="338"/>
      <c r="H18" s="338"/>
      <c r="I18" s="338"/>
      <c r="J18" s="329"/>
      <c r="K18" s="341"/>
      <c r="L18" s="331"/>
    </row>
    <row r="19" spans="2:12">
      <c r="B19" s="328"/>
      <c r="C19" s="337"/>
      <c r="D19" s="338" t="s">
        <v>113</v>
      </c>
      <c r="E19" s="449" t="s">
        <v>1400</v>
      </c>
      <c r="F19" s="450"/>
      <c r="G19" s="450"/>
      <c r="H19" s="329"/>
      <c r="I19" s="329"/>
      <c r="J19" s="329"/>
      <c r="K19" s="341"/>
      <c r="L19" s="331"/>
    </row>
    <row r="20" spans="2:12" ht="8.1" customHeight="1">
      <c r="B20" s="328"/>
      <c r="C20" s="342"/>
      <c r="D20" s="343"/>
      <c r="E20" s="343"/>
      <c r="F20" s="343"/>
      <c r="G20" s="343"/>
      <c r="H20" s="343"/>
      <c r="I20" s="344"/>
      <c r="J20" s="343"/>
      <c r="K20" s="345"/>
      <c r="L20" s="331"/>
    </row>
    <row r="21" spans="2:12" ht="8.1" customHeight="1">
      <c r="B21" s="346"/>
      <c r="C21" s="347"/>
      <c r="D21" s="347"/>
      <c r="E21" s="347"/>
      <c r="F21" s="347"/>
      <c r="G21" s="347"/>
      <c r="H21" s="347"/>
      <c r="I21" s="348"/>
      <c r="J21" s="347"/>
      <c r="K21" s="347"/>
      <c r="L21" s="349"/>
    </row>
    <row r="22" spans="2:12">
      <c r="B22" s="319"/>
      <c r="C22" s="319"/>
      <c r="D22" s="319"/>
      <c r="E22" s="319"/>
      <c r="F22" s="319"/>
      <c r="G22" s="319"/>
      <c r="H22" s="319"/>
      <c r="I22" s="323"/>
      <c r="J22" s="319"/>
      <c r="K22" s="319"/>
      <c r="L22" s="319"/>
    </row>
    <row r="23" spans="2:12" ht="15.75">
      <c r="B23" s="324" t="s">
        <v>439</v>
      </c>
      <c r="C23" s="325"/>
      <c r="D23" s="325"/>
      <c r="E23" s="325"/>
      <c r="F23" s="325"/>
      <c r="G23" s="325"/>
      <c r="H23" s="325"/>
      <c r="I23" s="326"/>
      <c r="J23" s="325"/>
      <c r="K23" s="325"/>
      <c r="L23" s="327"/>
    </row>
    <row r="24" spans="2:12" ht="8.1" customHeight="1">
      <c r="B24" s="328"/>
      <c r="C24" s="329"/>
      <c r="D24" s="329"/>
      <c r="E24" s="329"/>
      <c r="F24" s="329"/>
      <c r="G24" s="329"/>
      <c r="H24" s="329"/>
      <c r="I24" s="330"/>
      <c r="J24" s="329"/>
      <c r="K24" s="329"/>
      <c r="L24" s="331"/>
    </row>
    <row r="25" spans="2:12" ht="8.1" customHeight="1">
      <c r="B25" s="328"/>
      <c r="C25" s="332"/>
      <c r="D25" s="333"/>
      <c r="E25" s="333"/>
      <c r="F25" s="333"/>
      <c r="G25" s="333"/>
      <c r="H25" s="333"/>
      <c r="I25" s="334"/>
      <c r="J25" s="333"/>
      <c r="K25" s="335"/>
      <c r="L25" s="331"/>
    </row>
    <row r="26" spans="2:12">
      <c r="B26" s="328"/>
      <c r="C26" s="337"/>
      <c r="D26" s="338" t="s">
        <v>107</v>
      </c>
      <c r="E26" s="339">
        <v>42736</v>
      </c>
      <c r="F26" s="329"/>
      <c r="G26" s="340" t="str">
        <f>IF(E26="","",TEXT($E26,"Mmm yyy"))</f>
        <v>Jan 2017</v>
      </c>
      <c r="H26" s="329"/>
      <c r="I26" s="329"/>
      <c r="J26" s="329"/>
      <c r="K26" s="341"/>
      <c r="L26" s="331"/>
    </row>
    <row r="27" spans="2:12" ht="8.1" customHeight="1">
      <c r="B27" s="328"/>
      <c r="C27" s="337"/>
      <c r="D27" s="329"/>
      <c r="E27" s="329"/>
      <c r="F27" s="329"/>
      <c r="G27" s="329"/>
      <c r="H27" s="329"/>
      <c r="I27" s="329"/>
      <c r="J27" s="329"/>
      <c r="K27" s="341"/>
      <c r="L27" s="331"/>
    </row>
    <row r="28" spans="2:12">
      <c r="B28" s="328"/>
      <c r="C28" s="337"/>
      <c r="D28" s="338" t="s">
        <v>108</v>
      </c>
      <c r="E28" s="340">
        <f>IF(E26="","",EOMONTH(E26,11))</f>
        <v>43100</v>
      </c>
      <c r="F28" s="329"/>
      <c r="G28" s="340" t="str">
        <f>IF(E26="","",TEXT($E28,"Mmm yyy"))</f>
        <v>Dec 2017</v>
      </c>
      <c r="H28" s="329"/>
      <c r="I28" s="329"/>
      <c r="J28" s="329"/>
      <c r="K28" s="341"/>
      <c r="L28" s="331"/>
    </row>
    <row r="29" spans="2:12" ht="8.1" customHeight="1">
      <c r="B29" s="328"/>
      <c r="C29" s="337"/>
      <c r="D29" s="338"/>
      <c r="E29" s="338"/>
      <c r="F29" s="329"/>
      <c r="G29" s="329"/>
      <c r="H29" s="329"/>
      <c r="I29" s="329"/>
      <c r="J29" s="329"/>
      <c r="K29" s="341"/>
      <c r="L29" s="331"/>
    </row>
    <row r="30" spans="2:12">
      <c r="B30" s="328"/>
      <c r="C30" s="337"/>
      <c r="D30" s="338" t="s">
        <v>109</v>
      </c>
      <c r="E30" s="449" t="s">
        <v>110</v>
      </c>
      <c r="F30" s="450"/>
      <c r="G30" s="450"/>
      <c r="H30" s="360"/>
      <c r="I30" s="329"/>
      <c r="J30" s="329"/>
      <c r="K30" s="341"/>
      <c r="L30" s="331"/>
    </row>
    <row r="31" spans="2:12" ht="8.1" customHeight="1">
      <c r="B31" s="328"/>
      <c r="C31" s="337"/>
      <c r="D31" s="338"/>
      <c r="E31" s="338"/>
      <c r="F31" s="338"/>
      <c r="G31" s="338"/>
      <c r="H31" s="338"/>
      <c r="I31" s="338"/>
      <c r="J31" s="329"/>
      <c r="K31" s="341"/>
      <c r="L31" s="331"/>
    </row>
    <row r="32" spans="2:12">
      <c r="B32" s="328"/>
      <c r="C32" s="337"/>
      <c r="D32" s="338" t="s">
        <v>111</v>
      </c>
      <c r="E32" s="449" t="s">
        <v>1397</v>
      </c>
      <c r="F32" s="450"/>
      <c r="G32" s="450"/>
      <c r="H32" s="329"/>
      <c r="I32" s="329"/>
      <c r="J32" s="329"/>
      <c r="K32" s="341"/>
      <c r="L32" s="331"/>
    </row>
    <row r="33" spans="2:12" ht="8.1" customHeight="1">
      <c r="B33" s="328"/>
      <c r="C33" s="337"/>
      <c r="D33" s="338"/>
      <c r="E33" s="338"/>
      <c r="F33" s="338"/>
      <c r="G33" s="338"/>
      <c r="H33" s="338"/>
      <c r="I33" s="338"/>
      <c r="J33" s="329"/>
      <c r="K33" s="341"/>
      <c r="L33" s="331"/>
    </row>
    <row r="34" spans="2:12">
      <c r="B34" s="328"/>
      <c r="C34" s="337"/>
      <c r="D34" s="338" t="s">
        <v>113</v>
      </c>
      <c r="E34" s="449" t="s">
        <v>1398</v>
      </c>
      <c r="F34" s="450"/>
      <c r="G34" s="450"/>
      <c r="H34" s="329"/>
      <c r="I34" s="329"/>
      <c r="J34" s="329"/>
      <c r="K34" s="341"/>
      <c r="L34" s="331"/>
    </row>
    <row r="35" spans="2:12" ht="8.1" customHeight="1">
      <c r="B35" s="328"/>
      <c r="C35" s="342"/>
      <c r="D35" s="343"/>
      <c r="E35" s="343"/>
      <c r="F35" s="343"/>
      <c r="G35" s="343"/>
      <c r="H35" s="343"/>
      <c r="I35" s="344"/>
      <c r="J35" s="343"/>
      <c r="K35" s="345"/>
      <c r="L35" s="331"/>
    </row>
    <row r="36" spans="2:12" ht="8.1" customHeight="1">
      <c r="B36" s="346"/>
      <c r="C36" s="347"/>
      <c r="D36" s="347"/>
      <c r="E36" s="347"/>
      <c r="F36" s="347"/>
      <c r="G36" s="347"/>
      <c r="H36" s="347"/>
      <c r="I36" s="348"/>
      <c r="J36" s="347"/>
      <c r="K36" s="347"/>
      <c r="L36" s="349"/>
    </row>
    <row r="37" spans="2:12">
      <c r="B37" s="319"/>
      <c r="C37" s="319"/>
      <c r="D37" s="319"/>
      <c r="E37" s="319"/>
      <c r="F37" s="319"/>
      <c r="G37" s="319"/>
      <c r="H37" s="319"/>
      <c r="I37" s="323"/>
      <c r="J37" s="319"/>
      <c r="K37" s="319"/>
      <c r="L37" s="319"/>
    </row>
    <row r="38" spans="2:12">
      <c r="B38" s="319"/>
      <c r="C38" s="319"/>
      <c r="D38" s="319"/>
      <c r="E38" s="319"/>
      <c r="F38" s="319"/>
      <c r="G38" s="319"/>
      <c r="H38" s="319"/>
      <c r="I38" s="323"/>
      <c r="J38" s="319"/>
      <c r="K38" s="319"/>
      <c r="L38" s="319"/>
    </row>
    <row r="39" spans="2:12">
      <c r="B39" s="319"/>
      <c r="C39" s="319"/>
      <c r="D39" s="319"/>
      <c r="E39" s="319"/>
      <c r="F39" s="319"/>
      <c r="G39" s="319"/>
      <c r="H39" s="319"/>
      <c r="I39" s="323"/>
      <c r="J39" s="319"/>
      <c r="K39" s="319"/>
      <c r="L39" s="319"/>
    </row>
    <row r="40" spans="2:12">
      <c r="B40" s="319"/>
      <c r="C40" s="319"/>
      <c r="D40" s="319"/>
      <c r="E40" s="319"/>
      <c r="F40" s="319"/>
      <c r="G40" s="319"/>
      <c r="H40" s="319"/>
      <c r="I40" s="323"/>
      <c r="J40" s="319"/>
      <c r="K40" s="319"/>
      <c r="L40" s="319"/>
    </row>
  </sheetData>
  <mergeCells count="6">
    <mergeCell ref="E30:G30"/>
    <mergeCell ref="E32:G32"/>
    <mergeCell ref="E34:G34"/>
    <mergeCell ref="E15:G15"/>
    <mergeCell ref="E17:G17"/>
    <mergeCell ref="E19:G19"/>
  </mergeCells>
  <dataValidations count="1">
    <dataValidation type="list" allowBlank="1" showInputMessage="1" showErrorMessage="1" sqref="E30:G30 E15:G15" xr:uid="{00000000-0002-0000-0100-000000000000}">
      <formula1>"6 Mo. Actual + 6 Mo. Forecast,Test Year Ended 12 Mo. Actual,12 Mo. Forecast"</formula1>
    </dataValidation>
  </dataValidations>
  <printOptions horizontalCentered="1"/>
  <pageMargins left="0.7" right="0.7" top="0.75" bottom="0.75" header="0.3" footer="0.3"/>
  <pageSetup fitToHeight="0" orientation="landscape" blackAndWhite="1"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6">
    <tabColor theme="4" tint="0.39997558519241921"/>
    <pageSetUpPr fitToPage="1"/>
  </sheetPr>
  <dimension ref="A1:Q105"/>
  <sheetViews>
    <sheetView showGridLines="0" zoomScale="85" zoomScaleNormal="85" workbookViewId="0">
      <pane ySplit="5" topLeftCell="A6" activePane="bottomLeft" state="frozen"/>
      <selection pane="bottomLeft" activeCell="A6" sqref="A6"/>
    </sheetView>
  </sheetViews>
  <sheetFormatPr defaultColWidth="8.88671875" defaultRowHeight="15"/>
  <cols>
    <col min="1" max="1" width="9" style="392" bestFit="1" customWidth="1"/>
    <col min="2" max="2" width="31.33203125" style="206" bestFit="1" customWidth="1"/>
    <col min="3" max="3" width="39.33203125" style="206" customWidth="1"/>
    <col min="4" max="5" width="12.77734375" style="206" customWidth="1"/>
    <col min="6" max="6" width="10.77734375" style="206" bestFit="1" customWidth="1"/>
    <col min="7" max="8" width="16.77734375" style="206" customWidth="1"/>
    <col min="9" max="9" width="10.109375" style="206" customWidth="1"/>
    <col min="10" max="10" width="12" style="206" bestFit="1" customWidth="1"/>
    <col min="11" max="11" width="10" style="206" bestFit="1" customWidth="1"/>
    <col min="12" max="16384" width="8.88671875" style="206"/>
  </cols>
  <sheetData>
    <row r="1" spans="1:11" s="238" customFormat="1" ht="15.75">
      <c r="A1" s="427"/>
      <c r="B1" s="428"/>
    </row>
    <row r="2" spans="1:11" s="16" customFormat="1" ht="15.75">
      <c r="A2" s="451" t="str">
        <f>'General Inputs'!$B$2</f>
        <v>Kentucky Utilities Company</v>
      </c>
      <c r="B2" s="451"/>
      <c r="C2" s="451"/>
      <c r="D2" s="451"/>
      <c r="E2" s="451"/>
      <c r="F2" s="451"/>
      <c r="G2" s="451"/>
      <c r="H2" s="451"/>
    </row>
    <row r="3" spans="1:11" s="16" customFormat="1" ht="15.75">
      <c r="A3" s="451" t="str">
        <f>'General Inputs'!$D$34&amp;" "&amp;'General Inputs'!$E$34</f>
        <v>Case No. 2018-00294</v>
      </c>
      <c r="B3" s="451"/>
      <c r="C3" s="451"/>
      <c r="D3" s="451"/>
      <c r="E3" s="451"/>
      <c r="F3" s="451"/>
      <c r="G3" s="451"/>
      <c r="H3" s="451"/>
    </row>
    <row r="4" spans="1:11" s="16" customFormat="1" ht="15.75">
      <c r="A4" s="451" t="str">
        <f>"For the Year Ended "&amp;TEXT('General Inputs'!E28,"Mmmm dd, yyyy")</f>
        <v>For the Year Ended December 31, 2017</v>
      </c>
      <c r="B4" s="451"/>
      <c r="C4" s="451"/>
      <c r="D4" s="451"/>
      <c r="E4" s="451"/>
      <c r="F4" s="451"/>
      <c r="G4" s="451"/>
      <c r="H4" s="451"/>
    </row>
    <row r="5" spans="1:11" s="16" customFormat="1" ht="16.5" thickBot="1">
      <c r="A5" s="452" t="s">
        <v>91</v>
      </c>
      <c r="B5" s="452"/>
      <c r="C5" s="452"/>
      <c r="D5" s="452"/>
      <c r="E5" s="452"/>
      <c r="F5" s="452"/>
      <c r="G5" s="452"/>
      <c r="H5" s="452"/>
    </row>
    <row r="6" spans="1:11" s="16" customFormat="1">
      <c r="A6" s="149"/>
    </row>
    <row r="7" spans="1:11" s="16" customFormat="1">
      <c r="A7" s="149"/>
    </row>
    <row r="8" spans="1:11" s="16" customFormat="1">
      <c r="A8" s="149"/>
    </row>
    <row r="9" spans="1:11" s="16" customFormat="1" ht="15.75">
      <c r="A9" s="71" t="s">
        <v>32</v>
      </c>
      <c r="B9" s="71"/>
      <c r="C9" s="71"/>
      <c r="D9" s="57" t="s">
        <v>44</v>
      </c>
      <c r="E9" s="57" t="s">
        <v>45</v>
      </c>
      <c r="F9" s="57" t="s">
        <v>21</v>
      </c>
      <c r="G9" s="57" t="s">
        <v>35</v>
      </c>
      <c r="H9" s="57" t="s">
        <v>30</v>
      </c>
    </row>
    <row r="10" spans="1:11" s="16" customFormat="1" ht="20.25">
      <c r="A10" s="306" t="s">
        <v>26</v>
      </c>
      <c r="B10" s="306" t="s">
        <v>72</v>
      </c>
      <c r="C10" s="306" t="s">
        <v>1</v>
      </c>
      <c r="D10" s="306" t="s">
        <v>34</v>
      </c>
      <c r="E10" s="306" t="s">
        <v>34</v>
      </c>
      <c r="F10" s="306" t="s">
        <v>34</v>
      </c>
      <c r="G10" s="306" t="s">
        <v>16</v>
      </c>
      <c r="H10" s="306" t="s">
        <v>34</v>
      </c>
    </row>
    <row r="11" spans="1:11" s="16" customFormat="1" ht="15.75">
      <c r="A11" s="72"/>
      <c r="B11" s="59" t="s">
        <v>40</v>
      </c>
      <c r="C11" s="59" t="s">
        <v>41</v>
      </c>
      <c r="D11" s="59" t="s">
        <v>42</v>
      </c>
      <c r="E11" s="59" t="s">
        <v>43</v>
      </c>
      <c r="F11" s="59" t="s">
        <v>336</v>
      </c>
      <c r="G11" s="59" t="s">
        <v>64</v>
      </c>
      <c r="H11" s="59" t="s">
        <v>115</v>
      </c>
    </row>
    <row r="12" spans="1:11" s="16" customFormat="1">
      <c r="A12" s="149"/>
    </row>
    <row r="13" spans="1:11" s="16" customFormat="1">
      <c r="A13" s="149"/>
      <c r="B13" s="402" t="s">
        <v>57</v>
      </c>
    </row>
    <row r="14" spans="1:11" s="16" customFormat="1">
      <c r="A14" s="241">
        <v>1</v>
      </c>
      <c r="B14" s="240" t="s">
        <v>212</v>
      </c>
      <c r="C14" s="202" t="s">
        <v>763</v>
      </c>
      <c r="D14" s="205">
        <f>Payroll!$D$16</f>
        <v>7</v>
      </c>
      <c r="E14" s="205">
        <f>F74</f>
        <v>9.0766350853019908</v>
      </c>
      <c r="F14" s="203">
        <f>D14+E14</f>
        <v>16.076635085301991</v>
      </c>
      <c r="G14" s="204">
        <f>G74</f>
        <v>5835890.9399999985</v>
      </c>
      <c r="H14" s="385">
        <f>ROUND(F14*G14,2)</f>
        <v>93821489.040000007</v>
      </c>
    </row>
    <row r="15" spans="1:11" s="16" customFormat="1" ht="30">
      <c r="A15" s="241">
        <f>A14+1</f>
        <v>2</v>
      </c>
      <c r="B15" s="240" t="s">
        <v>74</v>
      </c>
      <c r="C15" s="202" t="s">
        <v>764</v>
      </c>
      <c r="D15" s="205">
        <f>365/4/2</f>
        <v>45.625</v>
      </c>
      <c r="E15" s="205">
        <f>F81</f>
        <v>28.169403020935118</v>
      </c>
      <c r="F15" s="203">
        <f>D15+E15</f>
        <v>73.794403020935121</v>
      </c>
      <c r="G15" s="204">
        <f>G81</f>
        <v>41204.459999999992</v>
      </c>
      <c r="H15" s="385">
        <f>ROUND(F15*G15,2)</f>
        <v>3040658.53</v>
      </c>
    </row>
    <row r="16" spans="1:11" s="16" customFormat="1" ht="30">
      <c r="A16" s="241">
        <f>A15+1</f>
        <v>3</v>
      </c>
      <c r="B16" s="240" t="s">
        <v>213</v>
      </c>
      <c r="C16" s="202" t="s">
        <v>764</v>
      </c>
      <c r="D16" s="205">
        <f>365/4/2</f>
        <v>45.625</v>
      </c>
      <c r="E16" s="205">
        <f>F88</f>
        <v>31.892681774248512</v>
      </c>
      <c r="F16" s="203">
        <f>D16+E16</f>
        <v>77.517681774248516</v>
      </c>
      <c r="G16" s="204">
        <f>G88</f>
        <v>57432.09</v>
      </c>
      <c r="H16" s="385">
        <f>ROUND(F16*G16,2)</f>
        <v>4452002.4800000004</v>
      </c>
      <c r="K16" s="156"/>
    </row>
    <row r="17" spans="1:8" s="16" customFormat="1" ht="30">
      <c r="A17" s="241">
        <f>A16+1</f>
        <v>4</v>
      </c>
      <c r="B17" s="240" t="s">
        <v>214</v>
      </c>
      <c r="C17" s="202" t="s">
        <v>764</v>
      </c>
      <c r="D17" s="205">
        <f>365/4/2</f>
        <v>45.625</v>
      </c>
      <c r="E17" s="205">
        <f>F95</f>
        <v>33.742655209612025</v>
      </c>
      <c r="F17" s="203">
        <f>D17+E17</f>
        <v>79.367655209612025</v>
      </c>
      <c r="G17" s="204">
        <f>G95</f>
        <v>1344.15</v>
      </c>
      <c r="H17" s="385">
        <f>ROUND(F17*G17,2)</f>
        <v>106682.03</v>
      </c>
    </row>
    <row r="18" spans="1:8" s="16" customFormat="1">
      <c r="A18" s="23"/>
      <c r="B18" s="27"/>
      <c r="C18" s="27"/>
      <c r="D18" s="135"/>
      <c r="E18" s="23"/>
      <c r="F18" s="67"/>
      <c r="G18" s="27"/>
      <c r="H18" s="121"/>
    </row>
    <row r="19" spans="1:8" s="16" customFormat="1">
      <c r="A19" s="149"/>
      <c r="B19" s="402" t="s">
        <v>175</v>
      </c>
      <c r="H19" s="121"/>
    </row>
    <row r="20" spans="1:8" s="16" customFormat="1">
      <c r="A20" s="241">
        <f>A17+1</f>
        <v>5</v>
      </c>
      <c r="B20" s="240" t="s">
        <v>212</v>
      </c>
      <c r="C20" s="202" t="str">
        <f>C14</f>
        <v>Paid on the first business day following pay date</v>
      </c>
      <c r="D20" s="205">
        <f>'TIA &amp; RIA'!$E$15</f>
        <v>182.5</v>
      </c>
      <c r="E20" s="205">
        <f>F98</f>
        <v>65</v>
      </c>
      <c r="F20" s="268">
        <f>D20+E20</f>
        <v>247.5</v>
      </c>
      <c r="G20" s="267">
        <f>G98</f>
        <v>515142.23</v>
      </c>
      <c r="H20" s="386">
        <f>ROUND(F20*G20,2)</f>
        <v>127497701.93000001</v>
      </c>
    </row>
    <row r="21" spans="1:8" s="16" customFormat="1" ht="30">
      <c r="A21" s="241">
        <f>A20+1</f>
        <v>6</v>
      </c>
      <c r="B21" s="240" t="s">
        <v>74</v>
      </c>
      <c r="C21" s="202" t="str">
        <f>C15</f>
        <v>Paid on the last business day in the first month following a quarter-end</v>
      </c>
      <c r="D21" s="205">
        <f>$D$20</f>
        <v>182.5</v>
      </c>
      <c r="E21" s="205">
        <f>F100</f>
        <v>118</v>
      </c>
      <c r="F21" s="268">
        <f>D21+E21</f>
        <v>300.5</v>
      </c>
      <c r="G21" s="267">
        <f>G100</f>
        <v>1295.73</v>
      </c>
      <c r="H21" s="386">
        <f>ROUND(F21*G21,2)</f>
        <v>389366.87</v>
      </c>
    </row>
    <row r="22" spans="1:8" s="16" customFormat="1" ht="30">
      <c r="A22" s="241">
        <f>A21+1</f>
        <v>7</v>
      </c>
      <c r="B22" s="240" t="s">
        <v>213</v>
      </c>
      <c r="C22" s="202" t="str">
        <f>C16</f>
        <v>Paid on the last business day in the first month following a quarter-end</v>
      </c>
      <c r="D22" s="205">
        <f>$D$20</f>
        <v>182.5</v>
      </c>
      <c r="E22" s="205">
        <f>F102</f>
        <v>122</v>
      </c>
      <c r="F22" s="268">
        <f>D22+E22</f>
        <v>304.5</v>
      </c>
      <c r="G22" s="267">
        <f>G102</f>
        <v>2212.63</v>
      </c>
      <c r="H22" s="386">
        <f>ROUND(F22*G22,2)</f>
        <v>673745.84</v>
      </c>
    </row>
    <row r="23" spans="1:8" s="16" customFormat="1" ht="30">
      <c r="A23" s="241">
        <f>A22+1</f>
        <v>8</v>
      </c>
      <c r="B23" s="240" t="s">
        <v>214</v>
      </c>
      <c r="C23" s="202" t="str">
        <f>C17</f>
        <v>Paid on the last business day in the first month following a quarter-end</v>
      </c>
      <c r="D23" s="205">
        <f>$D$20</f>
        <v>182.5</v>
      </c>
      <c r="E23" s="205">
        <f>F104</f>
        <v>124</v>
      </c>
      <c r="F23" s="268">
        <f>D23+E23</f>
        <v>306.5</v>
      </c>
      <c r="G23" s="267">
        <f>G104</f>
        <v>112.19</v>
      </c>
      <c r="H23" s="386">
        <f>ROUND(F23*G23,2)</f>
        <v>34386.239999999998</v>
      </c>
    </row>
    <row r="24" spans="1:8" s="156" customFormat="1" ht="15.75">
      <c r="A24" s="263"/>
      <c r="B24" s="264"/>
      <c r="C24" s="265"/>
      <c r="D24" s="266"/>
      <c r="E24" s="266"/>
      <c r="F24" s="269"/>
      <c r="G24" s="270"/>
      <c r="H24" s="387"/>
    </row>
    <row r="25" spans="1:8" s="16" customFormat="1" ht="16.5" thickBot="1">
      <c r="A25" s="241">
        <f>A23+1</f>
        <v>9</v>
      </c>
      <c r="B25" s="16" t="s">
        <v>374</v>
      </c>
      <c r="D25" s="135"/>
      <c r="E25" s="23"/>
      <c r="F25" s="271">
        <f>IF(G25=0,0,H25/G25)</f>
        <v>35.635795614897127</v>
      </c>
      <c r="G25" s="132">
        <f>SUM(G14:G23)</f>
        <v>6454634.4199999999</v>
      </c>
      <c r="H25" s="132">
        <f>SUM(H14:H23)</f>
        <v>230016032.96000004</v>
      </c>
    </row>
    <row r="26" spans="1:8" s="16" customFormat="1" ht="15.75" thickTop="1">
      <c r="A26" s="149"/>
      <c r="E26" s="27"/>
      <c r="F26" s="27"/>
      <c r="G26" s="27"/>
      <c r="H26" s="27"/>
    </row>
    <row r="27" spans="1:8" s="16" customFormat="1" ht="15.75" thickBot="1">
      <c r="A27" s="391"/>
      <c r="B27" s="199"/>
      <c r="C27" s="199"/>
      <c r="D27" s="199"/>
      <c r="E27" s="199"/>
      <c r="F27" s="199"/>
      <c r="G27" s="199"/>
      <c r="H27" s="199"/>
    </row>
    <row r="28" spans="1:8" s="16" customFormat="1">
      <c r="A28" s="149"/>
    </row>
    <row r="29" spans="1:8" s="16" customFormat="1" ht="15.75">
      <c r="A29" s="71" t="s">
        <v>32</v>
      </c>
      <c r="B29" s="71"/>
      <c r="C29" s="71"/>
      <c r="D29" s="57" t="s">
        <v>47</v>
      </c>
      <c r="E29" s="57" t="s">
        <v>217</v>
      </c>
      <c r="F29" s="38" t="s">
        <v>45</v>
      </c>
      <c r="G29" s="57" t="s">
        <v>35</v>
      </c>
      <c r="H29" s="57" t="s">
        <v>30</v>
      </c>
    </row>
    <row r="30" spans="1:8" s="16" customFormat="1" ht="20.25">
      <c r="A30" s="306" t="s">
        <v>26</v>
      </c>
      <c r="B30" s="306" t="s">
        <v>72</v>
      </c>
      <c r="C30" s="306" t="s">
        <v>1</v>
      </c>
      <c r="D30" s="306" t="s">
        <v>215</v>
      </c>
      <c r="E30" s="306" t="s">
        <v>216</v>
      </c>
      <c r="F30" s="306" t="s">
        <v>34</v>
      </c>
      <c r="G30" s="306" t="s">
        <v>16</v>
      </c>
      <c r="H30" s="306" t="s">
        <v>34</v>
      </c>
    </row>
    <row r="31" spans="1:8" s="16" customFormat="1" ht="15.75">
      <c r="A31" s="72"/>
      <c r="B31" s="59" t="s">
        <v>40</v>
      </c>
      <c r="C31" s="22" t="s">
        <v>41</v>
      </c>
      <c r="D31" s="22" t="s">
        <v>42</v>
      </c>
      <c r="E31" s="200" t="s">
        <v>43</v>
      </c>
      <c r="F31" s="22" t="s">
        <v>331</v>
      </c>
      <c r="G31" s="59" t="s">
        <v>64</v>
      </c>
      <c r="H31" s="59" t="s">
        <v>115</v>
      </c>
    </row>
    <row r="32" spans="1:8" s="16" customFormat="1" ht="15.75">
      <c r="A32" s="72"/>
      <c r="B32" s="72"/>
      <c r="C32" s="72"/>
      <c r="D32" s="22"/>
      <c r="E32" s="200"/>
      <c r="F32" s="22"/>
      <c r="G32" s="59"/>
      <c r="H32" s="59"/>
    </row>
    <row r="33" spans="1:8" s="16" customFormat="1" ht="15.75">
      <c r="A33" s="72"/>
      <c r="B33" s="402" t="s">
        <v>57</v>
      </c>
      <c r="C33" s="72"/>
      <c r="D33" s="22"/>
      <c r="E33" s="200"/>
      <c r="F33" s="22"/>
      <c r="G33" s="59"/>
      <c r="H33" s="59"/>
    </row>
    <row r="34" spans="1:8">
      <c r="A34" s="392">
        <f>A25+1</f>
        <v>10</v>
      </c>
      <c r="B34" s="208" t="str">
        <f t="shared" ref="B34:B72" si="0">$B$14</f>
        <v>FICA - Employer</v>
      </c>
      <c r="C34" s="206" t="str">
        <f>$C$14</f>
        <v>Paid on the first business day following pay date</v>
      </c>
      <c r="D34" s="209">
        <v>42740</v>
      </c>
      <c r="E34" s="209">
        <v>42746</v>
      </c>
      <c r="F34" s="210">
        <f t="shared" ref="F34:F58" si="1">E34-D34</f>
        <v>6</v>
      </c>
      <c r="G34" s="211">
        <v>124.5</v>
      </c>
      <c r="H34" s="388">
        <f>F34*G34</f>
        <v>747</v>
      </c>
    </row>
    <row r="35" spans="1:8">
      <c r="A35" s="392">
        <f>A34+1</f>
        <v>11</v>
      </c>
      <c r="B35" s="208" t="str">
        <f t="shared" si="0"/>
        <v>FICA - Employer</v>
      </c>
      <c r="C35" s="206" t="str">
        <f t="shared" ref="C35:C72" si="2">$C$14</f>
        <v>Paid on the first business day following pay date</v>
      </c>
      <c r="D35" s="209">
        <v>42742</v>
      </c>
      <c r="E35" s="209">
        <v>42752</v>
      </c>
      <c r="F35" s="210">
        <f t="shared" si="1"/>
        <v>10</v>
      </c>
      <c r="G35" s="211">
        <v>243722.99</v>
      </c>
      <c r="H35" s="388">
        <f t="shared" ref="H35:H58" si="3">F35*G35</f>
        <v>2437229.9</v>
      </c>
    </row>
    <row r="36" spans="1:8">
      <c r="A36" s="392">
        <f t="shared" ref="A36:A72" si="4">A35+1</f>
        <v>12</v>
      </c>
      <c r="B36" s="208" t="str">
        <f t="shared" si="0"/>
        <v>FICA - Employer</v>
      </c>
      <c r="C36" s="206" t="str">
        <f t="shared" si="2"/>
        <v>Paid on the first business day following pay date</v>
      </c>
      <c r="D36" s="209">
        <v>42756</v>
      </c>
      <c r="E36" s="209">
        <v>42765</v>
      </c>
      <c r="F36" s="210">
        <f t="shared" si="1"/>
        <v>9</v>
      </c>
      <c r="G36" s="211">
        <v>225107.16999999998</v>
      </c>
      <c r="H36" s="388">
        <f t="shared" si="3"/>
        <v>2025964.5299999998</v>
      </c>
    </row>
    <row r="37" spans="1:8">
      <c r="A37" s="392">
        <f t="shared" si="4"/>
        <v>13</v>
      </c>
      <c r="B37" s="208" t="str">
        <f t="shared" si="0"/>
        <v>FICA - Employer</v>
      </c>
      <c r="C37" s="206" t="str">
        <f t="shared" si="2"/>
        <v>Paid on the first business day following pay date</v>
      </c>
      <c r="D37" s="209">
        <v>42770</v>
      </c>
      <c r="E37" s="209">
        <v>42779</v>
      </c>
      <c r="F37" s="210">
        <f t="shared" si="1"/>
        <v>9</v>
      </c>
      <c r="G37" s="211">
        <v>220421.33000000002</v>
      </c>
      <c r="H37" s="388">
        <f t="shared" si="3"/>
        <v>1983791.9700000002</v>
      </c>
    </row>
    <row r="38" spans="1:8">
      <c r="A38" s="392">
        <f t="shared" si="4"/>
        <v>14</v>
      </c>
      <c r="B38" s="208" t="str">
        <f t="shared" si="0"/>
        <v>FICA - Employer</v>
      </c>
      <c r="C38" s="206" t="str">
        <f t="shared" si="2"/>
        <v>Paid on the first business day following pay date</v>
      </c>
      <c r="D38" s="209">
        <v>42781</v>
      </c>
      <c r="E38" s="209">
        <v>42788</v>
      </c>
      <c r="F38" s="210">
        <f t="shared" si="1"/>
        <v>7</v>
      </c>
      <c r="G38" s="211">
        <v>111.18</v>
      </c>
      <c r="H38" s="388">
        <f t="shared" si="3"/>
        <v>778.26</v>
      </c>
    </row>
    <row r="39" spans="1:8">
      <c r="A39" s="392">
        <f t="shared" si="4"/>
        <v>15</v>
      </c>
      <c r="B39" s="208" t="str">
        <f t="shared" si="0"/>
        <v>FICA - Employer</v>
      </c>
      <c r="C39" s="206" t="str">
        <f t="shared" si="2"/>
        <v>Paid on the first business day following pay date</v>
      </c>
      <c r="D39" s="209">
        <v>42784</v>
      </c>
      <c r="E39" s="209">
        <v>42793</v>
      </c>
      <c r="F39" s="210">
        <f t="shared" si="1"/>
        <v>9</v>
      </c>
      <c r="G39" s="211">
        <v>230953.32</v>
      </c>
      <c r="H39" s="388">
        <f t="shared" si="3"/>
        <v>2078579.8800000001</v>
      </c>
    </row>
    <row r="40" spans="1:8">
      <c r="A40" s="392">
        <f t="shared" si="4"/>
        <v>16</v>
      </c>
      <c r="B40" s="208" t="str">
        <f t="shared" si="0"/>
        <v>FICA - Employer</v>
      </c>
      <c r="C40" s="206" t="str">
        <f t="shared" si="2"/>
        <v>Paid on the first business day following pay date</v>
      </c>
      <c r="D40" s="209">
        <v>42797</v>
      </c>
      <c r="E40" s="209">
        <v>42800</v>
      </c>
      <c r="F40" s="210">
        <f t="shared" si="1"/>
        <v>3</v>
      </c>
      <c r="G40" s="211">
        <v>3085.2200000000003</v>
      </c>
      <c r="H40" s="388">
        <f t="shared" si="3"/>
        <v>9255.66</v>
      </c>
    </row>
    <row r="41" spans="1:8">
      <c r="A41" s="392">
        <f t="shared" si="4"/>
        <v>17</v>
      </c>
      <c r="B41" s="208" t="str">
        <f t="shared" si="0"/>
        <v>FICA - Employer</v>
      </c>
      <c r="C41" s="206" t="str">
        <f t="shared" si="2"/>
        <v>Paid on the first business day following pay date</v>
      </c>
      <c r="D41" s="209">
        <v>42798</v>
      </c>
      <c r="E41" s="209">
        <v>42807</v>
      </c>
      <c r="F41" s="210">
        <f t="shared" si="1"/>
        <v>9</v>
      </c>
      <c r="G41" s="211">
        <v>242754.47999999998</v>
      </c>
      <c r="H41" s="388">
        <f t="shared" si="3"/>
        <v>2184790.3199999998</v>
      </c>
    </row>
    <row r="42" spans="1:8">
      <c r="A42" s="392">
        <f t="shared" si="4"/>
        <v>18</v>
      </c>
      <c r="B42" s="208" t="str">
        <f t="shared" si="0"/>
        <v>FICA - Employer</v>
      </c>
      <c r="C42" s="206" t="str">
        <f t="shared" si="2"/>
        <v>Paid on the first business day following pay date</v>
      </c>
      <c r="D42" s="209">
        <v>42802</v>
      </c>
      <c r="E42" s="209">
        <v>42807</v>
      </c>
      <c r="F42" s="210">
        <f t="shared" si="1"/>
        <v>5</v>
      </c>
      <c r="G42" s="211">
        <v>208.8</v>
      </c>
      <c r="H42" s="388">
        <f t="shared" si="3"/>
        <v>1044</v>
      </c>
    </row>
    <row r="43" spans="1:8">
      <c r="A43" s="392">
        <f t="shared" si="4"/>
        <v>19</v>
      </c>
      <c r="B43" s="208" t="str">
        <f t="shared" si="0"/>
        <v>FICA - Employer</v>
      </c>
      <c r="C43" s="206" t="str">
        <f t="shared" si="2"/>
        <v>Paid on the first business day following pay date</v>
      </c>
      <c r="D43" s="209">
        <v>42812</v>
      </c>
      <c r="E43" s="209">
        <v>42821</v>
      </c>
      <c r="F43" s="210">
        <f t="shared" si="1"/>
        <v>9</v>
      </c>
      <c r="G43" s="211">
        <v>1466.3700000000001</v>
      </c>
      <c r="H43" s="388">
        <f t="shared" si="3"/>
        <v>13197.330000000002</v>
      </c>
    </row>
    <row r="44" spans="1:8">
      <c r="A44" s="392">
        <f t="shared" si="4"/>
        <v>20</v>
      </c>
      <c r="B44" s="208" t="str">
        <f t="shared" si="0"/>
        <v>FICA - Employer</v>
      </c>
      <c r="C44" s="206" t="str">
        <f t="shared" si="2"/>
        <v>Paid on the first business day following pay date</v>
      </c>
      <c r="D44" s="209">
        <v>42812</v>
      </c>
      <c r="E44" s="209">
        <v>42821</v>
      </c>
      <c r="F44" s="210">
        <f t="shared" si="1"/>
        <v>9</v>
      </c>
      <c r="G44" s="211">
        <v>251361.74</v>
      </c>
      <c r="H44" s="388">
        <f t="shared" si="3"/>
        <v>2262255.66</v>
      </c>
    </row>
    <row r="45" spans="1:8">
      <c r="A45" s="392">
        <f t="shared" si="4"/>
        <v>21</v>
      </c>
      <c r="B45" s="208" t="str">
        <f t="shared" si="0"/>
        <v>FICA - Employer</v>
      </c>
      <c r="C45" s="206" t="str">
        <f t="shared" si="2"/>
        <v>Paid on the first business day following pay date</v>
      </c>
      <c r="D45" s="209">
        <v>42830</v>
      </c>
      <c r="E45" s="209">
        <v>42835</v>
      </c>
      <c r="F45" s="210">
        <f t="shared" si="1"/>
        <v>5</v>
      </c>
      <c r="G45" s="211">
        <v>22.9</v>
      </c>
      <c r="H45" s="388">
        <f t="shared" si="3"/>
        <v>114.5</v>
      </c>
    </row>
    <row r="46" spans="1:8">
      <c r="A46" s="392">
        <f t="shared" si="4"/>
        <v>22</v>
      </c>
      <c r="B46" s="208" t="str">
        <f t="shared" si="0"/>
        <v>FICA - Employer</v>
      </c>
      <c r="C46" s="206" t="str">
        <f t="shared" si="2"/>
        <v>Paid on the first business day following pay date</v>
      </c>
      <c r="D46" s="209">
        <v>42826</v>
      </c>
      <c r="E46" s="209">
        <v>42835</v>
      </c>
      <c r="F46" s="210">
        <f t="shared" si="1"/>
        <v>9</v>
      </c>
      <c r="G46" s="211">
        <v>241629.15</v>
      </c>
      <c r="H46" s="388">
        <f t="shared" si="3"/>
        <v>2174662.35</v>
      </c>
    </row>
    <row r="47" spans="1:8">
      <c r="A47" s="392">
        <f t="shared" si="4"/>
        <v>23</v>
      </c>
      <c r="B47" s="208" t="str">
        <f t="shared" si="0"/>
        <v>FICA - Employer</v>
      </c>
      <c r="C47" s="206" t="str">
        <f t="shared" si="2"/>
        <v>Paid on the first business day following pay date</v>
      </c>
      <c r="D47" s="209">
        <v>42840</v>
      </c>
      <c r="E47" s="209">
        <v>42849</v>
      </c>
      <c r="F47" s="210">
        <f t="shared" si="1"/>
        <v>9</v>
      </c>
      <c r="G47" s="211">
        <v>237317.06</v>
      </c>
      <c r="H47" s="388">
        <f t="shared" si="3"/>
        <v>2135853.54</v>
      </c>
    </row>
    <row r="48" spans="1:8">
      <c r="A48" s="392">
        <f t="shared" si="4"/>
        <v>24</v>
      </c>
      <c r="B48" s="208" t="str">
        <f t="shared" si="0"/>
        <v>FICA - Employer</v>
      </c>
      <c r="C48" s="206" t="str">
        <f t="shared" si="2"/>
        <v>Paid on the first business day following pay date</v>
      </c>
      <c r="D48" s="209">
        <v>42854</v>
      </c>
      <c r="E48" s="209">
        <v>42863</v>
      </c>
      <c r="F48" s="210">
        <f t="shared" si="1"/>
        <v>9</v>
      </c>
      <c r="G48" s="211">
        <v>234626.13</v>
      </c>
      <c r="H48" s="388">
        <f t="shared" si="3"/>
        <v>2111635.17</v>
      </c>
    </row>
    <row r="49" spans="1:8">
      <c r="A49" s="392">
        <f t="shared" si="4"/>
        <v>25</v>
      </c>
      <c r="B49" s="208" t="str">
        <f t="shared" si="0"/>
        <v>FICA - Employer</v>
      </c>
      <c r="C49" s="206" t="str">
        <f t="shared" si="2"/>
        <v>Paid on the first business day following pay date</v>
      </c>
      <c r="D49" s="209">
        <v>42868</v>
      </c>
      <c r="E49" s="209">
        <v>42877</v>
      </c>
      <c r="F49" s="210">
        <f t="shared" si="1"/>
        <v>9</v>
      </c>
      <c r="G49" s="211">
        <v>225561.23</v>
      </c>
      <c r="H49" s="388">
        <f t="shared" si="3"/>
        <v>2030051.07</v>
      </c>
    </row>
    <row r="50" spans="1:8">
      <c r="A50" s="392">
        <f t="shared" si="4"/>
        <v>26</v>
      </c>
      <c r="B50" s="208" t="str">
        <f t="shared" si="0"/>
        <v>FICA - Employer</v>
      </c>
      <c r="C50" s="206" t="str">
        <f t="shared" si="2"/>
        <v>Paid on the first business day following pay date</v>
      </c>
      <c r="D50" s="209">
        <v>42882</v>
      </c>
      <c r="E50" s="209">
        <v>42891</v>
      </c>
      <c r="F50" s="210">
        <f t="shared" si="1"/>
        <v>9</v>
      </c>
      <c r="G50" s="211">
        <v>227218.29</v>
      </c>
      <c r="H50" s="388">
        <f t="shared" si="3"/>
        <v>2044964.61</v>
      </c>
    </row>
    <row r="51" spans="1:8">
      <c r="A51" s="392">
        <f t="shared" si="4"/>
        <v>27</v>
      </c>
      <c r="B51" s="208" t="str">
        <f t="shared" si="0"/>
        <v>FICA - Employer</v>
      </c>
      <c r="C51" s="206" t="str">
        <f t="shared" si="2"/>
        <v>Paid on the first business day following pay date</v>
      </c>
      <c r="D51" s="209">
        <v>42896</v>
      </c>
      <c r="E51" s="209">
        <v>42905</v>
      </c>
      <c r="F51" s="210">
        <f t="shared" si="1"/>
        <v>9</v>
      </c>
      <c r="G51" s="211">
        <v>226054.78</v>
      </c>
      <c r="H51" s="388">
        <f t="shared" si="3"/>
        <v>2034493.02</v>
      </c>
    </row>
    <row r="52" spans="1:8">
      <c r="A52" s="392">
        <f t="shared" si="4"/>
        <v>28</v>
      </c>
      <c r="B52" s="208" t="str">
        <f t="shared" si="0"/>
        <v>FICA - Employer</v>
      </c>
      <c r="C52" s="206" t="str">
        <f t="shared" si="2"/>
        <v>Paid on the first business day following pay date</v>
      </c>
      <c r="D52" s="209">
        <v>42910</v>
      </c>
      <c r="E52" s="209">
        <v>42919</v>
      </c>
      <c r="F52" s="210">
        <f t="shared" si="1"/>
        <v>9</v>
      </c>
      <c r="G52" s="211">
        <v>1535.04</v>
      </c>
      <c r="H52" s="388">
        <f t="shared" si="3"/>
        <v>13815.36</v>
      </c>
    </row>
    <row r="53" spans="1:8">
      <c r="A53" s="392">
        <f t="shared" si="4"/>
        <v>29</v>
      </c>
      <c r="B53" s="208" t="str">
        <f t="shared" si="0"/>
        <v>FICA - Employer</v>
      </c>
      <c r="C53" s="206" t="str">
        <f t="shared" si="2"/>
        <v>Paid on the first business day following pay date</v>
      </c>
      <c r="D53" s="209">
        <v>42910</v>
      </c>
      <c r="E53" s="209">
        <v>42919</v>
      </c>
      <c r="F53" s="210">
        <f t="shared" si="1"/>
        <v>9</v>
      </c>
      <c r="G53" s="211">
        <v>240359.71</v>
      </c>
      <c r="H53" s="388">
        <f t="shared" si="3"/>
        <v>2163237.39</v>
      </c>
    </row>
    <row r="54" spans="1:8">
      <c r="A54" s="392">
        <f t="shared" si="4"/>
        <v>30</v>
      </c>
      <c r="B54" s="208" t="str">
        <f t="shared" si="0"/>
        <v>FICA - Employer</v>
      </c>
      <c r="C54" s="206" t="str">
        <f t="shared" si="2"/>
        <v>Paid on the first business day following pay date</v>
      </c>
      <c r="D54" s="209">
        <v>42921</v>
      </c>
      <c r="E54" s="209">
        <v>42928</v>
      </c>
      <c r="F54" s="210">
        <f t="shared" si="1"/>
        <v>7</v>
      </c>
      <c r="G54" s="211">
        <v>800.49</v>
      </c>
      <c r="H54" s="388">
        <f t="shared" si="3"/>
        <v>5603.43</v>
      </c>
    </row>
    <row r="55" spans="1:8">
      <c r="A55" s="392">
        <f t="shared" si="4"/>
        <v>31</v>
      </c>
      <c r="B55" s="208" t="str">
        <f t="shared" si="0"/>
        <v>FICA - Employer</v>
      </c>
      <c r="C55" s="206" t="str">
        <f t="shared" si="2"/>
        <v>Paid on the first business day following pay date</v>
      </c>
      <c r="D55" s="209">
        <v>42922</v>
      </c>
      <c r="E55" s="209">
        <v>42928</v>
      </c>
      <c r="F55" s="210">
        <f t="shared" si="1"/>
        <v>6</v>
      </c>
      <c r="G55" s="211">
        <v>22.9</v>
      </c>
      <c r="H55" s="388">
        <f t="shared" si="3"/>
        <v>137.39999999999998</v>
      </c>
    </row>
    <row r="56" spans="1:8">
      <c r="A56" s="392">
        <f t="shared" si="4"/>
        <v>32</v>
      </c>
      <c r="B56" s="208" t="str">
        <f t="shared" si="0"/>
        <v>FICA - Employer</v>
      </c>
      <c r="C56" s="206" t="str">
        <f t="shared" si="2"/>
        <v>Paid on the first business day following pay date</v>
      </c>
      <c r="D56" s="209">
        <v>42924</v>
      </c>
      <c r="E56" s="209">
        <v>42933</v>
      </c>
      <c r="F56" s="210">
        <f t="shared" si="1"/>
        <v>9</v>
      </c>
      <c r="G56" s="211">
        <v>223617.79</v>
      </c>
      <c r="H56" s="388">
        <f t="shared" si="3"/>
        <v>2012560.11</v>
      </c>
    </row>
    <row r="57" spans="1:8">
      <c r="A57" s="392">
        <f t="shared" si="4"/>
        <v>33</v>
      </c>
      <c r="B57" s="208" t="str">
        <f t="shared" si="0"/>
        <v>FICA - Employer</v>
      </c>
      <c r="C57" s="206" t="str">
        <f t="shared" si="2"/>
        <v>Paid on the first business day following pay date</v>
      </c>
      <c r="D57" s="209">
        <v>42938</v>
      </c>
      <c r="E57" s="209">
        <v>42947</v>
      </c>
      <c r="F57" s="210">
        <f t="shared" si="1"/>
        <v>9</v>
      </c>
      <c r="G57" s="211">
        <v>224644.34</v>
      </c>
      <c r="H57" s="388">
        <f t="shared" si="3"/>
        <v>2021799.06</v>
      </c>
    </row>
    <row r="58" spans="1:8">
      <c r="A58" s="392">
        <f t="shared" si="4"/>
        <v>34</v>
      </c>
      <c r="B58" s="208" t="str">
        <f t="shared" si="0"/>
        <v>FICA - Employer</v>
      </c>
      <c r="C58" s="206" t="str">
        <f t="shared" si="2"/>
        <v>Paid on the first business day following pay date</v>
      </c>
      <c r="D58" s="209">
        <v>42952</v>
      </c>
      <c r="E58" s="209">
        <v>42961</v>
      </c>
      <c r="F58" s="210">
        <f t="shared" si="1"/>
        <v>9</v>
      </c>
      <c r="G58" s="211">
        <v>236329.59999999998</v>
      </c>
      <c r="H58" s="388">
        <f t="shared" si="3"/>
        <v>2126966.4</v>
      </c>
    </row>
    <row r="59" spans="1:8">
      <c r="A59" s="392">
        <f t="shared" si="4"/>
        <v>35</v>
      </c>
      <c r="B59" s="208" t="str">
        <f t="shared" si="0"/>
        <v>FICA - Employer</v>
      </c>
      <c r="C59" s="206" t="str">
        <f t="shared" si="2"/>
        <v>Paid on the first business day following pay date</v>
      </c>
      <c r="D59" s="209">
        <v>42957</v>
      </c>
      <c r="E59" s="209">
        <v>42961</v>
      </c>
      <c r="F59" s="210">
        <f t="shared" ref="F59:F72" si="5">E59-D59</f>
        <v>4</v>
      </c>
      <c r="G59" s="211">
        <v>201.70000000000002</v>
      </c>
      <c r="H59" s="388">
        <f t="shared" ref="H59:H72" si="6">F59*G59</f>
        <v>806.80000000000007</v>
      </c>
    </row>
    <row r="60" spans="1:8">
      <c r="A60" s="392">
        <f t="shared" si="4"/>
        <v>36</v>
      </c>
      <c r="B60" s="208" t="str">
        <f t="shared" si="0"/>
        <v>FICA - Employer</v>
      </c>
      <c r="C60" s="206" t="str">
        <f t="shared" si="2"/>
        <v>Paid on the first business day following pay date</v>
      </c>
      <c r="D60" s="209">
        <v>42966</v>
      </c>
      <c r="E60" s="209">
        <v>42975</v>
      </c>
      <c r="F60" s="210">
        <f t="shared" si="5"/>
        <v>9</v>
      </c>
      <c r="G60" s="211">
        <v>1954.38</v>
      </c>
      <c r="H60" s="388">
        <f t="shared" si="6"/>
        <v>17589.420000000002</v>
      </c>
    </row>
    <row r="61" spans="1:8">
      <c r="A61" s="392">
        <f t="shared" si="4"/>
        <v>37</v>
      </c>
      <c r="B61" s="208" t="str">
        <f t="shared" si="0"/>
        <v>FICA - Employer</v>
      </c>
      <c r="C61" s="206" t="str">
        <f t="shared" si="2"/>
        <v>Paid on the first business day following pay date</v>
      </c>
      <c r="D61" s="209">
        <v>42966</v>
      </c>
      <c r="E61" s="209">
        <v>42975</v>
      </c>
      <c r="F61" s="210">
        <f t="shared" si="5"/>
        <v>9</v>
      </c>
      <c r="G61" s="211">
        <v>223331.78</v>
      </c>
      <c r="H61" s="388">
        <f t="shared" si="6"/>
        <v>2009986.02</v>
      </c>
    </row>
    <row r="62" spans="1:8">
      <c r="A62" s="392">
        <f t="shared" si="4"/>
        <v>38</v>
      </c>
      <c r="B62" s="208" t="str">
        <f t="shared" si="0"/>
        <v>FICA - Employer</v>
      </c>
      <c r="C62" s="206" t="str">
        <f t="shared" si="2"/>
        <v>Paid on the first business day following pay date</v>
      </c>
      <c r="D62" s="209">
        <v>42980</v>
      </c>
      <c r="E62" s="209">
        <v>42989</v>
      </c>
      <c r="F62" s="210">
        <f t="shared" si="5"/>
        <v>9</v>
      </c>
      <c r="G62" s="211">
        <v>226860.90000000002</v>
      </c>
      <c r="H62" s="388">
        <f t="shared" si="6"/>
        <v>2041748.1</v>
      </c>
    </row>
    <row r="63" spans="1:8">
      <c r="A63" s="392">
        <f t="shared" si="4"/>
        <v>39</v>
      </c>
      <c r="B63" s="208" t="str">
        <f t="shared" si="0"/>
        <v>FICA - Employer</v>
      </c>
      <c r="C63" s="206" t="str">
        <f t="shared" si="2"/>
        <v>Paid on the first business day following pay date</v>
      </c>
      <c r="D63" s="209">
        <v>42994</v>
      </c>
      <c r="E63" s="209">
        <v>43003</v>
      </c>
      <c r="F63" s="210">
        <f t="shared" si="5"/>
        <v>9</v>
      </c>
      <c r="G63" s="211">
        <v>251416.58</v>
      </c>
      <c r="H63" s="388">
        <f t="shared" si="6"/>
        <v>2262749.2199999997</v>
      </c>
    </row>
    <row r="64" spans="1:8">
      <c r="A64" s="392">
        <f t="shared" si="4"/>
        <v>40</v>
      </c>
      <c r="B64" s="208" t="str">
        <f t="shared" si="0"/>
        <v>FICA - Employer</v>
      </c>
      <c r="C64" s="206" t="str">
        <f t="shared" si="2"/>
        <v>Paid on the first business day following pay date</v>
      </c>
      <c r="D64" s="209">
        <v>43013</v>
      </c>
      <c r="E64" s="209">
        <v>43018</v>
      </c>
      <c r="F64" s="210">
        <f t="shared" si="5"/>
        <v>5</v>
      </c>
      <c r="G64" s="211">
        <v>14.72</v>
      </c>
      <c r="H64" s="388">
        <f t="shared" si="6"/>
        <v>73.600000000000009</v>
      </c>
    </row>
    <row r="65" spans="1:17">
      <c r="A65" s="392">
        <f t="shared" si="4"/>
        <v>41</v>
      </c>
      <c r="B65" s="208" t="str">
        <f t="shared" si="0"/>
        <v>FICA - Employer</v>
      </c>
      <c r="C65" s="206" t="str">
        <f t="shared" si="2"/>
        <v>Paid on the first business day following pay date</v>
      </c>
      <c r="D65" s="209">
        <v>43008</v>
      </c>
      <c r="E65" s="209">
        <v>43018</v>
      </c>
      <c r="F65" s="210">
        <f t="shared" si="5"/>
        <v>10</v>
      </c>
      <c r="G65" s="211">
        <v>242795.66999999998</v>
      </c>
      <c r="H65" s="388">
        <f t="shared" si="6"/>
        <v>2427956.6999999997</v>
      </c>
    </row>
    <row r="66" spans="1:17">
      <c r="A66" s="392">
        <f t="shared" si="4"/>
        <v>42</v>
      </c>
      <c r="B66" s="208" t="str">
        <f t="shared" si="0"/>
        <v>FICA - Employer</v>
      </c>
      <c r="C66" s="206" t="str">
        <f t="shared" si="2"/>
        <v>Paid on the first business day following pay date</v>
      </c>
      <c r="D66" s="209">
        <v>43022</v>
      </c>
      <c r="E66" s="209">
        <v>43031</v>
      </c>
      <c r="F66" s="210">
        <f t="shared" si="5"/>
        <v>9</v>
      </c>
      <c r="G66" s="211">
        <v>226166.22</v>
      </c>
      <c r="H66" s="388">
        <f t="shared" si="6"/>
        <v>2035495.98</v>
      </c>
    </row>
    <row r="67" spans="1:17">
      <c r="A67" s="392">
        <f t="shared" si="4"/>
        <v>43</v>
      </c>
      <c r="B67" s="208" t="str">
        <f t="shared" si="0"/>
        <v>FICA - Employer</v>
      </c>
      <c r="C67" s="206" t="str">
        <f t="shared" si="2"/>
        <v>Paid on the first business day following pay date</v>
      </c>
      <c r="D67" s="209">
        <v>43036</v>
      </c>
      <c r="E67" s="209">
        <v>43045</v>
      </c>
      <c r="F67" s="210">
        <f t="shared" si="5"/>
        <v>9</v>
      </c>
      <c r="G67" s="211">
        <v>-0.66</v>
      </c>
      <c r="H67" s="388">
        <f t="shared" si="6"/>
        <v>-5.94</v>
      </c>
    </row>
    <row r="68" spans="1:17">
      <c r="A68" s="392">
        <f t="shared" si="4"/>
        <v>44</v>
      </c>
      <c r="B68" s="208" t="str">
        <f t="shared" si="0"/>
        <v>FICA - Employer</v>
      </c>
      <c r="C68" s="206" t="str">
        <f t="shared" si="2"/>
        <v>Paid on the first business day following pay date</v>
      </c>
      <c r="D68" s="209">
        <v>43036</v>
      </c>
      <c r="E68" s="209">
        <v>43045</v>
      </c>
      <c r="F68" s="210">
        <f t="shared" si="5"/>
        <v>9</v>
      </c>
      <c r="G68" s="211">
        <v>243100.22</v>
      </c>
      <c r="H68" s="388">
        <f t="shared" si="6"/>
        <v>2187901.98</v>
      </c>
    </row>
    <row r="69" spans="1:17">
      <c r="A69" s="392">
        <f t="shared" si="4"/>
        <v>45</v>
      </c>
      <c r="B69" s="208" t="str">
        <f t="shared" si="0"/>
        <v>FICA - Employer</v>
      </c>
      <c r="C69" s="206" t="str">
        <f t="shared" si="2"/>
        <v>Paid on the first business day following pay date</v>
      </c>
      <c r="D69" s="209">
        <v>43050</v>
      </c>
      <c r="E69" s="209">
        <v>43059</v>
      </c>
      <c r="F69" s="210">
        <f t="shared" si="5"/>
        <v>9</v>
      </c>
      <c r="G69" s="211">
        <v>242783.28</v>
      </c>
      <c r="H69" s="388">
        <f t="shared" si="6"/>
        <v>2185049.52</v>
      </c>
    </row>
    <row r="70" spans="1:17">
      <c r="A70" s="392">
        <f t="shared" si="4"/>
        <v>46</v>
      </c>
      <c r="B70" s="208" t="str">
        <f t="shared" si="0"/>
        <v>FICA - Employer</v>
      </c>
      <c r="C70" s="206" t="str">
        <f t="shared" si="2"/>
        <v>Paid on the first business day following pay date</v>
      </c>
      <c r="D70" s="209">
        <v>43064</v>
      </c>
      <c r="E70" s="209">
        <v>43073</v>
      </c>
      <c r="F70" s="210">
        <f t="shared" si="5"/>
        <v>9</v>
      </c>
      <c r="G70" s="211">
        <v>218628.47</v>
      </c>
      <c r="H70" s="388">
        <f t="shared" si="6"/>
        <v>1967656.23</v>
      </c>
    </row>
    <row r="71" spans="1:17">
      <c r="A71" s="392">
        <f t="shared" si="4"/>
        <v>47</v>
      </c>
      <c r="B71" s="208" t="str">
        <f t="shared" si="0"/>
        <v>FICA - Employer</v>
      </c>
      <c r="C71" s="206" t="str">
        <f t="shared" si="2"/>
        <v>Paid on the first business day following pay date</v>
      </c>
      <c r="D71" s="209">
        <v>43076</v>
      </c>
      <c r="E71" s="209">
        <v>43082</v>
      </c>
      <c r="F71" s="210">
        <f t="shared" si="5"/>
        <v>6</v>
      </c>
      <c r="G71" s="211">
        <v>5504.54</v>
      </c>
      <c r="H71" s="388">
        <f t="shared" si="6"/>
        <v>33027.24</v>
      </c>
    </row>
    <row r="72" spans="1:17">
      <c r="A72" s="392">
        <f t="shared" si="4"/>
        <v>48</v>
      </c>
      <c r="B72" s="208" t="str">
        <f t="shared" si="0"/>
        <v>FICA - Employer</v>
      </c>
      <c r="C72" s="206" t="str">
        <f t="shared" si="2"/>
        <v>Paid on the first business day following pay date</v>
      </c>
      <c r="D72" s="209">
        <v>43078</v>
      </c>
      <c r="E72" s="209">
        <v>43087</v>
      </c>
      <c r="F72" s="210">
        <f t="shared" si="5"/>
        <v>9</v>
      </c>
      <c r="G72" s="211">
        <v>214076.62999999998</v>
      </c>
      <c r="H72" s="388">
        <f t="shared" si="6"/>
        <v>1926689.6699999997</v>
      </c>
    </row>
    <row r="73" spans="1:17">
      <c r="H73" s="388"/>
    </row>
    <row r="74" spans="1:17" ht="16.5" thickBot="1">
      <c r="A74" s="392">
        <f>A72+1</f>
        <v>49</v>
      </c>
      <c r="B74" s="208" t="str">
        <f>$B$14</f>
        <v>FICA - Employer</v>
      </c>
      <c r="E74" s="212" t="s">
        <v>21</v>
      </c>
      <c r="F74" s="213">
        <f>IF(G74=0,0,H74/G74)</f>
        <v>9.0766350853019908</v>
      </c>
      <c r="G74" s="214">
        <f>SUM(G34:G73)</f>
        <v>5835890.9399999985</v>
      </c>
      <c r="H74" s="389">
        <f>SUM(H34:H73)</f>
        <v>52970252.460000001</v>
      </c>
    </row>
    <row r="75" spans="1:17" ht="15.75" thickTop="1">
      <c r="H75" s="388"/>
    </row>
    <row r="76" spans="1:17" ht="30">
      <c r="A76" s="392">
        <f>A74+1</f>
        <v>50</v>
      </c>
      <c r="B76" s="206" t="str">
        <f>B$15</f>
        <v>Federal Unemployment</v>
      </c>
      <c r="C76" s="206" t="str">
        <f>C$15</f>
        <v>Paid on the last business day in the first month following a quarter-end</v>
      </c>
      <c r="D76" s="209">
        <v>42735</v>
      </c>
      <c r="E76" s="209">
        <v>42766</v>
      </c>
      <c r="F76" s="210">
        <f>E76-D76</f>
        <v>31</v>
      </c>
      <c r="G76" s="211">
        <v>801.34</v>
      </c>
      <c r="H76" s="388">
        <f>F76*G76</f>
        <v>24841.54</v>
      </c>
      <c r="J76" s="238"/>
      <c r="K76" s="239"/>
      <c r="L76" s="239"/>
      <c r="M76" s="239"/>
      <c r="N76" s="239"/>
      <c r="O76" s="239"/>
      <c r="P76" s="239"/>
      <c r="Q76" s="239"/>
    </row>
    <row r="77" spans="1:17" ht="30">
      <c r="A77" s="392">
        <f>A76+1</f>
        <v>51</v>
      </c>
      <c r="B77" s="206" t="str">
        <f t="shared" ref="B77:C81" si="7">B$15</f>
        <v>Federal Unemployment</v>
      </c>
      <c r="C77" s="206" t="str">
        <f t="shared" si="7"/>
        <v>Paid on the last business day in the first month following a quarter-end</v>
      </c>
      <c r="D77" s="209">
        <v>42825</v>
      </c>
      <c r="E77" s="209">
        <v>42853</v>
      </c>
      <c r="F77" s="210">
        <f>E77-D77</f>
        <v>28</v>
      </c>
      <c r="G77" s="211">
        <v>38877.74</v>
      </c>
      <c r="H77" s="388">
        <f>F77*G77</f>
        <v>1088576.72</v>
      </c>
      <c r="J77" s="239"/>
      <c r="K77" s="239"/>
      <c r="L77" s="239"/>
      <c r="M77" s="239"/>
      <c r="N77" s="239"/>
      <c r="O77" s="239"/>
      <c r="P77" s="239"/>
      <c r="Q77" s="239"/>
    </row>
    <row r="78" spans="1:17" ht="30">
      <c r="A78" s="392">
        <f>A77+1</f>
        <v>52</v>
      </c>
      <c r="B78" s="206" t="str">
        <f t="shared" si="7"/>
        <v>Federal Unemployment</v>
      </c>
      <c r="C78" s="206" t="str">
        <f t="shared" si="7"/>
        <v>Paid on the last business day in the first month following a quarter-end</v>
      </c>
      <c r="D78" s="209">
        <v>42916</v>
      </c>
      <c r="E78" s="209">
        <v>42947</v>
      </c>
      <c r="F78" s="210">
        <f>E78-D78</f>
        <v>31</v>
      </c>
      <c r="G78" s="211">
        <v>724.36</v>
      </c>
      <c r="H78" s="388">
        <f>F78*G78</f>
        <v>22455.16</v>
      </c>
      <c r="J78" s="239"/>
      <c r="K78" s="239"/>
      <c r="L78" s="239"/>
      <c r="M78" s="239"/>
      <c r="N78" s="239"/>
      <c r="O78" s="239"/>
      <c r="P78" s="239"/>
      <c r="Q78" s="239"/>
    </row>
    <row r="79" spans="1:17" ht="30">
      <c r="A79" s="392">
        <f>A78+1</f>
        <v>53</v>
      </c>
      <c r="B79" s="206" t="str">
        <f t="shared" si="7"/>
        <v>Federal Unemployment</v>
      </c>
      <c r="C79" s="206" t="str">
        <f t="shared" si="7"/>
        <v>Paid on the last business day in the first month following a quarter-end</v>
      </c>
      <c r="D79" s="209">
        <v>43008</v>
      </c>
      <c r="E79" s="209">
        <v>43039</v>
      </c>
      <c r="F79" s="210">
        <f>E79-D79</f>
        <v>31</v>
      </c>
      <c r="G79" s="211">
        <v>801.02</v>
      </c>
      <c r="H79" s="388">
        <f>F79*G79</f>
        <v>24831.62</v>
      </c>
      <c r="J79" s="239"/>
      <c r="K79" s="239"/>
      <c r="L79" s="239"/>
      <c r="M79" s="239"/>
      <c r="N79" s="239"/>
      <c r="O79" s="239"/>
      <c r="P79" s="239"/>
      <c r="Q79" s="239"/>
    </row>
    <row r="80" spans="1:17">
      <c r="H80" s="388"/>
      <c r="J80" s="239"/>
      <c r="K80" s="239"/>
      <c r="L80" s="239"/>
      <c r="M80" s="239"/>
      <c r="N80" s="239"/>
      <c r="O80" s="239"/>
      <c r="P80" s="239"/>
      <c r="Q80" s="239"/>
    </row>
    <row r="81" spans="1:17" ht="16.5" thickBot="1">
      <c r="A81" s="392">
        <f>A79+1</f>
        <v>54</v>
      </c>
      <c r="B81" s="206" t="str">
        <f t="shared" si="7"/>
        <v>Federal Unemployment</v>
      </c>
      <c r="E81" s="212" t="s">
        <v>21</v>
      </c>
      <c r="F81" s="213">
        <f>IF(G81=0,0,H81/G81)</f>
        <v>28.169403020935118</v>
      </c>
      <c r="G81" s="214">
        <f>SUM(G76:G80)</f>
        <v>41204.459999999992</v>
      </c>
      <c r="H81" s="389">
        <f>SUM(H76:H80)</f>
        <v>1160705.04</v>
      </c>
      <c r="J81" s="239"/>
      <c r="K81" s="239"/>
      <c r="L81" s="239"/>
      <c r="M81" s="239"/>
      <c r="N81" s="239"/>
      <c r="O81" s="239"/>
      <c r="P81" s="239"/>
      <c r="Q81" s="239"/>
    </row>
    <row r="82" spans="1:17" ht="15.75" thickTop="1">
      <c r="H82" s="388"/>
      <c r="J82" s="239"/>
      <c r="K82" s="239"/>
      <c r="L82" s="239"/>
      <c r="M82" s="239"/>
      <c r="N82" s="239"/>
      <c r="O82" s="239"/>
      <c r="P82" s="239"/>
      <c r="Q82" s="239"/>
    </row>
    <row r="83" spans="1:17" ht="30">
      <c r="A83" s="392">
        <f>A81+1</f>
        <v>55</v>
      </c>
      <c r="B83" s="206" t="str">
        <f>B$16</f>
        <v>State Unemployment: KY</v>
      </c>
      <c r="C83" s="206" t="str">
        <f t="shared" ref="C83:C86" si="8">C$16</f>
        <v>Paid on the last business day in the first month following a quarter-end</v>
      </c>
      <c r="D83" s="209">
        <f>D76</f>
        <v>42735</v>
      </c>
      <c r="E83" s="209">
        <v>42766</v>
      </c>
      <c r="F83" s="210">
        <f>E83-D83</f>
        <v>31</v>
      </c>
      <c r="G83" s="211">
        <v>1780.01</v>
      </c>
      <c r="H83" s="388">
        <f>F83*G83</f>
        <v>55180.31</v>
      </c>
      <c r="J83" s="238"/>
      <c r="K83" s="239"/>
      <c r="L83" s="239"/>
      <c r="M83" s="239"/>
      <c r="N83" s="239"/>
      <c r="O83" s="239"/>
      <c r="P83" s="239"/>
      <c r="Q83" s="239"/>
    </row>
    <row r="84" spans="1:17" ht="30">
      <c r="A84" s="392">
        <f>A83+1</f>
        <v>56</v>
      </c>
      <c r="B84" s="206" t="str">
        <f>B$16</f>
        <v>State Unemployment: KY</v>
      </c>
      <c r="C84" s="206" t="str">
        <f t="shared" si="8"/>
        <v>Paid on the last business day in the first month following a quarter-end</v>
      </c>
      <c r="D84" s="209">
        <f>D77</f>
        <v>42825</v>
      </c>
      <c r="E84" s="209">
        <v>42857</v>
      </c>
      <c r="F84" s="210">
        <f>E84-D84</f>
        <v>32</v>
      </c>
      <c r="G84" s="211">
        <v>53098.559999999998</v>
      </c>
      <c r="H84" s="388">
        <f>F84*G84</f>
        <v>1699153.9199999999</v>
      </c>
      <c r="J84" s="239"/>
      <c r="K84" s="239"/>
      <c r="L84" s="239"/>
      <c r="M84" s="239"/>
      <c r="N84" s="239"/>
      <c r="O84" s="239"/>
      <c r="P84" s="239"/>
      <c r="Q84" s="239"/>
    </row>
    <row r="85" spans="1:17" ht="30">
      <c r="A85" s="392">
        <f>A84+1</f>
        <v>57</v>
      </c>
      <c r="B85" s="206" t="str">
        <f>B$16</f>
        <v>State Unemployment: KY</v>
      </c>
      <c r="C85" s="206" t="str">
        <f t="shared" si="8"/>
        <v>Paid on the last business day in the first month following a quarter-end</v>
      </c>
      <c r="D85" s="209">
        <f t="shared" ref="D85:D86" si="9">D78</f>
        <v>42916</v>
      </c>
      <c r="E85" s="209">
        <v>42949</v>
      </c>
      <c r="F85" s="210">
        <f>E85-D85</f>
        <v>33</v>
      </c>
      <c r="G85" s="211">
        <v>1397.35</v>
      </c>
      <c r="H85" s="388">
        <f>F85*G85</f>
        <v>46112.549999999996</v>
      </c>
    </row>
    <row r="86" spans="1:17" ht="30">
      <c r="A86" s="392">
        <f>A85+1</f>
        <v>58</v>
      </c>
      <c r="B86" s="206" t="str">
        <f>B$16</f>
        <v>State Unemployment: KY</v>
      </c>
      <c r="C86" s="206" t="str">
        <f t="shared" si="8"/>
        <v>Paid on the last business day in the first month following a quarter-end</v>
      </c>
      <c r="D86" s="209">
        <f t="shared" si="9"/>
        <v>43008</v>
      </c>
      <c r="E86" s="209">
        <v>43035</v>
      </c>
      <c r="F86" s="210">
        <f>E86-D86</f>
        <v>27</v>
      </c>
      <c r="G86" s="211">
        <v>1156.17</v>
      </c>
      <c r="H86" s="388">
        <f>F86*G86</f>
        <v>31216.590000000004</v>
      </c>
    </row>
    <row r="87" spans="1:17">
      <c r="H87" s="388"/>
    </row>
    <row r="88" spans="1:17" ht="16.5" thickBot="1">
      <c r="A88" s="392">
        <f>A86+1</f>
        <v>59</v>
      </c>
      <c r="B88" s="206" t="str">
        <f>B$16</f>
        <v>State Unemployment: KY</v>
      </c>
      <c r="E88" s="212" t="s">
        <v>21</v>
      </c>
      <c r="F88" s="213">
        <f>IF(G88=0,0,H88/G88)</f>
        <v>31.892681774248512</v>
      </c>
      <c r="G88" s="214">
        <f>SUM(G83:G87)</f>
        <v>57432.09</v>
      </c>
      <c r="H88" s="389">
        <f>SUM(H83:H87)</f>
        <v>1831663.37</v>
      </c>
    </row>
    <row r="89" spans="1:17" ht="15.75" thickTop="1">
      <c r="H89" s="388"/>
    </row>
    <row r="90" spans="1:17" ht="30">
      <c r="A90" s="392">
        <f>A88+1</f>
        <v>60</v>
      </c>
      <c r="B90" s="206" t="str">
        <f>B$17</f>
        <v>State Unemployment: VA</v>
      </c>
      <c r="C90" s="206" t="str">
        <f t="shared" ref="C90:C93" si="10">C$17</f>
        <v>Paid on the last business day in the first month following a quarter-end</v>
      </c>
      <c r="D90" s="209">
        <f t="shared" ref="D90:D92" si="11">D83</f>
        <v>42735</v>
      </c>
      <c r="E90" s="209">
        <v>42766</v>
      </c>
      <c r="F90" s="210">
        <f>E90-D90</f>
        <v>31</v>
      </c>
      <c r="G90" s="211">
        <v>110.34</v>
      </c>
      <c r="H90" s="388">
        <f>F90*G90</f>
        <v>3420.54</v>
      </c>
      <c r="J90" s="238"/>
      <c r="K90" s="239"/>
      <c r="L90" s="239"/>
      <c r="M90" s="239"/>
      <c r="N90" s="239"/>
      <c r="O90" s="239"/>
      <c r="P90" s="239"/>
      <c r="Q90" s="239"/>
    </row>
    <row r="91" spans="1:17" ht="30">
      <c r="A91" s="392">
        <f>A90+1</f>
        <v>61</v>
      </c>
      <c r="B91" s="206" t="str">
        <f t="shared" ref="B91:B93" si="12">B$17</f>
        <v>State Unemployment: VA</v>
      </c>
      <c r="C91" s="206" t="str">
        <f t="shared" si="10"/>
        <v>Paid on the last business day in the first month following a quarter-end</v>
      </c>
      <c r="D91" s="209">
        <f t="shared" si="11"/>
        <v>42825</v>
      </c>
      <c r="E91" s="209">
        <v>42859</v>
      </c>
      <c r="F91" s="210">
        <f>E91-D91</f>
        <v>34</v>
      </c>
      <c r="G91" s="211">
        <v>1218.92</v>
      </c>
      <c r="H91" s="388">
        <f>F91*G91</f>
        <v>41443.279999999999</v>
      </c>
    </row>
    <row r="92" spans="1:17" ht="30">
      <c r="A92" s="392">
        <f>A91+1</f>
        <v>62</v>
      </c>
      <c r="B92" s="206" t="str">
        <f t="shared" si="12"/>
        <v>State Unemployment: VA</v>
      </c>
      <c r="C92" s="206" t="str">
        <f t="shared" si="10"/>
        <v>Paid on the last business day in the first month following a quarter-end</v>
      </c>
      <c r="D92" s="209">
        <f t="shared" si="11"/>
        <v>42916</v>
      </c>
      <c r="E92" s="209">
        <v>42949</v>
      </c>
      <c r="F92" s="210">
        <f>E92-D92</f>
        <v>33</v>
      </c>
      <c r="G92" s="211">
        <v>14.89</v>
      </c>
      <c r="H92" s="388">
        <f>F92*G92</f>
        <v>491.37</v>
      </c>
    </row>
    <row r="93" spans="1:17" ht="30">
      <c r="A93" s="392">
        <f>A92+1</f>
        <v>63</v>
      </c>
      <c r="B93" s="206" t="str">
        <f t="shared" si="12"/>
        <v>State Unemployment: VA</v>
      </c>
      <c r="C93" s="206" t="str">
        <f t="shared" si="10"/>
        <v>Paid on the last business day in the first month following a quarter-end</v>
      </c>
      <c r="D93" s="394" t="s">
        <v>765</v>
      </c>
      <c r="E93" s="209"/>
      <c r="F93" s="210">
        <v>0</v>
      </c>
      <c r="G93" s="211">
        <v>0</v>
      </c>
      <c r="H93" s="388">
        <f>F93*G93</f>
        <v>0</v>
      </c>
    </row>
    <row r="94" spans="1:17">
      <c r="H94" s="388"/>
    </row>
    <row r="95" spans="1:17" ht="16.5" thickBot="1">
      <c r="A95" s="392">
        <f>A93+1</f>
        <v>64</v>
      </c>
      <c r="B95" s="206" t="str">
        <f>B$17</f>
        <v>State Unemployment: VA</v>
      </c>
      <c r="E95" s="212" t="s">
        <v>21</v>
      </c>
      <c r="F95" s="213">
        <f>IF(G95=0,0,H95/G95)</f>
        <v>33.742655209612025</v>
      </c>
      <c r="G95" s="214">
        <f>SUM(G90:G94)</f>
        <v>1344.15</v>
      </c>
      <c r="H95" s="389">
        <f>SUM(H90:H94)</f>
        <v>45355.19</v>
      </c>
    </row>
    <row r="96" spans="1:17" ht="15.75" thickTop="1">
      <c r="H96" s="388"/>
    </row>
    <row r="97" spans="1:8" ht="15.75">
      <c r="A97" s="215"/>
      <c r="B97" s="403" t="s">
        <v>175</v>
      </c>
      <c r="C97" s="215"/>
      <c r="D97" s="207"/>
      <c r="E97" s="207"/>
      <c r="F97" s="207"/>
      <c r="G97" s="216"/>
      <c r="H97" s="390"/>
    </row>
    <row r="98" spans="1:8" ht="16.5" thickBot="1">
      <c r="A98" s="392">
        <f>A95+1</f>
        <v>65</v>
      </c>
      <c r="B98" s="208" t="str">
        <f>$B$20</f>
        <v>FICA - Employer</v>
      </c>
      <c r="C98" s="206" t="str">
        <f>$C$14</f>
        <v>Paid on the first business day following pay date</v>
      </c>
      <c r="D98" s="209">
        <v>42735</v>
      </c>
      <c r="E98" s="209">
        <v>42800</v>
      </c>
      <c r="F98" s="219">
        <f t="shared" ref="F98" si="13">E98-D98</f>
        <v>65</v>
      </c>
      <c r="G98" s="218">
        <v>515142.23</v>
      </c>
      <c r="H98" s="389">
        <f t="shared" ref="H98" si="14">F98*G98</f>
        <v>33484244.949999999</v>
      </c>
    </row>
    <row r="99" spans="1:8" s="16" customFormat="1" ht="15.75" thickTop="1">
      <c r="A99" s="23"/>
      <c r="B99" s="27"/>
      <c r="C99" s="27"/>
      <c r="D99" s="135"/>
      <c r="E99" s="23"/>
      <c r="F99" s="217"/>
      <c r="G99" s="27"/>
      <c r="H99" s="201"/>
    </row>
    <row r="100" spans="1:8" ht="30.75" thickBot="1">
      <c r="A100" s="392">
        <f>A98+1</f>
        <v>66</v>
      </c>
      <c r="B100" s="206" t="str">
        <f t="shared" ref="B100" si="15">B$15</f>
        <v>Federal Unemployment</v>
      </c>
      <c r="C100" s="206" t="str">
        <f t="shared" ref="C100" si="16">C$17</f>
        <v>Paid on the last business day in the first month following a quarter-end</v>
      </c>
      <c r="D100" s="209">
        <v>42735</v>
      </c>
      <c r="E100" s="209">
        <v>42853</v>
      </c>
      <c r="F100" s="219">
        <f>E100-D100</f>
        <v>118</v>
      </c>
      <c r="G100" s="218">
        <v>1295.73</v>
      </c>
      <c r="H100" s="389">
        <f t="shared" ref="H100" si="17">F100*G100</f>
        <v>152896.14000000001</v>
      </c>
    </row>
    <row r="101" spans="1:8" ht="15.75" thickTop="1"/>
    <row r="102" spans="1:8" ht="30.75" thickBot="1">
      <c r="A102" s="392">
        <f>A100+1</f>
        <v>67</v>
      </c>
      <c r="B102" s="206" t="str">
        <f>B$16</f>
        <v>State Unemployment: KY</v>
      </c>
      <c r="C102" s="206" t="str">
        <f t="shared" ref="C102" si="18">C$17</f>
        <v>Paid on the last business day in the first month following a quarter-end</v>
      </c>
      <c r="D102" s="209">
        <v>42735</v>
      </c>
      <c r="E102" s="209">
        <v>42857</v>
      </c>
      <c r="F102" s="219">
        <f t="shared" ref="F102" si="19">E102-D102</f>
        <v>122</v>
      </c>
      <c r="G102" s="218">
        <v>2212.63</v>
      </c>
      <c r="H102" s="389">
        <f t="shared" ref="H102" si="20">F102*G102</f>
        <v>269940.86</v>
      </c>
    </row>
    <row r="103" spans="1:8" ht="15.75" thickTop="1"/>
    <row r="104" spans="1:8" ht="30.75" thickBot="1">
      <c r="A104" s="392">
        <f>A102+1</f>
        <v>68</v>
      </c>
      <c r="B104" s="206" t="str">
        <f>B$17</f>
        <v>State Unemployment: VA</v>
      </c>
      <c r="C104" s="206" t="str">
        <f t="shared" ref="C104" si="21">C$17</f>
        <v>Paid on the last business day in the first month following a quarter-end</v>
      </c>
      <c r="D104" s="209">
        <v>42735</v>
      </c>
      <c r="E104" s="209">
        <v>42859</v>
      </c>
      <c r="F104" s="219">
        <f t="shared" ref="F104" si="22">E104-D104</f>
        <v>124</v>
      </c>
      <c r="G104" s="218">
        <v>112.19</v>
      </c>
      <c r="H104" s="389">
        <f t="shared" ref="H104" si="23">F104*G104</f>
        <v>13911.56</v>
      </c>
    </row>
    <row r="105" spans="1:8" ht="15.75" thickTop="1"/>
  </sheetData>
  <mergeCells count="4">
    <mergeCell ref="A5:H5"/>
    <mergeCell ref="A4:H4"/>
    <mergeCell ref="A3:H3"/>
    <mergeCell ref="A2:H2"/>
  </mergeCells>
  <printOptions horizontalCentered="1"/>
  <pageMargins left="0.7" right="0.7" top="0.75" bottom="0.75" header="0.3" footer="0.3"/>
  <pageSetup scale="68" fitToHeight="0" orientation="landscape" blackAndWhite="1"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theme="4" tint="0.39997558519241921"/>
    <pageSetUpPr fitToPage="1"/>
  </sheetPr>
  <dimension ref="A1:N26"/>
  <sheetViews>
    <sheetView showGridLines="0" zoomScale="85" zoomScaleNormal="85" workbookViewId="0">
      <pane ySplit="5" topLeftCell="A6" activePane="bottomLeft" state="frozen"/>
      <selection pane="bottomLeft" activeCell="A6" sqref="A6"/>
    </sheetView>
  </sheetViews>
  <sheetFormatPr defaultColWidth="10.109375" defaultRowHeight="15"/>
  <cols>
    <col min="1" max="2" width="10.109375" style="16"/>
    <col min="3" max="4" width="12.77734375" style="16" customWidth="1"/>
    <col min="5" max="5" width="12.77734375" style="86" customWidth="1"/>
    <col min="6" max="6" width="10.109375" style="86"/>
    <col min="7" max="7" width="12.77734375" style="16" customWidth="1"/>
    <col min="8" max="16384" width="10.109375" style="16"/>
  </cols>
  <sheetData>
    <row r="1" spans="1:14" s="156" customFormat="1" ht="15.75">
      <c r="B1" s="369"/>
      <c r="E1" s="426"/>
      <c r="F1" s="426"/>
    </row>
    <row r="2" spans="1:14" ht="15.75">
      <c r="A2" s="451" t="str">
        <f>'General Inputs'!$B$2</f>
        <v>Kentucky Utilities Company</v>
      </c>
      <c r="B2" s="451"/>
      <c r="C2" s="451"/>
      <c r="D2" s="451"/>
      <c r="E2" s="451"/>
      <c r="F2" s="451"/>
      <c r="G2" s="451"/>
    </row>
    <row r="3" spans="1:14" ht="15.75">
      <c r="A3" s="451" t="str">
        <f>'General Inputs'!$D$34&amp;" "&amp;'General Inputs'!$E$34</f>
        <v>Case No. 2018-00294</v>
      </c>
      <c r="B3" s="451"/>
      <c r="C3" s="451"/>
      <c r="D3" s="451"/>
      <c r="E3" s="451"/>
      <c r="F3" s="451"/>
      <c r="G3" s="451"/>
    </row>
    <row r="4" spans="1:14" ht="15.75">
      <c r="A4" s="451" t="str">
        <f>"For the Year Ended "&amp;TEXT('General Inputs'!E28,"Mmmm dd, yyyy")</f>
        <v>For the Year Ended December 31, 2017</v>
      </c>
      <c r="B4" s="451"/>
      <c r="C4" s="451"/>
      <c r="D4" s="451"/>
      <c r="E4" s="451"/>
      <c r="F4" s="451"/>
      <c r="G4" s="451"/>
    </row>
    <row r="5" spans="1:14" ht="16.5" thickBot="1">
      <c r="A5" s="452" t="s">
        <v>330</v>
      </c>
      <c r="B5" s="452"/>
      <c r="C5" s="452"/>
      <c r="D5" s="452"/>
      <c r="E5" s="452"/>
      <c r="F5" s="452"/>
      <c r="G5" s="452"/>
    </row>
    <row r="8" spans="1:14" ht="17.25">
      <c r="A8" s="20"/>
      <c r="B8" s="20"/>
      <c r="C8" s="74"/>
      <c r="D8" s="80"/>
      <c r="E8" s="79"/>
      <c r="F8" s="20"/>
      <c r="G8" s="20"/>
      <c r="H8" s="97"/>
      <c r="I8" s="99"/>
      <c r="J8" s="100"/>
      <c r="K8" s="99"/>
      <c r="L8" s="99"/>
      <c r="M8" s="101"/>
      <c r="N8" s="101"/>
    </row>
    <row r="9" spans="1:14" ht="15.75">
      <c r="A9" s="96" t="s">
        <v>32</v>
      </c>
      <c r="B9" s="99" t="s">
        <v>16</v>
      </c>
      <c r="C9" s="99" t="s">
        <v>87</v>
      </c>
      <c r="D9" s="100" t="s">
        <v>62</v>
      </c>
      <c r="E9" s="99" t="s">
        <v>391</v>
      </c>
      <c r="F9" s="99" t="s">
        <v>34</v>
      </c>
      <c r="G9" s="101" t="s">
        <v>30</v>
      </c>
    </row>
    <row r="10" spans="1:14" ht="20.25">
      <c r="A10" s="104" t="s">
        <v>26</v>
      </c>
      <c r="B10" s="104" t="s">
        <v>391</v>
      </c>
      <c r="C10" s="104" t="s">
        <v>220</v>
      </c>
      <c r="D10" s="105" t="s">
        <v>220</v>
      </c>
      <c r="E10" s="104" t="s">
        <v>46</v>
      </c>
      <c r="F10" s="104" t="s">
        <v>37</v>
      </c>
      <c r="G10" s="98" t="s">
        <v>36</v>
      </c>
    </row>
    <row r="11" spans="1:14" ht="15.75">
      <c r="A11" s="20"/>
      <c r="B11" s="62" t="s">
        <v>40</v>
      </c>
      <c r="C11" s="221" t="s">
        <v>41</v>
      </c>
      <c r="D11" s="221" t="s">
        <v>42</v>
      </c>
      <c r="E11" s="221" t="s">
        <v>43</v>
      </c>
      <c r="F11" s="62" t="s">
        <v>331</v>
      </c>
      <c r="G11" s="62" t="s">
        <v>392</v>
      </c>
      <c r="H11" s="156"/>
      <c r="I11" s="156"/>
      <c r="J11" s="156"/>
      <c r="K11" s="156"/>
    </row>
    <row r="12" spans="1:14" ht="15.75">
      <c r="A12" s="20"/>
      <c r="B12" s="20"/>
      <c r="C12" s="74"/>
      <c r="D12" s="80"/>
      <c r="E12" s="80"/>
      <c r="F12" s="74"/>
      <c r="G12" s="74"/>
    </row>
    <row r="13" spans="1:14">
      <c r="A13" s="21"/>
      <c r="B13" s="229" t="s">
        <v>1346</v>
      </c>
      <c r="D13" s="81"/>
      <c r="E13" s="81"/>
      <c r="F13" s="21"/>
      <c r="G13" s="21"/>
    </row>
    <row r="14" spans="1:14">
      <c r="A14" s="13">
        <v>1</v>
      </c>
      <c r="B14" s="282">
        <v>0.25</v>
      </c>
      <c r="C14" s="188">
        <v>43100</v>
      </c>
      <c r="D14" s="361">
        <f>C14-(($C$14-EOMONTH(C14,-12))/2)</f>
        <v>42917.5</v>
      </c>
      <c r="E14" s="130">
        <v>42842</v>
      </c>
      <c r="F14" s="250">
        <f>IF(E14="","",E14-D14)</f>
        <v>-75.5</v>
      </c>
      <c r="G14" s="283">
        <f>IF(F14="","",ROUND(B14*F14,2))</f>
        <v>-18.88</v>
      </c>
    </row>
    <row r="15" spans="1:14">
      <c r="A15" s="82">
        <v>2</v>
      </c>
      <c r="B15" s="282">
        <v>0.25</v>
      </c>
      <c r="C15" s="395">
        <f>$C$14</f>
        <v>43100</v>
      </c>
      <c r="D15" s="361">
        <f t="shared" ref="D15:D17" si="0">C15-(($C$14-EOMONTH(C15,-12))/2)</f>
        <v>42917.5</v>
      </c>
      <c r="E15" s="130">
        <v>42901</v>
      </c>
      <c r="F15" s="250">
        <f>IF(E15="","",E15-D15)</f>
        <v>-16.5</v>
      </c>
      <c r="G15" s="283">
        <f>IF(F15="","",ROUND(B15*F15,2))</f>
        <v>-4.13</v>
      </c>
    </row>
    <row r="16" spans="1:14">
      <c r="A16" s="82">
        <v>3</v>
      </c>
      <c r="B16" s="282">
        <v>0.25</v>
      </c>
      <c r="C16" s="395">
        <f>$C$14</f>
        <v>43100</v>
      </c>
      <c r="D16" s="361">
        <f t="shared" si="0"/>
        <v>42917.5</v>
      </c>
      <c r="E16" s="130">
        <v>42993</v>
      </c>
      <c r="F16" s="250">
        <f>IF(E16="","",E16-D16)</f>
        <v>75.5</v>
      </c>
      <c r="G16" s="283">
        <f>IF(F16="","",ROUND(B16*F16,2))</f>
        <v>18.88</v>
      </c>
    </row>
    <row r="17" spans="1:7">
      <c r="A17" s="82">
        <v>4</v>
      </c>
      <c r="B17" s="282">
        <v>0.25</v>
      </c>
      <c r="C17" s="395">
        <f>$C$14</f>
        <v>43100</v>
      </c>
      <c r="D17" s="361">
        <f t="shared" si="0"/>
        <v>42917.5</v>
      </c>
      <c r="E17" s="130">
        <v>43084</v>
      </c>
      <c r="F17" s="250">
        <f>IF(E17="","",E17-D17)</f>
        <v>166.5</v>
      </c>
      <c r="G17" s="283">
        <f>IF(F17="","",ROUND(B17*F17,2))</f>
        <v>41.63</v>
      </c>
    </row>
    <row r="18" spans="1:7">
      <c r="A18" s="21"/>
      <c r="B18" s="21"/>
      <c r="C18" s="83"/>
      <c r="D18" s="21"/>
      <c r="E18" s="81"/>
      <c r="F18" s="81"/>
      <c r="G18" s="84"/>
    </row>
    <row r="19" spans="1:7" ht="16.5" thickBot="1">
      <c r="A19" s="50">
        <v>5</v>
      </c>
      <c r="B19" s="251" t="s">
        <v>1345</v>
      </c>
      <c r="D19" s="85"/>
      <c r="G19" s="284">
        <f>SUM(G14:G17)</f>
        <v>37.5</v>
      </c>
    </row>
    <row r="20" spans="1:7" ht="15.75" thickTop="1">
      <c r="A20" s="27"/>
      <c r="B20" s="27"/>
      <c r="C20" s="27"/>
      <c r="D20" s="27"/>
      <c r="E20" s="42"/>
      <c r="F20" s="42"/>
      <c r="G20" s="27"/>
    </row>
    <row r="21" spans="1:7">
      <c r="A21" s="27"/>
      <c r="B21" s="27"/>
      <c r="C21" s="27"/>
      <c r="D21" s="42"/>
      <c r="E21" s="42"/>
      <c r="F21" s="27"/>
      <c r="G21" s="27"/>
    </row>
    <row r="22" spans="1:7">
      <c r="A22" s="16" t="s">
        <v>767</v>
      </c>
    </row>
    <row r="23" spans="1:7">
      <c r="A23" s="16" t="s">
        <v>394</v>
      </c>
    </row>
    <row r="24" spans="1:7">
      <c r="A24" s="16" t="s">
        <v>766</v>
      </c>
    </row>
    <row r="25" spans="1:7">
      <c r="A25" s="16" t="s">
        <v>332</v>
      </c>
    </row>
    <row r="26" spans="1:7">
      <c r="A26" s="16" t="s">
        <v>393</v>
      </c>
    </row>
  </sheetData>
  <mergeCells count="4">
    <mergeCell ref="A2:G2"/>
    <mergeCell ref="A3:G3"/>
    <mergeCell ref="A4:G4"/>
    <mergeCell ref="A5:G5"/>
  </mergeCells>
  <printOptions horizontalCentered="1"/>
  <pageMargins left="0.7" right="0.7" top="0.75" bottom="0.75" header="0.3" footer="0.3"/>
  <pageSetup fitToHeight="0" orientation="landscape" blackAndWhite="1"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8">
    <tabColor theme="4" tint="0.39997558519241921"/>
    <pageSetUpPr fitToPage="1"/>
  </sheetPr>
  <dimension ref="A1:L166"/>
  <sheetViews>
    <sheetView showGridLines="0" zoomScale="85" zoomScaleNormal="85" workbookViewId="0">
      <pane ySplit="5" topLeftCell="A6" activePane="bottomLeft" state="frozen"/>
      <selection pane="bottomLeft" activeCell="A6" sqref="A6"/>
    </sheetView>
  </sheetViews>
  <sheetFormatPr defaultColWidth="8.88671875" defaultRowHeight="15"/>
  <cols>
    <col min="1" max="1" width="9" style="16" bestFit="1" customWidth="1"/>
    <col min="2" max="2" width="57.77734375" style="16" customWidth="1"/>
    <col min="3" max="5" width="12.77734375" style="16" customWidth="1"/>
    <col min="6" max="6" width="10.5546875" style="16" bestFit="1" customWidth="1"/>
    <col min="7" max="7" width="14.77734375" style="16" customWidth="1"/>
    <col min="8" max="8" width="15.77734375" style="16" customWidth="1"/>
    <col min="9" max="16384" width="8.88671875" style="16"/>
  </cols>
  <sheetData>
    <row r="1" spans="1:8" s="156" customFormat="1" ht="15.75">
      <c r="F1" s="369"/>
    </row>
    <row r="2" spans="1:8" ht="15.75">
      <c r="A2" s="451" t="str">
        <f>'General Inputs'!$B$2</f>
        <v>Kentucky Utilities Company</v>
      </c>
      <c r="B2" s="451"/>
      <c r="C2" s="451"/>
      <c r="D2" s="451"/>
      <c r="E2" s="451"/>
      <c r="F2" s="451"/>
      <c r="G2" s="451"/>
      <c r="H2" s="451"/>
    </row>
    <row r="3" spans="1:8" ht="15.75">
      <c r="A3" s="451" t="str">
        <f>'General Inputs'!$D$34&amp;" "&amp;'General Inputs'!$E$34</f>
        <v>Case No. 2018-00294</v>
      </c>
      <c r="B3" s="451"/>
      <c r="C3" s="451"/>
      <c r="D3" s="451"/>
      <c r="E3" s="451"/>
      <c r="F3" s="451"/>
      <c r="G3" s="451"/>
      <c r="H3" s="451"/>
    </row>
    <row r="4" spans="1:8" ht="15.75">
      <c r="A4" s="451" t="str">
        <f>"For the Year Ended "&amp;TEXT('General Inputs'!E28,"Mmmm dd, yyyy")</f>
        <v>For the Year Ended December 31, 2017</v>
      </c>
      <c r="B4" s="451"/>
      <c r="C4" s="451"/>
      <c r="D4" s="451"/>
      <c r="E4" s="451"/>
      <c r="F4" s="451"/>
      <c r="G4" s="451"/>
      <c r="H4" s="451"/>
    </row>
    <row r="5" spans="1:8" ht="16.5" thickBot="1">
      <c r="A5" s="452" t="s">
        <v>92</v>
      </c>
      <c r="B5" s="452"/>
      <c r="C5" s="452"/>
      <c r="D5" s="452"/>
      <c r="E5" s="452"/>
      <c r="F5" s="452"/>
      <c r="G5" s="452"/>
      <c r="H5" s="452"/>
    </row>
    <row r="8" spans="1:8" ht="17.25">
      <c r="A8" s="96" t="s">
        <v>32</v>
      </c>
      <c r="B8" s="97"/>
      <c r="C8" s="99" t="s">
        <v>87</v>
      </c>
      <c r="D8" s="100" t="s">
        <v>75</v>
      </c>
      <c r="E8" s="99" t="s">
        <v>45</v>
      </c>
      <c r="F8" s="99" t="s">
        <v>21</v>
      </c>
      <c r="G8" s="101" t="s">
        <v>16</v>
      </c>
      <c r="H8" s="101" t="s">
        <v>30</v>
      </c>
    </row>
    <row r="9" spans="1:8" ht="20.25">
      <c r="A9" s="103" t="s">
        <v>26</v>
      </c>
      <c r="B9" s="103" t="s">
        <v>76</v>
      </c>
      <c r="C9" s="104" t="s">
        <v>220</v>
      </c>
      <c r="D9" s="105" t="s">
        <v>77</v>
      </c>
      <c r="E9" s="104" t="s">
        <v>785</v>
      </c>
      <c r="F9" s="104" t="s">
        <v>34</v>
      </c>
      <c r="G9" s="98" t="s">
        <v>35</v>
      </c>
      <c r="H9" s="98" t="s">
        <v>36</v>
      </c>
    </row>
    <row r="10" spans="1:8" ht="15.75">
      <c r="A10" s="102"/>
      <c r="B10" s="106" t="s">
        <v>40</v>
      </c>
      <c r="C10" s="106" t="s">
        <v>41</v>
      </c>
      <c r="D10" s="187" t="s">
        <v>42</v>
      </c>
      <c r="E10" s="106" t="s">
        <v>43</v>
      </c>
      <c r="F10" s="106" t="s">
        <v>331</v>
      </c>
      <c r="G10" s="107" t="s">
        <v>64</v>
      </c>
      <c r="H10" s="107" t="s">
        <v>115</v>
      </c>
    </row>
    <row r="11" spans="1:8" ht="15.75">
      <c r="A11" s="23"/>
      <c r="B11" s="186"/>
      <c r="C11" s="108"/>
      <c r="D11" s="109"/>
      <c r="E11" s="108"/>
      <c r="F11" s="27"/>
      <c r="G11" s="70"/>
      <c r="H11" s="27"/>
    </row>
    <row r="12" spans="1:8">
      <c r="A12" s="23">
        <v>1</v>
      </c>
      <c r="B12" s="127" t="s">
        <v>786</v>
      </c>
      <c r="C12" s="188" t="s">
        <v>926</v>
      </c>
      <c r="D12" s="401">
        <f t="shared" ref="D12:D34" si="0">C12-(($C12-EOMONTH($C12,-12))/2)</f>
        <v>42186.5</v>
      </c>
      <c r="E12" s="130">
        <v>42753</v>
      </c>
      <c r="F12" s="135">
        <f t="shared" ref="F12:F34" si="1">E12-D12</f>
        <v>566.5</v>
      </c>
      <c r="G12" s="220">
        <v>-1259.1500000000001</v>
      </c>
      <c r="H12" s="121">
        <f t="shared" ref="H12:H34" si="2">F12*G12</f>
        <v>-713308.47500000009</v>
      </c>
    </row>
    <row r="13" spans="1:8">
      <c r="A13" s="23">
        <f>A12+1</f>
        <v>2</v>
      </c>
      <c r="B13" s="127" t="s">
        <v>925</v>
      </c>
      <c r="C13" s="188" t="s">
        <v>927</v>
      </c>
      <c r="D13" s="401">
        <f t="shared" si="0"/>
        <v>42917.5</v>
      </c>
      <c r="E13" s="130">
        <v>42794</v>
      </c>
      <c r="F13" s="135">
        <f t="shared" si="1"/>
        <v>-123.5</v>
      </c>
      <c r="G13" s="220">
        <v>170856.58</v>
      </c>
      <c r="H13" s="121">
        <f t="shared" si="2"/>
        <v>-21100787.629999999</v>
      </c>
    </row>
    <row r="14" spans="1:8">
      <c r="A14" s="23">
        <f>A13+1</f>
        <v>3</v>
      </c>
      <c r="B14" s="127" t="s">
        <v>925</v>
      </c>
      <c r="C14" s="188" t="s">
        <v>927</v>
      </c>
      <c r="D14" s="401">
        <f t="shared" si="0"/>
        <v>42917.5</v>
      </c>
      <c r="E14" s="130">
        <v>42972</v>
      </c>
      <c r="F14" s="135">
        <f t="shared" si="1"/>
        <v>54.5</v>
      </c>
      <c r="G14" s="220">
        <v>55674.62</v>
      </c>
      <c r="H14" s="121">
        <f t="shared" si="2"/>
        <v>3034266.79</v>
      </c>
    </row>
    <row r="15" spans="1:8">
      <c r="A15" s="23">
        <f t="shared" ref="A15:A78" si="3">A14+1</f>
        <v>4</v>
      </c>
      <c r="B15" s="127" t="s">
        <v>925</v>
      </c>
      <c r="C15" s="188" t="s">
        <v>927</v>
      </c>
      <c r="D15" s="401">
        <f t="shared" si="0"/>
        <v>42917.5</v>
      </c>
      <c r="E15" s="130">
        <v>42754</v>
      </c>
      <c r="F15" s="135">
        <f t="shared" si="1"/>
        <v>-163.5</v>
      </c>
      <c r="G15" s="220">
        <v>3994.96</v>
      </c>
      <c r="H15" s="121">
        <f t="shared" si="2"/>
        <v>-653175.96</v>
      </c>
    </row>
    <row r="16" spans="1:8">
      <c r="A16" s="23">
        <f t="shared" si="3"/>
        <v>5</v>
      </c>
      <c r="B16" s="127" t="s">
        <v>787</v>
      </c>
      <c r="C16" s="188" t="s">
        <v>927</v>
      </c>
      <c r="D16" s="401">
        <f t="shared" si="0"/>
        <v>42917.5</v>
      </c>
      <c r="E16" s="130">
        <v>43077</v>
      </c>
      <c r="F16" s="135">
        <f t="shared" si="1"/>
        <v>159.5</v>
      </c>
      <c r="G16" s="220">
        <v>12664144.35</v>
      </c>
      <c r="H16" s="121">
        <f t="shared" si="2"/>
        <v>2019931023.825</v>
      </c>
    </row>
    <row r="17" spans="1:8">
      <c r="A17" s="23">
        <f t="shared" si="3"/>
        <v>6</v>
      </c>
      <c r="B17" s="127" t="s">
        <v>788</v>
      </c>
      <c r="C17" s="188" t="s">
        <v>928</v>
      </c>
      <c r="D17" s="401">
        <f t="shared" si="0"/>
        <v>42552</v>
      </c>
      <c r="E17" s="130">
        <v>42783</v>
      </c>
      <c r="F17" s="135">
        <f t="shared" si="1"/>
        <v>231</v>
      </c>
      <c r="G17" s="220">
        <v>12699.59</v>
      </c>
      <c r="H17" s="121">
        <f t="shared" si="2"/>
        <v>2933605.29</v>
      </c>
    </row>
    <row r="18" spans="1:8">
      <c r="A18" s="23">
        <f t="shared" si="3"/>
        <v>7</v>
      </c>
      <c r="B18" s="127" t="s">
        <v>789</v>
      </c>
      <c r="C18" s="188" t="s">
        <v>928</v>
      </c>
      <c r="D18" s="401">
        <f t="shared" si="0"/>
        <v>42552</v>
      </c>
      <c r="E18" s="130">
        <v>42790</v>
      </c>
      <c r="F18" s="135">
        <f t="shared" si="1"/>
        <v>238</v>
      </c>
      <c r="G18" s="220">
        <v>57203.02</v>
      </c>
      <c r="H18" s="121">
        <f t="shared" si="2"/>
        <v>13614318.76</v>
      </c>
    </row>
    <row r="19" spans="1:8">
      <c r="A19" s="23">
        <f t="shared" si="3"/>
        <v>8</v>
      </c>
      <c r="B19" s="127" t="s">
        <v>790</v>
      </c>
      <c r="C19" s="188" t="s">
        <v>928</v>
      </c>
      <c r="D19" s="401">
        <f t="shared" si="0"/>
        <v>42552</v>
      </c>
      <c r="E19" s="130">
        <v>42774</v>
      </c>
      <c r="F19" s="135">
        <f t="shared" si="1"/>
        <v>222</v>
      </c>
      <c r="G19" s="220">
        <v>233736.1</v>
      </c>
      <c r="H19" s="121">
        <f t="shared" si="2"/>
        <v>51889414.200000003</v>
      </c>
    </row>
    <row r="20" spans="1:8">
      <c r="A20" s="23">
        <f t="shared" si="3"/>
        <v>9</v>
      </c>
      <c r="B20" s="127" t="s">
        <v>791</v>
      </c>
      <c r="C20" s="188" t="s">
        <v>928</v>
      </c>
      <c r="D20" s="401">
        <f t="shared" si="0"/>
        <v>42552</v>
      </c>
      <c r="E20" s="130">
        <v>42968</v>
      </c>
      <c r="F20" s="135">
        <f t="shared" si="1"/>
        <v>416</v>
      </c>
      <c r="G20" s="220">
        <v>788.16</v>
      </c>
      <c r="H20" s="121">
        <f t="shared" si="2"/>
        <v>327874.56</v>
      </c>
    </row>
    <row r="21" spans="1:8">
      <c r="A21" s="23">
        <f t="shared" si="3"/>
        <v>10</v>
      </c>
      <c r="B21" s="127" t="s">
        <v>792</v>
      </c>
      <c r="C21" s="188" t="s">
        <v>928</v>
      </c>
      <c r="D21" s="401">
        <f t="shared" si="0"/>
        <v>42552</v>
      </c>
      <c r="E21" s="130">
        <v>42809</v>
      </c>
      <c r="F21" s="135">
        <f t="shared" si="1"/>
        <v>257</v>
      </c>
      <c r="G21" s="220">
        <v>29630.71</v>
      </c>
      <c r="H21" s="121">
        <f t="shared" si="2"/>
        <v>7615092.4699999997</v>
      </c>
    </row>
    <row r="22" spans="1:8">
      <c r="A22" s="23">
        <f t="shared" si="3"/>
        <v>11</v>
      </c>
      <c r="B22" s="127" t="s">
        <v>793</v>
      </c>
      <c r="C22" s="188" t="s">
        <v>928</v>
      </c>
      <c r="D22" s="401">
        <f t="shared" si="0"/>
        <v>42552</v>
      </c>
      <c r="E22" s="130">
        <v>43004</v>
      </c>
      <c r="F22" s="135">
        <f t="shared" si="1"/>
        <v>452</v>
      </c>
      <c r="G22" s="220">
        <v>1549.38</v>
      </c>
      <c r="H22" s="121">
        <f t="shared" si="2"/>
        <v>700319.76</v>
      </c>
    </row>
    <row r="23" spans="1:8">
      <c r="A23" s="23">
        <f t="shared" si="3"/>
        <v>12</v>
      </c>
      <c r="B23" s="127" t="s">
        <v>793</v>
      </c>
      <c r="C23" s="188" t="s">
        <v>929</v>
      </c>
      <c r="D23" s="401">
        <f t="shared" si="0"/>
        <v>40725.5</v>
      </c>
      <c r="E23" s="130">
        <v>43004</v>
      </c>
      <c r="F23" s="135">
        <f t="shared" si="1"/>
        <v>2278.5</v>
      </c>
      <c r="G23" s="220">
        <v>1459.29</v>
      </c>
      <c r="H23" s="121">
        <f t="shared" si="2"/>
        <v>3324992.2650000001</v>
      </c>
    </row>
    <row r="24" spans="1:8">
      <c r="A24" s="23">
        <f t="shared" si="3"/>
        <v>13</v>
      </c>
      <c r="B24" s="127" t="s">
        <v>794</v>
      </c>
      <c r="C24" s="188" t="s">
        <v>928</v>
      </c>
      <c r="D24" s="401">
        <f t="shared" si="0"/>
        <v>42552</v>
      </c>
      <c r="E24" s="130">
        <v>42783</v>
      </c>
      <c r="F24" s="135">
        <f t="shared" si="1"/>
        <v>231</v>
      </c>
      <c r="G24" s="220">
        <v>2453.33</v>
      </c>
      <c r="H24" s="121">
        <f t="shared" si="2"/>
        <v>566719.23</v>
      </c>
    </row>
    <row r="25" spans="1:8">
      <c r="A25" s="23">
        <f t="shared" si="3"/>
        <v>14</v>
      </c>
      <c r="B25" s="127" t="s">
        <v>795</v>
      </c>
      <c r="C25" s="188" t="s">
        <v>928</v>
      </c>
      <c r="D25" s="401">
        <f t="shared" si="0"/>
        <v>42552</v>
      </c>
      <c r="E25" s="130">
        <v>42793</v>
      </c>
      <c r="F25" s="135">
        <f t="shared" si="1"/>
        <v>241</v>
      </c>
      <c r="G25" s="220">
        <v>1411.78</v>
      </c>
      <c r="H25" s="121">
        <f t="shared" si="2"/>
        <v>340238.98</v>
      </c>
    </row>
    <row r="26" spans="1:8">
      <c r="A26" s="23">
        <f t="shared" si="3"/>
        <v>15</v>
      </c>
      <c r="B26" s="127" t="s">
        <v>796</v>
      </c>
      <c r="C26" s="188" t="s">
        <v>928</v>
      </c>
      <c r="D26" s="401">
        <f t="shared" si="0"/>
        <v>42552</v>
      </c>
      <c r="E26" s="130">
        <v>42829</v>
      </c>
      <c r="F26" s="135">
        <f t="shared" si="1"/>
        <v>277</v>
      </c>
      <c r="G26" s="220">
        <v>1666.83</v>
      </c>
      <c r="H26" s="121">
        <f t="shared" si="2"/>
        <v>461711.91</v>
      </c>
    </row>
    <row r="27" spans="1:8">
      <c r="A27" s="23">
        <f t="shared" si="3"/>
        <v>16</v>
      </c>
      <c r="B27" s="127" t="s">
        <v>797</v>
      </c>
      <c r="C27" s="188" t="s">
        <v>928</v>
      </c>
      <c r="D27" s="401">
        <f t="shared" si="0"/>
        <v>42552</v>
      </c>
      <c r="E27" s="130">
        <v>42773</v>
      </c>
      <c r="F27" s="135">
        <f t="shared" si="1"/>
        <v>221</v>
      </c>
      <c r="G27" s="220">
        <v>578.91999999999996</v>
      </c>
      <c r="H27" s="121">
        <f t="shared" si="2"/>
        <v>127941.31999999999</v>
      </c>
    </row>
    <row r="28" spans="1:8">
      <c r="A28" s="23">
        <f t="shared" si="3"/>
        <v>17</v>
      </c>
      <c r="B28" s="127" t="s">
        <v>798</v>
      </c>
      <c r="C28" s="188" t="s">
        <v>928</v>
      </c>
      <c r="D28" s="401">
        <f t="shared" si="0"/>
        <v>42552</v>
      </c>
      <c r="E28" s="130">
        <v>42800</v>
      </c>
      <c r="F28" s="135">
        <f t="shared" si="1"/>
        <v>248</v>
      </c>
      <c r="G28" s="220">
        <v>1162.3</v>
      </c>
      <c r="H28" s="121">
        <f t="shared" si="2"/>
        <v>288250.39999999997</v>
      </c>
    </row>
    <row r="29" spans="1:8">
      <c r="A29" s="23">
        <f t="shared" si="3"/>
        <v>18</v>
      </c>
      <c r="B29" s="127" t="s">
        <v>799</v>
      </c>
      <c r="C29" s="188" t="s">
        <v>928</v>
      </c>
      <c r="D29" s="401">
        <f t="shared" si="0"/>
        <v>42552</v>
      </c>
      <c r="E29" s="130">
        <v>42807</v>
      </c>
      <c r="F29" s="135">
        <f t="shared" si="1"/>
        <v>255</v>
      </c>
      <c r="G29" s="220">
        <v>9202.06</v>
      </c>
      <c r="H29" s="121">
        <f t="shared" si="2"/>
        <v>2346525.2999999998</v>
      </c>
    </row>
    <row r="30" spans="1:8">
      <c r="A30" s="23">
        <f t="shared" si="3"/>
        <v>19</v>
      </c>
      <c r="B30" s="127" t="s">
        <v>800</v>
      </c>
      <c r="C30" s="188" t="s">
        <v>928</v>
      </c>
      <c r="D30" s="401">
        <f t="shared" si="0"/>
        <v>42552</v>
      </c>
      <c r="E30" s="130">
        <v>42794</v>
      </c>
      <c r="F30" s="135">
        <f t="shared" si="1"/>
        <v>242</v>
      </c>
      <c r="G30" s="220">
        <v>2343.0100000000002</v>
      </c>
      <c r="H30" s="121">
        <f t="shared" si="2"/>
        <v>567008.42000000004</v>
      </c>
    </row>
    <row r="31" spans="1:8">
      <c r="A31" s="23">
        <f t="shared" si="3"/>
        <v>20</v>
      </c>
      <c r="B31" s="127" t="s">
        <v>801</v>
      </c>
      <c r="C31" s="188" t="s">
        <v>928</v>
      </c>
      <c r="D31" s="401">
        <f t="shared" si="0"/>
        <v>42552</v>
      </c>
      <c r="E31" s="130">
        <v>42810</v>
      </c>
      <c r="F31" s="135">
        <f t="shared" si="1"/>
        <v>258</v>
      </c>
      <c r="G31" s="220">
        <v>959.27</v>
      </c>
      <c r="H31" s="121">
        <f t="shared" si="2"/>
        <v>247491.66</v>
      </c>
    </row>
    <row r="32" spans="1:8">
      <c r="A32" s="23">
        <f t="shared" si="3"/>
        <v>21</v>
      </c>
      <c r="B32" s="127" t="s">
        <v>802</v>
      </c>
      <c r="C32" s="188" t="s">
        <v>928</v>
      </c>
      <c r="D32" s="401">
        <f t="shared" si="0"/>
        <v>42552</v>
      </c>
      <c r="E32" s="130">
        <v>42804</v>
      </c>
      <c r="F32" s="135">
        <f t="shared" si="1"/>
        <v>252</v>
      </c>
      <c r="G32" s="220">
        <v>828.01</v>
      </c>
      <c r="H32" s="121">
        <f t="shared" si="2"/>
        <v>208658.52</v>
      </c>
    </row>
    <row r="33" spans="1:11">
      <c r="A33" s="23">
        <f t="shared" si="3"/>
        <v>22</v>
      </c>
      <c r="B33" s="127" t="s">
        <v>803</v>
      </c>
      <c r="C33" s="188" t="s">
        <v>928</v>
      </c>
      <c r="D33" s="401">
        <f t="shared" si="0"/>
        <v>42552</v>
      </c>
      <c r="E33" s="130">
        <v>42788</v>
      </c>
      <c r="F33" s="135">
        <f t="shared" si="1"/>
        <v>236</v>
      </c>
      <c r="G33" s="220">
        <v>20617.669999999998</v>
      </c>
      <c r="H33" s="121">
        <f t="shared" si="2"/>
        <v>4865770.1199999992</v>
      </c>
    </row>
    <row r="34" spans="1:11">
      <c r="A34" s="23">
        <f t="shared" si="3"/>
        <v>23</v>
      </c>
      <c r="B34" s="127" t="s">
        <v>804</v>
      </c>
      <c r="C34" s="188" t="s">
        <v>928</v>
      </c>
      <c r="D34" s="401">
        <f t="shared" si="0"/>
        <v>42552</v>
      </c>
      <c r="E34" s="130">
        <v>42811</v>
      </c>
      <c r="F34" s="135">
        <f t="shared" si="1"/>
        <v>259</v>
      </c>
      <c r="G34" s="220">
        <v>2609.63</v>
      </c>
      <c r="H34" s="121">
        <f t="shared" si="2"/>
        <v>675894.17</v>
      </c>
      <c r="J34" s="156"/>
      <c r="K34" s="156"/>
    </row>
    <row r="35" spans="1:11">
      <c r="A35" s="23">
        <f t="shared" si="3"/>
        <v>24</v>
      </c>
      <c r="B35" s="127" t="s">
        <v>805</v>
      </c>
      <c r="C35" s="188" t="s">
        <v>928</v>
      </c>
      <c r="D35" s="401">
        <f t="shared" ref="D35:D98" si="4">C35-(($C35-EOMONTH($C35,-12))/2)</f>
        <v>42552</v>
      </c>
      <c r="E35" s="130">
        <v>42809</v>
      </c>
      <c r="F35" s="135">
        <f t="shared" ref="F35:F98" si="5">E35-D35</f>
        <v>257</v>
      </c>
      <c r="G35" s="220">
        <v>1407.25</v>
      </c>
      <c r="H35" s="121">
        <f t="shared" ref="H35:H98" si="6">F35*G35</f>
        <v>361663.25</v>
      </c>
      <c r="J35" s="156"/>
      <c r="K35" s="156"/>
    </row>
    <row r="36" spans="1:11">
      <c r="A36" s="23">
        <f t="shared" si="3"/>
        <v>25</v>
      </c>
      <c r="B36" s="127" t="s">
        <v>806</v>
      </c>
      <c r="C36" s="188" t="s">
        <v>928</v>
      </c>
      <c r="D36" s="401">
        <f t="shared" si="4"/>
        <v>42552</v>
      </c>
      <c r="E36" s="130">
        <v>43066</v>
      </c>
      <c r="F36" s="135">
        <f t="shared" si="5"/>
        <v>514</v>
      </c>
      <c r="G36" s="220">
        <v>123.48</v>
      </c>
      <c r="H36" s="121">
        <f t="shared" si="6"/>
        <v>63468.72</v>
      </c>
      <c r="J36" s="156"/>
      <c r="K36" s="156"/>
    </row>
    <row r="37" spans="1:11">
      <c r="A37" s="23">
        <f t="shared" si="3"/>
        <v>26</v>
      </c>
      <c r="B37" s="127" t="s">
        <v>807</v>
      </c>
      <c r="C37" s="188" t="s">
        <v>928</v>
      </c>
      <c r="D37" s="401">
        <f t="shared" si="4"/>
        <v>42552</v>
      </c>
      <c r="E37" s="130">
        <v>42794</v>
      </c>
      <c r="F37" s="135">
        <f t="shared" si="5"/>
        <v>242</v>
      </c>
      <c r="G37" s="220">
        <v>4035.75</v>
      </c>
      <c r="H37" s="121">
        <f t="shared" si="6"/>
        <v>976651.5</v>
      </c>
      <c r="J37" s="156"/>
      <c r="K37" s="156"/>
    </row>
    <row r="38" spans="1:11">
      <c r="A38" s="23">
        <f t="shared" si="3"/>
        <v>27</v>
      </c>
      <c r="B38" s="127" t="s">
        <v>808</v>
      </c>
      <c r="C38" s="188" t="s">
        <v>928</v>
      </c>
      <c r="D38" s="401">
        <f t="shared" si="4"/>
        <v>42552</v>
      </c>
      <c r="E38" s="130">
        <v>42803</v>
      </c>
      <c r="F38" s="135">
        <f t="shared" si="5"/>
        <v>251</v>
      </c>
      <c r="G38" s="220">
        <v>380.72</v>
      </c>
      <c r="H38" s="121">
        <f t="shared" si="6"/>
        <v>95560.72</v>
      </c>
      <c r="J38" s="156"/>
      <c r="K38" s="156"/>
    </row>
    <row r="39" spans="1:11">
      <c r="A39" s="23">
        <f t="shared" si="3"/>
        <v>28</v>
      </c>
      <c r="B39" s="127" t="s">
        <v>809</v>
      </c>
      <c r="C39" s="188" t="s">
        <v>928</v>
      </c>
      <c r="D39" s="401">
        <f t="shared" si="4"/>
        <v>42552</v>
      </c>
      <c r="E39" s="130">
        <v>42807</v>
      </c>
      <c r="F39" s="135">
        <f t="shared" si="5"/>
        <v>255</v>
      </c>
      <c r="G39" s="220">
        <v>829.48</v>
      </c>
      <c r="H39" s="121">
        <f t="shared" si="6"/>
        <v>211517.4</v>
      </c>
      <c r="J39" s="156"/>
      <c r="K39" s="156"/>
    </row>
    <row r="40" spans="1:11">
      <c r="A40" s="23">
        <f t="shared" si="3"/>
        <v>29</v>
      </c>
      <c r="B40" s="127" t="s">
        <v>810</v>
      </c>
      <c r="C40" s="188" t="s">
        <v>928</v>
      </c>
      <c r="D40" s="401">
        <f t="shared" si="4"/>
        <v>42552</v>
      </c>
      <c r="E40" s="130">
        <v>42811</v>
      </c>
      <c r="F40" s="135">
        <f t="shared" si="5"/>
        <v>259</v>
      </c>
      <c r="G40" s="220">
        <v>2806.55</v>
      </c>
      <c r="H40" s="121">
        <f t="shared" si="6"/>
        <v>726896.45000000007</v>
      </c>
      <c r="J40" s="156"/>
      <c r="K40" s="156"/>
    </row>
    <row r="41" spans="1:11">
      <c r="A41" s="23">
        <f t="shared" si="3"/>
        <v>30</v>
      </c>
      <c r="B41" s="127" t="s">
        <v>811</v>
      </c>
      <c r="C41" s="188" t="s">
        <v>928</v>
      </c>
      <c r="D41" s="401">
        <f t="shared" si="4"/>
        <v>42552</v>
      </c>
      <c r="E41" s="130">
        <v>43010</v>
      </c>
      <c r="F41" s="135">
        <f t="shared" si="5"/>
        <v>458</v>
      </c>
      <c r="G41" s="220">
        <v>2214.21</v>
      </c>
      <c r="H41" s="121">
        <f t="shared" si="6"/>
        <v>1014108.18</v>
      </c>
      <c r="J41" s="156"/>
      <c r="K41" s="156"/>
    </row>
    <row r="42" spans="1:11">
      <c r="A42" s="23">
        <f t="shared" si="3"/>
        <v>31</v>
      </c>
      <c r="B42" s="127" t="s">
        <v>812</v>
      </c>
      <c r="C42" s="188" t="s">
        <v>928</v>
      </c>
      <c r="D42" s="401">
        <f t="shared" si="4"/>
        <v>42552</v>
      </c>
      <c r="E42" s="130">
        <v>42797</v>
      </c>
      <c r="F42" s="135">
        <f t="shared" si="5"/>
        <v>245</v>
      </c>
      <c r="G42" s="220">
        <v>1301.1099999999999</v>
      </c>
      <c r="H42" s="121">
        <f t="shared" si="6"/>
        <v>318771.94999999995</v>
      </c>
      <c r="J42" s="156"/>
      <c r="K42" s="156"/>
    </row>
    <row r="43" spans="1:11">
      <c r="A43" s="23">
        <f t="shared" si="3"/>
        <v>32</v>
      </c>
      <c r="B43" s="127" t="s">
        <v>813</v>
      </c>
      <c r="C43" s="188" t="s">
        <v>928</v>
      </c>
      <c r="D43" s="401">
        <f t="shared" si="4"/>
        <v>42552</v>
      </c>
      <c r="E43" s="130">
        <v>42788</v>
      </c>
      <c r="F43" s="135">
        <f t="shared" si="5"/>
        <v>236</v>
      </c>
      <c r="G43" s="220">
        <v>2645.2</v>
      </c>
      <c r="H43" s="121">
        <f t="shared" si="6"/>
        <v>624267.19999999995</v>
      </c>
      <c r="J43" s="156"/>
      <c r="K43" s="156"/>
    </row>
    <row r="44" spans="1:11">
      <c r="A44" s="23">
        <f t="shared" si="3"/>
        <v>33</v>
      </c>
      <c r="B44" s="127" t="s">
        <v>814</v>
      </c>
      <c r="C44" s="188" t="s">
        <v>928</v>
      </c>
      <c r="D44" s="401">
        <f t="shared" si="4"/>
        <v>42552</v>
      </c>
      <c r="E44" s="130">
        <v>43088</v>
      </c>
      <c r="F44" s="135">
        <f t="shared" si="5"/>
        <v>536</v>
      </c>
      <c r="G44" s="220">
        <v>603.29</v>
      </c>
      <c r="H44" s="121">
        <f t="shared" si="6"/>
        <v>323363.44</v>
      </c>
      <c r="J44" s="156"/>
      <c r="K44" s="156"/>
    </row>
    <row r="45" spans="1:11">
      <c r="A45" s="23">
        <f t="shared" si="3"/>
        <v>34</v>
      </c>
      <c r="B45" s="127" t="s">
        <v>815</v>
      </c>
      <c r="C45" s="188" t="s">
        <v>930</v>
      </c>
      <c r="D45" s="401">
        <f t="shared" si="4"/>
        <v>41821.5</v>
      </c>
      <c r="E45" s="130">
        <v>43021</v>
      </c>
      <c r="F45" s="135">
        <f t="shared" si="5"/>
        <v>1199.5</v>
      </c>
      <c r="G45" s="220">
        <v>-374.98</v>
      </c>
      <c r="H45" s="121">
        <f t="shared" si="6"/>
        <v>-449788.51</v>
      </c>
      <c r="J45" s="156"/>
      <c r="K45" s="156"/>
    </row>
    <row r="46" spans="1:11">
      <c r="A46" s="23">
        <f t="shared" si="3"/>
        <v>35</v>
      </c>
      <c r="B46" s="127" t="s">
        <v>816</v>
      </c>
      <c r="C46" s="188" t="s">
        <v>928</v>
      </c>
      <c r="D46" s="401">
        <f t="shared" si="4"/>
        <v>42552</v>
      </c>
      <c r="E46" s="130">
        <v>42809</v>
      </c>
      <c r="F46" s="135">
        <f t="shared" si="5"/>
        <v>257</v>
      </c>
      <c r="G46" s="220">
        <v>7654.6</v>
      </c>
      <c r="H46" s="121">
        <f t="shared" si="6"/>
        <v>1967232.2000000002</v>
      </c>
      <c r="J46" s="156"/>
      <c r="K46" s="156"/>
    </row>
    <row r="47" spans="1:11">
      <c r="A47" s="23">
        <f t="shared" si="3"/>
        <v>36</v>
      </c>
      <c r="B47" s="127" t="s">
        <v>817</v>
      </c>
      <c r="C47" s="188" t="s">
        <v>928</v>
      </c>
      <c r="D47" s="401">
        <f t="shared" si="4"/>
        <v>42552</v>
      </c>
      <c r="E47" s="130">
        <v>42804</v>
      </c>
      <c r="F47" s="135">
        <f t="shared" si="5"/>
        <v>252</v>
      </c>
      <c r="G47" s="220">
        <v>50503.48</v>
      </c>
      <c r="H47" s="121">
        <f t="shared" si="6"/>
        <v>12726876.960000001</v>
      </c>
      <c r="J47" s="156"/>
      <c r="K47" s="156"/>
    </row>
    <row r="48" spans="1:11">
      <c r="A48" s="23">
        <f t="shared" si="3"/>
        <v>37</v>
      </c>
      <c r="B48" s="127" t="s">
        <v>818</v>
      </c>
      <c r="C48" s="188" t="s">
        <v>928</v>
      </c>
      <c r="D48" s="401">
        <f t="shared" si="4"/>
        <v>42552</v>
      </c>
      <c r="E48" s="130">
        <v>42859</v>
      </c>
      <c r="F48" s="135">
        <f t="shared" si="5"/>
        <v>307</v>
      </c>
      <c r="G48" s="220">
        <v>1914</v>
      </c>
      <c r="H48" s="121">
        <f t="shared" si="6"/>
        <v>587598</v>
      </c>
      <c r="J48" s="156"/>
      <c r="K48" s="156"/>
    </row>
    <row r="49" spans="1:11">
      <c r="A49" s="23">
        <f t="shared" si="3"/>
        <v>38</v>
      </c>
      <c r="B49" s="127" t="s">
        <v>819</v>
      </c>
      <c r="C49" s="188" t="s">
        <v>928</v>
      </c>
      <c r="D49" s="401">
        <f t="shared" si="4"/>
        <v>42552</v>
      </c>
      <c r="E49" s="130">
        <v>42788</v>
      </c>
      <c r="F49" s="135">
        <f t="shared" si="5"/>
        <v>236</v>
      </c>
      <c r="G49" s="220">
        <v>1369.36</v>
      </c>
      <c r="H49" s="121">
        <f t="shared" si="6"/>
        <v>323168.95999999996</v>
      </c>
      <c r="J49" s="156"/>
      <c r="K49" s="156"/>
    </row>
    <row r="50" spans="1:11">
      <c r="A50" s="23">
        <f t="shared" si="3"/>
        <v>39</v>
      </c>
      <c r="B50" s="127" t="s">
        <v>820</v>
      </c>
      <c r="C50" s="188" t="s">
        <v>928</v>
      </c>
      <c r="D50" s="401">
        <f t="shared" si="4"/>
        <v>42552</v>
      </c>
      <c r="E50" s="130">
        <v>42775</v>
      </c>
      <c r="F50" s="135">
        <f t="shared" si="5"/>
        <v>223</v>
      </c>
      <c r="G50" s="220">
        <v>1048.7</v>
      </c>
      <c r="H50" s="121">
        <f t="shared" si="6"/>
        <v>233860.1</v>
      </c>
      <c r="J50" s="156"/>
      <c r="K50" s="156"/>
    </row>
    <row r="51" spans="1:11">
      <c r="A51" s="23">
        <f t="shared" si="3"/>
        <v>40</v>
      </c>
      <c r="B51" s="127" t="s">
        <v>821</v>
      </c>
      <c r="C51" s="188" t="s">
        <v>928</v>
      </c>
      <c r="D51" s="401">
        <f t="shared" si="4"/>
        <v>42552</v>
      </c>
      <c r="E51" s="130">
        <v>42773</v>
      </c>
      <c r="F51" s="135">
        <f t="shared" si="5"/>
        <v>221</v>
      </c>
      <c r="G51" s="220">
        <v>20160.810000000001</v>
      </c>
      <c r="H51" s="121">
        <f t="shared" si="6"/>
        <v>4455539.0100000007</v>
      </c>
      <c r="J51" s="156"/>
      <c r="K51" s="156"/>
    </row>
    <row r="52" spans="1:11">
      <c r="A52" s="23">
        <f t="shared" si="3"/>
        <v>41</v>
      </c>
      <c r="B52" s="127" t="s">
        <v>822</v>
      </c>
      <c r="C52" s="188" t="s">
        <v>928</v>
      </c>
      <c r="D52" s="401">
        <f t="shared" si="4"/>
        <v>42552</v>
      </c>
      <c r="E52" s="130">
        <v>42794</v>
      </c>
      <c r="F52" s="135">
        <f t="shared" si="5"/>
        <v>242</v>
      </c>
      <c r="G52" s="220">
        <v>516.65</v>
      </c>
      <c r="H52" s="121">
        <f t="shared" si="6"/>
        <v>125029.29999999999</v>
      </c>
      <c r="J52" s="156"/>
      <c r="K52" s="156"/>
    </row>
    <row r="53" spans="1:11">
      <c r="A53" s="23">
        <f t="shared" si="3"/>
        <v>42</v>
      </c>
      <c r="B53" s="127" t="s">
        <v>823</v>
      </c>
      <c r="C53" s="188" t="s">
        <v>928</v>
      </c>
      <c r="D53" s="401">
        <f t="shared" si="4"/>
        <v>42552</v>
      </c>
      <c r="E53" s="130">
        <v>42844</v>
      </c>
      <c r="F53" s="135">
        <f t="shared" si="5"/>
        <v>292</v>
      </c>
      <c r="G53" s="220">
        <v>1159.8399999999999</v>
      </c>
      <c r="H53" s="121">
        <f t="shared" si="6"/>
        <v>338673.27999999997</v>
      </c>
      <c r="J53" s="156"/>
      <c r="K53" s="156"/>
    </row>
    <row r="54" spans="1:11">
      <c r="A54" s="23">
        <f t="shared" si="3"/>
        <v>43</v>
      </c>
      <c r="B54" s="127" t="s">
        <v>824</v>
      </c>
      <c r="C54" s="188" t="s">
        <v>928</v>
      </c>
      <c r="D54" s="401">
        <f t="shared" si="4"/>
        <v>42552</v>
      </c>
      <c r="E54" s="130">
        <v>42797</v>
      </c>
      <c r="F54" s="135">
        <f t="shared" si="5"/>
        <v>245</v>
      </c>
      <c r="G54" s="220">
        <v>3341.52</v>
      </c>
      <c r="H54" s="121">
        <f t="shared" si="6"/>
        <v>818672.4</v>
      </c>
      <c r="J54" s="156"/>
      <c r="K54" s="156"/>
    </row>
    <row r="55" spans="1:11">
      <c r="A55" s="23">
        <f t="shared" si="3"/>
        <v>44</v>
      </c>
      <c r="B55" s="127" t="s">
        <v>825</v>
      </c>
      <c r="C55" s="188" t="s">
        <v>928</v>
      </c>
      <c r="D55" s="401">
        <f t="shared" si="4"/>
        <v>42552</v>
      </c>
      <c r="E55" s="130">
        <v>42808</v>
      </c>
      <c r="F55" s="135">
        <f t="shared" si="5"/>
        <v>256</v>
      </c>
      <c r="G55" s="220">
        <v>34621.81</v>
      </c>
      <c r="H55" s="121">
        <f t="shared" si="6"/>
        <v>8863183.3599999994</v>
      </c>
      <c r="J55" s="156"/>
      <c r="K55" s="156"/>
    </row>
    <row r="56" spans="1:11">
      <c r="A56" s="23">
        <f t="shared" si="3"/>
        <v>45</v>
      </c>
      <c r="B56" s="127" t="s">
        <v>826</v>
      </c>
      <c r="C56" s="188" t="s">
        <v>928</v>
      </c>
      <c r="D56" s="401">
        <f t="shared" si="4"/>
        <v>42552</v>
      </c>
      <c r="E56" s="130">
        <v>42809</v>
      </c>
      <c r="F56" s="135">
        <f t="shared" si="5"/>
        <v>257</v>
      </c>
      <c r="G56" s="220">
        <v>3466.91</v>
      </c>
      <c r="H56" s="121">
        <f t="shared" si="6"/>
        <v>890995.87</v>
      </c>
      <c r="J56" s="156"/>
      <c r="K56" s="156"/>
    </row>
    <row r="57" spans="1:11">
      <c r="A57" s="23">
        <f t="shared" si="3"/>
        <v>46</v>
      </c>
      <c r="B57" s="127" t="s">
        <v>827</v>
      </c>
      <c r="C57" s="188" t="s">
        <v>928</v>
      </c>
      <c r="D57" s="401">
        <f t="shared" si="4"/>
        <v>42552</v>
      </c>
      <c r="E57" s="130">
        <v>42789</v>
      </c>
      <c r="F57" s="135">
        <f t="shared" si="5"/>
        <v>237</v>
      </c>
      <c r="G57" s="220">
        <v>371.88</v>
      </c>
      <c r="H57" s="121">
        <f t="shared" si="6"/>
        <v>88135.56</v>
      </c>
      <c r="J57" s="156"/>
      <c r="K57" s="156"/>
    </row>
    <row r="58" spans="1:11">
      <c r="A58" s="23">
        <f t="shared" si="3"/>
        <v>47</v>
      </c>
      <c r="B58" s="127" t="s">
        <v>828</v>
      </c>
      <c r="C58" s="188" t="s">
        <v>928</v>
      </c>
      <c r="D58" s="401">
        <f t="shared" si="4"/>
        <v>42552</v>
      </c>
      <c r="E58" s="130">
        <v>42815</v>
      </c>
      <c r="F58" s="135">
        <f t="shared" si="5"/>
        <v>263</v>
      </c>
      <c r="G58" s="220">
        <v>3129.61</v>
      </c>
      <c r="H58" s="121">
        <f t="shared" si="6"/>
        <v>823087.43</v>
      </c>
      <c r="J58" s="156"/>
      <c r="K58" s="156"/>
    </row>
    <row r="59" spans="1:11">
      <c r="A59" s="23">
        <f t="shared" si="3"/>
        <v>48</v>
      </c>
      <c r="B59" s="127" t="s">
        <v>829</v>
      </c>
      <c r="C59" s="188" t="s">
        <v>928</v>
      </c>
      <c r="D59" s="401">
        <f t="shared" si="4"/>
        <v>42552</v>
      </c>
      <c r="E59" s="130">
        <v>42814</v>
      </c>
      <c r="F59" s="135">
        <f t="shared" si="5"/>
        <v>262</v>
      </c>
      <c r="G59" s="220">
        <v>25437.73</v>
      </c>
      <c r="H59" s="121">
        <f t="shared" si="6"/>
        <v>6664685.2599999998</v>
      </c>
      <c r="J59" s="156"/>
      <c r="K59" s="156"/>
    </row>
    <row r="60" spans="1:11">
      <c r="A60" s="23">
        <f t="shared" si="3"/>
        <v>49</v>
      </c>
      <c r="B60" s="127" t="s">
        <v>830</v>
      </c>
      <c r="C60" s="188" t="s">
        <v>928</v>
      </c>
      <c r="D60" s="401">
        <f t="shared" si="4"/>
        <v>42552</v>
      </c>
      <c r="E60" s="130">
        <v>42822</v>
      </c>
      <c r="F60" s="135">
        <f t="shared" si="5"/>
        <v>270</v>
      </c>
      <c r="G60" s="220">
        <v>74.33</v>
      </c>
      <c r="H60" s="121">
        <f t="shared" si="6"/>
        <v>20069.099999999999</v>
      </c>
      <c r="J60" s="156"/>
      <c r="K60" s="156"/>
    </row>
    <row r="61" spans="1:11">
      <c r="A61" s="23">
        <f t="shared" si="3"/>
        <v>50</v>
      </c>
      <c r="B61" s="127" t="s">
        <v>831</v>
      </c>
      <c r="C61" s="188" t="s">
        <v>928</v>
      </c>
      <c r="D61" s="401">
        <f t="shared" si="4"/>
        <v>42552</v>
      </c>
      <c r="E61" s="130">
        <v>42822</v>
      </c>
      <c r="F61" s="135">
        <f t="shared" si="5"/>
        <v>270</v>
      </c>
      <c r="G61" s="220">
        <v>52563.64</v>
      </c>
      <c r="H61" s="121">
        <f t="shared" si="6"/>
        <v>14192182.800000001</v>
      </c>
      <c r="J61" s="156"/>
      <c r="K61" s="156"/>
    </row>
    <row r="62" spans="1:11">
      <c r="A62" s="23">
        <f t="shared" si="3"/>
        <v>51</v>
      </c>
      <c r="B62" s="127" t="s">
        <v>832</v>
      </c>
      <c r="C62" s="188" t="s">
        <v>928</v>
      </c>
      <c r="D62" s="401">
        <f t="shared" si="4"/>
        <v>42552</v>
      </c>
      <c r="E62" s="130">
        <v>42962</v>
      </c>
      <c r="F62" s="135">
        <f t="shared" si="5"/>
        <v>410</v>
      </c>
      <c r="G62" s="220">
        <v>1060.6199999999999</v>
      </c>
      <c r="H62" s="121">
        <f t="shared" si="6"/>
        <v>434854.19999999995</v>
      </c>
      <c r="J62" s="156"/>
      <c r="K62" s="156"/>
    </row>
    <row r="63" spans="1:11">
      <c r="A63" s="23">
        <f t="shared" si="3"/>
        <v>52</v>
      </c>
      <c r="B63" s="127" t="s">
        <v>833</v>
      </c>
      <c r="C63" s="188" t="s">
        <v>928</v>
      </c>
      <c r="D63" s="401">
        <f t="shared" si="4"/>
        <v>42552</v>
      </c>
      <c r="E63" s="130">
        <v>42810</v>
      </c>
      <c r="F63" s="135">
        <f t="shared" si="5"/>
        <v>258</v>
      </c>
      <c r="G63" s="220">
        <v>481.62</v>
      </c>
      <c r="H63" s="121">
        <f t="shared" si="6"/>
        <v>124257.96</v>
      </c>
      <c r="J63" s="156"/>
      <c r="K63" s="156"/>
    </row>
    <row r="64" spans="1:11">
      <c r="A64" s="23">
        <f t="shared" si="3"/>
        <v>53</v>
      </c>
      <c r="B64" s="127" t="s">
        <v>834</v>
      </c>
      <c r="C64" s="188" t="s">
        <v>928</v>
      </c>
      <c r="D64" s="401">
        <f t="shared" si="4"/>
        <v>42552</v>
      </c>
      <c r="E64" s="130">
        <v>42828</v>
      </c>
      <c r="F64" s="135">
        <f t="shared" si="5"/>
        <v>276</v>
      </c>
      <c r="G64" s="220">
        <v>2782.05</v>
      </c>
      <c r="H64" s="121">
        <f t="shared" si="6"/>
        <v>767845.8</v>
      </c>
      <c r="J64" s="156"/>
      <c r="K64" s="156"/>
    </row>
    <row r="65" spans="1:11">
      <c r="A65" s="23">
        <f t="shared" si="3"/>
        <v>54</v>
      </c>
      <c r="B65" s="127" t="s">
        <v>835</v>
      </c>
      <c r="C65" s="188" t="s">
        <v>928</v>
      </c>
      <c r="D65" s="401">
        <f t="shared" si="4"/>
        <v>42552</v>
      </c>
      <c r="E65" s="130">
        <v>43054</v>
      </c>
      <c r="F65" s="135">
        <f t="shared" si="5"/>
        <v>502</v>
      </c>
      <c r="G65" s="220">
        <v>7160.47</v>
      </c>
      <c r="H65" s="121">
        <f t="shared" si="6"/>
        <v>3594555.94</v>
      </c>
      <c r="J65" s="156"/>
      <c r="K65" s="156"/>
    </row>
    <row r="66" spans="1:11">
      <c r="A66" s="23">
        <f t="shared" si="3"/>
        <v>55</v>
      </c>
      <c r="B66" s="127" t="s">
        <v>836</v>
      </c>
      <c r="C66" s="188" t="s">
        <v>928</v>
      </c>
      <c r="D66" s="401">
        <f t="shared" si="4"/>
        <v>42552</v>
      </c>
      <c r="E66" s="130">
        <v>42815</v>
      </c>
      <c r="F66" s="135">
        <f t="shared" si="5"/>
        <v>263</v>
      </c>
      <c r="G66" s="220">
        <v>9284.2800000000007</v>
      </c>
      <c r="H66" s="121">
        <f t="shared" si="6"/>
        <v>2441765.64</v>
      </c>
      <c r="J66" s="156"/>
      <c r="K66" s="156"/>
    </row>
    <row r="67" spans="1:11">
      <c r="A67" s="23">
        <f t="shared" si="3"/>
        <v>56</v>
      </c>
      <c r="B67" s="127" t="s">
        <v>837</v>
      </c>
      <c r="C67" s="188" t="s">
        <v>928</v>
      </c>
      <c r="D67" s="401">
        <f t="shared" si="4"/>
        <v>42552</v>
      </c>
      <c r="E67" s="130">
        <v>42788</v>
      </c>
      <c r="F67" s="135">
        <f t="shared" si="5"/>
        <v>236</v>
      </c>
      <c r="G67" s="220">
        <v>14501.44</v>
      </c>
      <c r="H67" s="121">
        <f t="shared" si="6"/>
        <v>3422339.8400000003</v>
      </c>
      <c r="J67" s="156"/>
      <c r="K67" s="156"/>
    </row>
    <row r="68" spans="1:11">
      <c r="A68" s="23">
        <f t="shared" si="3"/>
        <v>57</v>
      </c>
      <c r="B68" s="127" t="s">
        <v>838</v>
      </c>
      <c r="C68" s="188" t="s">
        <v>928</v>
      </c>
      <c r="D68" s="401">
        <f t="shared" si="4"/>
        <v>42552</v>
      </c>
      <c r="E68" s="130">
        <v>42788</v>
      </c>
      <c r="F68" s="135">
        <f t="shared" si="5"/>
        <v>236</v>
      </c>
      <c r="G68" s="220">
        <v>2333059.5</v>
      </c>
      <c r="H68" s="121">
        <f t="shared" si="6"/>
        <v>550602042</v>
      </c>
      <c r="J68" s="156"/>
      <c r="K68" s="156"/>
    </row>
    <row r="69" spans="1:11">
      <c r="A69" s="23">
        <f t="shared" si="3"/>
        <v>58</v>
      </c>
      <c r="B69" s="127" t="s">
        <v>839</v>
      </c>
      <c r="C69" s="188" t="s">
        <v>928</v>
      </c>
      <c r="D69" s="401">
        <f t="shared" si="4"/>
        <v>42552</v>
      </c>
      <c r="E69" s="130">
        <v>42774</v>
      </c>
      <c r="F69" s="135">
        <f t="shared" si="5"/>
        <v>222</v>
      </c>
      <c r="G69" s="220">
        <v>35306.019999999997</v>
      </c>
      <c r="H69" s="121">
        <f t="shared" si="6"/>
        <v>7837936.4399999995</v>
      </c>
      <c r="J69" s="156"/>
      <c r="K69" s="156"/>
    </row>
    <row r="70" spans="1:11">
      <c r="A70" s="23">
        <f t="shared" si="3"/>
        <v>59</v>
      </c>
      <c r="B70" s="127" t="s">
        <v>840</v>
      </c>
      <c r="C70" s="188" t="s">
        <v>928</v>
      </c>
      <c r="D70" s="401">
        <f t="shared" si="4"/>
        <v>42552</v>
      </c>
      <c r="E70" s="130">
        <v>42797</v>
      </c>
      <c r="F70" s="135">
        <f t="shared" si="5"/>
        <v>245</v>
      </c>
      <c r="G70" s="220">
        <v>74724.11</v>
      </c>
      <c r="H70" s="121">
        <f t="shared" si="6"/>
        <v>18307406.949999999</v>
      </c>
      <c r="J70" s="156"/>
      <c r="K70" s="156"/>
    </row>
    <row r="71" spans="1:11">
      <c r="A71" s="23">
        <f t="shared" si="3"/>
        <v>60</v>
      </c>
      <c r="B71" s="127" t="s">
        <v>841</v>
      </c>
      <c r="C71" s="188" t="s">
        <v>928</v>
      </c>
      <c r="D71" s="401">
        <f t="shared" si="4"/>
        <v>42552</v>
      </c>
      <c r="E71" s="130">
        <v>42774</v>
      </c>
      <c r="F71" s="135">
        <f t="shared" si="5"/>
        <v>222</v>
      </c>
      <c r="G71" s="220">
        <v>53463.07</v>
      </c>
      <c r="H71" s="121">
        <f t="shared" si="6"/>
        <v>11868801.539999999</v>
      </c>
      <c r="J71" s="156"/>
      <c r="K71" s="156"/>
    </row>
    <row r="72" spans="1:11">
      <c r="A72" s="23">
        <f t="shared" si="3"/>
        <v>61</v>
      </c>
      <c r="B72" s="127" t="s">
        <v>842</v>
      </c>
      <c r="C72" s="188" t="s">
        <v>928</v>
      </c>
      <c r="D72" s="401">
        <f t="shared" si="4"/>
        <v>42552</v>
      </c>
      <c r="E72" s="130">
        <v>42800</v>
      </c>
      <c r="F72" s="135">
        <f t="shared" si="5"/>
        <v>248</v>
      </c>
      <c r="G72" s="220">
        <v>16572</v>
      </c>
      <c r="H72" s="121">
        <f t="shared" si="6"/>
        <v>4109856</v>
      </c>
      <c r="J72" s="156"/>
      <c r="K72" s="156"/>
    </row>
    <row r="73" spans="1:11">
      <c r="A73" s="23">
        <f t="shared" si="3"/>
        <v>62</v>
      </c>
      <c r="B73" s="127" t="s">
        <v>843</v>
      </c>
      <c r="C73" s="188" t="s">
        <v>928</v>
      </c>
      <c r="D73" s="401">
        <f t="shared" si="4"/>
        <v>42552</v>
      </c>
      <c r="E73" s="130">
        <v>42794</v>
      </c>
      <c r="F73" s="135">
        <f t="shared" si="5"/>
        <v>242</v>
      </c>
      <c r="G73" s="220">
        <v>44543.6</v>
      </c>
      <c r="H73" s="121">
        <f t="shared" si="6"/>
        <v>10779551.199999999</v>
      </c>
      <c r="J73" s="156"/>
      <c r="K73" s="156"/>
    </row>
    <row r="74" spans="1:11">
      <c r="A74" s="23">
        <f t="shared" si="3"/>
        <v>63</v>
      </c>
      <c r="B74" s="127" t="s">
        <v>844</v>
      </c>
      <c r="C74" s="188" t="s">
        <v>928</v>
      </c>
      <c r="D74" s="401">
        <f t="shared" si="4"/>
        <v>42552</v>
      </c>
      <c r="E74" s="130">
        <v>42807</v>
      </c>
      <c r="F74" s="135">
        <f t="shared" si="5"/>
        <v>255</v>
      </c>
      <c r="G74" s="220">
        <v>367677.81</v>
      </c>
      <c r="H74" s="121">
        <f t="shared" si="6"/>
        <v>93757841.549999997</v>
      </c>
      <c r="J74" s="156"/>
      <c r="K74" s="156"/>
    </row>
    <row r="75" spans="1:11">
      <c r="A75" s="23">
        <f t="shared" si="3"/>
        <v>64</v>
      </c>
      <c r="B75" s="127" t="s">
        <v>845</v>
      </c>
      <c r="C75" s="188" t="s">
        <v>928</v>
      </c>
      <c r="D75" s="401">
        <f t="shared" si="4"/>
        <v>42552</v>
      </c>
      <c r="E75" s="130">
        <v>42942</v>
      </c>
      <c r="F75" s="135">
        <f t="shared" si="5"/>
        <v>390</v>
      </c>
      <c r="G75" s="220">
        <v>179604.2</v>
      </c>
      <c r="H75" s="121">
        <f t="shared" si="6"/>
        <v>70045638</v>
      </c>
      <c r="J75" s="156"/>
      <c r="K75" s="156"/>
    </row>
    <row r="76" spans="1:11">
      <c r="A76" s="23">
        <f t="shared" si="3"/>
        <v>65</v>
      </c>
      <c r="B76" s="127" t="s">
        <v>846</v>
      </c>
      <c r="C76" s="188" t="s">
        <v>928</v>
      </c>
      <c r="D76" s="401">
        <f t="shared" si="4"/>
        <v>42552</v>
      </c>
      <c r="E76" s="130">
        <v>42774</v>
      </c>
      <c r="F76" s="135">
        <f t="shared" si="5"/>
        <v>222</v>
      </c>
      <c r="G76" s="220">
        <v>187075.01</v>
      </c>
      <c r="H76" s="121">
        <f t="shared" si="6"/>
        <v>41530652.219999999</v>
      </c>
      <c r="J76" s="156"/>
      <c r="K76" s="156"/>
    </row>
    <row r="77" spans="1:11">
      <c r="A77" s="23">
        <f t="shared" si="3"/>
        <v>66</v>
      </c>
      <c r="B77" s="127" t="s">
        <v>847</v>
      </c>
      <c r="C77" s="188" t="s">
        <v>928</v>
      </c>
      <c r="D77" s="401">
        <f t="shared" si="4"/>
        <v>42552</v>
      </c>
      <c r="E77" s="130">
        <v>42775</v>
      </c>
      <c r="F77" s="135">
        <f t="shared" si="5"/>
        <v>223</v>
      </c>
      <c r="G77" s="220">
        <v>61497.37</v>
      </c>
      <c r="H77" s="121">
        <f t="shared" si="6"/>
        <v>13713913.51</v>
      </c>
      <c r="J77" s="156"/>
      <c r="K77" s="156"/>
    </row>
    <row r="78" spans="1:11">
      <c r="A78" s="23">
        <f t="shared" si="3"/>
        <v>67</v>
      </c>
      <c r="B78" s="127" t="s">
        <v>848</v>
      </c>
      <c r="C78" s="188" t="s">
        <v>928</v>
      </c>
      <c r="D78" s="401">
        <f t="shared" si="4"/>
        <v>42552</v>
      </c>
      <c r="E78" s="130">
        <v>42774</v>
      </c>
      <c r="F78" s="135">
        <f t="shared" si="5"/>
        <v>222</v>
      </c>
      <c r="G78" s="220">
        <v>92518.2</v>
      </c>
      <c r="H78" s="121">
        <f t="shared" si="6"/>
        <v>20539040.399999999</v>
      </c>
      <c r="J78" s="156"/>
      <c r="K78" s="156"/>
    </row>
    <row r="79" spans="1:11">
      <c r="A79" s="23">
        <f t="shared" ref="A79:A142" si="7">A78+1</f>
        <v>68</v>
      </c>
      <c r="B79" s="127" t="s">
        <v>849</v>
      </c>
      <c r="C79" s="188" t="s">
        <v>928</v>
      </c>
      <c r="D79" s="401">
        <f t="shared" si="4"/>
        <v>42552</v>
      </c>
      <c r="E79" s="130">
        <v>43005</v>
      </c>
      <c r="F79" s="135">
        <f t="shared" si="5"/>
        <v>453</v>
      </c>
      <c r="G79" s="220">
        <v>12175.46</v>
      </c>
      <c r="H79" s="121">
        <f t="shared" si="6"/>
        <v>5515483.3799999999</v>
      </c>
      <c r="J79" s="156"/>
      <c r="K79" s="156"/>
    </row>
    <row r="80" spans="1:11">
      <c r="A80" s="23">
        <f t="shared" si="7"/>
        <v>69</v>
      </c>
      <c r="B80" s="127" t="s">
        <v>850</v>
      </c>
      <c r="C80" s="188" t="s">
        <v>928</v>
      </c>
      <c r="D80" s="401">
        <f t="shared" si="4"/>
        <v>42552</v>
      </c>
      <c r="E80" s="130">
        <v>42773</v>
      </c>
      <c r="F80" s="135">
        <f t="shared" si="5"/>
        <v>221</v>
      </c>
      <c r="G80" s="220">
        <v>40656.629999999997</v>
      </c>
      <c r="H80" s="121">
        <f t="shared" si="6"/>
        <v>8985115.2299999986</v>
      </c>
      <c r="J80" s="156"/>
      <c r="K80" s="156"/>
    </row>
    <row r="81" spans="1:11">
      <c r="A81" s="23">
        <f t="shared" si="7"/>
        <v>70</v>
      </c>
      <c r="B81" s="127" t="s">
        <v>851</v>
      </c>
      <c r="C81" s="188" t="s">
        <v>928</v>
      </c>
      <c r="D81" s="401">
        <f t="shared" si="4"/>
        <v>42552</v>
      </c>
      <c r="E81" s="130">
        <v>42797</v>
      </c>
      <c r="F81" s="135">
        <f t="shared" si="5"/>
        <v>245</v>
      </c>
      <c r="G81" s="220">
        <v>12941.34</v>
      </c>
      <c r="H81" s="121">
        <f t="shared" si="6"/>
        <v>3170628.3</v>
      </c>
      <c r="J81" s="156"/>
      <c r="K81" s="156"/>
    </row>
    <row r="82" spans="1:11">
      <c r="A82" s="23">
        <f t="shared" si="7"/>
        <v>71</v>
      </c>
      <c r="B82" s="127" t="s">
        <v>852</v>
      </c>
      <c r="C82" s="188" t="s">
        <v>928</v>
      </c>
      <c r="D82" s="401">
        <f t="shared" si="4"/>
        <v>42552</v>
      </c>
      <c r="E82" s="130">
        <v>42801</v>
      </c>
      <c r="F82" s="135">
        <f t="shared" si="5"/>
        <v>249</v>
      </c>
      <c r="G82" s="220">
        <v>888443.27</v>
      </c>
      <c r="H82" s="121">
        <f t="shared" si="6"/>
        <v>221222374.23000002</v>
      </c>
      <c r="J82" s="156"/>
      <c r="K82" s="156"/>
    </row>
    <row r="83" spans="1:11">
      <c r="A83" s="23">
        <f t="shared" si="7"/>
        <v>72</v>
      </c>
      <c r="B83" s="127" t="s">
        <v>852</v>
      </c>
      <c r="C83" s="188" t="s">
        <v>928</v>
      </c>
      <c r="D83" s="401">
        <f t="shared" si="4"/>
        <v>42552</v>
      </c>
      <c r="E83" s="130">
        <v>43091</v>
      </c>
      <c r="F83" s="135">
        <f t="shared" si="5"/>
        <v>539</v>
      </c>
      <c r="G83" s="220">
        <v>48986.02</v>
      </c>
      <c r="H83" s="121">
        <f t="shared" si="6"/>
        <v>26403464.779999997</v>
      </c>
      <c r="J83" s="156"/>
      <c r="K83" s="156"/>
    </row>
    <row r="84" spans="1:11">
      <c r="A84" s="23">
        <f t="shared" si="7"/>
        <v>73</v>
      </c>
      <c r="B84" s="127" t="s">
        <v>853</v>
      </c>
      <c r="C84" s="188" t="s">
        <v>928</v>
      </c>
      <c r="D84" s="401">
        <f t="shared" si="4"/>
        <v>42552</v>
      </c>
      <c r="E84" s="130">
        <v>42808</v>
      </c>
      <c r="F84" s="135">
        <f t="shared" si="5"/>
        <v>256</v>
      </c>
      <c r="G84" s="220">
        <v>21736.39</v>
      </c>
      <c r="H84" s="121">
        <f t="shared" si="6"/>
        <v>5564515.8399999999</v>
      </c>
      <c r="J84" s="156"/>
      <c r="K84" s="156"/>
    </row>
    <row r="85" spans="1:11">
      <c r="A85" s="23">
        <f t="shared" si="7"/>
        <v>74</v>
      </c>
      <c r="B85" s="127" t="s">
        <v>854</v>
      </c>
      <c r="C85" s="188" t="s">
        <v>928</v>
      </c>
      <c r="D85" s="401">
        <f t="shared" si="4"/>
        <v>42552</v>
      </c>
      <c r="E85" s="130">
        <v>42774</v>
      </c>
      <c r="F85" s="135">
        <f t="shared" si="5"/>
        <v>222</v>
      </c>
      <c r="G85" s="220">
        <v>161805.64000000001</v>
      </c>
      <c r="H85" s="121">
        <f t="shared" si="6"/>
        <v>35920852.080000006</v>
      </c>
      <c r="J85" s="156"/>
      <c r="K85" s="156"/>
    </row>
    <row r="86" spans="1:11">
      <c r="A86" s="23">
        <f t="shared" si="7"/>
        <v>75</v>
      </c>
      <c r="B86" s="127" t="s">
        <v>855</v>
      </c>
      <c r="C86" s="188" t="s">
        <v>928</v>
      </c>
      <c r="D86" s="401">
        <f t="shared" si="4"/>
        <v>42552</v>
      </c>
      <c r="E86" s="130">
        <v>42787</v>
      </c>
      <c r="F86" s="135">
        <f t="shared" si="5"/>
        <v>235</v>
      </c>
      <c r="G86" s="220">
        <v>39631.75</v>
      </c>
      <c r="H86" s="121">
        <f t="shared" si="6"/>
        <v>9313461.25</v>
      </c>
      <c r="J86" s="156"/>
      <c r="K86" s="156"/>
    </row>
    <row r="87" spans="1:11">
      <c r="A87" s="23">
        <f t="shared" si="7"/>
        <v>76</v>
      </c>
      <c r="B87" s="127" t="s">
        <v>856</v>
      </c>
      <c r="C87" s="188" t="s">
        <v>928</v>
      </c>
      <c r="D87" s="401">
        <f t="shared" si="4"/>
        <v>42552</v>
      </c>
      <c r="E87" s="130">
        <v>42787</v>
      </c>
      <c r="F87" s="135">
        <f t="shared" si="5"/>
        <v>235</v>
      </c>
      <c r="G87" s="220">
        <v>55176.02</v>
      </c>
      <c r="H87" s="121">
        <f t="shared" si="6"/>
        <v>12966364.699999999</v>
      </c>
      <c r="J87" s="156"/>
      <c r="K87" s="156"/>
    </row>
    <row r="88" spans="1:11">
      <c r="A88" s="23">
        <f t="shared" si="7"/>
        <v>77</v>
      </c>
      <c r="B88" s="127" t="s">
        <v>857</v>
      </c>
      <c r="C88" s="188" t="s">
        <v>928</v>
      </c>
      <c r="D88" s="401">
        <f t="shared" si="4"/>
        <v>42552</v>
      </c>
      <c r="E88" s="130">
        <v>42796</v>
      </c>
      <c r="F88" s="135">
        <f t="shared" si="5"/>
        <v>244</v>
      </c>
      <c r="G88" s="220">
        <v>75698.070000000007</v>
      </c>
      <c r="H88" s="121">
        <f t="shared" si="6"/>
        <v>18470329.080000002</v>
      </c>
      <c r="J88" s="156"/>
      <c r="K88" s="156"/>
    </row>
    <row r="89" spans="1:11">
      <c r="A89" s="23">
        <f t="shared" si="7"/>
        <v>78</v>
      </c>
      <c r="B89" s="127" t="s">
        <v>858</v>
      </c>
      <c r="C89" s="188" t="s">
        <v>928</v>
      </c>
      <c r="D89" s="401">
        <f t="shared" si="4"/>
        <v>42552</v>
      </c>
      <c r="E89" s="130">
        <v>42789</v>
      </c>
      <c r="F89" s="135">
        <f t="shared" si="5"/>
        <v>237</v>
      </c>
      <c r="G89" s="220">
        <v>3276.76</v>
      </c>
      <c r="H89" s="121">
        <f t="shared" si="6"/>
        <v>776592.12</v>
      </c>
      <c r="J89" s="156"/>
      <c r="K89" s="156"/>
    </row>
    <row r="90" spans="1:11">
      <c r="A90" s="23">
        <f t="shared" si="7"/>
        <v>79</v>
      </c>
      <c r="B90" s="127" t="s">
        <v>859</v>
      </c>
      <c r="C90" s="188" t="s">
        <v>928</v>
      </c>
      <c r="D90" s="401">
        <f t="shared" si="4"/>
        <v>42552</v>
      </c>
      <c r="E90" s="130">
        <v>42831</v>
      </c>
      <c r="F90" s="135">
        <f t="shared" si="5"/>
        <v>279</v>
      </c>
      <c r="G90" s="220">
        <v>54537.59</v>
      </c>
      <c r="H90" s="121">
        <f t="shared" si="6"/>
        <v>15215987.609999999</v>
      </c>
      <c r="J90" s="156"/>
      <c r="K90" s="156"/>
    </row>
    <row r="91" spans="1:11">
      <c r="A91" s="23">
        <f t="shared" si="7"/>
        <v>80</v>
      </c>
      <c r="B91" s="127" t="s">
        <v>860</v>
      </c>
      <c r="C91" s="188" t="s">
        <v>928</v>
      </c>
      <c r="D91" s="401">
        <f t="shared" si="4"/>
        <v>42552</v>
      </c>
      <c r="E91" s="130">
        <v>42801</v>
      </c>
      <c r="F91" s="135">
        <f t="shared" si="5"/>
        <v>249</v>
      </c>
      <c r="G91" s="220">
        <v>27284.92</v>
      </c>
      <c r="H91" s="121">
        <f t="shared" si="6"/>
        <v>6793945.0799999991</v>
      </c>
      <c r="J91" s="156"/>
      <c r="K91" s="156"/>
    </row>
    <row r="92" spans="1:11">
      <c r="A92" s="23">
        <f t="shared" si="7"/>
        <v>81</v>
      </c>
      <c r="B92" s="127" t="s">
        <v>861</v>
      </c>
      <c r="C92" s="188" t="s">
        <v>928</v>
      </c>
      <c r="D92" s="401">
        <f t="shared" si="4"/>
        <v>42552</v>
      </c>
      <c r="E92" s="130">
        <v>42822</v>
      </c>
      <c r="F92" s="135">
        <f t="shared" si="5"/>
        <v>270</v>
      </c>
      <c r="G92" s="220">
        <v>116801.35</v>
      </c>
      <c r="H92" s="121">
        <f t="shared" si="6"/>
        <v>31536364.5</v>
      </c>
      <c r="J92" s="156"/>
      <c r="K92" s="156"/>
    </row>
    <row r="93" spans="1:11">
      <c r="A93" s="23">
        <f t="shared" si="7"/>
        <v>82</v>
      </c>
      <c r="B93" s="127" t="s">
        <v>862</v>
      </c>
      <c r="C93" s="188" t="s">
        <v>928</v>
      </c>
      <c r="D93" s="401">
        <f t="shared" si="4"/>
        <v>42552</v>
      </c>
      <c r="E93" s="130">
        <v>42795</v>
      </c>
      <c r="F93" s="135">
        <f t="shared" si="5"/>
        <v>243</v>
      </c>
      <c r="G93" s="220">
        <v>36447.440000000002</v>
      </c>
      <c r="H93" s="121">
        <f t="shared" si="6"/>
        <v>8856727.9199999999</v>
      </c>
      <c r="J93" s="156"/>
      <c r="K93" s="156"/>
    </row>
    <row r="94" spans="1:11">
      <c r="A94" s="23">
        <f t="shared" si="7"/>
        <v>83</v>
      </c>
      <c r="B94" s="127" t="s">
        <v>863</v>
      </c>
      <c r="C94" s="188" t="s">
        <v>928</v>
      </c>
      <c r="D94" s="401">
        <f t="shared" si="4"/>
        <v>42552</v>
      </c>
      <c r="E94" s="130">
        <v>42797</v>
      </c>
      <c r="F94" s="135">
        <f t="shared" si="5"/>
        <v>245</v>
      </c>
      <c r="G94" s="220">
        <v>176298.51</v>
      </c>
      <c r="H94" s="121">
        <f t="shared" si="6"/>
        <v>43193134.950000003</v>
      </c>
      <c r="J94" s="156"/>
      <c r="K94" s="156"/>
    </row>
    <row r="95" spans="1:11">
      <c r="A95" s="23">
        <f t="shared" si="7"/>
        <v>84</v>
      </c>
      <c r="B95" s="127" t="s">
        <v>864</v>
      </c>
      <c r="C95" s="188" t="s">
        <v>928</v>
      </c>
      <c r="D95" s="401">
        <f t="shared" si="4"/>
        <v>42552</v>
      </c>
      <c r="E95" s="130">
        <v>42787</v>
      </c>
      <c r="F95" s="135">
        <f t="shared" si="5"/>
        <v>235</v>
      </c>
      <c r="G95" s="220">
        <v>5813.11</v>
      </c>
      <c r="H95" s="121">
        <f t="shared" si="6"/>
        <v>1366080.8499999999</v>
      </c>
      <c r="J95" s="156"/>
      <c r="K95" s="156"/>
    </row>
    <row r="96" spans="1:11">
      <c r="A96" s="23">
        <f t="shared" si="7"/>
        <v>85</v>
      </c>
      <c r="B96" s="127" t="s">
        <v>865</v>
      </c>
      <c r="C96" s="188" t="s">
        <v>928</v>
      </c>
      <c r="D96" s="401">
        <f t="shared" si="4"/>
        <v>42552</v>
      </c>
      <c r="E96" s="130">
        <v>42788</v>
      </c>
      <c r="F96" s="135">
        <f t="shared" si="5"/>
        <v>236</v>
      </c>
      <c r="G96" s="220">
        <v>57015.83</v>
      </c>
      <c r="H96" s="121">
        <f t="shared" si="6"/>
        <v>13455735.880000001</v>
      </c>
      <c r="J96" s="156"/>
      <c r="K96" s="156"/>
    </row>
    <row r="97" spans="1:11">
      <c r="A97" s="23">
        <f t="shared" si="7"/>
        <v>86</v>
      </c>
      <c r="B97" s="127" t="s">
        <v>866</v>
      </c>
      <c r="C97" s="188" t="s">
        <v>928</v>
      </c>
      <c r="D97" s="401">
        <f t="shared" si="4"/>
        <v>42552</v>
      </c>
      <c r="E97" s="130">
        <v>42993</v>
      </c>
      <c r="F97" s="135">
        <f t="shared" si="5"/>
        <v>441</v>
      </c>
      <c r="G97" s="220">
        <v>22618.63</v>
      </c>
      <c r="H97" s="121">
        <f t="shared" si="6"/>
        <v>9974815.8300000001</v>
      </c>
      <c r="J97" s="156"/>
      <c r="K97" s="156"/>
    </row>
    <row r="98" spans="1:11">
      <c r="A98" s="23">
        <f t="shared" si="7"/>
        <v>87</v>
      </c>
      <c r="B98" s="127" t="s">
        <v>867</v>
      </c>
      <c r="C98" s="188" t="s">
        <v>928</v>
      </c>
      <c r="D98" s="401">
        <f t="shared" si="4"/>
        <v>42552</v>
      </c>
      <c r="E98" s="130">
        <v>42788</v>
      </c>
      <c r="F98" s="135">
        <f t="shared" si="5"/>
        <v>236</v>
      </c>
      <c r="G98" s="220">
        <v>28774.32</v>
      </c>
      <c r="H98" s="121">
        <f t="shared" si="6"/>
        <v>6790739.5199999996</v>
      </c>
      <c r="J98" s="156"/>
      <c r="K98" s="156"/>
    </row>
    <row r="99" spans="1:11">
      <c r="A99" s="23">
        <f t="shared" si="7"/>
        <v>88</v>
      </c>
      <c r="B99" s="127" t="s">
        <v>868</v>
      </c>
      <c r="C99" s="188" t="s">
        <v>928</v>
      </c>
      <c r="D99" s="401">
        <f t="shared" ref="D99:D161" si="8">C99-(($C99-EOMONTH($C99,-12))/2)</f>
        <v>42552</v>
      </c>
      <c r="E99" s="130">
        <v>42797</v>
      </c>
      <c r="F99" s="135">
        <f t="shared" ref="F99:F161" si="9">E99-D99</f>
        <v>245</v>
      </c>
      <c r="G99" s="220">
        <v>379907.84000000003</v>
      </c>
      <c r="H99" s="121">
        <f t="shared" ref="H99:H161" si="10">F99*G99</f>
        <v>93077420.800000012</v>
      </c>
      <c r="J99" s="156"/>
      <c r="K99" s="156"/>
    </row>
    <row r="100" spans="1:11">
      <c r="A100" s="23">
        <f t="shared" si="7"/>
        <v>89</v>
      </c>
      <c r="B100" s="127" t="s">
        <v>869</v>
      </c>
      <c r="C100" s="188" t="s">
        <v>928</v>
      </c>
      <c r="D100" s="401">
        <f t="shared" si="8"/>
        <v>42552</v>
      </c>
      <c r="E100" s="130">
        <v>42823</v>
      </c>
      <c r="F100" s="135">
        <f t="shared" si="9"/>
        <v>271</v>
      </c>
      <c r="G100" s="220">
        <v>416903.69</v>
      </c>
      <c r="H100" s="121">
        <f t="shared" si="10"/>
        <v>112980899.98999999</v>
      </c>
      <c r="J100" s="156"/>
      <c r="K100" s="156"/>
    </row>
    <row r="101" spans="1:11">
      <c r="A101" s="23">
        <f t="shared" si="7"/>
        <v>90</v>
      </c>
      <c r="B101" s="127" t="s">
        <v>870</v>
      </c>
      <c r="C101" s="188" t="s">
        <v>928</v>
      </c>
      <c r="D101" s="401">
        <f t="shared" si="8"/>
        <v>42552</v>
      </c>
      <c r="E101" s="130">
        <v>42783</v>
      </c>
      <c r="F101" s="135">
        <f t="shared" si="9"/>
        <v>231</v>
      </c>
      <c r="G101" s="220">
        <v>51806.18</v>
      </c>
      <c r="H101" s="121">
        <f t="shared" si="10"/>
        <v>11967227.58</v>
      </c>
      <c r="J101" s="156"/>
      <c r="K101" s="156"/>
    </row>
    <row r="102" spans="1:11">
      <c r="A102" s="23">
        <f t="shared" si="7"/>
        <v>91</v>
      </c>
      <c r="B102" s="127" t="s">
        <v>871</v>
      </c>
      <c r="C102" s="188" t="s">
        <v>928</v>
      </c>
      <c r="D102" s="401">
        <f t="shared" si="8"/>
        <v>42552</v>
      </c>
      <c r="E102" s="130">
        <v>42781</v>
      </c>
      <c r="F102" s="135">
        <f t="shared" si="9"/>
        <v>229</v>
      </c>
      <c r="G102" s="220">
        <v>82401.25</v>
      </c>
      <c r="H102" s="121">
        <f t="shared" si="10"/>
        <v>18869886.25</v>
      </c>
      <c r="J102" s="156"/>
      <c r="K102" s="156"/>
    </row>
    <row r="103" spans="1:11">
      <c r="A103" s="23">
        <f t="shared" si="7"/>
        <v>92</v>
      </c>
      <c r="B103" s="127" t="s">
        <v>872</v>
      </c>
      <c r="C103" s="188" t="s">
        <v>928</v>
      </c>
      <c r="D103" s="401">
        <f t="shared" si="8"/>
        <v>42552</v>
      </c>
      <c r="E103" s="130">
        <v>42800</v>
      </c>
      <c r="F103" s="135">
        <f t="shared" si="9"/>
        <v>248</v>
      </c>
      <c r="G103" s="220">
        <v>49382.7</v>
      </c>
      <c r="H103" s="121">
        <f t="shared" si="10"/>
        <v>12246909.6</v>
      </c>
      <c r="J103" s="156"/>
      <c r="K103" s="156"/>
    </row>
    <row r="104" spans="1:11">
      <c r="A104" s="23">
        <f t="shared" si="7"/>
        <v>93</v>
      </c>
      <c r="B104" s="127" t="s">
        <v>873</v>
      </c>
      <c r="C104" s="188" t="s">
        <v>928</v>
      </c>
      <c r="D104" s="401">
        <f t="shared" si="8"/>
        <v>42552</v>
      </c>
      <c r="E104" s="130">
        <v>42794</v>
      </c>
      <c r="F104" s="135">
        <f t="shared" si="9"/>
        <v>242</v>
      </c>
      <c r="G104" s="220">
        <v>110852.57</v>
      </c>
      <c r="H104" s="121">
        <f t="shared" si="10"/>
        <v>26826321.940000001</v>
      </c>
      <c r="J104" s="156"/>
      <c r="K104" s="156"/>
    </row>
    <row r="105" spans="1:11">
      <c r="A105" s="23">
        <f t="shared" si="7"/>
        <v>94</v>
      </c>
      <c r="B105" s="127" t="s">
        <v>873</v>
      </c>
      <c r="C105" s="188" t="s">
        <v>930</v>
      </c>
      <c r="D105" s="401">
        <f t="shared" si="8"/>
        <v>41821.5</v>
      </c>
      <c r="E105" s="130">
        <v>42878</v>
      </c>
      <c r="F105" s="135">
        <f t="shared" si="9"/>
        <v>1056.5</v>
      </c>
      <c r="G105" s="220">
        <v>-730.54</v>
      </c>
      <c r="H105" s="121">
        <f t="shared" si="10"/>
        <v>-771815.51</v>
      </c>
      <c r="J105" s="156"/>
      <c r="K105" s="156"/>
    </row>
    <row r="106" spans="1:11">
      <c r="A106" s="23">
        <f t="shared" si="7"/>
        <v>95</v>
      </c>
      <c r="B106" s="127" t="s">
        <v>874</v>
      </c>
      <c r="C106" s="188" t="s">
        <v>928</v>
      </c>
      <c r="D106" s="401">
        <f t="shared" si="8"/>
        <v>42552</v>
      </c>
      <c r="E106" s="130">
        <v>42789</v>
      </c>
      <c r="F106" s="135">
        <f t="shared" si="9"/>
        <v>237</v>
      </c>
      <c r="G106" s="220">
        <v>16019.36</v>
      </c>
      <c r="H106" s="121">
        <f t="shared" si="10"/>
        <v>3796588.3200000003</v>
      </c>
      <c r="J106" s="156"/>
      <c r="K106" s="156"/>
    </row>
    <row r="107" spans="1:11">
      <c r="A107" s="23">
        <f t="shared" si="7"/>
        <v>96</v>
      </c>
      <c r="B107" s="127" t="s">
        <v>875</v>
      </c>
      <c r="C107" s="188" t="s">
        <v>928</v>
      </c>
      <c r="D107" s="401">
        <f t="shared" si="8"/>
        <v>42552</v>
      </c>
      <c r="E107" s="130">
        <v>42801</v>
      </c>
      <c r="F107" s="135">
        <f t="shared" si="9"/>
        <v>249</v>
      </c>
      <c r="G107" s="220">
        <v>482682.99</v>
      </c>
      <c r="H107" s="121">
        <f t="shared" si="10"/>
        <v>120188064.50999999</v>
      </c>
      <c r="J107" s="156"/>
      <c r="K107" s="156"/>
    </row>
    <row r="108" spans="1:11">
      <c r="A108" s="23">
        <f t="shared" si="7"/>
        <v>97</v>
      </c>
      <c r="B108" s="127" t="s">
        <v>876</v>
      </c>
      <c r="C108" s="188" t="s">
        <v>928</v>
      </c>
      <c r="D108" s="401">
        <f t="shared" si="8"/>
        <v>42552</v>
      </c>
      <c r="E108" s="130">
        <v>42776</v>
      </c>
      <c r="F108" s="135">
        <f t="shared" si="9"/>
        <v>224</v>
      </c>
      <c r="G108" s="220">
        <v>876106.14</v>
      </c>
      <c r="H108" s="121">
        <f t="shared" si="10"/>
        <v>196247775.36000001</v>
      </c>
      <c r="J108" s="156"/>
      <c r="K108" s="156"/>
    </row>
    <row r="109" spans="1:11">
      <c r="A109" s="23">
        <f t="shared" si="7"/>
        <v>98</v>
      </c>
      <c r="B109" s="127" t="s">
        <v>877</v>
      </c>
      <c r="C109" s="188" t="s">
        <v>928</v>
      </c>
      <c r="D109" s="401">
        <f t="shared" si="8"/>
        <v>42552</v>
      </c>
      <c r="E109" s="130">
        <v>42800</v>
      </c>
      <c r="F109" s="135">
        <f t="shared" si="9"/>
        <v>248</v>
      </c>
      <c r="G109" s="220">
        <v>113744.61</v>
      </c>
      <c r="H109" s="121">
        <f t="shared" si="10"/>
        <v>28208663.280000001</v>
      </c>
      <c r="J109" s="156"/>
      <c r="K109" s="156"/>
    </row>
    <row r="110" spans="1:11">
      <c r="A110" s="23">
        <f t="shared" si="7"/>
        <v>99</v>
      </c>
      <c r="B110" s="127" t="s">
        <v>878</v>
      </c>
      <c r="C110" s="188" t="s">
        <v>928</v>
      </c>
      <c r="D110" s="401">
        <f t="shared" si="8"/>
        <v>42552</v>
      </c>
      <c r="E110" s="130">
        <v>42810</v>
      </c>
      <c r="F110" s="135">
        <f t="shared" si="9"/>
        <v>258</v>
      </c>
      <c r="G110" s="220">
        <v>109806.25</v>
      </c>
      <c r="H110" s="121">
        <f t="shared" si="10"/>
        <v>28330012.5</v>
      </c>
      <c r="J110" s="156"/>
      <c r="K110" s="156"/>
    </row>
    <row r="111" spans="1:11">
      <c r="A111" s="23">
        <f t="shared" si="7"/>
        <v>100</v>
      </c>
      <c r="B111" s="127" t="s">
        <v>879</v>
      </c>
      <c r="C111" s="188" t="s">
        <v>928</v>
      </c>
      <c r="D111" s="401">
        <f t="shared" si="8"/>
        <v>42552</v>
      </c>
      <c r="E111" s="130">
        <v>42793</v>
      </c>
      <c r="F111" s="135">
        <f t="shared" si="9"/>
        <v>241</v>
      </c>
      <c r="G111" s="220">
        <v>82286.22</v>
      </c>
      <c r="H111" s="121">
        <f t="shared" si="10"/>
        <v>19830979.02</v>
      </c>
      <c r="J111" s="156"/>
      <c r="K111" s="156"/>
    </row>
    <row r="112" spans="1:11">
      <c r="A112" s="23">
        <f t="shared" si="7"/>
        <v>101</v>
      </c>
      <c r="B112" s="127" t="s">
        <v>880</v>
      </c>
      <c r="C112" s="188" t="s">
        <v>928</v>
      </c>
      <c r="D112" s="401">
        <f t="shared" si="8"/>
        <v>42552</v>
      </c>
      <c r="E112" s="130">
        <v>42810</v>
      </c>
      <c r="F112" s="135">
        <f t="shared" si="9"/>
        <v>258</v>
      </c>
      <c r="G112" s="220">
        <v>203774.6</v>
      </c>
      <c r="H112" s="121">
        <f t="shared" si="10"/>
        <v>52573846.800000004</v>
      </c>
      <c r="J112" s="156"/>
      <c r="K112" s="156"/>
    </row>
    <row r="113" spans="1:11">
      <c r="A113" s="23">
        <f t="shared" si="7"/>
        <v>102</v>
      </c>
      <c r="B113" s="127" t="s">
        <v>881</v>
      </c>
      <c r="C113" s="188" t="s">
        <v>928</v>
      </c>
      <c r="D113" s="401">
        <f t="shared" si="8"/>
        <v>42552</v>
      </c>
      <c r="E113" s="130">
        <v>42816</v>
      </c>
      <c r="F113" s="135">
        <f t="shared" si="9"/>
        <v>264</v>
      </c>
      <c r="G113" s="220">
        <v>21015.09</v>
      </c>
      <c r="H113" s="121">
        <f t="shared" si="10"/>
        <v>5547983.7599999998</v>
      </c>
      <c r="J113" s="156"/>
      <c r="K113" s="156"/>
    </row>
    <row r="114" spans="1:11">
      <c r="A114" s="23">
        <f t="shared" si="7"/>
        <v>103</v>
      </c>
      <c r="B114" s="127" t="s">
        <v>881</v>
      </c>
      <c r="C114" s="188" t="s">
        <v>927</v>
      </c>
      <c r="D114" s="401">
        <f t="shared" si="8"/>
        <v>42917.5</v>
      </c>
      <c r="E114" s="130">
        <v>42830</v>
      </c>
      <c r="F114" s="135">
        <f t="shared" si="9"/>
        <v>-87.5</v>
      </c>
      <c r="G114" s="220">
        <v>-28.25</v>
      </c>
      <c r="H114" s="121">
        <f t="shared" si="10"/>
        <v>2471.875</v>
      </c>
      <c r="J114" s="156"/>
      <c r="K114" s="156"/>
    </row>
    <row r="115" spans="1:11">
      <c r="A115" s="23">
        <f t="shared" si="7"/>
        <v>104</v>
      </c>
      <c r="B115" s="127" t="s">
        <v>882</v>
      </c>
      <c r="C115" s="188" t="s">
        <v>928</v>
      </c>
      <c r="D115" s="401">
        <f t="shared" si="8"/>
        <v>42552</v>
      </c>
      <c r="E115" s="130">
        <v>42797</v>
      </c>
      <c r="F115" s="135">
        <f t="shared" si="9"/>
        <v>245</v>
      </c>
      <c r="G115" s="220">
        <v>1192.8399999999999</v>
      </c>
      <c r="H115" s="121">
        <f t="shared" si="10"/>
        <v>292245.8</v>
      </c>
      <c r="J115" s="156"/>
      <c r="K115" s="156"/>
    </row>
    <row r="116" spans="1:11">
      <c r="A116" s="23">
        <f t="shared" si="7"/>
        <v>105</v>
      </c>
      <c r="B116" s="127" t="s">
        <v>883</v>
      </c>
      <c r="C116" s="188" t="s">
        <v>928</v>
      </c>
      <c r="D116" s="401">
        <f t="shared" si="8"/>
        <v>42552</v>
      </c>
      <c r="E116" s="130">
        <v>42788</v>
      </c>
      <c r="F116" s="135">
        <f t="shared" si="9"/>
        <v>236</v>
      </c>
      <c r="G116" s="220">
        <v>81960.820000000007</v>
      </c>
      <c r="H116" s="121">
        <f t="shared" si="10"/>
        <v>19342753.520000003</v>
      </c>
      <c r="J116" s="156"/>
      <c r="K116" s="156"/>
    </row>
    <row r="117" spans="1:11">
      <c r="A117" s="23">
        <f t="shared" si="7"/>
        <v>106</v>
      </c>
      <c r="B117" s="127" t="s">
        <v>884</v>
      </c>
      <c r="C117" s="188" t="s">
        <v>928</v>
      </c>
      <c r="D117" s="401">
        <f t="shared" si="8"/>
        <v>42552</v>
      </c>
      <c r="E117" s="130">
        <v>42787</v>
      </c>
      <c r="F117" s="135">
        <f t="shared" si="9"/>
        <v>235</v>
      </c>
      <c r="G117" s="220">
        <v>23947.58</v>
      </c>
      <c r="H117" s="121">
        <f t="shared" si="10"/>
        <v>5627681.3000000007</v>
      </c>
      <c r="J117" s="156"/>
      <c r="K117" s="156"/>
    </row>
    <row r="118" spans="1:11">
      <c r="A118" s="23">
        <f t="shared" si="7"/>
        <v>107</v>
      </c>
      <c r="B118" s="127" t="s">
        <v>885</v>
      </c>
      <c r="C118" s="188" t="s">
        <v>928</v>
      </c>
      <c r="D118" s="401">
        <f t="shared" si="8"/>
        <v>42552</v>
      </c>
      <c r="E118" s="130">
        <v>42788</v>
      </c>
      <c r="F118" s="135">
        <f t="shared" si="9"/>
        <v>236</v>
      </c>
      <c r="G118" s="220">
        <v>56270.35</v>
      </c>
      <c r="H118" s="121">
        <f t="shared" si="10"/>
        <v>13279802.6</v>
      </c>
      <c r="J118" s="156"/>
      <c r="K118" s="156"/>
    </row>
    <row r="119" spans="1:11">
      <c r="A119" s="23">
        <f t="shared" si="7"/>
        <v>108</v>
      </c>
      <c r="B119" s="127" t="s">
        <v>886</v>
      </c>
      <c r="C119" s="188" t="s">
        <v>928</v>
      </c>
      <c r="D119" s="401">
        <f t="shared" si="8"/>
        <v>42552</v>
      </c>
      <c r="E119" s="130">
        <v>42804</v>
      </c>
      <c r="F119" s="135">
        <f t="shared" si="9"/>
        <v>252</v>
      </c>
      <c r="G119" s="220">
        <v>365926.51</v>
      </c>
      <c r="H119" s="121">
        <f t="shared" si="10"/>
        <v>92213480.519999996</v>
      </c>
      <c r="J119" s="156"/>
      <c r="K119" s="156"/>
    </row>
    <row r="120" spans="1:11">
      <c r="A120" s="23">
        <f t="shared" si="7"/>
        <v>109</v>
      </c>
      <c r="B120" s="127" t="s">
        <v>887</v>
      </c>
      <c r="C120" s="188" t="s">
        <v>928</v>
      </c>
      <c r="D120" s="401">
        <f t="shared" si="8"/>
        <v>42552</v>
      </c>
      <c r="E120" s="130">
        <v>42809</v>
      </c>
      <c r="F120" s="135">
        <f t="shared" si="9"/>
        <v>257</v>
      </c>
      <c r="G120" s="220">
        <v>109387.79</v>
      </c>
      <c r="H120" s="121">
        <f t="shared" si="10"/>
        <v>28112662.029999997</v>
      </c>
      <c r="J120" s="156"/>
      <c r="K120" s="156"/>
    </row>
    <row r="121" spans="1:11">
      <c r="A121" s="23">
        <f t="shared" si="7"/>
        <v>110</v>
      </c>
      <c r="B121" s="127" t="s">
        <v>888</v>
      </c>
      <c r="C121" s="188" t="s">
        <v>928</v>
      </c>
      <c r="D121" s="401">
        <f t="shared" si="8"/>
        <v>42552</v>
      </c>
      <c r="E121" s="130">
        <v>42814</v>
      </c>
      <c r="F121" s="135">
        <f t="shared" si="9"/>
        <v>262</v>
      </c>
      <c r="G121" s="220">
        <v>5041.67</v>
      </c>
      <c r="H121" s="121">
        <f t="shared" si="10"/>
        <v>1320917.54</v>
      </c>
      <c r="J121" s="156"/>
      <c r="K121" s="156"/>
    </row>
    <row r="122" spans="1:11">
      <c r="A122" s="23">
        <f t="shared" si="7"/>
        <v>111</v>
      </c>
      <c r="B122" s="127" t="s">
        <v>889</v>
      </c>
      <c r="C122" s="188" t="s">
        <v>928</v>
      </c>
      <c r="D122" s="401">
        <f t="shared" si="8"/>
        <v>42552</v>
      </c>
      <c r="E122" s="130">
        <v>42797</v>
      </c>
      <c r="F122" s="135">
        <f t="shared" si="9"/>
        <v>245</v>
      </c>
      <c r="G122" s="220">
        <v>153144.70000000001</v>
      </c>
      <c r="H122" s="121">
        <f t="shared" si="10"/>
        <v>37520451.5</v>
      </c>
      <c r="J122" s="156"/>
      <c r="K122" s="156"/>
    </row>
    <row r="123" spans="1:11">
      <c r="A123" s="23">
        <f t="shared" si="7"/>
        <v>112</v>
      </c>
      <c r="B123" s="127" t="s">
        <v>890</v>
      </c>
      <c r="C123" s="188" t="s">
        <v>928</v>
      </c>
      <c r="D123" s="401">
        <f t="shared" si="8"/>
        <v>42552</v>
      </c>
      <c r="E123" s="130">
        <v>42800</v>
      </c>
      <c r="F123" s="135">
        <f t="shared" si="9"/>
        <v>248</v>
      </c>
      <c r="G123" s="220">
        <v>71854.84</v>
      </c>
      <c r="H123" s="121">
        <f t="shared" si="10"/>
        <v>17820000.32</v>
      </c>
      <c r="J123" s="156"/>
      <c r="K123" s="156"/>
    </row>
    <row r="124" spans="1:11">
      <c r="A124" s="23">
        <f t="shared" si="7"/>
        <v>113</v>
      </c>
      <c r="B124" s="127" t="s">
        <v>891</v>
      </c>
      <c r="C124" s="188" t="s">
        <v>928</v>
      </c>
      <c r="D124" s="401">
        <f t="shared" si="8"/>
        <v>42552</v>
      </c>
      <c r="E124" s="130">
        <v>42797</v>
      </c>
      <c r="F124" s="135">
        <f t="shared" si="9"/>
        <v>245</v>
      </c>
      <c r="G124" s="220">
        <v>25004.92</v>
      </c>
      <c r="H124" s="121">
        <f t="shared" si="10"/>
        <v>6126205.3999999994</v>
      </c>
      <c r="J124" s="156"/>
      <c r="K124" s="156"/>
    </row>
    <row r="125" spans="1:11">
      <c r="A125" s="23">
        <f t="shared" si="7"/>
        <v>114</v>
      </c>
      <c r="B125" s="127" t="s">
        <v>892</v>
      </c>
      <c r="C125" s="188" t="s">
        <v>928</v>
      </c>
      <c r="D125" s="401">
        <f t="shared" si="8"/>
        <v>42552</v>
      </c>
      <c r="E125" s="130">
        <v>42800</v>
      </c>
      <c r="F125" s="135">
        <f t="shared" si="9"/>
        <v>248</v>
      </c>
      <c r="G125" s="220">
        <v>43138.879999999997</v>
      </c>
      <c r="H125" s="121">
        <f t="shared" si="10"/>
        <v>10698442.24</v>
      </c>
      <c r="J125" s="156"/>
      <c r="K125" s="156"/>
    </row>
    <row r="126" spans="1:11">
      <c r="A126" s="23">
        <f t="shared" si="7"/>
        <v>115</v>
      </c>
      <c r="B126" s="127" t="s">
        <v>893</v>
      </c>
      <c r="C126" s="188" t="s">
        <v>928</v>
      </c>
      <c r="D126" s="401">
        <f t="shared" si="8"/>
        <v>42552</v>
      </c>
      <c r="E126" s="130">
        <v>42800</v>
      </c>
      <c r="F126" s="135">
        <f t="shared" si="9"/>
        <v>248</v>
      </c>
      <c r="G126" s="220">
        <v>733013.36</v>
      </c>
      <c r="H126" s="121">
        <f t="shared" si="10"/>
        <v>181787313.28</v>
      </c>
      <c r="J126" s="156"/>
      <c r="K126" s="156"/>
    </row>
    <row r="127" spans="1:11">
      <c r="A127" s="23">
        <f t="shared" si="7"/>
        <v>116</v>
      </c>
      <c r="B127" s="127" t="s">
        <v>894</v>
      </c>
      <c r="C127" s="188" t="s">
        <v>928</v>
      </c>
      <c r="D127" s="401">
        <f t="shared" si="8"/>
        <v>42552</v>
      </c>
      <c r="E127" s="130">
        <v>42930</v>
      </c>
      <c r="F127" s="135">
        <f t="shared" si="9"/>
        <v>378</v>
      </c>
      <c r="G127" s="220">
        <v>117481.44</v>
      </c>
      <c r="H127" s="121">
        <f t="shared" si="10"/>
        <v>44407984.32</v>
      </c>
      <c r="J127" s="156"/>
      <c r="K127" s="156"/>
    </row>
    <row r="128" spans="1:11">
      <c r="A128" s="23">
        <f t="shared" si="7"/>
        <v>117</v>
      </c>
      <c r="B128" s="127" t="s">
        <v>895</v>
      </c>
      <c r="C128" s="188" t="s">
        <v>928</v>
      </c>
      <c r="D128" s="401">
        <f t="shared" si="8"/>
        <v>42552</v>
      </c>
      <c r="E128" s="130">
        <v>42796</v>
      </c>
      <c r="F128" s="135">
        <f t="shared" si="9"/>
        <v>244</v>
      </c>
      <c r="G128" s="220">
        <v>263659.7</v>
      </c>
      <c r="H128" s="121">
        <f t="shared" si="10"/>
        <v>64332966.800000004</v>
      </c>
      <c r="J128" s="156"/>
      <c r="K128" s="156"/>
    </row>
    <row r="129" spans="1:11">
      <c r="A129" s="23">
        <f t="shared" si="7"/>
        <v>118</v>
      </c>
      <c r="B129" s="127" t="s">
        <v>896</v>
      </c>
      <c r="C129" s="188" t="s">
        <v>928</v>
      </c>
      <c r="D129" s="401">
        <f t="shared" si="8"/>
        <v>42552</v>
      </c>
      <c r="E129" s="130">
        <v>42788</v>
      </c>
      <c r="F129" s="135">
        <f t="shared" si="9"/>
        <v>236</v>
      </c>
      <c r="G129" s="220">
        <v>68361.94</v>
      </c>
      <c r="H129" s="121">
        <f t="shared" si="10"/>
        <v>16133417.84</v>
      </c>
      <c r="J129" s="156"/>
      <c r="K129" s="156"/>
    </row>
    <row r="130" spans="1:11">
      <c r="A130" s="23">
        <f t="shared" si="7"/>
        <v>119</v>
      </c>
      <c r="B130" s="127" t="s">
        <v>897</v>
      </c>
      <c r="C130" s="188" t="s">
        <v>928</v>
      </c>
      <c r="D130" s="401">
        <f t="shared" si="8"/>
        <v>42552</v>
      </c>
      <c r="E130" s="130">
        <v>42797</v>
      </c>
      <c r="F130" s="135">
        <f t="shared" si="9"/>
        <v>245</v>
      </c>
      <c r="G130" s="220">
        <v>27162.92</v>
      </c>
      <c r="H130" s="121">
        <f t="shared" si="10"/>
        <v>6654915.3999999994</v>
      </c>
      <c r="J130" s="156"/>
      <c r="K130" s="156"/>
    </row>
    <row r="131" spans="1:11">
      <c r="A131" s="23">
        <f t="shared" si="7"/>
        <v>120</v>
      </c>
      <c r="B131" s="127" t="s">
        <v>898</v>
      </c>
      <c r="C131" s="188" t="s">
        <v>928</v>
      </c>
      <c r="D131" s="401">
        <f t="shared" si="8"/>
        <v>42552</v>
      </c>
      <c r="E131" s="130">
        <v>42807</v>
      </c>
      <c r="F131" s="135">
        <f t="shared" si="9"/>
        <v>255</v>
      </c>
      <c r="G131" s="220">
        <v>78322.7</v>
      </c>
      <c r="H131" s="121">
        <f t="shared" si="10"/>
        <v>19972288.5</v>
      </c>
      <c r="J131" s="156"/>
      <c r="K131" s="156"/>
    </row>
    <row r="132" spans="1:11">
      <c r="A132" s="23">
        <f t="shared" si="7"/>
        <v>121</v>
      </c>
      <c r="B132" s="127" t="s">
        <v>898</v>
      </c>
      <c r="C132" s="188" t="s">
        <v>930</v>
      </c>
      <c r="D132" s="401">
        <f t="shared" si="8"/>
        <v>41821.5</v>
      </c>
      <c r="E132" s="130">
        <v>42830</v>
      </c>
      <c r="F132" s="135">
        <f t="shared" si="9"/>
        <v>1008.5</v>
      </c>
      <c r="G132" s="220">
        <v>-407</v>
      </c>
      <c r="H132" s="121">
        <f t="shared" si="10"/>
        <v>-410459.5</v>
      </c>
      <c r="J132" s="156"/>
      <c r="K132" s="156"/>
    </row>
    <row r="133" spans="1:11">
      <c r="A133" s="23">
        <f t="shared" si="7"/>
        <v>122</v>
      </c>
      <c r="B133" s="127" t="s">
        <v>899</v>
      </c>
      <c r="C133" s="188" t="s">
        <v>928</v>
      </c>
      <c r="D133" s="401">
        <f t="shared" si="8"/>
        <v>42552</v>
      </c>
      <c r="E133" s="130">
        <v>42822</v>
      </c>
      <c r="F133" s="135">
        <f t="shared" si="9"/>
        <v>270</v>
      </c>
      <c r="G133" s="220">
        <v>103981.75999999999</v>
      </c>
      <c r="H133" s="121">
        <f t="shared" si="10"/>
        <v>28075075.199999999</v>
      </c>
      <c r="J133" s="156"/>
      <c r="K133" s="156"/>
    </row>
    <row r="134" spans="1:11">
      <c r="A134" s="23">
        <f t="shared" si="7"/>
        <v>123</v>
      </c>
      <c r="B134" s="127" t="s">
        <v>899</v>
      </c>
      <c r="C134" s="188" t="s">
        <v>926</v>
      </c>
      <c r="D134" s="401">
        <f t="shared" si="8"/>
        <v>42186.5</v>
      </c>
      <c r="E134" s="130">
        <v>42857</v>
      </c>
      <c r="F134" s="135">
        <f t="shared" si="9"/>
        <v>670.5</v>
      </c>
      <c r="G134" s="220">
        <v>-639.92999999999995</v>
      </c>
      <c r="H134" s="121">
        <f t="shared" si="10"/>
        <v>-429073.06499999994</v>
      </c>
      <c r="J134" s="156"/>
      <c r="K134" s="156"/>
    </row>
    <row r="135" spans="1:11">
      <c r="A135" s="23">
        <f t="shared" si="7"/>
        <v>124</v>
      </c>
      <c r="B135" s="127" t="s">
        <v>900</v>
      </c>
      <c r="C135" s="188" t="s">
        <v>928</v>
      </c>
      <c r="D135" s="401">
        <f t="shared" si="8"/>
        <v>42552</v>
      </c>
      <c r="E135" s="130">
        <v>42809</v>
      </c>
      <c r="F135" s="135">
        <f t="shared" si="9"/>
        <v>257</v>
      </c>
      <c r="G135" s="220">
        <v>63719.360000000001</v>
      </c>
      <c r="H135" s="121">
        <f t="shared" si="10"/>
        <v>16375875.52</v>
      </c>
      <c r="J135" s="156"/>
      <c r="K135" s="156"/>
    </row>
    <row r="136" spans="1:11">
      <c r="A136" s="23">
        <f t="shared" si="7"/>
        <v>125</v>
      </c>
      <c r="B136" s="127" t="s">
        <v>901</v>
      </c>
      <c r="C136" s="188" t="s">
        <v>928</v>
      </c>
      <c r="D136" s="401">
        <f t="shared" si="8"/>
        <v>42552</v>
      </c>
      <c r="E136" s="130">
        <v>42796</v>
      </c>
      <c r="F136" s="135">
        <f t="shared" si="9"/>
        <v>244</v>
      </c>
      <c r="G136" s="220">
        <v>32255.5</v>
      </c>
      <c r="H136" s="121">
        <f t="shared" si="10"/>
        <v>7870342</v>
      </c>
      <c r="J136" s="156"/>
      <c r="K136" s="156"/>
    </row>
    <row r="137" spans="1:11">
      <c r="A137" s="23">
        <f t="shared" si="7"/>
        <v>126</v>
      </c>
      <c r="B137" s="127" t="s">
        <v>902</v>
      </c>
      <c r="C137" s="188" t="s">
        <v>928</v>
      </c>
      <c r="D137" s="401">
        <f t="shared" si="8"/>
        <v>42552</v>
      </c>
      <c r="E137" s="130">
        <v>42809</v>
      </c>
      <c r="F137" s="135">
        <f t="shared" si="9"/>
        <v>257</v>
      </c>
      <c r="G137" s="220">
        <v>2445.5</v>
      </c>
      <c r="H137" s="121">
        <f t="shared" si="10"/>
        <v>628493.5</v>
      </c>
      <c r="J137" s="156"/>
      <c r="K137" s="156"/>
    </row>
    <row r="138" spans="1:11">
      <c r="A138" s="23">
        <f t="shared" si="7"/>
        <v>127</v>
      </c>
      <c r="B138" s="127" t="s">
        <v>903</v>
      </c>
      <c r="C138" s="188" t="s">
        <v>928</v>
      </c>
      <c r="D138" s="401">
        <f t="shared" si="8"/>
        <v>42552</v>
      </c>
      <c r="E138" s="130">
        <v>42796</v>
      </c>
      <c r="F138" s="135">
        <f t="shared" si="9"/>
        <v>244</v>
      </c>
      <c r="G138" s="220">
        <v>112239.44</v>
      </c>
      <c r="H138" s="121">
        <f t="shared" si="10"/>
        <v>27386423.359999999</v>
      </c>
      <c r="J138" s="156"/>
      <c r="K138" s="156"/>
    </row>
    <row r="139" spans="1:11">
      <c r="A139" s="23">
        <f t="shared" si="7"/>
        <v>128</v>
      </c>
      <c r="B139" s="127" t="s">
        <v>904</v>
      </c>
      <c r="C139" s="188" t="s">
        <v>928</v>
      </c>
      <c r="D139" s="401">
        <f t="shared" si="8"/>
        <v>42552</v>
      </c>
      <c r="E139" s="130">
        <v>42842</v>
      </c>
      <c r="F139" s="135">
        <f t="shared" si="9"/>
        <v>290</v>
      </c>
      <c r="G139" s="220">
        <v>41260.32</v>
      </c>
      <c r="H139" s="121">
        <f t="shared" si="10"/>
        <v>11965492.800000001</v>
      </c>
      <c r="J139" s="156"/>
      <c r="K139" s="156"/>
    </row>
    <row r="140" spans="1:11">
      <c r="A140" s="23">
        <f t="shared" si="7"/>
        <v>129</v>
      </c>
      <c r="B140" s="127" t="s">
        <v>905</v>
      </c>
      <c r="C140" s="188" t="s">
        <v>928</v>
      </c>
      <c r="D140" s="401">
        <f t="shared" si="8"/>
        <v>42552</v>
      </c>
      <c r="E140" s="130">
        <v>42829</v>
      </c>
      <c r="F140" s="135">
        <f t="shared" si="9"/>
        <v>277</v>
      </c>
      <c r="G140" s="220">
        <v>47188.88</v>
      </c>
      <c r="H140" s="121">
        <f t="shared" si="10"/>
        <v>13071319.76</v>
      </c>
      <c r="J140" s="156"/>
      <c r="K140" s="156"/>
    </row>
    <row r="141" spans="1:11">
      <c r="A141" s="23">
        <f t="shared" si="7"/>
        <v>130</v>
      </c>
      <c r="B141" s="127" t="s">
        <v>906</v>
      </c>
      <c r="C141" s="188" t="s">
        <v>928</v>
      </c>
      <c r="D141" s="401">
        <f t="shared" si="8"/>
        <v>42552</v>
      </c>
      <c r="E141" s="130">
        <v>42830</v>
      </c>
      <c r="F141" s="135">
        <f t="shared" si="9"/>
        <v>278</v>
      </c>
      <c r="G141" s="220">
        <v>50213.21</v>
      </c>
      <c r="H141" s="121">
        <f t="shared" si="10"/>
        <v>13959272.379999999</v>
      </c>
      <c r="J141" s="156"/>
      <c r="K141" s="156"/>
    </row>
    <row r="142" spans="1:11">
      <c r="A142" s="23">
        <f t="shared" si="7"/>
        <v>131</v>
      </c>
      <c r="B142" s="127" t="s">
        <v>906</v>
      </c>
      <c r="C142" s="188" t="s">
        <v>928</v>
      </c>
      <c r="D142" s="401">
        <f t="shared" si="8"/>
        <v>42552</v>
      </c>
      <c r="E142" s="130">
        <v>42821</v>
      </c>
      <c r="F142" s="135">
        <f t="shared" si="9"/>
        <v>269</v>
      </c>
      <c r="G142" s="220">
        <v>1876.92</v>
      </c>
      <c r="H142" s="121">
        <f t="shared" si="10"/>
        <v>504891.48000000004</v>
      </c>
      <c r="J142" s="156"/>
      <c r="K142" s="156"/>
    </row>
    <row r="143" spans="1:11">
      <c r="A143" s="23">
        <f t="shared" ref="A143:A161" si="11">A142+1</f>
        <v>132</v>
      </c>
      <c r="B143" s="127" t="s">
        <v>907</v>
      </c>
      <c r="C143" s="188" t="s">
        <v>928</v>
      </c>
      <c r="D143" s="401">
        <f t="shared" si="8"/>
        <v>42552</v>
      </c>
      <c r="E143" s="130">
        <v>42823</v>
      </c>
      <c r="F143" s="135">
        <f t="shared" si="9"/>
        <v>271</v>
      </c>
      <c r="G143" s="220">
        <v>231831.81</v>
      </c>
      <c r="H143" s="121">
        <f t="shared" si="10"/>
        <v>62826420.509999998</v>
      </c>
      <c r="J143" s="156"/>
      <c r="K143" s="156"/>
    </row>
    <row r="144" spans="1:11">
      <c r="A144" s="23">
        <f t="shared" si="11"/>
        <v>133</v>
      </c>
      <c r="B144" s="127" t="s">
        <v>908</v>
      </c>
      <c r="C144" s="188" t="s">
        <v>928</v>
      </c>
      <c r="D144" s="401">
        <f t="shared" si="8"/>
        <v>42552</v>
      </c>
      <c r="E144" s="130">
        <v>42803</v>
      </c>
      <c r="F144" s="135">
        <f t="shared" si="9"/>
        <v>251</v>
      </c>
      <c r="G144" s="220">
        <v>588699.78</v>
      </c>
      <c r="H144" s="121">
        <f t="shared" si="10"/>
        <v>147763644.78</v>
      </c>
      <c r="J144" s="156"/>
      <c r="K144" s="156"/>
    </row>
    <row r="145" spans="1:11">
      <c r="A145" s="23">
        <f t="shared" si="11"/>
        <v>134</v>
      </c>
      <c r="B145" s="127" t="s">
        <v>909</v>
      </c>
      <c r="C145" s="188" t="s">
        <v>928</v>
      </c>
      <c r="D145" s="401">
        <f t="shared" si="8"/>
        <v>42552</v>
      </c>
      <c r="E145" s="130">
        <v>42800</v>
      </c>
      <c r="F145" s="135">
        <f t="shared" si="9"/>
        <v>248</v>
      </c>
      <c r="G145" s="220">
        <v>44685.75</v>
      </c>
      <c r="H145" s="121">
        <f t="shared" si="10"/>
        <v>11082066</v>
      </c>
      <c r="J145" s="156"/>
      <c r="K145" s="156"/>
    </row>
    <row r="146" spans="1:11">
      <c r="A146" s="23">
        <f t="shared" si="11"/>
        <v>135</v>
      </c>
      <c r="B146" s="127" t="s">
        <v>910</v>
      </c>
      <c r="C146" s="188" t="s">
        <v>928</v>
      </c>
      <c r="D146" s="401">
        <f t="shared" si="8"/>
        <v>42552</v>
      </c>
      <c r="E146" s="130">
        <v>42816</v>
      </c>
      <c r="F146" s="135">
        <f t="shared" si="9"/>
        <v>264</v>
      </c>
      <c r="G146" s="220">
        <v>30634.12</v>
      </c>
      <c r="H146" s="121">
        <f t="shared" si="10"/>
        <v>8087407.6799999997</v>
      </c>
      <c r="J146" s="156"/>
      <c r="K146" s="156"/>
    </row>
    <row r="147" spans="1:11">
      <c r="A147" s="23">
        <f t="shared" si="11"/>
        <v>136</v>
      </c>
      <c r="B147" s="127" t="s">
        <v>911</v>
      </c>
      <c r="C147" s="188" t="s">
        <v>928</v>
      </c>
      <c r="D147" s="401">
        <f t="shared" si="8"/>
        <v>42552</v>
      </c>
      <c r="E147" s="130">
        <v>42797</v>
      </c>
      <c r="F147" s="135">
        <f t="shared" si="9"/>
        <v>245</v>
      </c>
      <c r="G147" s="220">
        <v>533504.91</v>
      </c>
      <c r="H147" s="121">
        <f t="shared" si="10"/>
        <v>130708702.95</v>
      </c>
      <c r="J147" s="156"/>
      <c r="K147" s="156"/>
    </row>
    <row r="148" spans="1:11">
      <c r="A148" s="23">
        <f t="shared" si="11"/>
        <v>137</v>
      </c>
      <c r="B148" s="127" t="s">
        <v>912</v>
      </c>
      <c r="C148" s="188" t="s">
        <v>928</v>
      </c>
      <c r="D148" s="401">
        <f t="shared" si="8"/>
        <v>42552</v>
      </c>
      <c r="E148" s="130">
        <v>42804</v>
      </c>
      <c r="F148" s="135">
        <f t="shared" si="9"/>
        <v>252</v>
      </c>
      <c r="G148" s="220">
        <v>144595.53</v>
      </c>
      <c r="H148" s="121">
        <f t="shared" si="10"/>
        <v>36438073.560000002</v>
      </c>
      <c r="J148" s="156"/>
      <c r="K148" s="156"/>
    </row>
    <row r="149" spans="1:11">
      <c r="A149" s="23">
        <f t="shared" si="11"/>
        <v>138</v>
      </c>
      <c r="B149" s="127" t="s">
        <v>913</v>
      </c>
      <c r="C149" s="188" t="s">
        <v>928</v>
      </c>
      <c r="D149" s="401">
        <f t="shared" si="8"/>
        <v>42552</v>
      </c>
      <c r="E149" s="130">
        <v>42797</v>
      </c>
      <c r="F149" s="135">
        <f t="shared" si="9"/>
        <v>245</v>
      </c>
      <c r="G149" s="220">
        <v>64858.400000000001</v>
      </c>
      <c r="H149" s="121">
        <f t="shared" si="10"/>
        <v>15890308</v>
      </c>
      <c r="J149" s="156"/>
      <c r="K149" s="156"/>
    </row>
    <row r="150" spans="1:11">
      <c r="A150" s="23">
        <f t="shared" si="11"/>
        <v>139</v>
      </c>
      <c r="B150" s="127" t="s">
        <v>914</v>
      </c>
      <c r="C150" s="188" t="s">
        <v>928</v>
      </c>
      <c r="D150" s="401">
        <f t="shared" si="8"/>
        <v>42552</v>
      </c>
      <c r="E150" s="130">
        <v>42796</v>
      </c>
      <c r="F150" s="135">
        <f t="shared" si="9"/>
        <v>244</v>
      </c>
      <c r="G150" s="220">
        <v>63386.83</v>
      </c>
      <c r="H150" s="121">
        <f t="shared" si="10"/>
        <v>15466386.52</v>
      </c>
      <c r="J150" s="156"/>
      <c r="K150" s="156"/>
    </row>
    <row r="151" spans="1:11">
      <c r="A151" s="23">
        <f t="shared" si="11"/>
        <v>140</v>
      </c>
      <c r="B151" s="127" t="s">
        <v>915</v>
      </c>
      <c r="C151" s="188" t="s">
        <v>928</v>
      </c>
      <c r="D151" s="401">
        <f t="shared" si="8"/>
        <v>42552</v>
      </c>
      <c r="E151" s="130">
        <v>42810</v>
      </c>
      <c r="F151" s="135">
        <f t="shared" si="9"/>
        <v>258</v>
      </c>
      <c r="G151" s="220">
        <v>39150.82</v>
      </c>
      <c r="H151" s="121">
        <f t="shared" si="10"/>
        <v>10100911.560000001</v>
      </c>
      <c r="J151" s="156"/>
      <c r="K151" s="156"/>
    </row>
    <row r="152" spans="1:11">
      <c r="A152" s="23">
        <f t="shared" si="11"/>
        <v>141</v>
      </c>
      <c r="B152" s="127" t="s">
        <v>916</v>
      </c>
      <c r="C152" s="188" t="s">
        <v>928</v>
      </c>
      <c r="D152" s="401">
        <f t="shared" si="8"/>
        <v>42552</v>
      </c>
      <c r="E152" s="130">
        <v>42773</v>
      </c>
      <c r="F152" s="135">
        <f t="shared" si="9"/>
        <v>221</v>
      </c>
      <c r="G152" s="220">
        <v>246544.83</v>
      </c>
      <c r="H152" s="121">
        <f t="shared" si="10"/>
        <v>54486407.43</v>
      </c>
      <c r="J152" s="156"/>
      <c r="K152" s="156"/>
    </row>
    <row r="153" spans="1:11">
      <c r="A153" s="23">
        <f t="shared" si="11"/>
        <v>142</v>
      </c>
      <c r="B153" s="127" t="s">
        <v>917</v>
      </c>
      <c r="C153" s="188" t="s">
        <v>928</v>
      </c>
      <c r="D153" s="401">
        <f t="shared" si="8"/>
        <v>42552</v>
      </c>
      <c r="E153" s="130">
        <v>42804</v>
      </c>
      <c r="F153" s="135">
        <f t="shared" si="9"/>
        <v>252</v>
      </c>
      <c r="G153" s="220">
        <v>660.63</v>
      </c>
      <c r="H153" s="121">
        <f t="shared" si="10"/>
        <v>166478.76</v>
      </c>
      <c r="J153" s="156"/>
      <c r="K153" s="156"/>
    </row>
    <row r="154" spans="1:11">
      <c r="A154" s="23">
        <f t="shared" si="11"/>
        <v>143</v>
      </c>
      <c r="B154" s="127" t="s">
        <v>918</v>
      </c>
      <c r="C154" s="188" t="s">
        <v>926</v>
      </c>
      <c r="D154" s="401">
        <f t="shared" si="8"/>
        <v>42186.5</v>
      </c>
      <c r="E154" s="130">
        <v>42762</v>
      </c>
      <c r="F154" s="135">
        <f t="shared" si="9"/>
        <v>575.5</v>
      </c>
      <c r="G154" s="220">
        <v>21485.5</v>
      </c>
      <c r="H154" s="121">
        <f t="shared" si="10"/>
        <v>12364905.25</v>
      </c>
      <c r="J154" s="156"/>
      <c r="K154" s="156"/>
    </row>
    <row r="155" spans="1:11">
      <c r="A155" s="23">
        <f t="shared" si="11"/>
        <v>144</v>
      </c>
      <c r="B155" s="127" t="s">
        <v>918</v>
      </c>
      <c r="C155" s="188" t="s">
        <v>928</v>
      </c>
      <c r="D155" s="401">
        <f t="shared" si="8"/>
        <v>42552</v>
      </c>
      <c r="E155" s="130">
        <v>42794</v>
      </c>
      <c r="F155" s="135">
        <f t="shared" si="9"/>
        <v>242</v>
      </c>
      <c r="G155" s="220">
        <v>17856.64</v>
      </c>
      <c r="H155" s="121">
        <f t="shared" si="10"/>
        <v>4321306.88</v>
      </c>
      <c r="J155" s="156"/>
      <c r="K155" s="156"/>
    </row>
    <row r="156" spans="1:11">
      <c r="A156" s="23">
        <f t="shared" si="11"/>
        <v>145</v>
      </c>
      <c r="B156" s="127" t="s">
        <v>919</v>
      </c>
      <c r="C156" s="188" t="s">
        <v>928</v>
      </c>
      <c r="D156" s="401">
        <f t="shared" si="8"/>
        <v>42552</v>
      </c>
      <c r="E156" s="130">
        <v>42800</v>
      </c>
      <c r="F156" s="135">
        <f t="shared" si="9"/>
        <v>248</v>
      </c>
      <c r="G156" s="220">
        <v>25929.03</v>
      </c>
      <c r="H156" s="121">
        <f t="shared" si="10"/>
        <v>6430399.4399999995</v>
      </c>
      <c r="J156" s="156"/>
      <c r="K156" s="156"/>
    </row>
    <row r="157" spans="1:11">
      <c r="A157" s="23">
        <f t="shared" si="11"/>
        <v>146</v>
      </c>
      <c r="B157" s="127" t="s">
        <v>920</v>
      </c>
      <c r="C157" s="188" t="s">
        <v>928</v>
      </c>
      <c r="D157" s="401">
        <f t="shared" si="8"/>
        <v>42552</v>
      </c>
      <c r="E157" s="130">
        <v>42811</v>
      </c>
      <c r="F157" s="135">
        <f t="shared" si="9"/>
        <v>259</v>
      </c>
      <c r="G157" s="220">
        <v>918.21</v>
      </c>
      <c r="H157" s="121">
        <f t="shared" si="10"/>
        <v>237816.39</v>
      </c>
      <c r="J157" s="156"/>
      <c r="K157" s="156"/>
    </row>
    <row r="158" spans="1:11">
      <c r="A158" s="23">
        <f t="shared" si="11"/>
        <v>147</v>
      </c>
      <c r="B158" s="127" t="s">
        <v>921</v>
      </c>
      <c r="C158" s="188" t="s">
        <v>928</v>
      </c>
      <c r="D158" s="401">
        <f t="shared" si="8"/>
        <v>42552</v>
      </c>
      <c r="E158" s="130">
        <v>42934</v>
      </c>
      <c r="F158" s="135">
        <f t="shared" si="9"/>
        <v>382</v>
      </c>
      <c r="G158" s="220">
        <v>337.92</v>
      </c>
      <c r="H158" s="121">
        <f t="shared" si="10"/>
        <v>129085.44</v>
      </c>
      <c r="J158" s="156"/>
      <c r="K158" s="156"/>
    </row>
    <row r="159" spans="1:11">
      <c r="A159" s="23">
        <f t="shared" si="11"/>
        <v>148</v>
      </c>
      <c r="B159" s="127" t="s">
        <v>922</v>
      </c>
      <c r="C159" s="188" t="s">
        <v>928</v>
      </c>
      <c r="D159" s="401">
        <f t="shared" si="8"/>
        <v>42552</v>
      </c>
      <c r="E159" s="130">
        <v>42824</v>
      </c>
      <c r="F159" s="135">
        <f t="shared" si="9"/>
        <v>272</v>
      </c>
      <c r="G159" s="220">
        <v>438.03</v>
      </c>
      <c r="H159" s="121">
        <f t="shared" si="10"/>
        <v>119144.15999999999</v>
      </c>
      <c r="J159" s="156"/>
      <c r="K159" s="156"/>
    </row>
    <row r="160" spans="1:11">
      <c r="A160" s="23">
        <f t="shared" si="11"/>
        <v>149</v>
      </c>
      <c r="B160" s="127" t="s">
        <v>923</v>
      </c>
      <c r="C160" s="188" t="s">
        <v>928</v>
      </c>
      <c r="D160" s="401">
        <f t="shared" si="8"/>
        <v>42552</v>
      </c>
      <c r="E160" s="130">
        <v>42825</v>
      </c>
      <c r="F160" s="135">
        <f t="shared" si="9"/>
        <v>273</v>
      </c>
      <c r="G160" s="220">
        <v>13585.12</v>
      </c>
      <c r="H160" s="121">
        <f t="shared" si="10"/>
        <v>3708737.7600000002</v>
      </c>
      <c r="J160" s="156"/>
      <c r="K160" s="156"/>
    </row>
    <row r="161" spans="1:12">
      <c r="A161" s="23">
        <f t="shared" si="11"/>
        <v>150</v>
      </c>
      <c r="B161" s="127" t="s">
        <v>924</v>
      </c>
      <c r="C161" s="188" t="s">
        <v>927</v>
      </c>
      <c r="D161" s="401">
        <f t="shared" si="8"/>
        <v>42917.5</v>
      </c>
      <c r="E161" s="130">
        <v>42828</v>
      </c>
      <c r="F161" s="135">
        <f t="shared" si="9"/>
        <v>-89.5</v>
      </c>
      <c r="G161" s="220">
        <v>1016.87</v>
      </c>
      <c r="H161" s="121">
        <f t="shared" si="10"/>
        <v>-91009.865000000005</v>
      </c>
      <c r="J161" s="156"/>
      <c r="K161" s="156"/>
    </row>
    <row r="162" spans="1:12" ht="17.25">
      <c r="A162" s="23"/>
      <c r="B162" s="21"/>
      <c r="C162" s="111"/>
      <c r="D162" s="111"/>
      <c r="E162" s="111"/>
      <c r="F162" s="236"/>
      <c r="G162" s="128"/>
      <c r="H162" s="26"/>
    </row>
    <row r="163" spans="1:12" ht="16.5" thickBot="1">
      <c r="A163" s="23">
        <f>A161+1</f>
        <v>151</v>
      </c>
      <c r="B163" s="110" t="s">
        <v>784</v>
      </c>
      <c r="C163" s="111"/>
      <c r="D163" s="111"/>
      <c r="E163" s="111"/>
      <c r="F163" s="146">
        <f>IF(G163=0,0,H163/G163)</f>
        <v>157.56749538820867</v>
      </c>
      <c r="G163" s="129">
        <f>SUM(G12:G34)</f>
        <v>13274310.42</v>
      </c>
      <c r="H163" s="129">
        <f>SUM(H12:H34)</f>
        <v>2091599845.8850002</v>
      </c>
    </row>
    <row r="164" spans="1:12" ht="15.75" thickTop="1">
      <c r="A164" s="27"/>
      <c r="B164" s="27"/>
      <c r="C164" s="35"/>
      <c r="D164" s="35"/>
      <c r="E164" s="35"/>
      <c r="F164" s="27"/>
      <c r="G164" s="35"/>
      <c r="H164" s="27"/>
    </row>
    <row r="165" spans="1:12" s="156" customFormat="1">
      <c r="A165" s="156" t="s">
        <v>931</v>
      </c>
      <c r="E165" s="279"/>
      <c r="L165" s="279"/>
    </row>
    <row r="166" spans="1:12" s="156" customFormat="1">
      <c r="A166" s="156" t="s">
        <v>932</v>
      </c>
      <c r="E166" s="279"/>
      <c r="L166" s="279"/>
    </row>
  </sheetData>
  <mergeCells count="4">
    <mergeCell ref="A5:H5"/>
    <mergeCell ref="A4:H4"/>
    <mergeCell ref="A3:H3"/>
    <mergeCell ref="A2:H2"/>
  </mergeCells>
  <printOptions horizontalCentered="1"/>
  <pageMargins left="0.7" right="0.7" top="0.75" bottom="0.75" header="0.3" footer="0.3"/>
  <pageSetup scale="70" fitToHeight="0" orientation="landscape" blackAndWhite="1"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theme="4" tint="0.39997558519241921"/>
    <pageSetUpPr fitToPage="1"/>
  </sheetPr>
  <dimension ref="A1:N38"/>
  <sheetViews>
    <sheetView showGridLines="0" zoomScale="85" zoomScaleNormal="85" workbookViewId="0">
      <pane ySplit="5" topLeftCell="A6" activePane="bottomLeft" state="frozen"/>
      <selection pane="bottomLeft" activeCell="A6" sqref="A6"/>
    </sheetView>
  </sheetViews>
  <sheetFormatPr defaultColWidth="8.88671875" defaultRowHeight="15"/>
  <cols>
    <col min="1" max="1" width="9" style="16" bestFit="1" customWidth="1"/>
    <col min="2" max="2" width="30.77734375" style="16" customWidth="1"/>
    <col min="3" max="4" width="15.77734375" style="16" customWidth="1"/>
    <col min="5" max="7" width="12.77734375" style="16" customWidth="1"/>
    <col min="8" max="8" width="10.5546875" style="16" bestFit="1" customWidth="1"/>
    <col min="9" max="9" width="14.77734375" style="16" customWidth="1"/>
    <col min="10" max="10" width="18.77734375" style="16" customWidth="1"/>
    <col min="11" max="16384" width="8.88671875" style="16"/>
  </cols>
  <sheetData>
    <row r="1" spans="1:11" s="156" customFormat="1" ht="15.75">
      <c r="H1" s="425"/>
    </row>
    <row r="2" spans="1:11" ht="15.75">
      <c r="A2" s="451" t="str">
        <f>'General Inputs'!$B$2</f>
        <v>Kentucky Utilities Company</v>
      </c>
      <c r="B2" s="451"/>
      <c r="C2" s="451"/>
      <c r="D2" s="451"/>
      <c r="E2" s="451"/>
      <c r="F2" s="451"/>
      <c r="G2" s="451"/>
      <c r="H2" s="451"/>
      <c r="I2" s="451"/>
      <c r="J2" s="451"/>
    </row>
    <row r="3" spans="1:11" ht="15.75">
      <c r="A3" s="451" t="str">
        <f>'General Inputs'!$D$34&amp;" "&amp;'General Inputs'!$E$34</f>
        <v>Case No. 2018-00294</v>
      </c>
      <c r="B3" s="451"/>
      <c r="C3" s="451"/>
      <c r="D3" s="451"/>
      <c r="E3" s="451"/>
      <c r="F3" s="451"/>
      <c r="G3" s="451"/>
      <c r="H3" s="451"/>
      <c r="I3" s="451"/>
      <c r="J3" s="451"/>
    </row>
    <row r="4" spans="1:11" ht="15.75">
      <c r="A4" s="451" t="str">
        <f>"For the Year Ended "&amp;TEXT('General Inputs'!E28,"Mmmm dd, yyyy")</f>
        <v>For the Year Ended December 31, 2017</v>
      </c>
      <c r="B4" s="451"/>
      <c r="C4" s="451"/>
      <c r="D4" s="451"/>
      <c r="E4" s="451"/>
      <c r="F4" s="451"/>
      <c r="G4" s="451"/>
      <c r="H4" s="451"/>
      <c r="I4" s="451"/>
      <c r="J4" s="451"/>
    </row>
    <row r="5" spans="1:11" ht="16.5" thickBot="1">
      <c r="A5" s="452" t="s">
        <v>980</v>
      </c>
      <c r="B5" s="452"/>
      <c r="C5" s="452"/>
      <c r="D5" s="452"/>
      <c r="E5" s="452"/>
      <c r="F5" s="452"/>
      <c r="G5" s="452"/>
      <c r="H5" s="452"/>
      <c r="I5" s="452"/>
      <c r="J5" s="452"/>
    </row>
    <row r="8" spans="1:11" ht="17.25">
      <c r="A8" s="96" t="s">
        <v>32</v>
      </c>
      <c r="B8" s="97"/>
      <c r="C8" s="99" t="s">
        <v>1203</v>
      </c>
      <c r="D8" s="99" t="s">
        <v>87</v>
      </c>
      <c r="E8" s="99" t="s">
        <v>251</v>
      </c>
      <c r="F8" s="99" t="s">
        <v>45</v>
      </c>
      <c r="G8" s="100" t="s">
        <v>45</v>
      </c>
      <c r="H8" s="99" t="s">
        <v>21</v>
      </c>
      <c r="I8" s="101" t="s">
        <v>16</v>
      </c>
      <c r="J8" s="101" t="s">
        <v>30</v>
      </c>
    </row>
    <row r="9" spans="1:11" ht="20.25">
      <c r="A9" s="103" t="s">
        <v>26</v>
      </c>
      <c r="B9" s="103" t="s">
        <v>76</v>
      </c>
      <c r="C9" s="407" t="s">
        <v>63</v>
      </c>
      <c r="D9" s="407" t="s">
        <v>63</v>
      </c>
      <c r="E9" s="104" t="s">
        <v>219</v>
      </c>
      <c r="F9" s="104" t="s">
        <v>785</v>
      </c>
      <c r="G9" s="105" t="s">
        <v>34</v>
      </c>
      <c r="H9" s="104" t="s">
        <v>34</v>
      </c>
      <c r="I9" s="98" t="s">
        <v>35</v>
      </c>
      <c r="J9" s="98" t="s">
        <v>36</v>
      </c>
    </row>
    <row r="10" spans="1:11" ht="15.75">
      <c r="A10" s="102"/>
      <c r="B10" s="106" t="s">
        <v>40</v>
      </c>
      <c r="C10" s="106" t="s">
        <v>41</v>
      </c>
      <c r="D10" s="187" t="s">
        <v>42</v>
      </c>
      <c r="E10" s="106" t="s">
        <v>997</v>
      </c>
      <c r="F10" s="106" t="s">
        <v>49</v>
      </c>
      <c r="G10" s="106" t="s">
        <v>266</v>
      </c>
      <c r="H10" s="106" t="s">
        <v>998</v>
      </c>
      <c r="I10" s="107" t="s">
        <v>71</v>
      </c>
      <c r="J10" s="107" t="s">
        <v>297</v>
      </c>
    </row>
    <row r="11" spans="1:11">
      <c r="G11" s="156"/>
    </row>
    <row r="12" spans="1:11">
      <c r="A12" s="23"/>
      <c r="B12" s="229" t="s">
        <v>981</v>
      </c>
      <c r="C12" s="108"/>
      <c r="D12" s="108"/>
      <c r="E12" s="27"/>
      <c r="G12" s="109"/>
      <c r="H12" s="27"/>
      <c r="I12" s="70"/>
      <c r="J12" s="27"/>
    </row>
    <row r="13" spans="1:11">
      <c r="A13" s="23">
        <v>1</v>
      </c>
      <c r="B13" s="127" t="s">
        <v>995</v>
      </c>
      <c r="C13" s="130">
        <v>42552</v>
      </c>
      <c r="D13" s="130">
        <v>42916</v>
      </c>
      <c r="E13" s="135">
        <f>(D13-C13)/2</f>
        <v>182</v>
      </c>
      <c r="F13" s="130" t="s">
        <v>991</v>
      </c>
      <c r="G13" s="278">
        <f>F13-D13</f>
        <v>-93</v>
      </c>
      <c r="H13" s="135">
        <f>E13+G13</f>
        <v>89</v>
      </c>
      <c r="I13" s="220">
        <v>229.17</v>
      </c>
      <c r="J13" s="121">
        <f t="shared" ref="J13:J28" si="0">H13*I13</f>
        <v>20396.129999999997</v>
      </c>
    </row>
    <row r="14" spans="1:11">
      <c r="A14" s="23">
        <f>A13+1</f>
        <v>2</v>
      </c>
      <c r="B14" s="410"/>
      <c r="C14" s="130">
        <v>42552</v>
      </c>
      <c r="D14" s="130">
        <v>42916</v>
      </c>
      <c r="E14" s="135">
        <f t="shared" ref="E14:E16" si="1">(D14-C14)/2</f>
        <v>182</v>
      </c>
      <c r="F14" s="130" t="s">
        <v>992</v>
      </c>
      <c r="G14" s="278">
        <f t="shared" ref="G14:G16" si="2">F14-D14</f>
        <v>-63</v>
      </c>
      <c r="H14" s="135">
        <f t="shared" ref="H14:H16" si="3">E14+G14</f>
        <v>119</v>
      </c>
      <c r="I14" s="220">
        <v>549.99</v>
      </c>
      <c r="J14" s="121">
        <f t="shared" si="0"/>
        <v>65448.81</v>
      </c>
    </row>
    <row r="15" spans="1:11" ht="15.75">
      <c r="A15" s="23">
        <f>A14+1</f>
        <v>3</v>
      </c>
      <c r="B15" s="410"/>
      <c r="C15" s="130">
        <v>42917</v>
      </c>
      <c r="D15" s="130">
        <v>43281</v>
      </c>
      <c r="E15" s="135">
        <f t="shared" si="1"/>
        <v>182</v>
      </c>
      <c r="F15" s="130" t="s">
        <v>993</v>
      </c>
      <c r="G15" s="278">
        <f t="shared" si="2"/>
        <v>-305</v>
      </c>
      <c r="H15" s="135">
        <f t="shared" si="3"/>
        <v>-123</v>
      </c>
      <c r="I15" s="220">
        <v>27268.5</v>
      </c>
      <c r="J15" s="121">
        <f t="shared" si="0"/>
        <v>-3354025.5</v>
      </c>
      <c r="K15" s="147" t="s">
        <v>142</v>
      </c>
    </row>
    <row r="16" spans="1:11" ht="15.75">
      <c r="A16" s="23">
        <f t="shared" ref="A16:A28" si="4">A15+1</f>
        <v>4</v>
      </c>
      <c r="B16" s="410"/>
      <c r="C16" s="130">
        <v>42917</v>
      </c>
      <c r="D16" s="130">
        <v>43281</v>
      </c>
      <c r="E16" s="135">
        <f t="shared" si="1"/>
        <v>182</v>
      </c>
      <c r="F16" s="130" t="s">
        <v>994</v>
      </c>
      <c r="G16" s="278">
        <f t="shared" si="2"/>
        <v>-193</v>
      </c>
      <c r="H16" s="135">
        <f t="shared" si="3"/>
        <v>-11</v>
      </c>
      <c r="I16" s="220">
        <v>2200.02</v>
      </c>
      <c r="J16" s="121">
        <f t="shared" si="0"/>
        <v>-24200.22</v>
      </c>
      <c r="K16" s="147" t="s">
        <v>142</v>
      </c>
    </row>
    <row r="17" spans="1:11">
      <c r="A17" s="23"/>
      <c r="B17" s="23"/>
      <c r="C17" s="23"/>
      <c r="D17" s="23"/>
      <c r="E17" s="23"/>
      <c r="F17" s="23"/>
      <c r="G17" s="175"/>
      <c r="H17" s="23"/>
      <c r="I17" s="23"/>
      <c r="J17" s="380"/>
    </row>
    <row r="18" spans="1:11">
      <c r="A18" s="23"/>
      <c r="B18" s="229" t="s">
        <v>984</v>
      </c>
      <c r="C18" s="23"/>
      <c r="D18" s="23"/>
      <c r="E18" s="23"/>
      <c r="F18" s="23"/>
      <c r="G18" s="175"/>
      <c r="H18" s="23"/>
      <c r="I18" s="23"/>
      <c r="J18" s="380"/>
    </row>
    <row r="19" spans="1:11">
      <c r="A19" s="23">
        <f>A16+1</f>
        <v>5</v>
      </c>
      <c r="B19" s="127" t="s">
        <v>996</v>
      </c>
      <c r="C19" s="130">
        <v>42644</v>
      </c>
      <c r="D19" s="130">
        <v>42735</v>
      </c>
      <c r="E19" s="135">
        <f t="shared" ref="E19:E22" si="5">(D19-C19)/2</f>
        <v>45.5</v>
      </c>
      <c r="F19" s="130">
        <v>42772</v>
      </c>
      <c r="G19" s="278">
        <f t="shared" ref="G19:G22" si="6">F19-D19</f>
        <v>37</v>
      </c>
      <c r="H19" s="135">
        <f t="shared" ref="H19:H22" si="7">E19+G19</f>
        <v>82.5</v>
      </c>
      <c r="I19" s="220">
        <v>5432.32</v>
      </c>
      <c r="J19" s="121">
        <f t="shared" si="0"/>
        <v>448166.39999999997</v>
      </c>
    </row>
    <row r="20" spans="1:11">
      <c r="A20" s="23">
        <f>A19+1</f>
        <v>6</v>
      </c>
      <c r="B20" s="410"/>
      <c r="C20" s="130">
        <v>42736</v>
      </c>
      <c r="D20" s="130">
        <v>42825</v>
      </c>
      <c r="E20" s="135">
        <f t="shared" si="5"/>
        <v>44.5</v>
      </c>
      <c r="F20" s="130">
        <v>42871</v>
      </c>
      <c r="G20" s="278">
        <f t="shared" si="6"/>
        <v>46</v>
      </c>
      <c r="H20" s="135">
        <f t="shared" si="7"/>
        <v>90.5</v>
      </c>
      <c r="I20" s="220">
        <v>5282.19</v>
      </c>
      <c r="J20" s="121">
        <f t="shared" si="0"/>
        <v>478038.19499999995</v>
      </c>
    </row>
    <row r="21" spans="1:11">
      <c r="A21" s="23">
        <f t="shared" si="4"/>
        <v>7</v>
      </c>
      <c r="B21" s="410"/>
      <c r="C21" s="130">
        <v>42826</v>
      </c>
      <c r="D21" s="130">
        <v>42916</v>
      </c>
      <c r="E21" s="135">
        <f t="shared" si="5"/>
        <v>45</v>
      </c>
      <c r="F21" s="130">
        <v>42950</v>
      </c>
      <c r="G21" s="278">
        <f t="shared" si="6"/>
        <v>34</v>
      </c>
      <c r="H21" s="135">
        <f t="shared" si="7"/>
        <v>79</v>
      </c>
      <c r="I21" s="220">
        <v>4961.6400000000003</v>
      </c>
      <c r="J21" s="121">
        <f t="shared" si="0"/>
        <v>391969.56</v>
      </c>
    </row>
    <row r="22" spans="1:11">
      <c r="A22" s="23">
        <f t="shared" si="4"/>
        <v>8</v>
      </c>
      <c r="B22" s="410"/>
      <c r="C22" s="130">
        <v>42917</v>
      </c>
      <c r="D22" s="130">
        <v>43008</v>
      </c>
      <c r="E22" s="135">
        <f t="shared" si="5"/>
        <v>45.5</v>
      </c>
      <c r="F22" s="130">
        <v>43048</v>
      </c>
      <c r="G22" s="278">
        <f t="shared" si="6"/>
        <v>40</v>
      </c>
      <c r="H22" s="135">
        <f t="shared" si="7"/>
        <v>85.5</v>
      </c>
      <c r="I22" s="220">
        <v>5034.6400000000003</v>
      </c>
      <c r="J22" s="121">
        <f t="shared" si="0"/>
        <v>430461.72000000003</v>
      </c>
    </row>
    <row r="23" spans="1:11">
      <c r="A23" s="23"/>
      <c r="B23" s="23"/>
      <c r="C23" s="23"/>
      <c r="D23" s="23"/>
      <c r="E23" s="23"/>
      <c r="F23" s="23"/>
      <c r="G23" s="175"/>
      <c r="H23" s="23"/>
      <c r="I23" s="23"/>
      <c r="J23" s="380"/>
      <c r="K23" s="23"/>
    </row>
    <row r="24" spans="1:11">
      <c r="A24" s="23"/>
      <c r="B24" s="229" t="s">
        <v>985</v>
      </c>
      <c r="C24" s="23"/>
      <c r="D24" s="23"/>
      <c r="E24" s="23"/>
      <c r="F24" s="23"/>
      <c r="G24" s="175"/>
      <c r="H24" s="23"/>
      <c r="I24" s="23"/>
      <c r="J24" s="380"/>
      <c r="K24" s="23"/>
    </row>
    <row r="25" spans="1:11">
      <c r="A25" s="23">
        <f>A22+1</f>
        <v>9</v>
      </c>
      <c r="B25" s="127" t="s">
        <v>996</v>
      </c>
      <c r="C25" s="130">
        <v>42644</v>
      </c>
      <c r="D25" s="130">
        <v>42735</v>
      </c>
      <c r="E25" s="135">
        <f t="shared" ref="E25:E28" si="8">(D25-C25)/2</f>
        <v>45.5</v>
      </c>
      <c r="F25" s="130" t="s">
        <v>982</v>
      </c>
      <c r="G25" s="278">
        <f t="shared" ref="G25:G28" si="9">F25-D25</f>
        <v>40</v>
      </c>
      <c r="H25" s="135">
        <f t="shared" ref="H25:H28" si="10">E25+G25</f>
        <v>85.5</v>
      </c>
      <c r="I25" s="220">
        <v>3785.26</v>
      </c>
      <c r="J25" s="121">
        <f t="shared" si="0"/>
        <v>323639.73000000004</v>
      </c>
    </row>
    <row r="26" spans="1:11">
      <c r="A26" s="23">
        <f t="shared" si="4"/>
        <v>10</v>
      </c>
      <c r="B26" s="410"/>
      <c r="C26" s="130">
        <v>42736</v>
      </c>
      <c r="D26" s="130">
        <v>42825</v>
      </c>
      <c r="E26" s="135">
        <f t="shared" si="8"/>
        <v>44.5</v>
      </c>
      <c r="F26" s="130">
        <v>42871</v>
      </c>
      <c r="G26" s="278">
        <f t="shared" si="9"/>
        <v>46</v>
      </c>
      <c r="H26" s="135">
        <f t="shared" si="10"/>
        <v>90.5</v>
      </c>
      <c r="I26" s="220">
        <v>3981.36</v>
      </c>
      <c r="J26" s="121">
        <f t="shared" si="0"/>
        <v>360313.08</v>
      </c>
    </row>
    <row r="27" spans="1:11">
      <c r="A27" s="23">
        <f t="shared" si="4"/>
        <v>11</v>
      </c>
      <c r="B27" s="410"/>
      <c r="C27" s="130">
        <v>42826</v>
      </c>
      <c r="D27" s="130">
        <v>42916</v>
      </c>
      <c r="E27" s="135">
        <f t="shared" si="8"/>
        <v>45</v>
      </c>
      <c r="F27" s="130">
        <v>42965</v>
      </c>
      <c r="G27" s="278">
        <f t="shared" si="9"/>
        <v>49</v>
      </c>
      <c r="H27" s="135">
        <f t="shared" si="10"/>
        <v>94</v>
      </c>
      <c r="I27" s="220">
        <v>3338.38</v>
      </c>
      <c r="J27" s="121">
        <f t="shared" si="0"/>
        <v>313807.72000000003</v>
      </c>
    </row>
    <row r="28" spans="1:11">
      <c r="A28" s="23">
        <f t="shared" si="4"/>
        <v>12</v>
      </c>
      <c r="B28" s="410"/>
      <c r="C28" s="130">
        <v>42917</v>
      </c>
      <c r="D28" s="130">
        <v>43008</v>
      </c>
      <c r="E28" s="135">
        <f t="shared" si="8"/>
        <v>45.5</v>
      </c>
      <c r="F28" s="130">
        <v>43045</v>
      </c>
      <c r="G28" s="278">
        <f t="shared" si="9"/>
        <v>37</v>
      </c>
      <c r="H28" s="135">
        <f t="shared" si="10"/>
        <v>82.5</v>
      </c>
      <c r="I28" s="220">
        <v>4063.99</v>
      </c>
      <c r="J28" s="121">
        <f t="shared" si="0"/>
        <v>335279.17499999999</v>
      </c>
    </row>
    <row r="29" spans="1:11" ht="17.25">
      <c r="A29" s="23"/>
      <c r="B29" s="21"/>
      <c r="C29" s="111"/>
      <c r="D29" s="111"/>
      <c r="E29" s="411"/>
      <c r="F29" s="111"/>
      <c r="G29" s="111"/>
      <c r="H29" s="411"/>
      <c r="I29" s="128"/>
      <c r="J29" s="87"/>
    </row>
    <row r="30" spans="1:11">
      <c r="A30" s="23"/>
      <c r="B30" s="229" t="s">
        <v>1386</v>
      </c>
      <c r="C30" s="23"/>
      <c r="D30" s="23"/>
      <c r="E30" s="23"/>
      <c r="F30" s="23"/>
      <c r="G30" s="175"/>
      <c r="H30" s="23"/>
      <c r="I30" s="23"/>
      <c r="J30" s="380"/>
      <c r="K30" s="23"/>
    </row>
    <row r="31" spans="1:11">
      <c r="A31" s="23">
        <f>A28+1</f>
        <v>13</v>
      </c>
      <c r="B31" s="127" t="s">
        <v>996</v>
      </c>
      <c r="C31" s="130">
        <v>42917</v>
      </c>
      <c r="D31" s="130">
        <v>43281</v>
      </c>
      <c r="E31" s="135">
        <f t="shared" ref="E31" si="11">(D31-C31)/2</f>
        <v>182</v>
      </c>
      <c r="F31" s="130">
        <v>42944</v>
      </c>
      <c r="G31" s="278">
        <f t="shared" ref="G31" si="12">F31-D31</f>
        <v>-337</v>
      </c>
      <c r="H31" s="135">
        <f t="shared" ref="H31" si="13">E31+G31</f>
        <v>-155</v>
      </c>
      <c r="I31" s="220">
        <v>3285403</v>
      </c>
      <c r="J31" s="121">
        <f t="shared" ref="J31" si="14">H31*I31</f>
        <v>-509237465</v>
      </c>
    </row>
    <row r="32" spans="1:11" ht="17.25">
      <c r="A32" s="23"/>
      <c r="B32" s="21"/>
      <c r="C32" s="111"/>
      <c r="D32" s="111"/>
      <c r="E32" s="411"/>
      <c r="F32" s="111"/>
      <c r="G32" s="111"/>
      <c r="H32" s="236"/>
      <c r="I32" s="128"/>
      <c r="J32" s="87"/>
    </row>
    <row r="33" spans="1:14" ht="16.5" thickBot="1">
      <c r="A33" s="23">
        <f>A31+1</f>
        <v>14</v>
      </c>
      <c r="B33" s="110" t="s">
        <v>983</v>
      </c>
      <c r="C33" s="111"/>
      <c r="D33" s="111"/>
      <c r="E33" s="111"/>
      <c r="F33" s="111"/>
      <c r="G33" s="111"/>
      <c r="H33" s="146">
        <f>IF(I33=0,0,J33/I33)</f>
        <v>-152.00463677122599</v>
      </c>
      <c r="I33" s="129">
        <f>SUM(I13:I31)</f>
        <v>3351530.46</v>
      </c>
      <c r="J33" s="129">
        <f>SUM(J13:J31)</f>
        <v>-509448170.19999999</v>
      </c>
    </row>
    <row r="34" spans="1:14" ht="15.75" thickTop="1">
      <c r="A34" s="27"/>
      <c r="B34" s="27"/>
      <c r="C34" s="35"/>
      <c r="D34" s="35"/>
      <c r="E34" s="27"/>
      <c r="F34" s="35"/>
      <c r="G34" s="35"/>
      <c r="H34" s="27"/>
      <c r="I34" s="35"/>
      <c r="J34" s="27"/>
    </row>
    <row r="35" spans="1:14" s="156" customFormat="1">
      <c r="A35" s="156" t="s">
        <v>1384</v>
      </c>
      <c r="F35" s="279"/>
      <c r="N35" s="279"/>
    </row>
    <row r="36" spans="1:14" s="156" customFormat="1">
      <c r="F36" s="279"/>
      <c r="N36" s="279"/>
    </row>
    <row r="37" spans="1:14" ht="15.75">
      <c r="A37" s="147" t="s">
        <v>1380</v>
      </c>
    </row>
    <row r="38" spans="1:14">
      <c r="A38" s="16" t="s">
        <v>1379</v>
      </c>
    </row>
  </sheetData>
  <mergeCells count="4">
    <mergeCell ref="A2:J2"/>
    <mergeCell ref="A3:J3"/>
    <mergeCell ref="A4:J4"/>
    <mergeCell ref="A5:J5"/>
  </mergeCells>
  <printOptions horizontalCentered="1"/>
  <pageMargins left="0.7" right="0.7" top="0.75" bottom="0.75" header="0.3" footer="0.3"/>
  <pageSetup scale="64" fitToHeight="0" orientation="landscape" blackAndWhite="1"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32">
    <tabColor theme="4" tint="0.39997558519241921"/>
    <pageSetUpPr fitToPage="1"/>
  </sheetPr>
  <dimension ref="A1:U83"/>
  <sheetViews>
    <sheetView showGridLines="0" zoomScale="85" zoomScaleNormal="85" workbookViewId="0">
      <pane ySplit="5" topLeftCell="A6" activePane="bottomLeft" state="frozen"/>
      <selection pane="bottomLeft" activeCell="A6" sqref="A6"/>
    </sheetView>
  </sheetViews>
  <sheetFormatPr defaultColWidth="8.88671875" defaultRowHeight="15" outlineLevelRow="1"/>
  <cols>
    <col min="1" max="1" width="9" style="16" bestFit="1" customWidth="1"/>
    <col min="2" max="2" width="35.77734375" style="16" customWidth="1"/>
    <col min="3" max="3" width="12.77734375" style="16" customWidth="1"/>
    <col min="4" max="4" width="15.33203125" style="16" bestFit="1" customWidth="1"/>
    <col min="5" max="16" width="12.77734375" style="149" customWidth="1"/>
    <col min="17" max="17" width="9.33203125" style="16" customWidth="1"/>
    <col min="18" max="18" width="13.77734375" style="16" customWidth="1"/>
    <col min="19" max="19" width="12.77734375" style="16" customWidth="1"/>
    <col min="20" max="20" width="10.77734375" style="16" customWidth="1"/>
    <col min="21" max="21" width="3.21875" style="16" bestFit="1" customWidth="1"/>
    <col min="22" max="16384" width="8.88671875" style="16"/>
  </cols>
  <sheetData>
    <row r="1" spans="1:21" s="156" customFormat="1" ht="15.75">
      <c r="C1" s="425"/>
      <c r="F1" s="150"/>
      <c r="G1" s="150"/>
      <c r="H1" s="150"/>
      <c r="I1" s="150"/>
      <c r="J1" s="150"/>
      <c r="K1" s="150"/>
      <c r="L1" s="150"/>
      <c r="M1" s="150"/>
      <c r="N1" s="150"/>
      <c r="O1" s="150"/>
      <c r="P1" s="150"/>
    </row>
    <row r="2" spans="1:21" ht="15.75">
      <c r="A2" s="275" t="str">
        <f>'General Inputs'!$B$2</f>
        <v>Kentucky Utilities Company</v>
      </c>
      <c r="B2" s="275"/>
      <c r="C2" s="275"/>
      <c r="D2" s="275"/>
      <c r="E2" s="275"/>
      <c r="F2" s="275"/>
      <c r="G2" s="275"/>
      <c r="H2" s="275"/>
      <c r="I2" s="275"/>
      <c r="J2" s="275"/>
      <c r="K2" s="275"/>
      <c r="L2" s="275"/>
      <c r="M2" s="275"/>
      <c r="N2" s="275"/>
      <c r="O2" s="275"/>
      <c r="P2" s="275"/>
      <c r="Q2" s="275"/>
      <c r="R2" s="275"/>
      <c r="S2" s="275"/>
      <c r="T2" s="275"/>
      <c r="U2" s="276"/>
    </row>
    <row r="3" spans="1:21" ht="15.75">
      <c r="A3" s="275" t="str">
        <f>'General Inputs'!$D$34&amp;" "&amp;'General Inputs'!$E$34</f>
        <v>Case No. 2018-00294</v>
      </c>
      <c r="B3" s="275"/>
      <c r="C3" s="275"/>
      <c r="D3" s="275"/>
      <c r="E3" s="275"/>
      <c r="F3" s="275"/>
      <c r="G3" s="275"/>
      <c r="H3" s="275"/>
      <c r="I3" s="275"/>
      <c r="J3" s="275"/>
      <c r="K3" s="275"/>
      <c r="L3" s="275"/>
      <c r="M3" s="275"/>
      <c r="N3" s="275"/>
      <c r="O3" s="275"/>
      <c r="P3" s="275"/>
      <c r="Q3" s="275"/>
      <c r="R3" s="275"/>
      <c r="S3" s="275"/>
      <c r="T3" s="275"/>
      <c r="U3" s="275"/>
    </row>
    <row r="4" spans="1:21" ht="15.75">
      <c r="A4" s="275" t="str">
        <f>"For the Year Ended "&amp;TEXT('General Inputs'!E28,"Mmmm dd, yyyy")</f>
        <v>For the Year Ended December 31, 2017</v>
      </c>
      <c r="B4" s="275"/>
      <c r="C4" s="275"/>
      <c r="D4" s="275"/>
      <c r="E4" s="275"/>
      <c r="F4" s="275"/>
      <c r="G4" s="275"/>
      <c r="H4" s="275"/>
      <c r="I4" s="275"/>
      <c r="J4" s="275"/>
      <c r="K4" s="275"/>
      <c r="L4" s="275"/>
      <c r="M4" s="275"/>
      <c r="N4" s="275"/>
      <c r="O4" s="275"/>
      <c r="P4" s="275"/>
      <c r="Q4" s="275"/>
      <c r="R4" s="275"/>
      <c r="S4" s="275"/>
      <c r="T4" s="275"/>
      <c r="U4" s="275"/>
    </row>
    <row r="5" spans="1:21" ht="16.5" thickBot="1">
      <c r="A5" s="277" t="s">
        <v>143</v>
      </c>
      <c r="B5" s="277"/>
      <c r="C5" s="277"/>
      <c r="D5" s="277"/>
      <c r="E5" s="277"/>
      <c r="F5" s="277"/>
      <c r="G5" s="277"/>
      <c r="H5" s="277"/>
      <c r="I5" s="277"/>
      <c r="J5" s="277"/>
      <c r="K5" s="277"/>
      <c r="L5" s="277"/>
      <c r="M5" s="277"/>
      <c r="N5" s="277"/>
      <c r="O5" s="277"/>
      <c r="P5" s="277"/>
      <c r="Q5" s="277"/>
      <c r="R5" s="277"/>
      <c r="S5" s="277"/>
      <c r="T5" s="277"/>
      <c r="U5" s="276"/>
    </row>
    <row r="8" spans="1:21" s="156" customFormat="1">
      <c r="E8" s="172"/>
      <c r="F8" s="172"/>
      <c r="G8" s="172"/>
      <c r="H8" s="172"/>
      <c r="I8" s="172"/>
      <c r="J8" s="150"/>
      <c r="K8" s="150"/>
      <c r="L8" s="150"/>
      <c r="M8" s="150"/>
      <c r="N8" s="150"/>
      <c r="O8" s="150"/>
      <c r="P8" s="150"/>
    </row>
    <row r="9" spans="1:21" s="156" customFormat="1" ht="15.75">
      <c r="A9" s="115"/>
      <c r="B9" s="115" t="s">
        <v>114</v>
      </c>
      <c r="C9" s="115"/>
      <c r="D9" s="115"/>
      <c r="E9" s="173"/>
      <c r="F9" s="174"/>
      <c r="G9" s="174"/>
      <c r="H9" s="174"/>
      <c r="I9" s="174"/>
      <c r="J9" s="174"/>
      <c r="K9" s="174"/>
      <c r="L9" s="174"/>
      <c r="M9" s="174"/>
      <c r="N9" s="174"/>
      <c r="O9" s="174"/>
      <c r="P9" s="174"/>
      <c r="Q9" s="115"/>
      <c r="R9" s="115"/>
      <c r="S9" s="115"/>
      <c r="T9" s="115"/>
    </row>
    <row r="10" spans="1:21" ht="15.75">
      <c r="A10" s="57" t="s">
        <v>32</v>
      </c>
      <c r="B10" s="58" t="s">
        <v>80</v>
      </c>
      <c r="C10" s="58"/>
      <c r="D10" s="58"/>
      <c r="E10" s="57"/>
      <c r="F10" s="57"/>
      <c r="G10" s="57"/>
      <c r="H10" s="57"/>
      <c r="I10" s="57"/>
      <c r="J10" s="57"/>
      <c r="K10" s="57"/>
      <c r="L10" s="57"/>
      <c r="M10" s="57"/>
      <c r="N10" s="57"/>
      <c r="O10" s="57"/>
      <c r="P10" s="57"/>
      <c r="Q10" s="57" t="s">
        <v>81</v>
      </c>
      <c r="R10" s="57" t="s">
        <v>82</v>
      </c>
      <c r="S10" s="57" t="s">
        <v>103</v>
      </c>
      <c r="T10" s="57" t="s">
        <v>30</v>
      </c>
    </row>
    <row r="11" spans="1:21" ht="20.25">
      <c r="A11" s="307" t="s">
        <v>26</v>
      </c>
      <c r="B11" s="307" t="s">
        <v>1</v>
      </c>
      <c r="C11" s="307" t="s">
        <v>83</v>
      </c>
      <c r="D11" s="307" t="s">
        <v>84</v>
      </c>
      <c r="E11" s="307" t="s">
        <v>101</v>
      </c>
      <c r="F11" s="307" t="s">
        <v>102</v>
      </c>
      <c r="G11" s="307" t="s">
        <v>144</v>
      </c>
      <c r="H11" s="307" t="s">
        <v>145</v>
      </c>
      <c r="I11" s="307" t="s">
        <v>146</v>
      </c>
      <c r="J11" s="307" t="s">
        <v>147</v>
      </c>
      <c r="K11" s="307" t="s">
        <v>148</v>
      </c>
      <c r="L11" s="307" t="s">
        <v>149</v>
      </c>
      <c r="M11" s="307" t="s">
        <v>150</v>
      </c>
      <c r="N11" s="307" t="s">
        <v>151</v>
      </c>
      <c r="O11" s="307" t="s">
        <v>152</v>
      </c>
      <c r="P11" s="307" t="s">
        <v>153</v>
      </c>
      <c r="Q11" s="307" t="s">
        <v>37</v>
      </c>
      <c r="R11" s="307" t="s">
        <v>85</v>
      </c>
      <c r="S11" s="307" t="s">
        <v>162</v>
      </c>
      <c r="T11" s="307" t="s">
        <v>36</v>
      </c>
    </row>
    <row r="12" spans="1:21" ht="15.75">
      <c r="A12" s="58"/>
      <c r="B12" s="89" t="s">
        <v>40</v>
      </c>
      <c r="C12" s="89" t="s">
        <v>41</v>
      </c>
      <c r="D12" s="89" t="s">
        <v>42</v>
      </c>
      <c r="E12" s="89" t="s">
        <v>43</v>
      </c>
      <c r="F12" s="89" t="s">
        <v>49</v>
      </c>
      <c r="G12" s="89" t="s">
        <v>64</v>
      </c>
      <c r="H12" s="89" t="s">
        <v>65</v>
      </c>
      <c r="I12" s="89" t="s">
        <v>71</v>
      </c>
      <c r="J12" s="89" t="s">
        <v>86</v>
      </c>
      <c r="K12" s="89" t="s">
        <v>242</v>
      </c>
      <c r="L12" s="89" t="s">
        <v>244</v>
      </c>
      <c r="M12" s="89" t="s">
        <v>431</v>
      </c>
      <c r="N12" s="89" t="s">
        <v>432</v>
      </c>
      <c r="O12" s="89" t="s">
        <v>433</v>
      </c>
      <c r="P12" s="89" t="s">
        <v>434</v>
      </c>
      <c r="Q12" s="89" t="s">
        <v>435</v>
      </c>
      <c r="R12" s="89" t="s">
        <v>436</v>
      </c>
      <c r="S12" s="89" t="s">
        <v>437</v>
      </c>
      <c r="T12" s="89" t="s">
        <v>438</v>
      </c>
    </row>
    <row r="13" spans="1:21" ht="15.75">
      <c r="A13" s="58"/>
      <c r="B13" s="89"/>
      <c r="C13" s="89"/>
      <c r="D13" s="89"/>
      <c r="E13" s="89"/>
      <c r="F13" s="89"/>
      <c r="G13" s="89"/>
      <c r="H13" s="89"/>
      <c r="I13" s="89"/>
      <c r="J13" s="89"/>
      <c r="K13" s="89"/>
      <c r="L13" s="89"/>
      <c r="M13" s="89"/>
      <c r="N13" s="89"/>
      <c r="O13" s="89"/>
      <c r="P13" s="89"/>
      <c r="Q13" s="89"/>
      <c r="R13" s="89"/>
      <c r="S13" s="89"/>
      <c r="T13" s="89"/>
    </row>
    <row r="14" spans="1:21" ht="15.75">
      <c r="B14" s="151" t="s">
        <v>398</v>
      </c>
    </row>
    <row r="15" spans="1:21" ht="15.75">
      <c r="A15" s="23">
        <v>1</v>
      </c>
      <c r="B15" s="114" t="s">
        <v>124</v>
      </c>
      <c r="C15" s="136">
        <v>46054</v>
      </c>
      <c r="D15" s="114" t="s">
        <v>140</v>
      </c>
      <c r="E15" s="116">
        <v>42887</v>
      </c>
      <c r="F15" s="116">
        <v>43070</v>
      </c>
      <c r="G15" s="116"/>
      <c r="H15" s="116"/>
      <c r="I15" s="116"/>
      <c r="J15" s="116"/>
      <c r="K15" s="116"/>
      <c r="L15" s="116"/>
      <c r="M15" s="116"/>
      <c r="N15" s="116"/>
      <c r="O15" s="116"/>
      <c r="P15" s="116"/>
      <c r="Q15" s="159">
        <f>IF(D15="Annual",365/1/2,IF(D15="Semi Annual",365/2/2,IF(D15="Quarter",365/4/2,IF(D15="Week",365/52/2,IF(D15="Month",365/12/2,IF(D15="Daily",365/365/2,IF(D15="Varies",SUM($F18:$P18)/SUM($F16:$P16)/2,0)))))))</f>
        <v>91.25</v>
      </c>
      <c r="R15" s="120">
        <v>1027812.5</v>
      </c>
      <c r="S15" s="90">
        <f t="shared" ref="S15:S26" si="0">R15/$R$72</f>
        <v>1.118030988392609E-2</v>
      </c>
      <c r="T15" s="434">
        <f>ROUND(Q15*S15,2)</f>
        <v>1.02</v>
      </c>
      <c r="U15" s="147" t="s">
        <v>142</v>
      </c>
    </row>
    <row r="16" spans="1:21" ht="15.75">
      <c r="A16" s="23">
        <f>A15+1</f>
        <v>2</v>
      </c>
      <c r="B16" s="114" t="s">
        <v>125</v>
      </c>
      <c r="C16" s="136">
        <v>50100</v>
      </c>
      <c r="D16" s="114" t="s">
        <v>140</v>
      </c>
      <c r="E16" s="116">
        <v>42887</v>
      </c>
      <c r="F16" s="116">
        <v>43070</v>
      </c>
      <c r="G16" s="116"/>
      <c r="H16" s="116"/>
      <c r="I16" s="116"/>
      <c r="J16" s="116"/>
      <c r="K16" s="116"/>
      <c r="L16" s="116"/>
      <c r="M16" s="116"/>
      <c r="N16" s="116"/>
      <c r="O16" s="116"/>
      <c r="P16" s="116"/>
      <c r="Q16" s="159">
        <f t="shared" ref="Q16:Q26" si="1">IF(D16="Annual",365/1/2,IF(D16="Semi Annual",365/2/2,IF(D16="Quarter",365/4/2,IF(D16="Week",365/52/2,IF(D16="Month",365/12/2,IF(D16="Daily",365/365/2,IF(D16="Varies",SUM($F19:$P19)/SUM($F17:$P17)/2,0)))))))</f>
        <v>91.25</v>
      </c>
      <c r="R16" s="120">
        <v>535620</v>
      </c>
      <c r="S16" s="90">
        <f t="shared" si="0"/>
        <v>5.8263521605628381E-3</v>
      </c>
      <c r="T16" s="434">
        <f>ROUND(Q16*S16,2)</f>
        <v>0.53</v>
      </c>
      <c r="U16" s="147" t="s">
        <v>142</v>
      </c>
    </row>
    <row r="17" spans="1:21" ht="15.75">
      <c r="A17" s="23">
        <f t="shared" ref="A17:A26" si="2">A16+1</f>
        <v>3</v>
      </c>
      <c r="B17" s="114" t="s">
        <v>132</v>
      </c>
      <c r="C17" s="136">
        <v>45047</v>
      </c>
      <c r="D17" s="114" t="s">
        <v>27</v>
      </c>
      <c r="E17" s="116">
        <v>42738</v>
      </c>
      <c r="F17" s="116">
        <v>42767</v>
      </c>
      <c r="G17" s="116">
        <v>42795</v>
      </c>
      <c r="H17" s="116">
        <v>42828</v>
      </c>
      <c r="I17" s="116">
        <v>42856</v>
      </c>
      <c r="J17" s="116">
        <v>42887</v>
      </c>
      <c r="K17" s="116">
        <v>42919</v>
      </c>
      <c r="L17" s="116">
        <v>42948</v>
      </c>
      <c r="M17" s="116">
        <v>42979</v>
      </c>
      <c r="N17" s="116">
        <v>43010</v>
      </c>
      <c r="O17" s="116">
        <v>43040</v>
      </c>
      <c r="P17" s="116">
        <v>43070</v>
      </c>
      <c r="Q17" s="159">
        <f t="shared" si="1"/>
        <v>15.208333333333334</v>
      </c>
      <c r="R17" s="120">
        <v>108810.74</v>
      </c>
      <c r="S17" s="90">
        <f t="shared" si="0"/>
        <v>1.1836184050099722E-3</v>
      </c>
      <c r="T17" s="434">
        <f>ROUND(Q17*S17,2)</f>
        <v>0.02</v>
      </c>
      <c r="U17" s="147" t="s">
        <v>142</v>
      </c>
    </row>
    <row r="18" spans="1:21" ht="15.75">
      <c r="A18" s="23">
        <f>A17+1</f>
        <v>4</v>
      </c>
      <c r="B18" s="114" t="s">
        <v>137</v>
      </c>
      <c r="C18" s="136">
        <v>49218</v>
      </c>
      <c r="D18" s="114" t="s">
        <v>27</v>
      </c>
      <c r="E18" s="116">
        <v>42738</v>
      </c>
      <c r="F18" s="116">
        <v>42767</v>
      </c>
      <c r="G18" s="116">
        <v>42795</v>
      </c>
      <c r="H18" s="116">
        <v>42828</v>
      </c>
      <c r="I18" s="116">
        <v>42856</v>
      </c>
      <c r="J18" s="116">
        <v>42887</v>
      </c>
      <c r="K18" s="116">
        <v>42919</v>
      </c>
      <c r="L18" s="116">
        <v>42948</v>
      </c>
      <c r="M18" s="116">
        <v>42979</v>
      </c>
      <c r="N18" s="116">
        <v>43010</v>
      </c>
      <c r="O18" s="116">
        <v>43040</v>
      </c>
      <c r="P18" s="116">
        <v>43070</v>
      </c>
      <c r="Q18" s="159">
        <f t="shared" si="1"/>
        <v>15.208333333333334</v>
      </c>
      <c r="R18" s="120">
        <v>422674.81</v>
      </c>
      <c r="S18" s="90">
        <f t="shared" si="0"/>
        <v>4.5977601517101438E-3</v>
      </c>
      <c r="T18" s="434">
        <f t="shared" ref="T18" si="3">ROUND(Q18*S18,2)</f>
        <v>7.0000000000000007E-2</v>
      </c>
      <c r="U18" s="147" t="s">
        <v>142</v>
      </c>
    </row>
    <row r="19" spans="1:21" ht="15.75">
      <c r="A19" s="23">
        <f t="shared" si="2"/>
        <v>5</v>
      </c>
      <c r="B19" s="114" t="s">
        <v>138</v>
      </c>
      <c r="C19" s="136">
        <v>49218</v>
      </c>
      <c r="D19" s="114" t="s">
        <v>27</v>
      </c>
      <c r="E19" s="116">
        <v>42738</v>
      </c>
      <c r="F19" s="116">
        <v>42767</v>
      </c>
      <c r="G19" s="116">
        <v>42795</v>
      </c>
      <c r="H19" s="116">
        <v>42828</v>
      </c>
      <c r="I19" s="116">
        <v>42856</v>
      </c>
      <c r="J19" s="116">
        <v>42887</v>
      </c>
      <c r="K19" s="116">
        <v>42919</v>
      </c>
      <c r="L19" s="116">
        <v>42948</v>
      </c>
      <c r="M19" s="116">
        <v>42979</v>
      </c>
      <c r="N19" s="116">
        <v>43010</v>
      </c>
      <c r="O19" s="116">
        <v>43040</v>
      </c>
      <c r="P19" s="116">
        <v>43070</v>
      </c>
      <c r="Q19" s="159">
        <f t="shared" si="1"/>
        <v>15.208333333333334</v>
      </c>
      <c r="R19" s="120">
        <v>454803.33</v>
      </c>
      <c r="S19" s="90">
        <f t="shared" si="0"/>
        <v>4.9472468622842195E-3</v>
      </c>
      <c r="T19" s="434">
        <f t="shared" ref="T19:T25" si="4">ROUND(Q19*S19,2)</f>
        <v>0.08</v>
      </c>
      <c r="U19" s="147" t="s">
        <v>142</v>
      </c>
    </row>
    <row r="20" spans="1:21" ht="15.75">
      <c r="A20" s="23">
        <f t="shared" si="2"/>
        <v>6</v>
      </c>
      <c r="B20" s="114" t="s">
        <v>139</v>
      </c>
      <c r="C20" s="136">
        <v>48245</v>
      </c>
      <c r="D20" s="114" t="s">
        <v>27</v>
      </c>
      <c r="E20" s="116">
        <v>42738</v>
      </c>
      <c r="F20" s="116">
        <v>42767</v>
      </c>
      <c r="G20" s="116">
        <v>42795</v>
      </c>
      <c r="H20" s="116">
        <v>42828</v>
      </c>
      <c r="I20" s="116">
        <v>42856</v>
      </c>
      <c r="J20" s="116">
        <v>42887</v>
      </c>
      <c r="K20" s="116">
        <v>42919</v>
      </c>
      <c r="L20" s="116">
        <v>42948</v>
      </c>
      <c r="M20" s="116">
        <v>42979</v>
      </c>
      <c r="N20" s="116">
        <v>43010</v>
      </c>
      <c r="O20" s="116">
        <v>43040</v>
      </c>
      <c r="P20" s="116">
        <v>43070</v>
      </c>
      <c r="Q20" s="159">
        <f t="shared" si="1"/>
        <v>15.208333333333334</v>
      </c>
      <c r="R20" s="120">
        <v>658950.97</v>
      </c>
      <c r="S20" s="90">
        <f t="shared" si="0"/>
        <v>7.1679183147837604E-3</v>
      </c>
      <c r="T20" s="434">
        <f t="shared" si="4"/>
        <v>0.11</v>
      </c>
      <c r="U20" s="147" t="s">
        <v>142</v>
      </c>
    </row>
    <row r="21" spans="1:21" ht="15.75">
      <c r="A21" s="23">
        <f>A20+1</f>
        <v>7</v>
      </c>
      <c r="B21" s="114" t="s">
        <v>126</v>
      </c>
      <c r="C21" s="136">
        <v>70373</v>
      </c>
      <c r="D21" s="114" t="s">
        <v>140</v>
      </c>
      <c r="E21" s="116">
        <v>42795</v>
      </c>
      <c r="F21" s="116">
        <v>42979</v>
      </c>
      <c r="G21" s="116"/>
      <c r="H21" s="116"/>
      <c r="I21" s="116"/>
      <c r="J21" s="116"/>
      <c r="K21" s="116"/>
      <c r="L21" s="116"/>
      <c r="M21" s="116"/>
      <c r="N21" s="116"/>
      <c r="O21" s="116"/>
      <c r="P21" s="116"/>
      <c r="Q21" s="159">
        <f t="shared" si="1"/>
        <v>91.25</v>
      </c>
      <c r="R21" s="120">
        <v>1024800</v>
      </c>
      <c r="S21" s="90">
        <f t="shared" si="0"/>
        <v>1.114754059621522E-2</v>
      </c>
      <c r="T21" s="434">
        <f t="shared" si="4"/>
        <v>1.02</v>
      </c>
      <c r="U21" s="147" t="s">
        <v>142</v>
      </c>
    </row>
    <row r="22" spans="1:21" ht="15.75">
      <c r="A22" s="23">
        <f t="shared" si="2"/>
        <v>8</v>
      </c>
      <c r="B22" s="114" t="s">
        <v>127</v>
      </c>
      <c r="C22" s="136">
        <v>44136</v>
      </c>
      <c r="D22" s="114" t="s">
        <v>140</v>
      </c>
      <c r="E22" s="116">
        <v>42856</v>
      </c>
      <c r="F22" s="116">
        <v>43040</v>
      </c>
      <c r="G22" s="116"/>
      <c r="H22" s="116"/>
      <c r="I22" s="116"/>
      <c r="J22" s="116"/>
      <c r="K22" s="116"/>
      <c r="L22" s="116"/>
      <c r="M22" s="116"/>
      <c r="N22" s="116"/>
      <c r="O22" s="116"/>
      <c r="P22" s="116"/>
      <c r="Q22" s="159">
        <f t="shared" si="1"/>
        <v>91.25</v>
      </c>
      <c r="R22" s="120">
        <v>16250000</v>
      </c>
      <c r="S22" s="90">
        <f t="shared" si="0"/>
        <v>0.17676379263124253</v>
      </c>
      <c r="T22" s="434">
        <f t="shared" si="4"/>
        <v>16.13</v>
      </c>
      <c r="U22" s="147" t="s">
        <v>142</v>
      </c>
    </row>
    <row r="23" spans="1:21" ht="15.75">
      <c r="A23" s="23">
        <f t="shared" si="2"/>
        <v>9</v>
      </c>
      <c r="B23" s="114" t="s">
        <v>128</v>
      </c>
      <c r="C23" s="136">
        <v>51441</v>
      </c>
      <c r="D23" s="114" t="s">
        <v>140</v>
      </c>
      <c r="E23" s="116">
        <v>42856</v>
      </c>
      <c r="F23" s="116">
        <v>43040</v>
      </c>
      <c r="G23" s="116"/>
      <c r="H23" s="116"/>
      <c r="I23" s="116"/>
      <c r="J23" s="116"/>
      <c r="K23" s="116"/>
      <c r="L23" s="116"/>
      <c r="M23" s="116"/>
      <c r="N23" s="116"/>
      <c r="O23" s="116"/>
      <c r="P23" s="116"/>
      <c r="Q23" s="159">
        <f t="shared" si="1"/>
        <v>91.25</v>
      </c>
      <c r="R23" s="120">
        <v>38437500</v>
      </c>
      <c r="S23" s="90">
        <f t="shared" si="0"/>
        <v>0.41811435564697752</v>
      </c>
      <c r="T23" s="434">
        <f t="shared" si="4"/>
        <v>38.15</v>
      </c>
      <c r="U23" s="147" t="s">
        <v>142</v>
      </c>
    </row>
    <row r="24" spans="1:21" ht="15.75">
      <c r="A24" s="23">
        <f t="shared" si="2"/>
        <v>10</v>
      </c>
      <c r="B24" s="114" t="s">
        <v>129</v>
      </c>
      <c r="C24" s="136">
        <v>52550</v>
      </c>
      <c r="D24" s="114" t="s">
        <v>140</v>
      </c>
      <c r="E24" s="116">
        <v>42870</v>
      </c>
      <c r="F24" s="116">
        <v>43054</v>
      </c>
      <c r="G24" s="116"/>
      <c r="H24" s="116"/>
      <c r="I24" s="116"/>
      <c r="J24" s="116"/>
      <c r="K24" s="116"/>
      <c r="L24" s="116"/>
      <c r="M24" s="116"/>
      <c r="N24" s="116"/>
      <c r="O24" s="116"/>
      <c r="P24" s="116"/>
      <c r="Q24" s="159">
        <f t="shared" si="1"/>
        <v>91.25</v>
      </c>
      <c r="R24" s="120">
        <v>11625000</v>
      </c>
      <c r="S24" s="90">
        <f t="shared" si="0"/>
        <v>0.12645409780542735</v>
      </c>
      <c r="T24" s="434">
        <f t="shared" si="4"/>
        <v>11.54</v>
      </c>
      <c r="U24" s="147" t="s">
        <v>142</v>
      </c>
    </row>
    <row r="25" spans="1:21" ht="15.75">
      <c r="A25" s="23">
        <f t="shared" si="2"/>
        <v>11</v>
      </c>
      <c r="B25" s="114" t="s">
        <v>130</v>
      </c>
      <c r="C25" s="136">
        <v>45931</v>
      </c>
      <c r="D25" s="114" t="s">
        <v>140</v>
      </c>
      <c r="E25" s="116">
        <v>42828</v>
      </c>
      <c r="F25" s="116">
        <v>43010</v>
      </c>
      <c r="G25" s="116"/>
      <c r="H25" s="116"/>
      <c r="I25" s="116"/>
      <c r="J25" s="116"/>
      <c r="K25" s="116"/>
      <c r="L25" s="116"/>
      <c r="M25" s="116"/>
      <c r="N25" s="116"/>
      <c r="O25" s="116"/>
      <c r="P25" s="116"/>
      <c r="Q25" s="159">
        <f t="shared" si="1"/>
        <v>91.25</v>
      </c>
      <c r="R25" s="120">
        <v>8250000</v>
      </c>
      <c r="S25" s="90">
        <f t="shared" si="0"/>
        <v>8.9741617797400058E-2</v>
      </c>
      <c r="T25" s="434">
        <f t="shared" si="4"/>
        <v>8.19</v>
      </c>
      <c r="U25" s="147" t="s">
        <v>142</v>
      </c>
    </row>
    <row r="26" spans="1:21" ht="15.75">
      <c r="A26" s="23">
        <f t="shared" si="2"/>
        <v>12</v>
      </c>
      <c r="B26" s="114" t="s">
        <v>131</v>
      </c>
      <c r="C26" s="136">
        <v>53236</v>
      </c>
      <c r="D26" s="114" t="s">
        <v>140</v>
      </c>
      <c r="E26" s="116">
        <v>42828</v>
      </c>
      <c r="F26" s="116">
        <v>43010</v>
      </c>
      <c r="G26" s="116"/>
      <c r="H26" s="116"/>
      <c r="I26" s="116"/>
      <c r="J26" s="116"/>
      <c r="K26" s="116"/>
      <c r="L26" s="116"/>
      <c r="M26" s="116"/>
      <c r="N26" s="116"/>
      <c r="O26" s="116"/>
      <c r="P26" s="116"/>
      <c r="Q26" s="159">
        <f t="shared" si="1"/>
        <v>91.25</v>
      </c>
      <c r="R26" s="120">
        <v>10937500</v>
      </c>
      <c r="S26" s="90">
        <f t="shared" si="0"/>
        <v>0.11897562965564401</v>
      </c>
      <c r="T26" s="434">
        <f>ROUND(Q26*S26,2)</f>
        <v>10.86</v>
      </c>
      <c r="U26" s="147" t="s">
        <v>142</v>
      </c>
    </row>
    <row r="27" spans="1:21">
      <c r="A27" s="23"/>
      <c r="B27" s="27"/>
      <c r="C27" s="27"/>
      <c r="D27" s="27"/>
      <c r="E27" s="23"/>
      <c r="F27" s="23"/>
      <c r="G27" s="23"/>
      <c r="H27" s="23"/>
      <c r="I27" s="23"/>
      <c r="J27" s="23"/>
      <c r="K27" s="23"/>
      <c r="L27" s="23"/>
      <c r="M27" s="23"/>
      <c r="N27" s="23"/>
      <c r="O27" s="23"/>
      <c r="P27" s="23"/>
      <c r="Q27" s="27"/>
      <c r="R27" s="87"/>
      <c r="S27" s="27"/>
      <c r="T27" s="434"/>
    </row>
    <row r="28" spans="1:21" ht="15.75" thickBot="1">
      <c r="A28" s="23">
        <f>A26+1</f>
        <v>13</v>
      </c>
      <c r="B28" s="27" t="s">
        <v>399</v>
      </c>
      <c r="C28" s="27"/>
      <c r="D28" s="27"/>
      <c r="E28" s="23"/>
      <c r="F28" s="23"/>
      <c r="G28" s="23"/>
      <c r="H28" s="23"/>
      <c r="I28" s="23"/>
      <c r="J28" s="23"/>
      <c r="K28" s="23"/>
      <c r="L28" s="23"/>
      <c r="M28" s="23"/>
      <c r="N28" s="23"/>
      <c r="O28" s="23"/>
      <c r="P28" s="23"/>
      <c r="Q28" s="27"/>
      <c r="R28" s="55">
        <f>SUM(R15:R26)</f>
        <v>89733472.349999994</v>
      </c>
      <c r="S28" s="399">
        <f>SUM(S15:S26)</f>
        <v>0.97610023991118378</v>
      </c>
      <c r="T28" s="396">
        <f>SUM(T15:T26)</f>
        <v>87.719999999999985</v>
      </c>
    </row>
    <row r="29" spans="1:21" ht="15.75" thickTop="1">
      <c r="A29" s="23"/>
      <c r="B29" s="27"/>
      <c r="C29" s="27"/>
      <c r="D29" s="27"/>
      <c r="E29" s="23"/>
      <c r="F29" s="23"/>
      <c r="G29" s="23"/>
      <c r="H29" s="23"/>
      <c r="I29" s="23"/>
      <c r="J29" s="23"/>
      <c r="K29" s="23"/>
      <c r="L29" s="23"/>
      <c r="M29" s="23"/>
      <c r="N29" s="23"/>
      <c r="O29" s="23"/>
      <c r="P29" s="23"/>
      <c r="Q29" s="27"/>
      <c r="R29" s="27"/>
      <c r="S29" s="27"/>
      <c r="T29" s="11"/>
    </row>
    <row r="30" spans="1:21" ht="15.75">
      <c r="B30" s="151" t="s">
        <v>397</v>
      </c>
    </row>
    <row r="31" spans="1:21" ht="15.75">
      <c r="A31" s="23">
        <f>A28+1</f>
        <v>14</v>
      </c>
      <c r="B31" s="114" t="s">
        <v>133</v>
      </c>
      <c r="C31" s="136">
        <v>48245</v>
      </c>
      <c r="D31" s="114" t="s">
        <v>169</v>
      </c>
      <c r="E31" s="136">
        <v>42787</v>
      </c>
      <c r="F31" s="136">
        <v>42874</v>
      </c>
      <c r="G31" s="136">
        <v>42922</v>
      </c>
      <c r="H31" s="136">
        <v>42965</v>
      </c>
      <c r="I31" s="136">
        <v>43012</v>
      </c>
      <c r="J31" s="136">
        <v>43054</v>
      </c>
      <c r="K31" s="136">
        <v>43084</v>
      </c>
      <c r="L31" s="136"/>
      <c r="M31" s="136"/>
      <c r="N31" s="136"/>
      <c r="O31" s="136"/>
      <c r="P31" s="136"/>
      <c r="Q31" s="159">
        <f>IF(D31="Annual",365/1/2,IF(D31="Semi Annual",365/2/2,IF(D31="Quarter",365/4/2,IF(D31="Week",365/52/2,IF(D31="Month",365/12/2,IF(D31="Daily",365/365/2,IF(D31="Varies",SUM($F34:$P34)/SUM($F32:$P32)/2,0)))))))</f>
        <v>27.551327144303819</v>
      </c>
      <c r="R31" s="120">
        <f>SUM(E32:P32)</f>
        <v>193591.78</v>
      </c>
      <c r="S31" s="90">
        <f>R31/$R$72</f>
        <v>2.1058472156943462E-3</v>
      </c>
      <c r="T31" s="434">
        <f t="shared" ref="T31" si="5">ROUND(Q31*S31,2)</f>
        <v>0.06</v>
      </c>
      <c r="U31" s="147" t="s">
        <v>142</v>
      </c>
    </row>
    <row r="32" spans="1:21" s="168" customFormat="1" ht="12.75" outlineLevel="1">
      <c r="A32" s="161" t="str">
        <f>A31&amp;"a"</f>
        <v>14a</v>
      </c>
      <c r="C32" s="162"/>
      <c r="D32" s="169" t="s">
        <v>403</v>
      </c>
      <c r="E32" s="285">
        <v>31664.400000000001</v>
      </c>
      <c r="F32" s="285">
        <v>45361.62</v>
      </c>
      <c r="G32" s="285">
        <v>25586.210000000003</v>
      </c>
      <c r="H32" s="285">
        <v>24513.9</v>
      </c>
      <c r="I32" s="285">
        <v>24513.9</v>
      </c>
      <c r="J32" s="285">
        <v>23602.16</v>
      </c>
      <c r="K32" s="285">
        <v>18349.59</v>
      </c>
      <c r="L32" s="285"/>
      <c r="M32" s="285"/>
      <c r="N32" s="285"/>
      <c r="O32" s="285"/>
      <c r="P32" s="285"/>
      <c r="Q32" s="163"/>
      <c r="R32" s="164"/>
      <c r="S32" s="165"/>
      <c r="T32" s="166"/>
      <c r="U32" s="167"/>
    </row>
    <row r="33" spans="1:21" s="168" customFormat="1" ht="12.75" outlineLevel="1">
      <c r="A33" s="161" t="str">
        <f>A31&amp;"b"</f>
        <v>14b</v>
      </c>
      <c r="C33" s="162"/>
      <c r="D33" s="169" t="s">
        <v>170</v>
      </c>
      <c r="E33" s="162"/>
      <c r="F33" s="160">
        <f>_xlfn.DAYS(F31,E31)</f>
        <v>87</v>
      </c>
      <c r="G33" s="160">
        <f t="shared" ref="G33" si="6">_xlfn.DAYS(G31,F31)</f>
        <v>48</v>
      </c>
      <c r="H33" s="160">
        <f t="shared" ref="H33" si="7">_xlfn.DAYS(H31,G31)</f>
        <v>43</v>
      </c>
      <c r="I33" s="160">
        <f t="shared" ref="I33" si="8">_xlfn.DAYS(I31,H31)</f>
        <v>47</v>
      </c>
      <c r="J33" s="160">
        <f t="shared" ref="J33" si="9">_xlfn.DAYS(J31,I31)</f>
        <v>42</v>
      </c>
      <c r="K33" s="160">
        <f>_xlfn.DAYS(K31,J31)</f>
        <v>30</v>
      </c>
      <c r="L33" s="160"/>
      <c r="M33" s="160"/>
      <c r="N33" s="160"/>
      <c r="O33" s="160"/>
      <c r="P33" s="160"/>
      <c r="Q33" s="163"/>
      <c r="R33" s="164"/>
      <c r="S33" s="165"/>
      <c r="T33" s="166"/>
      <c r="U33" s="167"/>
    </row>
    <row r="34" spans="1:21" s="168" customFormat="1" ht="12.75" outlineLevel="1">
      <c r="A34" s="161" t="str">
        <f>A31&amp;"c"</f>
        <v>14c</v>
      </c>
      <c r="C34" s="162"/>
      <c r="D34" s="169" t="s">
        <v>30</v>
      </c>
      <c r="E34" s="285">
        <f>E32*E33</f>
        <v>0</v>
      </c>
      <c r="F34" s="285">
        <f>F32*F33</f>
        <v>3946460.9400000004</v>
      </c>
      <c r="G34" s="285">
        <f t="shared" ref="G34:K34" si="10">G32*G33</f>
        <v>1228138.08</v>
      </c>
      <c r="H34" s="285">
        <f t="shared" si="10"/>
        <v>1054097.7</v>
      </c>
      <c r="I34" s="285">
        <f t="shared" si="10"/>
        <v>1152153.3</v>
      </c>
      <c r="J34" s="285">
        <f t="shared" si="10"/>
        <v>991290.72</v>
      </c>
      <c r="K34" s="285">
        <f t="shared" si="10"/>
        <v>550487.69999999995</v>
      </c>
      <c r="L34" s="285"/>
      <c r="M34" s="285"/>
      <c r="N34" s="160"/>
      <c r="O34" s="160"/>
      <c r="P34" s="160"/>
      <c r="Q34" s="163"/>
      <c r="R34" s="164"/>
      <c r="S34" s="165"/>
      <c r="T34" s="166"/>
      <c r="U34" s="167"/>
    </row>
    <row r="35" spans="1:21" ht="15.75">
      <c r="A35" s="23">
        <f>A31+1</f>
        <v>15</v>
      </c>
      <c r="B35" s="114" t="s">
        <v>134</v>
      </c>
      <c r="C35" s="136">
        <v>48245</v>
      </c>
      <c r="D35" s="114" t="s">
        <v>169</v>
      </c>
      <c r="E35" s="136">
        <v>42787</v>
      </c>
      <c r="F35" s="136">
        <v>42831</v>
      </c>
      <c r="G35" s="136">
        <v>42874</v>
      </c>
      <c r="H35" s="136">
        <v>42922</v>
      </c>
      <c r="I35" s="136">
        <v>42965</v>
      </c>
      <c r="J35" s="136">
        <v>43012</v>
      </c>
      <c r="K35" s="136">
        <v>43054</v>
      </c>
      <c r="L35" s="136">
        <v>43084</v>
      </c>
      <c r="M35" s="136"/>
      <c r="N35" s="136"/>
      <c r="O35" s="136"/>
      <c r="P35" s="136"/>
      <c r="Q35" s="159">
        <f>IF(D35="Annual",365/1/2,IF(D35="Semi Annual",365/2/2,IF(D35="Quarter",365/4/2,IF(D35="Week",365/52/2,IF(D35="Month",365/12/2,IF(D35="Daily",365/365/2,IF(D35="Varies",SUM($F38:$P38)/SUM($F36:$P36)/2,0)))))))</f>
        <v>21.446821144550473</v>
      </c>
      <c r="R35" s="120">
        <f>SUM(E36:P36)</f>
        <v>22214.78</v>
      </c>
      <c r="S35" s="90">
        <f>R35/$R$72</f>
        <v>2.4164730863191839E-4</v>
      </c>
      <c r="T35" s="434">
        <f t="shared" ref="T35" si="11">ROUND(Q35*S35,2)</f>
        <v>0.01</v>
      </c>
      <c r="U35" s="147" t="s">
        <v>142</v>
      </c>
    </row>
    <row r="36" spans="1:21" s="168" customFormat="1" ht="12.75" outlineLevel="1">
      <c r="A36" s="161" t="str">
        <f>A35&amp;"a"</f>
        <v>15a</v>
      </c>
      <c r="C36" s="162"/>
      <c r="D36" s="169" t="s">
        <v>403</v>
      </c>
      <c r="E36" s="285">
        <v>3630.89</v>
      </c>
      <c r="F36" s="285">
        <v>2169.86</v>
      </c>
      <c r="G36" s="285">
        <v>3047.67</v>
      </c>
      <c r="H36" s="285">
        <v>2933.92</v>
      </c>
      <c r="I36" s="285">
        <v>2810.96</v>
      </c>
      <c r="J36" s="285">
        <v>2810.96</v>
      </c>
      <c r="K36" s="285">
        <v>2706.41</v>
      </c>
      <c r="L36" s="285">
        <v>2104.11</v>
      </c>
      <c r="M36" s="285"/>
      <c r="N36" s="285"/>
      <c r="O36" s="285"/>
      <c r="P36" s="285"/>
      <c r="Q36" s="163"/>
      <c r="R36" s="164"/>
      <c r="S36" s="165"/>
      <c r="T36" s="166"/>
      <c r="U36" s="167"/>
    </row>
    <row r="37" spans="1:21" s="168" customFormat="1" ht="12.75" outlineLevel="1">
      <c r="A37" s="161" t="str">
        <f>A35&amp;"b"</f>
        <v>15b</v>
      </c>
      <c r="C37" s="162"/>
      <c r="D37" s="169" t="s">
        <v>170</v>
      </c>
      <c r="E37" s="162"/>
      <c r="F37" s="160">
        <f>_xlfn.DAYS(F35,E35)</f>
        <v>44</v>
      </c>
      <c r="G37" s="160">
        <f t="shared" ref="G37" si="12">_xlfn.DAYS(G35,F35)</f>
        <v>43</v>
      </c>
      <c r="H37" s="160">
        <f>_xlfn.DAYS(H35,G35)</f>
        <v>48</v>
      </c>
      <c r="I37" s="160">
        <f t="shared" ref="I37" si="13">_xlfn.DAYS(I35,H35)</f>
        <v>43</v>
      </c>
      <c r="J37" s="160">
        <f t="shared" ref="J37" si="14">_xlfn.DAYS(J35,I35)</f>
        <v>47</v>
      </c>
      <c r="K37" s="160">
        <f>_xlfn.DAYS(K35,J35)</f>
        <v>42</v>
      </c>
      <c r="L37" s="160">
        <f t="shared" ref="L37" si="15">_xlfn.DAYS(L35,K35)</f>
        <v>30</v>
      </c>
      <c r="M37" s="160"/>
      <c r="N37" s="160"/>
      <c r="O37" s="160"/>
      <c r="P37" s="160"/>
      <c r="Q37" s="163"/>
      <c r="R37" s="164"/>
      <c r="S37" s="165"/>
      <c r="T37" s="166"/>
      <c r="U37" s="167"/>
    </row>
    <row r="38" spans="1:21" s="168" customFormat="1" ht="12.75" outlineLevel="1">
      <c r="A38" s="161" t="str">
        <f>A35&amp;"c"</f>
        <v>15c</v>
      </c>
      <c r="C38" s="162"/>
      <c r="D38" s="169" t="s">
        <v>30</v>
      </c>
      <c r="E38" s="285">
        <f>E36*E37</f>
        <v>0</v>
      </c>
      <c r="F38" s="285">
        <f>F36*F37</f>
        <v>95473.840000000011</v>
      </c>
      <c r="G38" s="285">
        <f t="shared" ref="G38" si="16">G36*G37</f>
        <v>131049.81</v>
      </c>
      <c r="H38" s="285">
        <f t="shared" ref="H38" si="17">H36*H37</f>
        <v>140828.16</v>
      </c>
      <c r="I38" s="285">
        <f t="shared" ref="I38" si="18">I36*I37</f>
        <v>120871.28</v>
      </c>
      <c r="J38" s="285">
        <f t="shared" ref="J38" si="19">J36*J37</f>
        <v>132115.12</v>
      </c>
      <c r="K38" s="285">
        <f t="shared" ref="K38" si="20">K36*K37</f>
        <v>113669.22</v>
      </c>
      <c r="L38" s="285">
        <f t="shared" ref="L38" si="21">L36*L37</f>
        <v>63123.3</v>
      </c>
      <c r="M38" s="285"/>
      <c r="N38" s="160"/>
      <c r="O38" s="160"/>
      <c r="P38" s="160"/>
      <c r="Q38" s="163"/>
      <c r="R38" s="164"/>
      <c r="S38" s="165"/>
      <c r="T38" s="166"/>
      <c r="U38" s="167"/>
    </row>
    <row r="39" spans="1:21" ht="15.75">
      <c r="A39" s="23">
        <f>A35+1</f>
        <v>16</v>
      </c>
      <c r="B39" s="114" t="s">
        <v>135</v>
      </c>
      <c r="C39" s="136">
        <v>48245</v>
      </c>
      <c r="D39" s="114" t="s">
        <v>169</v>
      </c>
      <c r="E39" s="136">
        <v>42767</v>
      </c>
      <c r="F39" s="136">
        <v>42809</v>
      </c>
      <c r="G39" s="136">
        <v>42849</v>
      </c>
      <c r="H39" s="136">
        <v>42894</v>
      </c>
      <c r="I39" s="136">
        <v>42937</v>
      </c>
      <c r="J39" s="136">
        <v>42979</v>
      </c>
      <c r="K39" s="136">
        <v>43027</v>
      </c>
      <c r="L39" s="136">
        <v>43070</v>
      </c>
      <c r="M39" s="136"/>
      <c r="N39" s="136"/>
      <c r="O39" s="136"/>
      <c r="P39" s="136"/>
      <c r="Q39" s="159">
        <f>IF(D39="Annual",365/1/2,IF(D39="Semi Annual",365/2/2,IF(D39="Quarter",365/4/2,IF(D39="Week",365/52/2,IF(D39="Month",365/12/2,IF(D39="Daily",365/365/2,IF(D39="Varies",SUM($F42:$P42)/SUM($F40:$P40)/2,0)))))))</f>
        <v>21.720871426518315</v>
      </c>
      <c r="R39" s="120">
        <f>SUM(E40:P40)</f>
        <v>64039.360000000001</v>
      </c>
      <c r="S39" s="90">
        <f>R39/$R$72</f>
        <v>6.9660554777092236E-4</v>
      </c>
      <c r="T39" s="434">
        <f t="shared" ref="T39" si="22">ROUND(Q39*S39,2)</f>
        <v>0.02</v>
      </c>
      <c r="U39" s="147" t="s">
        <v>142</v>
      </c>
    </row>
    <row r="40" spans="1:21" s="168" customFormat="1" ht="12.75" outlineLevel="1">
      <c r="A40" s="161" t="str">
        <f>A39&amp;"a"</f>
        <v>16a</v>
      </c>
      <c r="C40" s="162"/>
      <c r="D40" s="169" t="s">
        <v>403</v>
      </c>
      <c r="E40" s="285">
        <v>7748.67</v>
      </c>
      <c r="F40" s="285">
        <v>6386.3</v>
      </c>
      <c r="G40" s="285">
        <v>6893.15</v>
      </c>
      <c r="H40" s="285">
        <v>9123.2900000000009</v>
      </c>
      <c r="I40" s="285">
        <v>9123.2900000000009</v>
      </c>
      <c r="J40" s="285">
        <v>8281.92</v>
      </c>
      <c r="K40" s="285">
        <v>8393.42</v>
      </c>
      <c r="L40" s="285">
        <v>8089.32</v>
      </c>
      <c r="M40" s="285"/>
      <c r="N40" s="285"/>
      <c r="O40" s="285"/>
      <c r="P40" s="285"/>
      <c r="Q40" s="163"/>
      <c r="R40" s="164"/>
      <c r="S40" s="165"/>
      <c r="T40" s="166"/>
      <c r="U40" s="167"/>
    </row>
    <row r="41" spans="1:21" s="168" customFormat="1" ht="12.75" outlineLevel="1">
      <c r="A41" s="161" t="str">
        <f>A39&amp;"b"</f>
        <v>16b</v>
      </c>
      <c r="C41" s="162"/>
      <c r="D41" s="169" t="s">
        <v>170</v>
      </c>
      <c r="E41" s="162"/>
      <c r="F41" s="160">
        <f>_xlfn.DAYS(F39,E39)</f>
        <v>42</v>
      </c>
      <c r="G41" s="160">
        <f t="shared" ref="G41" si="23">_xlfn.DAYS(G39,F39)</f>
        <v>40</v>
      </c>
      <c r="H41" s="160">
        <f t="shared" ref="H41" si="24">_xlfn.DAYS(H39,G39)</f>
        <v>45</v>
      </c>
      <c r="I41" s="160">
        <f t="shared" ref="I41" si="25">_xlfn.DAYS(I39,H39)</f>
        <v>43</v>
      </c>
      <c r="J41" s="160">
        <f t="shared" ref="J41" si="26">_xlfn.DAYS(J39,I39)</f>
        <v>42</v>
      </c>
      <c r="K41" s="160">
        <f>_xlfn.DAYS(K39,J39)</f>
        <v>48</v>
      </c>
      <c r="L41" s="160">
        <f t="shared" ref="L41" si="27">_xlfn.DAYS(L39,K39)</f>
        <v>43</v>
      </c>
      <c r="M41" s="160"/>
      <c r="N41" s="160"/>
      <c r="O41" s="160"/>
      <c r="P41" s="160"/>
      <c r="Q41" s="163"/>
      <c r="R41" s="164"/>
      <c r="S41" s="165"/>
      <c r="T41" s="166"/>
      <c r="U41" s="167"/>
    </row>
    <row r="42" spans="1:21" s="168" customFormat="1" ht="12.75" outlineLevel="1">
      <c r="A42" s="161" t="str">
        <f>A39&amp;"c"</f>
        <v>16c</v>
      </c>
      <c r="C42" s="162"/>
      <c r="D42" s="169" t="s">
        <v>30</v>
      </c>
      <c r="E42" s="285">
        <f>E40*E41</f>
        <v>0</v>
      </c>
      <c r="F42" s="285">
        <f>F40*F41</f>
        <v>268224.60000000003</v>
      </c>
      <c r="G42" s="285">
        <f t="shared" ref="G42" si="28">G40*G41</f>
        <v>275726</v>
      </c>
      <c r="H42" s="285">
        <f t="shared" ref="H42" si="29">H40*H41</f>
        <v>410548.05000000005</v>
      </c>
      <c r="I42" s="285">
        <f t="shared" ref="I42" si="30">I40*I41</f>
        <v>392301.47000000003</v>
      </c>
      <c r="J42" s="285">
        <f t="shared" ref="J42" si="31">J40*J41</f>
        <v>347840.64</v>
      </c>
      <c r="K42" s="285">
        <f t="shared" ref="K42" si="32">K40*K41</f>
        <v>402884.16000000003</v>
      </c>
      <c r="L42" s="285">
        <f t="shared" ref="L42" si="33">L40*L41</f>
        <v>347840.76</v>
      </c>
      <c r="M42" s="285"/>
      <c r="N42" s="160"/>
      <c r="O42" s="160"/>
      <c r="P42" s="160"/>
      <c r="Q42" s="163"/>
      <c r="R42" s="164"/>
      <c r="S42" s="165"/>
      <c r="T42" s="166"/>
      <c r="U42" s="167"/>
    </row>
    <row r="43" spans="1:21" ht="15.75">
      <c r="A43" s="23">
        <f>A39+1</f>
        <v>17</v>
      </c>
      <c r="B43" s="114" t="s">
        <v>136</v>
      </c>
      <c r="C43" s="136">
        <v>48245</v>
      </c>
      <c r="D43" s="114" t="s">
        <v>169</v>
      </c>
      <c r="E43" s="136">
        <v>42767</v>
      </c>
      <c r="F43" s="136">
        <v>42793</v>
      </c>
      <c r="G43" s="136">
        <v>42831</v>
      </c>
      <c r="H43" s="136">
        <v>42874</v>
      </c>
      <c r="I43" s="136">
        <v>42922</v>
      </c>
      <c r="J43" s="136">
        <v>42965</v>
      </c>
      <c r="K43" s="136">
        <v>43012</v>
      </c>
      <c r="L43" s="136">
        <v>43054</v>
      </c>
      <c r="M43" s="136">
        <v>43084</v>
      </c>
      <c r="N43" s="136"/>
      <c r="O43" s="136"/>
      <c r="P43" s="136"/>
      <c r="Q43" s="159">
        <f>IF(D43="Annual",365/1/2,IF(D43="Semi Annual",365/2/2,IF(D43="Quarter",365/4/2,IF(D43="Week",365/52/2,IF(D43="Month",365/12/2,IF(D43="Daily",365/365/2,IF(D43="Varies",SUM($F46:$P46)/SUM($F44:$P44)/2,0)))))))</f>
        <v>20.597773705825034</v>
      </c>
      <c r="R43" s="120">
        <f>SUM(E44:P44)</f>
        <v>22083.27</v>
      </c>
      <c r="S43" s="90">
        <f>R43/$R$72</f>
        <v>2.4021677285536856E-4</v>
      </c>
      <c r="T43" s="434">
        <f t="shared" ref="T43" si="34">ROUND(Q43*S43,2)</f>
        <v>0</v>
      </c>
      <c r="U43" s="147" t="s">
        <v>142</v>
      </c>
    </row>
    <row r="44" spans="1:21" s="168" customFormat="1" ht="12.75" outlineLevel="1">
      <c r="A44" s="161" t="str">
        <f>A43&amp;"a"</f>
        <v>17a</v>
      </c>
      <c r="C44" s="162"/>
      <c r="D44" s="169" t="s">
        <v>403</v>
      </c>
      <c r="E44" s="285">
        <v>2513.08</v>
      </c>
      <c r="F44" s="285">
        <v>1282.19</v>
      </c>
      <c r="G44" s="285">
        <v>1873.97</v>
      </c>
      <c r="H44" s="285">
        <v>3047.67</v>
      </c>
      <c r="I44" s="285">
        <v>2933.92</v>
      </c>
      <c r="J44" s="285">
        <v>2810.96</v>
      </c>
      <c r="K44" s="285">
        <v>2810.96</v>
      </c>
      <c r="L44" s="285">
        <v>2706.41</v>
      </c>
      <c r="M44" s="285">
        <v>2104.11</v>
      </c>
      <c r="N44" s="285"/>
      <c r="O44" s="285"/>
      <c r="P44" s="285"/>
      <c r="Q44" s="163"/>
      <c r="R44" s="164"/>
      <c r="S44" s="165"/>
      <c r="T44" s="166"/>
      <c r="U44" s="167"/>
    </row>
    <row r="45" spans="1:21" s="168" customFormat="1" ht="12.75" outlineLevel="1">
      <c r="A45" s="161" t="str">
        <f>A43&amp;"b"</f>
        <v>17b</v>
      </c>
      <c r="C45" s="162"/>
      <c r="D45" s="169" t="s">
        <v>170</v>
      </c>
      <c r="E45" s="162"/>
      <c r="F45" s="160">
        <f>_xlfn.DAYS(F43,E43)</f>
        <v>26</v>
      </c>
      <c r="G45" s="160">
        <f t="shared" ref="G45" si="35">_xlfn.DAYS(G43,F43)</f>
        <v>38</v>
      </c>
      <c r="H45" s="160">
        <f t="shared" ref="H45" si="36">_xlfn.DAYS(H43,G43)</f>
        <v>43</v>
      </c>
      <c r="I45" s="160">
        <f t="shared" ref="I45" si="37">_xlfn.DAYS(I43,H43)</f>
        <v>48</v>
      </c>
      <c r="J45" s="160">
        <f t="shared" ref="J45" si="38">_xlfn.DAYS(J43,I43)</f>
        <v>43</v>
      </c>
      <c r="K45" s="160">
        <f t="shared" ref="K45" si="39">_xlfn.DAYS(K43,J43)</f>
        <v>47</v>
      </c>
      <c r="L45" s="160">
        <f t="shared" ref="L45" si="40">_xlfn.DAYS(L43,K43)</f>
        <v>42</v>
      </c>
      <c r="M45" s="160">
        <f t="shared" ref="M45" si="41">_xlfn.DAYS(M43,L43)</f>
        <v>30</v>
      </c>
      <c r="N45" s="160"/>
      <c r="O45" s="160"/>
      <c r="P45" s="160"/>
      <c r="Q45" s="163"/>
      <c r="R45" s="164"/>
      <c r="S45" s="165"/>
      <c r="T45" s="166"/>
      <c r="U45" s="167"/>
    </row>
    <row r="46" spans="1:21" s="168" customFormat="1" ht="12.75" outlineLevel="1">
      <c r="A46" s="161" t="str">
        <f>A43&amp;"c"</f>
        <v>17c</v>
      </c>
      <c r="C46" s="162"/>
      <c r="D46" s="169" t="s">
        <v>30</v>
      </c>
      <c r="E46" s="285">
        <f>E44*E45</f>
        <v>0</v>
      </c>
      <c r="F46" s="285">
        <f>F44*F45</f>
        <v>33336.94</v>
      </c>
      <c r="G46" s="285">
        <f t="shared" ref="G46" si="42">G44*G45</f>
        <v>71210.86</v>
      </c>
      <c r="H46" s="285">
        <f t="shared" ref="H46" si="43">H44*H45</f>
        <v>131049.81</v>
      </c>
      <c r="I46" s="285">
        <f t="shared" ref="I46" si="44">I44*I45</f>
        <v>140828.16</v>
      </c>
      <c r="J46" s="285">
        <f t="shared" ref="J46" si="45">J44*J45</f>
        <v>120871.28</v>
      </c>
      <c r="K46" s="285">
        <f t="shared" ref="K46" si="46">K44*K45</f>
        <v>132115.12</v>
      </c>
      <c r="L46" s="285">
        <f t="shared" ref="L46" si="47">L44*L45</f>
        <v>113669.22</v>
      </c>
      <c r="M46" s="285">
        <f t="shared" ref="M46" si="48">M44*M45</f>
        <v>63123.3</v>
      </c>
      <c r="N46" s="160"/>
      <c r="O46" s="160"/>
      <c r="P46" s="160"/>
      <c r="Q46" s="163"/>
      <c r="R46" s="164"/>
      <c r="S46" s="165"/>
      <c r="T46" s="166"/>
      <c r="U46" s="167"/>
    </row>
    <row r="47" spans="1:21">
      <c r="A47" s="23"/>
      <c r="B47" s="27"/>
      <c r="C47" s="27"/>
      <c r="D47" s="27"/>
      <c r="E47" s="23"/>
      <c r="F47" s="23"/>
      <c r="G47" s="23"/>
      <c r="H47" s="23"/>
      <c r="I47" s="23"/>
      <c r="J47" s="23"/>
      <c r="K47" s="23"/>
      <c r="L47" s="23"/>
      <c r="M47" s="23"/>
      <c r="N47" s="23"/>
      <c r="O47" s="23"/>
      <c r="P47" s="23"/>
      <c r="Q47" s="27"/>
      <c r="R47" s="87"/>
      <c r="S47" s="27"/>
      <c r="T47" s="434"/>
    </row>
    <row r="48" spans="1:21" ht="15.75" thickBot="1">
      <c r="A48" s="23">
        <f>A43+1</f>
        <v>18</v>
      </c>
      <c r="B48" s="27" t="s">
        <v>400</v>
      </c>
      <c r="C48" s="27"/>
      <c r="D48" s="27"/>
      <c r="E48" s="23"/>
      <c r="F48" s="23"/>
      <c r="G48" s="23"/>
      <c r="H48" s="23"/>
      <c r="I48" s="23"/>
      <c r="J48" s="23"/>
      <c r="K48" s="23"/>
      <c r="L48" s="23"/>
      <c r="M48" s="23"/>
      <c r="N48" s="23"/>
      <c r="O48" s="23"/>
      <c r="P48" s="23"/>
      <c r="Q48" s="27"/>
      <c r="R48" s="55">
        <f>SUM(R31,R35,R39,R43)</f>
        <v>301929.19</v>
      </c>
      <c r="S48" s="399">
        <f>SUM(S31,S35,S39,S43)</f>
        <v>3.2843168449525552E-3</v>
      </c>
      <c r="T48" s="396">
        <f>SUM(T31,T35,T39,T43)</f>
        <v>0.09</v>
      </c>
    </row>
    <row r="49" spans="1:21" ht="15.75" thickTop="1">
      <c r="A49" s="23"/>
      <c r="B49" s="27"/>
      <c r="C49" s="27"/>
      <c r="D49" s="27"/>
      <c r="E49" s="23"/>
      <c r="F49" s="23"/>
      <c r="G49" s="23"/>
      <c r="H49" s="23"/>
      <c r="I49" s="23"/>
      <c r="J49" s="23"/>
      <c r="K49" s="23"/>
      <c r="L49" s="23"/>
      <c r="M49" s="23"/>
      <c r="N49" s="23"/>
      <c r="O49" s="23"/>
      <c r="P49" s="23"/>
      <c r="Q49" s="27"/>
      <c r="R49" s="153"/>
      <c r="S49" s="27"/>
      <c r="T49" s="435"/>
    </row>
    <row r="50" spans="1:21" ht="15.75">
      <c r="A50" s="23"/>
      <c r="B50" s="152" t="s">
        <v>401</v>
      </c>
      <c r="C50" s="27"/>
      <c r="D50" s="27"/>
      <c r="E50" s="23"/>
      <c r="F50" s="23"/>
      <c r="G50" s="23"/>
      <c r="H50" s="23"/>
      <c r="I50" s="23"/>
      <c r="J50" s="23"/>
      <c r="K50" s="23"/>
      <c r="L50" s="23"/>
      <c r="M50" s="23"/>
      <c r="N50" s="23"/>
      <c r="O50" s="23"/>
      <c r="P50" s="23"/>
      <c r="Q50" s="27"/>
      <c r="R50" s="27"/>
      <c r="S50" s="27"/>
      <c r="T50" s="11"/>
    </row>
    <row r="51" spans="1:21" ht="15.75">
      <c r="A51" s="23">
        <f>A48+1</f>
        <v>19</v>
      </c>
      <c r="B51" s="114" t="str">
        <f t="shared" ref="B51:C54" si="49">B17</f>
        <v>Mercer Co 2000 Series A PCB Var Rate</v>
      </c>
      <c r="C51" s="136">
        <f t="shared" si="49"/>
        <v>45047</v>
      </c>
      <c r="D51" s="114" t="s">
        <v>141</v>
      </c>
      <c r="E51" s="116">
        <v>42825</v>
      </c>
      <c r="F51" s="116">
        <v>42916</v>
      </c>
      <c r="G51" s="116">
        <v>43007</v>
      </c>
      <c r="H51" s="116">
        <v>43098</v>
      </c>
      <c r="I51" s="116"/>
      <c r="J51" s="116"/>
      <c r="K51" s="116"/>
      <c r="L51" s="116"/>
      <c r="M51" s="116"/>
      <c r="N51" s="116"/>
      <c r="O51" s="116"/>
      <c r="P51" s="116"/>
      <c r="Q51" s="159">
        <f t="shared" ref="Q51:Q54" si="50">IF(D51="Annual",365/1/2,IF(D51="Semi Annual",365/2/2,IF(D51="Quarter",365/4/2,IF(D51="Week",365/52/2,IF(D51="Month",365/12/2,IF(D51="Daily",365/365/2,IF(D51="Varies",SUM($F54:$P54)/SUM($F52:$P52)/2,0)))))))</f>
        <v>45.625</v>
      </c>
      <c r="R51" s="120">
        <v>84883.76</v>
      </c>
      <c r="S51" s="90">
        <f>R51/$R$72</f>
        <v>9.2334617540924054E-4</v>
      </c>
      <c r="T51" s="434">
        <f>ROUND(Q51*S51,2)</f>
        <v>0.04</v>
      </c>
      <c r="U51" s="147" t="s">
        <v>154</v>
      </c>
    </row>
    <row r="52" spans="1:21" ht="15.75">
      <c r="A52" s="23">
        <f>A51+1</f>
        <v>20</v>
      </c>
      <c r="B52" s="114" t="str">
        <f t="shared" si="49"/>
        <v>Carroll Co 2004 Series A PCB Var Rate</v>
      </c>
      <c r="C52" s="136">
        <f t="shared" si="49"/>
        <v>49218</v>
      </c>
      <c r="D52" s="114" t="s">
        <v>141</v>
      </c>
      <c r="E52" s="116">
        <v>42825</v>
      </c>
      <c r="F52" s="116">
        <v>42916</v>
      </c>
      <c r="G52" s="116">
        <v>43007</v>
      </c>
      <c r="H52" s="116">
        <v>43098</v>
      </c>
      <c r="I52" s="116"/>
      <c r="J52" s="116"/>
      <c r="K52" s="116"/>
      <c r="L52" s="116"/>
      <c r="M52" s="116"/>
      <c r="N52" s="116"/>
      <c r="O52" s="116"/>
      <c r="P52" s="116"/>
      <c r="Q52" s="159">
        <f t="shared" si="50"/>
        <v>45.625</v>
      </c>
      <c r="R52" s="120">
        <v>330609.58</v>
      </c>
      <c r="S52" s="90">
        <f>R52/$R$72</f>
        <v>3.5962955840629042E-3</v>
      </c>
      <c r="T52" s="434">
        <f t="shared" ref="T52:T54" si="51">ROUND(Q52*S52,2)</f>
        <v>0.16</v>
      </c>
      <c r="U52" s="147" t="s">
        <v>154</v>
      </c>
    </row>
    <row r="53" spans="1:21" ht="15.75">
      <c r="A53" s="23">
        <f t="shared" ref="A53:A54" si="52">A52+1</f>
        <v>21</v>
      </c>
      <c r="B53" s="114" t="str">
        <f t="shared" si="49"/>
        <v>Carroll Co 2006 Series B PCB Var Rate</v>
      </c>
      <c r="C53" s="136">
        <f t="shared" si="49"/>
        <v>49218</v>
      </c>
      <c r="D53" s="114" t="s">
        <v>141</v>
      </c>
      <c r="E53" s="116">
        <v>42825</v>
      </c>
      <c r="F53" s="116">
        <v>42916</v>
      </c>
      <c r="G53" s="116">
        <v>43007</v>
      </c>
      <c r="H53" s="116">
        <v>43098</v>
      </c>
      <c r="I53" s="116"/>
      <c r="J53" s="116"/>
      <c r="K53" s="116"/>
      <c r="L53" s="116"/>
      <c r="M53" s="116"/>
      <c r="N53" s="116"/>
      <c r="O53" s="116"/>
      <c r="P53" s="116"/>
      <c r="Q53" s="159">
        <f t="shared" si="50"/>
        <v>45.625</v>
      </c>
      <c r="R53" s="120">
        <v>357491.1</v>
      </c>
      <c r="S53" s="90">
        <f>R53/$R$72</f>
        <v>3.8887066257178326E-3</v>
      </c>
      <c r="T53" s="434">
        <f t="shared" ref="T53" si="53">ROUND(Q53*S53,2)</f>
        <v>0.18</v>
      </c>
      <c r="U53" s="147" t="s">
        <v>154</v>
      </c>
    </row>
    <row r="54" spans="1:21" ht="15.75">
      <c r="A54" s="23">
        <f t="shared" si="52"/>
        <v>22</v>
      </c>
      <c r="B54" s="114" t="str">
        <f t="shared" si="49"/>
        <v>Carroll Co 2008 Series A PCB Var Rate</v>
      </c>
      <c r="C54" s="136">
        <f t="shared" si="49"/>
        <v>48245</v>
      </c>
      <c r="D54" s="114" t="s">
        <v>141</v>
      </c>
      <c r="E54" s="116">
        <v>42825</v>
      </c>
      <c r="F54" s="116">
        <v>42916</v>
      </c>
      <c r="G54" s="116">
        <v>43007</v>
      </c>
      <c r="H54" s="116">
        <v>43098</v>
      </c>
      <c r="I54" s="116"/>
      <c r="J54" s="116"/>
      <c r="K54" s="116"/>
      <c r="L54" s="116"/>
      <c r="M54" s="116"/>
      <c r="N54" s="116"/>
      <c r="O54" s="116"/>
      <c r="P54" s="116"/>
      <c r="Q54" s="159">
        <f t="shared" si="50"/>
        <v>45.625</v>
      </c>
      <c r="R54" s="120">
        <v>516027.84</v>
      </c>
      <c r="S54" s="90">
        <f>R54/$R$72</f>
        <v>5.6132331139512621E-3</v>
      </c>
      <c r="T54" s="434">
        <f t="shared" si="51"/>
        <v>0.26</v>
      </c>
      <c r="U54" s="147" t="s">
        <v>154</v>
      </c>
    </row>
    <row r="55" spans="1:21">
      <c r="A55" s="23"/>
      <c r="B55" s="27"/>
      <c r="C55" s="27"/>
      <c r="D55" s="27"/>
      <c r="E55" s="23"/>
      <c r="F55" s="23"/>
      <c r="G55" s="23"/>
      <c r="H55" s="23"/>
      <c r="I55" s="23"/>
      <c r="J55" s="23"/>
      <c r="K55" s="23"/>
      <c r="L55" s="23"/>
      <c r="M55" s="23"/>
      <c r="N55" s="23"/>
      <c r="O55" s="23"/>
      <c r="P55" s="23"/>
      <c r="Q55" s="27"/>
      <c r="R55" s="87"/>
      <c r="S55" s="27"/>
      <c r="T55" s="434"/>
    </row>
    <row r="56" spans="1:21" ht="15.75" thickBot="1">
      <c r="A56" s="23">
        <f>A54+1</f>
        <v>23</v>
      </c>
      <c r="B56" s="27" t="s">
        <v>402</v>
      </c>
      <c r="C56" s="27"/>
      <c r="D56" s="27"/>
      <c r="E56" s="23"/>
      <c r="F56" s="23"/>
      <c r="G56" s="23"/>
      <c r="H56" s="23"/>
      <c r="I56" s="23"/>
      <c r="J56" s="23"/>
      <c r="K56" s="23"/>
      <c r="L56" s="23"/>
      <c r="M56" s="23"/>
      <c r="N56" s="23"/>
      <c r="O56" s="23"/>
      <c r="P56" s="23"/>
      <c r="Q56" s="27"/>
      <c r="R56" s="55">
        <f>SUM(R51:R54)</f>
        <v>1289012.28</v>
      </c>
      <c r="S56" s="399">
        <f>SUM(S51:S54)</f>
        <v>1.4021581499141239E-2</v>
      </c>
      <c r="T56" s="396">
        <f>SUM(T51:T54)</f>
        <v>0.64</v>
      </c>
    </row>
    <row r="57" spans="1:21" ht="15.75" thickTop="1">
      <c r="A57" s="23"/>
      <c r="B57" s="27"/>
      <c r="C57" s="27"/>
      <c r="D57" s="27"/>
      <c r="E57" s="23"/>
      <c r="F57" s="23"/>
      <c r="G57" s="23"/>
      <c r="H57" s="23"/>
      <c r="I57" s="23"/>
      <c r="J57" s="23"/>
      <c r="K57" s="23"/>
      <c r="L57" s="23"/>
      <c r="M57" s="23"/>
      <c r="N57" s="23"/>
      <c r="O57" s="23"/>
      <c r="P57" s="23"/>
      <c r="Q57" s="27"/>
      <c r="R57" s="27"/>
      <c r="S57" s="27"/>
      <c r="T57" s="11"/>
    </row>
    <row r="58" spans="1:21" ht="15.75">
      <c r="A58" s="23"/>
      <c r="B58" s="152" t="s">
        <v>781</v>
      </c>
      <c r="C58" s="27"/>
      <c r="D58" s="27"/>
      <c r="E58" s="23"/>
      <c r="F58" s="23"/>
      <c r="G58" s="23"/>
      <c r="H58" s="23"/>
      <c r="I58" s="23"/>
      <c r="J58" s="23"/>
      <c r="K58" s="23"/>
      <c r="L58" s="23"/>
      <c r="M58" s="23"/>
      <c r="N58" s="23"/>
      <c r="O58" s="23"/>
      <c r="P58" s="23"/>
      <c r="Q58" s="27"/>
      <c r="R58" s="27"/>
      <c r="S58" s="27"/>
      <c r="T58" s="11"/>
    </row>
    <row r="59" spans="1:21" ht="15.75">
      <c r="A59" s="23">
        <f>A56+1</f>
        <v>24</v>
      </c>
      <c r="B59" s="114" t="s">
        <v>783</v>
      </c>
      <c r="C59" s="136"/>
      <c r="D59" s="114"/>
      <c r="E59" s="116"/>
      <c r="F59" s="116"/>
      <c r="G59" s="116"/>
      <c r="H59" s="116"/>
      <c r="I59" s="116"/>
      <c r="J59" s="116"/>
      <c r="K59" s="116"/>
      <c r="L59" s="116"/>
      <c r="M59" s="116"/>
      <c r="N59" s="116"/>
      <c r="O59" s="116"/>
      <c r="P59" s="116"/>
      <c r="Q59" s="159">
        <f>IF(D59="Annual",365/1/2,IF(D59="Semi Annual",365/2/2,IF(D59="Quarter",365/4/2,IF(D59="Week",365/52/2,IF(D59="Month",365/12/2,IF(D59="Daily",365/365/2,IF(D59="Varies",SUM($F61:$P61)/SUM($F60:$P60)/2,0)))))))</f>
        <v>0</v>
      </c>
      <c r="R59" s="120"/>
      <c r="S59" s="90">
        <f>R59/$R$72</f>
        <v>0</v>
      </c>
      <c r="T59" s="434">
        <f>ROUND(Q59*S59,2)</f>
        <v>0</v>
      </c>
      <c r="U59" s="147"/>
    </row>
    <row r="60" spans="1:21" ht="15.75">
      <c r="A60" s="23">
        <f>A59+1</f>
        <v>25</v>
      </c>
      <c r="B60" s="114"/>
      <c r="C60" s="136"/>
      <c r="D60" s="114"/>
      <c r="E60" s="116"/>
      <c r="F60" s="116"/>
      <c r="G60" s="116"/>
      <c r="H60" s="116"/>
      <c r="I60" s="116"/>
      <c r="J60" s="116"/>
      <c r="K60" s="116"/>
      <c r="L60" s="116"/>
      <c r="M60" s="116"/>
      <c r="N60" s="116"/>
      <c r="O60" s="116"/>
      <c r="P60" s="116"/>
      <c r="Q60" s="159">
        <f>IF(D60="Annual",365/1/2,IF(D60="Semi Annual",365/2/2,IF(D60="Quarter",365/4/2,IF(D60="Week",365/52/2,IF(D60="Month",365/12/2,IF(D60="Daily",365/365/2,IF(D60="Varies",SUM($F62:$P62)/SUM(#REF!)/2,0)))))))</f>
        <v>0</v>
      </c>
      <c r="R60" s="120"/>
      <c r="S60" s="90">
        <f>R60/$R$72</f>
        <v>0</v>
      </c>
      <c r="T60" s="434">
        <f t="shared" ref="T60:T61" si="54">ROUND(Q60*S60,2)</f>
        <v>0</v>
      </c>
      <c r="U60" s="147"/>
    </row>
    <row r="61" spans="1:21" ht="15.75">
      <c r="A61" s="23">
        <f>A60+1</f>
        <v>26</v>
      </c>
      <c r="B61" s="114"/>
      <c r="C61" s="136"/>
      <c r="D61" s="114"/>
      <c r="E61" s="116"/>
      <c r="F61" s="116"/>
      <c r="G61" s="116"/>
      <c r="H61" s="116"/>
      <c r="I61" s="116"/>
      <c r="J61" s="116"/>
      <c r="K61" s="116"/>
      <c r="L61" s="116"/>
      <c r="M61" s="116"/>
      <c r="N61" s="116"/>
      <c r="O61" s="116"/>
      <c r="P61" s="116"/>
      <c r="Q61" s="159">
        <f t="shared" ref="Q61" si="55">IF(D61="Annual",365/1/2,IF(D61="Semi Annual",365/2/2,IF(D61="Quarter",365/4/2,IF(D61="Week",365/52/2,IF(D61="Month",365/12/2,IF(D61="Daily",365/365/2,IF(D61="Varies",SUM($F64:$P64)/SUM($F62:$P62)/2,0)))))))</f>
        <v>0</v>
      </c>
      <c r="R61" s="120"/>
      <c r="S61" s="90">
        <f>R61/$R$72</f>
        <v>0</v>
      </c>
      <c r="T61" s="434">
        <f t="shared" si="54"/>
        <v>0</v>
      </c>
      <c r="U61" s="147"/>
    </row>
    <row r="62" spans="1:21">
      <c r="A62" s="23"/>
      <c r="B62" s="27"/>
      <c r="C62" s="27"/>
      <c r="D62" s="27"/>
      <c r="E62" s="23"/>
      <c r="F62" s="23"/>
      <c r="G62" s="23"/>
      <c r="H62" s="23"/>
      <c r="I62" s="23"/>
      <c r="J62" s="23"/>
      <c r="K62" s="23"/>
      <c r="L62" s="23"/>
      <c r="M62" s="23"/>
      <c r="N62" s="23"/>
      <c r="O62" s="23"/>
      <c r="P62" s="23"/>
      <c r="Q62" s="27"/>
      <c r="R62" s="87"/>
      <c r="S62" s="27"/>
      <c r="T62" s="434"/>
    </row>
    <row r="63" spans="1:21" ht="15.75" thickBot="1">
      <c r="A63" s="23">
        <f>A61+1</f>
        <v>27</v>
      </c>
      <c r="B63" s="27" t="s">
        <v>782</v>
      </c>
      <c r="C63" s="27"/>
      <c r="D63" s="27"/>
      <c r="E63" s="23"/>
      <c r="F63" s="23"/>
      <c r="G63" s="23"/>
      <c r="H63" s="23"/>
      <c r="I63" s="23"/>
      <c r="J63" s="23"/>
      <c r="K63" s="23"/>
      <c r="L63" s="23"/>
      <c r="M63" s="23"/>
      <c r="N63" s="23"/>
      <c r="O63" s="23"/>
      <c r="P63" s="23"/>
      <c r="Q63" s="27"/>
      <c r="R63" s="55">
        <f>SUM(R59:R61)</f>
        <v>0</v>
      </c>
      <c r="S63" s="399">
        <f>SUM(S59:S61)</f>
        <v>0</v>
      </c>
      <c r="T63" s="396">
        <f>SUM(T59:T61)</f>
        <v>0</v>
      </c>
    </row>
    <row r="64" spans="1:21" ht="15.75" thickTop="1">
      <c r="A64" s="23"/>
      <c r="B64" s="27"/>
      <c r="C64" s="27"/>
      <c r="D64" s="27"/>
      <c r="E64" s="23"/>
      <c r="F64" s="23"/>
      <c r="G64" s="23"/>
      <c r="H64" s="23"/>
      <c r="I64" s="23"/>
      <c r="J64" s="23"/>
      <c r="K64" s="23"/>
      <c r="L64" s="23"/>
      <c r="M64" s="23"/>
      <c r="N64" s="23"/>
      <c r="O64" s="23"/>
      <c r="P64" s="23"/>
      <c r="Q64" s="27"/>
      <c r="R64" s="27"/>
      <c r="S64" s="27"/>
      <c r="T64" s="11"/>
    </row>
    <row r="65" spans="1:21" ht="15.75">
      <c r="A65" s="23"/>
      <c r="B65" s="152" t="s">
        <v>156</v>
      </c>
      <c r="C65" s="27"/>
      <c r="D65" s="27"/>
      <c r="E65" s="23"/>
      <c r="F65" s="23"/>
      <c r="G65" s="23"/>
      <c r="H65" s="23"/>
      <c r="I65" s="23"/>
      <c r="J65" s="23"/>
      <c r="K65" s="23"/>
      <c r="L65" s="23"/>
      <c r="M65" s="23"/>
      <c r="N65" s="23"/>
      <c r="O65" s="23"/>
      <c r="P65" s="23"/>
      <c r="Q65" s="27"/>
      <c r="R65" s="27"/>
      <c r="S65" s="27"/>
      <c r="T65" s="11"/>
    </row>
    <row r="66" spans="1:21" ht="15.75">
      <c r="A66" s="23">
        <f>A63+1</f>
        <v>28</v>
      </c>
      <c r="B66" s="114" t="s">
        <v>158</v>
      </c>
      <c r="C66" s="116"/>
      <c r="D66" s="114" t="s">
        <v>163</v>
      </c>
      <c r="E66" s="116">
        <v>42766</v>
      </c>
      <c r="F66" s="116">
        <v>42794</v>
      </c>
      <c r="G66" s="116">
        <v>42825</v>
      </c>
      <c r="H66" s="116">
        <v>42855</v>
      </c>
      <c r="I66" s="116">
        <v>42886</v>
      </c>
      <c r="J66" s="116">
        <v>42916</v>
      </c>
      <c r="K66" s="116">
        <v>42947</v>
      </c>
      <c r="L66" s="116">
        <v>42978</v>
      </c>
      <c r="M66" s="116">
        <v>43100</v>
      </c>
      <c r="N66" s="116"/>
      <c r="O66" s="116"/>
      <c r="P66" s="116"/>
      <c r="Q66" s="159">
        <v>0</v>
      </c>
      <c r="R66" s="120">
        <v>200622.06</v>
      </c>
      <c r="S66" s="90">
        <f t="shared" ref="S66:S68" si="56">R66/$R$72</f>
        <v>2.1823209976057044E-3</v>
      </c>
      <c r="T66" s="434">
        <f>ROUND(Q66*S66,2)</f>
        <v>0</v>
      </c>
      <c r="U66" s="147" t="s">
        <v>155</v>
      </c>
    </row>
    <row r="67" spans="1:21" ht="15.75">
      <c r="A67" s="23">
        <f>A66+1</f>
        <v>29</v>
      </c>
      <c r="B67" s="114" t="s">
        <v>159</v>
      </c>
      <c r="C67" s="116"/>
      <c r="D67" s="114" t="s">
        <v>141</v>
      </c>
      <c r="E67" s="116">
        <v>42825</v>
      </c>
      <c r="F67" s="116">
        <v>42916</v>
      </c>
      <c r="G67" s="116">
        <v>43007</v>
      </c>
      <c r="H67" s="116">
        <v>43098</v>
      </c>
      <c r="I67" s="116"/>
      <c r="J67" s="116"/>
      <c r="K67" s="116"/>
      <c r="L67" s="116"/>
      <c r="M67" s="116"/>
      <c r="N67" s="116"/>
      <c r="O67" s="116"/>
      <c r="P67" s="116"/>
      <c r="Q67" s="159">
        <f t="shared" ref="Q67:Q68" si="57">IF(D67="Annual",365/1/2,IF(D67="Semi Annual",365/2/2,IF(D67="Quarter",365/4/2,IF(D67="Week",365/52/2,IF(D67="Month",365/12/2,IF(D67="Daily",365/365/2,IF(D67="Varies",SUM($F70:$P70)/SUM($F68:$P68)/2,0)))))))</f>
        <v>45.625</v>
      </c>
      <c r="R67" s="120">
        <v>405555.55</v>
      </c>
      <c r="S67" s="90">
        <f t="shared" si="56"/>
        <v>4.4115407471168929E-3</v>
      </c>
      <c r="T67" s="434">
        <f>ROUND(Q67*S67,2)</f>
        <v>0.2</v>
      </c>
      <c r="U67" s="147" t="s">
        <v>154</v>
      </c>
    </row>
    <row r="68" spans="1:21" ht="15.75">
      <c r="A68" s="23">
        <f>A67+1</f>
        <v>30</v>
      </c>
      <c r="B68" s="114" t="s">
        <v>160</v>
      </c>
      <c r="C68" s="116"/>
      <c r="D68" s="114" t="s">
        <v>27</v>
      </c>
      <c r="E68" s="145" t="s">
        <v>448</v>
      </c>
      <c r="F68" s="116"/>
      <c r="G68" s="116"/>
      <c r="H68" s="116"/>
      <c r="I68" s="116"/>
      <c r="J68" s="116"/>
      <c r="K68" s="116"/>
      <c r="L68" s="116"/>
      <c r="M68" s="116"/>
      <c r="N68" s="116"/>
      <c r="O68" s="116"/>
      <c r="P68" s="116"/>
      <c r="Q68" s="159">
        <f t="shared" si="57"/>
        <v>15.208333333333334</v>
      </c>
      <c r="R68" s="120">
        <v>0</v>
      </c>
      <c r="S68" s="90">
        <f t="shared" si="56"/>
        <v>0</v>
      </c>
      <c r="T68" s="434">
        <f>ROUND(Q68*S68,2)</f>
        <v>0</v>
      </c>
      <c r="U68" s="147" t="s">
        <v>771</v>
      </c>
    </row>
    <row r="69" spans="1:21">
      <c r="A69" s="23"/>
      <c r="B69" s="27"/>
      <c r="C69" s="27"/>
      <c r="D69" s="27"/>
      <c r="E69" s="23"/>
      <c r="F69" s="23"/>
      <c r="G69" s="23"/>
      <c r="H69" s="23"/>
      <c r="I69" s="23"/>
      <c r="J69" s="23"/>
      <c r="K69" s="23"/>
      <c r="L69" s="23"/>
      <c r="M69" s="23"/>
      <c r="N69" s="23"/>
      <c r="O69" s="23"/>
      <c r="P69" s="23"/>
      <c r="Q69" s="27"/>
      <c r="R69" s="87"/>
      <c r="S69" s="27"/>
      <c r="T69" s="434"/>
    </row>
    <row r="70" spans="1:21" ht="15.75" thickBot="1">
      <c r="A70" s="23">
        <f>A68+1</f>
        <v>31</v>
      </c>
      <c r="B70" s="27" t="s">
        <v>157</v>
      </c>
      <c r="C70" s="27"/>
      <c r="D70" s="27"/>
      <c r="E70" s="23"/>
      <c r="F70" s="23"/>
      <c r="G70" s="23"/>
      <c r="H70" s="23"/>
      <c r="I70" s="23"/>
      <c r="J70" s="23"/>
      <c r="K70" s="23"/>
      <c r="L70" s="23"/>
      <c r="M70" s="23"/>
      <c r="N70" s="23"/>
      <c r="O70" s="23"/>
      <c r="P70" s="23"/>
      <c r="Q70" s="27"/>
      <c r="R70" s="55">
        <f>SUM(R66:R68)</f>
        <v>606177.61</v>
      </c>
      <c r="S70" s="399">
        <f>SUM(S66:S68)</f>
        <v>6.5938617447225973E-3</v>
      </c>
      <c r="T70" s="396">
        <f>SUM(T66:T68)</f>
        <v>0.2</v>
      </c>
    </row>
    <row r="71" spans="1:21" ht="16.5" thickTop="1">
      <c r="A71" s="23"/>
      <c r="B71" s="27"/>
      <c r="C71" s="27"/>
      <c r="D71" s="27"/>
      <c r="E71" s="23"/>
      <c r="F71" s="23"/>
      <c r="G71" s="23"/>
      <c r="H71" s="23"/>
      <c r="I71" s="23"/>
      <c r="J71" s="23"/>
      <c r="K71" s="23"/>
      <c r="L71" s="23"/>
      <c r="M71" s="23"/>
      <c r="N71" s="23"/>
      <c r="O71" s="23"/>
      <c r="P71" s="23"/>
      <c r="Q71" s="27"/>
      <c r="R71" s="153"/>
      <c r="S71" s="27"/>
      <c r="T71" s="154"/>
    </row>
    <row r="72" spans="1:21" ht="16.5" thickBot="1">
      <c r="A72" s="23">
        <f>A70+1</f>
        <v>32</v>
      </c>
      <c r="B72" s="27" t="s">
        <v>161</v>
      </c>
      <c r="C72" s="27"/>
      <c r="D72" s="27"/>
      <c r="E72" s="23"/>
      <c r="F72" s="23"/>
      <c r="G72" s="23"/>
      <c r="H72" s="23"/>
      <c r="I72" s="23"/>
      <c r="J72" s="23"/>
      <c r="K72" s="23"/>
      <c r="L72" s="23"/>
      <c r="M72" s="23"/>
      <c r="N72" s="23"/>
      <c r="O72" s="23"/>
      <c r="P72" s="23"/>
      <c r="Q72" s="27"/>
      <c r="R72" s="55">
        <f>SUM(R28,R48,R56,R63,R70)</f>
        <v>91930591.429999992</v>
      </c>
      <c r="S72" s="399">
        <f>SUM(S28,S48,S56,S63,S70)</f>
        <v>1.0000000000000002</v>
      </c>
      <c r="T72" s="252">
        <f t="shared" ref="T72" si="58">SUM(T28,T48,T56,T63,T70)</f>
        <v>88.649999999999991</v>
      </c>
    </row>
    <row r="73" spans="1:21" ht="15.75" thickTop="1">
      <c r="A73" s="23"/>
      <c r="B73" s="27"/>
      <c r="C73" s="27"/>
      <c r="D73" s="27"/>
      <c r="E73" s="23"/>
      <c r="F73" s="23"/>
      <c r="G73" s="23"/>
      <c r="H73" s="23"/>
      <c r="I73" s="23"/>
      <c r="J73" s="23"/>
      <c r="K73" s="23"/>
      <c r="L73" s="23"/>
      <c r="M73" s="23"/>
      <c r="N73" s="23"/>
      <c r="O73" s="23"/>
      <c r="P73" s="23"/>
      <c r="Q73" s="27"/>
      <c r="R73" s="27"/>
      <c r="S73" s="27"/>
      <c r="T73" s="27"/>
    </row>
    <row r="74" spans="1:21" ht="15.75">
      <c r="A74" s="148" t="s">
        <v>142</v>
      </c>
      <c r="B74" s="27" t="s">
        <v>449</v>
      </c>
      <c r="C74" s="27"/>
      <c r="D74" s="27"/>
      <c r="E74" s="23"/>
      <c r="F74" s="23"/>
      <c r="G74" s="23"/>
      <c r="H74" s="23"/>
      <c r="I74" s="23"/>
      <c r="J74" s="23"/>
      <c r="K74" s="23"/>
      <c r="L74" s="23"/>
      <c r="M74" s="23"/>
      <c r="N74" s="23"/>
      <c r="O74" s="23"/>
      <c r="P74" s="23"/>
      <c r="Q74" s="27"/>
      <c r="R74" s="27"/>
      <c r="S74" s="27"/>
      <c r="T74" s="27"/>
    </row>
    <row r="75" spans="1:21" ht="15.75">
      <c r="A75" s="148" t="s">
        <v>154</v>
      </c>
      <c r="B75" s="27" t="s">
        <v>773</v>
      </c>
      <c r="C75" s="27"/>
      <c r="D75" s="27"/>
      <c r="E75" s="23"/>
      <c r="F75" s="23"/>
      <c r="G75" s="23"/>
      <c r="H75" s="23"/>
      <c r="I75" s="23"/>
      <c r="J75" s="23"/>
      <c r="K75" s="23"/>
      <c r="L75" s="23"/>
      <c r="M75" s="23"/>
      <c r="N75" s="23"/>
      <c r="O75" s="23"/>
      <c r="P75" s="23"/>
      <c r="Q75" s="27"/>
      <c r="R75" s="27"/>
      <c r="S75" s="27"/>
      <c r="T75" s="27"/>
    </row>
    <row r="76" spans="1:21" ht="15.75">
      <c r="A76" s="148" t="s">
        <v>155</v>
      </c>
      <c r="B76" s="27" t="s">
        <v>450</v>
      </c>
      <c r="C76" s="27"/>
      <c r="D76" s="27"/>
      <c r="E76" s="23"/>
      <c r="F76" s="23"/>
      <c r="G76" s="23"/>
      <c r="H76" s="23"/>
      <c r="I76" s="23"/>
      <c r="J76" s="23"/>
      <c r="K76" s="23"/>
      <c r="L76" s="23"/>
      <c r="M76" s="23"/>
      <c r="N76" s="23"/>
      <c r="O76" s="23"/>
      <c r="P76" s="23"/>
      <c r="Q76" s="27"/>
      <c r="R76" s="27"/>
      <c r="S76" s="27"/>
      <c r="T76" s="27"/>
    </row>
    <row r="77" spans="1:21" ht="15.75">
      <c r="A77" s="148" t="s">
        <v>771</v>
      </c>
      <c r="B77" s="16" t="s">
        <v>772</v>
      </c>
      <c r="C77" s="27"/>
      <c r="D77" s="27"/>
      <c r="E77" s="23"/>
      <c r="F77" s="23"/>
      <c r="G77" s="23"/>
      <c r="H77" s="23"/>
      <c r="I77" s="23"/>
      <c r="J77" s="23"/>
      <c r="K77" s="23"/>
      <c r="L77" s="23"/>
      <c r="M77" s="23"/>
      <c r="N77" s="23"/>
      <c r="O77" s="23"/>
      <c r="P77" s="23"/>
      <c r="Q77" s="27"/>
      <c r="R77" s="27"/>
      <c r="S77" s="27"/>
      <c r="T77" s="27"/>
    </row>
    <row r="79" spans="1:21" ht="15.75">
      <c r="A79" s="155" t="s">
        <v>171</v>
      </c>
      <c r="I79" s="150"/>
      <c r="J79" s="150"/>
      <c r="K79" s="150"/>
      <c r="L79" s="150"/>
      <c r="M79" s="150"/>
      <c r="N79" s="150"/>
      <c r="O79" s="150"/>
      <c r="P79" s="150"/>
    </row>
    <row r="80" spans="1:21">
      <c r="A80" s="170" t="s">
        <v>172</v>
      </c>
    </row>
    <row r="81" spans="1:16">
      <c r="A81" s="170" t="s">
        <v>173</v>
      </c>
    </row>
    <row r="82" spans="1:16" s="156" customFormat="1">
      <c r="A82" s="171" t="s">
        <v>780</v>
      </c>
      <c r="E82" s="150"/>
      <c r="F82" s="150"/>
      <c r="G82" s="150"/>
      <c r="H82" s="150"/>
      <c r="I82" s="150"/>
      <c r="J82" s="150"/>
      <c r="K82" s="150"/>
      <c r="L82" s="150"/>
      <c r="M82" s="150"/>
      <c r="N82" s="150"/>
      <c r="O82" s="150"/>
      <c r="P82" s="150"/>
    </row>
    <row r="83" spans="1:16">
      <c r="A83" s="171" t="s">
        <v>451</v>
      </c>
    </row>
  </sheetData>
  <dataValidations count="1">
    <dataValidation type="list" allowBlank="1" showInputMessage="1" showErrorMessage="1" sqref="D66:D68 D51:D54 D31 D35 D39 D43 D15:D26 D59:D61" xr:uid="{00000000-0002-0000-1700-000000000000}">
      <formula1>"Annual,Semi Annual,Quarter,Month,Week,Daily,Varies"</formula1>
    </dataValidation>
  </dataValidations>
  <printOptions horizontalCentered="1"/>
  <pageMargins left="0.5" right="0.5" top="0.75" bottom="0.75" header="0.3" footer="0.3"/>
  <pageSetup scale="38" fitToHeight="0" orientation="landscape" blackAndWhite="1"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9">
    <tabColor theme="4" tint="0.39997558519241921"/>
    <pageSetUpPr fitToPage="1"/>
  </sheetPr>
  <dimension ref="A1:I31"/>
  <sheetViews>
    <sheetView showGridLines="0" zoomScale="85" zoomScaleNormal="85" workbookViewId="0">
      <pane ySplit="5" topLeftCell="A6" activePane="bottomLeft" state="frozen"/>
      <selection pane="bottomLeft" activeCell="A6" sqref="A6"/>
    </sheetView>
  </sheetViews>
  <sheetFormatPr defaultColWidth="8.88671875" defaultRowHeight="15"/>
  <cols>
    <col min="1" max="1" width="9" style="16" bestFit="1" customWidth="1"/>
    <col min="2" max="8" width="14.77734375" style="16" customWidth="1"/>
    <col min="9" max="9" width="15.77734375" style="16" customWidth="1"/>
    <col min="10" max="16384" width="8.88671875" style="16"/>
  </cols>
  <sheetData>
    <row r="1" spans="1:9" s="156" customFormat="1" ht="15.75">
      <c r="H1" s="369"/>
    </row>
    <row r="2" spans="1:9" ht="15.75">
      <c r="A2" s="451" t="str">
        <f>'General Inputs'!$B$2</f>
        <v>Kentucky Utilities Company</v>
      </c>
      <c r="B2" s="451"/>
      <c r="C2" s="451"/>
      <c r="D2" s="451"/>
      <c r="E2" s="451"/>
      <c r="F2" s="451"/>
      <c r="G2" s="451"/>
      <c r="H2" s="451"/>
      <c r="I2" s="451"/>
    </row>
    <row r="3" spans="1:9" ht="15.75">
      <c r="A3" s="451" t="str">
        <f>'General Inputs'!$D$34&amp;" "&amp;'General Inputs'!$E$34</f>
        <v>Case No. 2018-00294</v>
      </c>
      <c r="B3" s="451"/>
      <c r="C3" s="451"/>
      <c r="D3" s="451"/>
      <c r="E3" s="451"/>
      <c r="F3" s="451"/>
      <c r="G3" s="451"/>
      <c r="H3" s="451"/>
      <c r="I3" s="451"/>
    </row>
    <row r="4" spans="1:9" ht="15.75">
      <c r="A4" s="451" t="str">
        <f>"For the Year Ended "&amp;TEXT('General Inputs'!E28,"Mmmm dd, yyyy")</f>
        <v>For the Year Ended December 31, 2017</v>
      </c>
      <c r="B4" s="451"/>
      <c r="C4" s="451"/>
      <c r="D4" s="451"/>
      <c r="E4" s="451"/>
      <c r="F4" s="451"/>
      <c r="G4" s="451"/>
      <c r="H4" s="451"/>
      <c r="I4" s="451"/>
    </row>
    <row r="5" spans="1:9" ht="16.5" thickBot="1">
      <c r="A5" s="452" t="s">
        <v>775</v>
      </c>
      <c r="B5" s="452"/>
      <c r="C5" s="452"/>
      <c r="D5" s="452"/>
      <c r="E5" s="452"/>
      <c r="F5" s="452"/>
      <c r="G5" s="452"/>
      <c r="H5" s="452"/>
      <c r="I5" s="452"/>
    </row>
    <row r="9" spans="1:9" ht="15.75">
      <c r="A9" s="18" t="s">
        <v>32</v>
      </c>
      <c r="B9" s="73" t="s">
        <v>195</v>
      </c>
      <c r="C9" s="73" t="s">
        <v>78</v>
      </c>
      <c r="D9" s="73" t="s">
        <v>251</v>
      </c>
      <c r="E9" s="74" t="s">
        <v>45</v>
      </c>
      <c r="F9" s="74" t="s">
        <v>45</v>
      </c>
      <c r="G9" s="74" t="s">
        <v>73</v>
      </c>
      <c r="H9" s="74" t="s">
        <v>16</v>
      </c>
      <c r="I9" s="18" t="s">
        <v>30</v>
      </c>
    </row>
    <row r="10" spans="1:9" ht="20.25">
      <c r="A10" s="293" t="s">
        <v>26</v>
      </c>
      <c r="B10" s="308" t="s">
        <v>47</v>
      </c>
      <c r="C10" s="308" t="s">
        <v>47</v>
      </c>
      <c r="D10" s="308" t="s">
        <v>219</v>
      </c>
      <c r="E10" s="309" t="s">
        <v>46</v>
      </c>
      <c r="F10" s="309" t="s">
        <v>34</v>
      </c>
      <c r="G10" s="309" t="s">
        <v>37</v>
      </c>
      <c r="H10" s="309" t="s">
        <v>35</v>
      </c>
      <c r="I10" s="293" t="s">
        <v>79</v>
      </c>
    </row>
    <row r="11" spans="1:9" ht="15.75">
      <c r="A11" s="20"/>
      <c r="B11" s="18" t="s">
        <v>40</v>
      </c>
      <c r="C11" s="48" t="s">
        <v>41</v>
      </c>
      <c r="D11" s="18" t="s">
        <v>118</v>
      </c>
      <c r="E11" s="62" t="s">
        <v>43</v>
      </c>
      <c r="F11" s="48" t="s">
        <v>221</v>
      </c>
      <c r="G11" s="48" t="s">
        <v>298</v>
      </c>
      <c r="H11" s="48" t="s">
        <v>65</v>
      </c>
      <c r="I11" s="18" t="s">
        <v>218</v>
      </c>
    </row>
    <row r="12" spans="1:9">
      <c r="A12" s="27"/>
      <c r="B12" s="35"/>
      <c r="C12" s="35"/>
      <c r="D12" s="35"/>
      <c r="E12" s="35"/>
      <c r="F12" s="27"/>
      <c r="G12" s="27"/>
      <c r="H12" s="35"/>
      <c r="I12" s="27"/>
    </row>
    <row r="13" spans="1:9">
      <c r="A13" s="23">
        <v>1</v>
      </c>
      <c r="B13" s="123">
        <v>42705</v>
      </c>
      <c r="C13" s="123">
        <f>EOMONTH(B13,0)</f>
        <v>42735</v>
      </c>
      <c r="D13" s="76">
        <f>(C13-B13)/2</f>
        <v>15</v>
      </c>
      <c r="E13" s="123">
        <v>42760</v>
      </c>
      <c r="F13" s="77">
        <f>IF(E13="","",E13-C13)</f>
        <v>25</v>
      </c>
      <c r="G13" s="77">
        <f>IF(E13="","",D13+F13)</f>
        <v>40</v>
      </c>
      <c r="H13" s="125">
        <v>3140327.84</v>
      </c>
      <c r="I13" s="124">
        <f>IF(G13="",0,ROUND(G13*H13,2))</f>
        <v>125613113.59999999</v>
      </c>
    </row>
    <row r="14" spans="1:9">
      <c r="A14" s="23">
        <f>A13+1</f>
        <v>2</v>
      </c>
      <c r="B14" s="123">
        <f>EOMONTH(B13,0)+1</f>
        <v>42736</v>
      </c>
      <c r="C14" s="123">
        <f t="shared" ref="C14:C24" si="0">EOMONTH(B14,0)</f>
        <v>42766</v>
      </c>
      <c r="D14" s="76">
        <f t="shared" ref="D14:D15" si="1">(C14-B14)/2</f>
        <v>15</v>
      </c>
      <c r="E14" s="123">
        <v>42793</v>
      </c>
      <c r="F14" s="77">
        <f>IF(E14="","",E14-C14)</f>
        <v>27</v>
      </c>
      <c r="G14" s="77">
        <f>IF(E14="","",D14+F14)</f>
        <v>42</v>
      </c>
      <c r="H14" s="125">
        <v>2692943.03</v>
      </c>
      <c r="I14" s="124">
        <f t="shared" ref="I14:I15" si="2">IF(G14="",0,ROUND(G14*H14,2))</f>
        <v>113103607.26000001</v>
      </c>
    </row>
    <row r="15" spans="1:9">
      <c r="A15" s="23">
        <f>A14+1</f>
        <v>3</v>
      </c>
      <c r="B15" s="123">
        <f t="shared" ref="B15:B24" si="3">EOMONTH(B14,0)+1</f>
        <v>42767</v>
      </c>
      <c r="C15" s="123">
        <f t="shared" si="0"/>
        <v>42794</v>
      </c>
      <c r="D15" s="76">
        <f t="shared" si="1"/>
        <v>13.5</v>
      </c>
      <c r="E15" s="123">
        <v>42824</v>
      </c>
      <c r="F15" s="77">
        <f>IF(E15="","",E15-C15)</f>
        <v>30</v>
      </c>
      <c r="G15" s="77">
        <f>IF(E15="","",D15+F15)</f>
        <v>43.5</v>
      </c>
      <c r="H15" s="126">
        <v>2771541.63</v>
      </c>
      <c r="I15" s="124">
        <f t="shared" si="2"/>
        <v>120562060.91</v>
      </c>
    </row>
    <row r="16" spans="1:9">
      <c r="A16" s="23">
        <f t="shared" ref="A16:A24" si="4">A15+1</f>
        <v>4</v>
      </c>
      <c r="B16" s="123">
        <f t="shared" si="3"/>
        <v>42795</v>
      </c>
      <c r="C16" s="123">
        <f t="shared" si="0"/>
        <v>42825</v>
      </c>
      <c r="D16" s="76">
        <f t="shared" ref="D16:D24" si="5">(C16-B16)/2</f>
        <v>15</v>
      </c>
      <c r="E16" s="123">
        <v>42850</v>
      </c>
      <c r="F16" s="77">
        <f t="shared" ref="F16:F24" si="6">IF(E16="","",E16-C16)</f>
        <v>25</v>
      </c>
      <c r="G16" s="77">
        <f t="shared" ref="G16:G24" si="7">IF(E16="","",D16+F16)</f>
        <v>40</v>
      </c>
      <c r="H16" s="126">
        <v>3255496.29</v>
      </c>
      <c r="I16" s="124">
        <f t="shared" ref="I16:I24" si="8">IF(G16="",0,ROUND(G16*H16,2))</f>
        <v>130219851.59999999</v>
      </c>
    </row>
    <row r="17" spans="1:9">
      <c r="A17" s="23">
        <f t="shared" si="4"/>
        <v>5</v>
      </c>
      <c r="B17" s="123">
        <f t="shared" si="3"/>
        <v>42826</v>
      </c>
      <c r="C17" s="123">
        <f t="shared" si="0"/>
        <v>42855</v>
      </c>
      <c r="D17" s="76">
        <f t="shared" si="5"/>
        <v>14.5</v>
      </c>
      <c r="E17" s="123">
        <v>42880</v>
      </c>
      <c r="F17" s="77">
        <f t="shared" si="6"/>
        <v>25</v>
      </c>
      <c r="G17" s="77">
        <f t="shared" si="7"/>
        <v>39.5</v>
      </c>
      <c r="H17" s="126">
        <v>2330806.75</v>
      </c>
      <c r="I17" s="124">
        <f t="shared" si="8"/>
        <v>92066866.629999995</v>
      </c>
    </row>
    <row r="18" spans="1:9">
      <c r="A18" s="23">
        <f t="shared" si="4"/>
        <v>6</v>
      </c>
      <c r="B18" s="123">
        <f t="shared" si="3"/>
        <v>42856</v>
      </c>
      <c r="C18" s="123">
        <f t="shared" si="0"/>
        <v>42886</v>
      </c>
      <c r="D18" s="76">
        <f t="shared" si="5"/>
        <v>15</v>
      </c>
      <c r="E18" s="123">
        <v>42909</v>
      </c>
      <c r="F18" s="77">
        <f t="shared" si="6"/>
        <v>23</v>
      </c>
      <c r="G18" s="77">
        <f t="shared" si="7"/>
        <v>38</v>
      </c>
      <c r="H18" s="126">
        <v>2973312.86</v>
      </c>
      <c r="I18" s="124">
        <f t="shared" si="8"/>
        <v>112985888.68000001</v>
      </c>
    </row>
    <row r="19" spans="1:9">
      <c r="A19" s="23">
        <f t="shared" si="4"/>
        <v>7</v>
      </c>
      <c r="B19" s="123">
        <f t="shared" si="3"/>
        <v>42887</v>
      </c>
      <c r="C19" s="123">
        <f t="shared" si="0"/>
        <v>42916</v>
      </c>
      <c r="D19" s="76">
        <f t="shared" si="5"/>
        <v>14.5</v>
      </c>
      <c r="E19" s="123">
        <v>42941</v>
      </c>
      <c r="F19" s="77">
        <f t="shared" si="6"/>
        <v>25</v>
      </c>
      <c r="G19" s="77">
        <f t="shared" si="7"/>
        <v>39.5</v>
      </c>
      <c r="H19" s="126">
        <v>3447289.22</v>
      </c>
      <c r="I19" s="124">
        <f t="shared" si="8"/>
        <v>136167924.19</v>
      </c>
    </row>
    <row r="20" spans="1:9">
      <c r="A20" s="23">
        <f t="shared" si="4"/>
        <v>8</v>
      </c>
      <c r="B20" s="123">
        <f t="shared" si="3"/>
        <v>42917</v>
      </c>
      <c r="C20" s="123">
        <f t="shared" si="0"/>
        <v>42947</v>
      </c>
      <c r="D20" s="76">
        <f t="shared" si="5"/>
        <v>15</v>
      </c>
      <c r="E20" s="123">
        <v>42972</v>
      </c>
      <c r="F20" s="77">
        <f t="shared" si="6"/>
        <v>25</v>
      </c>
      <c r="G20" s="77">
        <f t="shared" si="7"/>
        <v>40</v>
      </c>
      <c r="H20" s="126">
        <v>3117290.35</v>
      </c>
      <c r="I20" s="124">
        <f t="shared" si="8"/>
        <v>124691614</v>
      </c>
    </row>
    <row r="21" spans="1:9">
      <c r="A21" s="23">
        <f t="shared" si="4"/>
        <v>9</v>
      </c>
      <c r="B21" s="123">
        <f t="shared" si="3"/>
        <v>42948</v>
      </c>
      <c r="C21" s="123">
        <f t="shared" si="0"/>
        <v>42978</v>
      </c>
      <c r="D21" s="76">
        <f t="shared" si="5"/>
        <v>15</v>
      </c>
      <c r="E21" s="123">
        <v>43003</v>
      </c>
      <c r="F21" s="77">
        <f t="shared" si="6"/>
        <v>25</v>
      </c>
      <c r="G21" s="77">
        <f t="shared" si="7"/>
        <v>40</v>
      </c>
      <c r="H21" s="126">
        <v>3752396.43</v>
      </c>
      <c r="I21" s="124">
        <f t="shared" si="8"/>
        <v>150095857.19999999</v>
      </c>
    </row>
    <row r="22" spans="1:9">
      <c r="A22" s="23">
        <f t="shared" si="4"/>
        <v>10</v>
      </c>
      <c r="B22" s="123">
        <f t="shared" si="3"/>
        <v>42979</v>
      </c>
      <c r="C22" s="123">
        <f t="shared" si="0"/>
        <v>43008</v>
      </c>
      <c r="D22" s="76">
        <f t="shared" si="5"/>
        <v>14.5</v>
      </c>
      <c r="E22" s="123">
        <v>43033</v>
      </c>
      <c r="F22" s="77">
        <f t="shared" si="6"/>
        <v>25</v>
      </c>
      <c r="G22" s="77">
        <f t="shared" si="7"/>
        <v>39.5</v>
      </c>
      <c r="H22" s="126">
        <v>2714790.97</v>
      </c>
      <c r="I22" s="124">
        <f t="shared" si="8"/>
        <v>107234243.31999999</v>
      </c>
    </row>
    <row r="23" spans="1:9">
      <c r="A23" s="23">
        <f t="shared" si="4"/>
        <v>11</v>
      </c>
      <c r="B23" s="123">
        <f t="shared" si="3"/>
        <v>43009</v>
      </c>
      <c r="C23" s="123">
        <f t="shared" si="0"/>
        <v>43039</v>
      </c>
      <c r="D23" s="76">
        <f t="shared" si="5"/>
        <v>15</v>
      </c>
      <c r="E23" s="123">
        <v>43063</v>
      </c>
      <c r="F23" s="77">
        <f t="shared" si="6"/>
        <v>24</v>
      </c>
      <c r="G23" s="77">
        <f t="shared" si="7"/>
        <v>39</v>
      </c>
      <c r="H23" s="126">
        <v>3045198.33</v>
      </c>
      <c r="I23" s="124">
        <f t="shared" si="8"/>
        <v>118762734.87</v>
      </c>
    </row>
    <row r="24" spans="1:9">
      <c r="A24" s="23">
        <f t="shared" si="4"/>
        <v>12</v>
      </c>
      <c r="B24" s="123">
        <f t="shared" si="3"/>
        <v>43040</v>
      </c>
      <c r="C24" s="123">
        <f t="shared" si="0"/>
        <v>43069</v>
      </c>
      <c r="D24" s="76">
        <f t="shared" si="5"/>
        <v>14.5</v>
      </c>
      <c r="E24" s="123">
        <v>43091</v>
      </c>
      <c r="F24" s="77">
        <f t="shared" si="6"/>
        <v>22</v>
      </c>
      <c r="G24" s="77">
        <f t="shared" si="7"/>
        <v>36.5</v>
      </c>
      <c r="H24" s="126">
        <v>2533205.91</v>
      </c>
      <c r="I24" s="124">
        <f t="shared" si="8"/>
        <v>92462015.719999999</v>
      </c>
    </row>
    <row r="25" spans="1:9" s="156" customFormat="1">
      <c r="A25" s="175"/>
      <c r="B25" s="122"/>
      <c r="C25" s="122"/>
      <c r="D25" s="76"/>
      <c r="E25" s="182"/>
      <c r="F25" s="184"/>
      <c r="G25" s="184"/>
      <c r="H25" s="183"/>
      <c r="I25" s="185"/>
    </row>
    <row r="26" spans="1:9" ht="18.75" thickBot="1">
      <c r="A26" s="23">
        <f>A24+1</f>
        <v>13</v>
      </c>
      <c r="B26" s="21" t="s">
        <v>776</v>
      </c>
      <c r="C26" s="20"/>
      <c r="D26" s="21"/>
      <c r="E26" s="21"/>
      <c r="F26" s="92"/>
      <c r="G26" s="272">
        <f>IF(H26=0,0,I26/H26)</f>
        <v>39.803821524307487</v>
      </c>
      <c r="H26" s="273">
        <f>SUM(H13:H25)</f>
        <v>35774599.609999999</v>
      </c>
      <c r="I26" s="273">
        <f>SUM(I13:I25)</f>
        <v>1423965777.9800003</v>
      </c>
    </row>
    <row r="27" spans="1:9" ht="15.75" thickTop="1">
      <c r="A27" s="27"/>
      <c r="B27" s="27"/>
      <c r="C27" s="27"/>
      <c r="D27" s="27"/>
      <c r="E27" s="27"/>
      <c r="F27" s="27"/>
      <c r="G27" s="27"/>
      <c r="H27" s="27"/>
      <c r="I27" s="27"/>
    </row>
    <row r="28" spans="1:9" s="156" customFormat="1">
      <c r="A28" s="156" t="s">
        <v>779</v>
      </c>
    </row>
    <row r="29" spans="1:9" s="156" customFormat="1">
      <c r="A29" s="156" t="s">
        <v>777</v>
      </c>
    </row>
    <row r="31" spans="1:9">
      <c r="A31" s="156"/>
      <c r="C31" s="262" t="s">
        <v>1395</v>
      </c>
      <c r="D31" s="125">
        <v>35721289.339999996</v>
      </c>
    </row>
  </sheetData>
  <mergeCells count="4">
    <mergeCell ref="A5:I5"/>
    <mergeCell ref="A4:I4"/>
    <mergeCell ref="A3:I3"/>
    <mergeCell ref="A2:I2"/>
  </mergeCells>
  <printOptions horizontalCentered="1"/>
  <pageMargins left="0.7" right="0.7" top="0.75" bottom="0.75" header="0.3" footer="0.3"/>
  <pageSetup scale="80" fitToHeight="0" orientation="landscape" blackAndWhite="1"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30">
    <tabColor theme="4" tint="0.39997558519241921"/>
    <pageSetUpPr fitToPage="1"/>
  </sheetPr>
  <dimension ref="A1:I90"/>
  <sheetViews>
    <sheetView workbookViewId="0"/>
  </sheetViews>
  <sheetFormatPr defaultColWidth="8.88671875" defaultRowHeight="15"/>
  <cols>
    <col min="1" max="1" width="9" style="16" bestFit="1" customWidth="1"/>
    <col min="2" max="3" width="12.77734375" style="16" customWidth="1"/>
    <col min="4" max="4" width="13.77734375" style="16" customWidth="1"/>
    <col min="5" max="5" width="9.5546875" style="16" customWidth="1"/>
    <col min="6" max="6" width="10.109375" style="16" customWidth="1"/>
    <col min="7" max="7" width="11.77734375" style="16" customWidth="1"/>
    <col min="8" max="8" width="9.88671875" style="16" bestFit="1" customWidth="1"/>
    <col min="9" max="16384" width="8.88671875" style="16"/>
  </cols>
  <sheetData>
    <row r="1" spans="1:7" ht="15.75">
      <c r="D1" s="398" t="s">
        <v>774</v>
      </c>
    </row>
    <row r="2" spans="1:7" ht="15.75">
      <c r="A2" s="451" t="str">
        <f>'General Inputs'!$B$2</f>
        <v>Kentucky Utilities Company</v>
      </c>
      <c r="B2" s="451"/>
      <c r="C2" s="451"/>
      <c r="D2" s="451"/>
      <c r="E2" s="451"/>
      <c r="F2" s="451"/>
      <c r="G2" s="451"/>
    </row>
    <row r="3" spans="1:7" ht="15.75">
      <c r="A3" s="451" t="str">
        <f>'General Inputs'!$D$34&amp;" "&amp;'General Inputs'!$E$34</f>
        <v>Case No. 2018-00294</v>
      </c>
      <c r="B3" s="451"/>
      <c r="C3" s="451"/>
      <c r="D3" s="451"/>
      <c r="E3" s="451"/>
      <c r="F3" s="451"/>
      <c r="G3" s="451"/>
    </row>
    <row r="4" spans="1:7" ht="15.75">
      <c r="A4" s="451" t="str">
        <f>"For the Test Year Ended "&amp;TEXT('General Inputs'!E28,"Mmmm dd, yyyy")</f>
        <v>For the Test Year Ended December 31, 2017</v>
      </c>
      <c r="B4" s="451"/>
      <c r="C4" s="451"/>
      <c r="D4" s="451"/>
      <c r="E4" s="451"/>
      <c r="F4" s="451"/>
      <c r="G4" s="451"/>
    </row>
    <row r="5" spans="1:7" ht="16.5" thickBot="1">
      <c r="A5" s="452" t="s">
        <v>94</v>
      </c>
      <c r="B5" s="452"/>
      <c r="C5" s="452"/>
      <c r="D5" s="452"/>
      <c r="E5" s="452"/>
      <c r="F5" s="452"/>
      <c r="G5" s="452"/>
    </row>
    <row r="8" spans="1:7" ht="15.75">
      <c r="D8" s="73"/>
      <c r="E8" s="18" t="s">
        <v>21</v>
      </c>
    </row>
    <row r="9" spans="1:7" ht="15.75">
      <c r="A9" s="18" t="s">
        <v>32</v>
      </c>
      <c r="B9" s="73" t="s">
        <v>87</v>
      </c>
      <c r="C9" s="18" t="s">
        <v>45</v>
      </c>
      <c r="D9" s="73" t="s">
        <v>319</v>
      </c>
      <c r="E9" s="18" t="s">
        <v>34</v>
      </c>
      <c r="F9" s="18" t="s">
        <v>16</v>
      </c>
      <c r="G9" s="18" t="s">
        <v>30</v>
      </c>
    </row>
    <row r="10" spans="1:7" ht="20.25">
      <c r="A10" s="293" t="s">
        <v>26</v>
      </c>
      <c r="B10" s="308" t="s">
        <v>47</v>
      </c>
      <c r="C10" s="310" t="s">
        <v>46</v>
      </c>
      <c r="D10" s="308" t="s">
        <v>219</v>
      </c>
      <c r="E10" s="293" t="s">
        <v>37</v>
      </c>
      <c r="F10" s="293" t="s">
        <v>35</v>
      </c>
      <c r="G10" s="293" t="s">
        <v>79</v>
      </c>
    </row>
    <row r="11" spans="1:7" ht="15.75">
      <c r="A11" s="18"/>
      <c r="B11" s="18" t="s">
        <v>40</v>
      </c>
      <c r="C11" s="18" t="s">
        <v>41</v>
      </c>
      <c r="D11" s="18" t="s">
        <v>193</v>
      </c>
      <c r="E11" s="18" t="s">
        <v>48</v>
      </c>
      <c r="F11" s="48" t="s">
        <v>49</v>
      </c>
      <c r="G11" s="18" t="s">
        <v>50</v>
      </c>
    </row>
    <row r="13" spans="1:7" ht="15.75">
      <c r="B13" s="151" t="s">
        <v>178</v>
      </c>
      <c r="D13" s="151"/>
    </row>
    <row r="14" spans="1:7">
      <c r="A14" s="23">
        <v>1</v>
      </c>
      <c r="B14" s="118"/>
      <c r="C14" s="118"/>
      <c r="D14" s="181">
        <f>DAY(B14)/2</f>
        <v>0</v>
      </c>
      <c r="E14" s="25" t="str">
        <f>IF(C14="","",C14-B14+D14)</f>
        <v/>
      </c>
      <c r="F14" s="112"/>
      <c r="G14" s="87">
        <f>IF(E14="",0,ROUND(E14*F14,2))</f>
        <v>0</v>
      </c>
    </row>
    <row r="15" spans="1:7">
      <c r="A15" s="23">
        <f>A14+1</f>
        <v>2</v>
      </c>
      <c r="B15" s="118"/>
      <c r="C15" s="118"/>
      <c r="D15" s="181">
        <f t="shared" ref="D15:D16" si="0">DAY(B15)/2</f>
        <v>0</v>
      </c>
      <c r="E15" s="25" t="str">
        <f>IF(C15="","",C15-B15+D15)</f>
        <v/>
      </c>
      <c r="F15" s="113"/>
      <c r="G15" s="87">
        <f>IF(E15="",0,ROUND(E15*F15,2))</f>
        <v>0</v>
      </c>
    </row>
    <row r="16" spans="1:7">
      <c r="A16" s="23">
        <f>A15+1</f>
        <v>3</v>
      </c>
      <c r="B16" s="118"/>
      <c r="C16" s="118"/>
      <c r="D16" s="181">
        <f t="shared" si="0"/>
        <v>0</v>
      </c>
      <c r="E16" s="25" t="str">
        <f>IF(C16="","",C16-B16+D16)</f>
        <v/>
      </c>
      <c r="F16" s="113"/>
      <c r="G16" s="87">
        <f>IF(E16="",0,ROUND(E16*F16,2))</f>
        <v>0</v>
      </c>
    </row>
    <row r="17" spans="1:7" s="156" customFormat="1">
      <c r="A17" s="175"/>
      <c r="B17" s="117"/>
      <c r="C17" s="176"/>
      <c r="D17" s="117"/>
      <c r="E17" s="177"/>
      <c r="F17" s="178"/>
      <c r="G17" s="179"/>
    </row>
    <row r="18" spans="1:7" s="156" customFormat="1" ht="15.75">
      <c r="A18" s="175"/>
      <c r="B18" s="180" t="s">
        <v>179</v>
      </c>
      <c r="C18" s="176"/>
      <c r="D18" s="180"/>
      <c r="E18" s="177"/>
      <c r="F18" s="178"/>
      <c r="G18" s="179"/>
    </row>
    <row r="19" spans="1:7">
      <c r="A19" s="23">
        <f>A16+1</f>
        <v>4</v>
      </c>
      <c r="B19" s="118"/>
      <c r="C19" s="118"/>
      <c r="D19" s="181">
        <f t="shared" ref="D19:D21" si="1">DAY(B19)/2</f>
        <v>0</v>
      </c>
      <c r="E19" s="25" t="str">
        <f>IF(C19="","",C19-B19+D19)</f>
        <v/>
      </c>
      <c r="F19" s="113"/>
      <c r="G19" s="87">
        <f t="shared" ref="G19:G30" si="2">IF(E19="",0,ROUND(E19*F19,2))</f>
        <v>0</v>
      </c>
    </row>
    <row r="20" spans="1:7">
      <c r="A20" s="23">
        <f>A19+1</f>
        <v>5</v>
      </c>
      <c r="B20" s="118"/>
      <c r="C20" s="118"/>
      <c r="D20" s="181">
        <f t="shared" si="1"/>
        <v>0</v>
      </c>
      <c r="E20" s="25" t="str">
        <f>IF(C20="","",C20-B20+D20)</f>
        <v/>
      </c>
      <c r="F20" s="113"/>
      <c r="G20" s="87">
        <f t="shared" si="2"/>
        <v>0</v>
      </c>
    </row>
    <row r="21" spans="1:7">
      <c r="A21" s="23">
        <f>A20+1</f>
        <v>6</v>
      </c>
      <c r="B21" s="118"/>
      <c r="C21" s="118"/>
      <c r="D21" s="181">
        <f t="shared" si="1"/>
        <v>0</v>
      </c>
      <c r="E21" s="25" t="str">
        <f>IF(C21="","",C21-B21+D21)</f>
        <v/>
      </c>
      <c r="F21" s="113"/>
      <c r="G21" s="87">
        <f t="shared" si="2"/>
        <v>0</v>
      </c>
    </row>
    <row r="22" spans="1:7" s="156" customFormat="1">
      <c r="A22" s="175"/>
      <c r="B22" s="117"/>
      <c r="C22" s="176"/>
      <c r="D22" s="117"/>
      <c r="E22" s="177"/>
      <c r="F22" s="178"/>
      <c r="G22" s="179"/>
    </row>
    <row r="23" spans="1:7" s="156" customFormat="1" ht="15.75">
      <c r="A23" s="175"/>
      <c r="B23" s="180" t="s">
        <v>180</v>
      </c>
      <c r="C23" s="176"/>
      <c r="D23" s="180"/>
      <c r="E23" s="177"/>
      <c r="F23" s="178"/>
      <c r="G23" s="179"/>
    </row>
    <row r="24" spans="1:7">
      <c r="A24" s="23">
        <f>A21+1</f>
        <v>7</v>
      </c>
      <c r="B24" s="118"/>
      <c r="C24" s="118"/>
      <c r="D24" s="181">
        <f t="shared" ref="D24:D26" si="3">DAY(B24)/2</f>
        <v>0</v>
      </c>
      <c r="E24" s="25" t="str">
        <f>IF(C24="","",C24-B24+D24)</f>
        <v/>
      </c>
      <c r="F24" s="113"/>
      <c r="G24" s="87">
        <f t="shared" si="2"/>
        <v>0</v>
      </c>
    </row>
    <row r="25" spans="1:7">
      <c r="A25" s="23">
        <f>A24+1</f>
        <v>8</v>
      </c>
      <c r="B25" s="118"/>
      <c r="C25" s="118"/>
      <c r="D25" s="181">
        <f t="shared" si="3"/>
        <v>0</v>
      </c>
      <c r="E25" s="25" t="str">
        <f>IF(C25="","",C25-B25+D25)</f>
        <v/>
      </c>
      <c r="F25" s="113"/>
      <c r="G25" s="87">
        <f t="shared" si="2"/>
        <v>0</v>
      </c>
    </row>
    <row r="26" spans="1:7">
      <c r="A26" s="23">
        <f>A25+1</f>
        <v>9</v>
      </c>
      <c r="B26" s="118"/>
      <c r="C26" s="118"/>
      <c r="D26" s="181">
        <f t="shared" si="3"/>
        <v>0</v>
      </c>
      <c r="E26" s="25" t="str">
        <f>IF(C26="","",C26-B26+D26)</f>
        <v/>
      </c>
      <c r="F26" s="113"/>
      <c r="G26" s="87">
        <f t="shared" si="2"/>
        <v>0</v>
      </c>
    </row>
    <row r="27" spans="1:7" s="156" customFormat="1">
      <c r="A27" s="175"/>
      <c r="B27" s="117"/>
      <c r="C27" s="176"/>
      <c r="D27" s="117"/>
      <c r="E27" s="177"/>
      <c r="F27" s="178"/>
      <c r="G27" s="179"/>
    </row>
    <row r="28" spans="1:7" s="156" customFormat="1" ht="15.75">
      <c r="A28" s="175"/>
      <c r="B28" s="180" t="s">
        <v>181</v>
      </c>
      <c r="C28" s="176"/>
      <c r="D28" s="180"/>
      <c r="E28" s="177"/>
      <c r="F28" s="178"/>
      <c r="G28" s="179"/>
    </row>
    <row r="29" spans="1:7">
      <c r="A29" s="23">
        <f>A26+1</f>
        <v>10</v>
      </c>
      <c r="B29" s="118"/>
      <c r="C29" s="118"/>
      <c r="D29" s="181">
        <f t="shared" ref="D29:D31" si="4">DAY(B29)/2</f>
        <v>0</v>
      </c>
      <c r="E29" s="25" t="str">
        <f>IF(C29="","",C29-B29+D29)</f>
        <v/>
      </c>
      <c r="F29" s="113"/>
      <c r="G29" s="87">
        <f t="shared" si="2"/>
        <v>0</v>
      </c>
    </row>
    <row r="30" spans="1:7">
      <c r="A30" s="23">
        <f>A29+1</f>
        <v>11</v>
      </c>
      <c r="B30" s="118"/>
      <c r="C30" s="118"/>
      <c r="D30" s="181">
        <f t="shared" si="4"/>
        <v>0</v>
      </c>
      <c r="E30" s="25" t="str">
        <f>IF(C30="","",C30-B30+D30)</f>
        <v/>
      </c>
      <c r="F30" s="113"/>
      <c r="G30" s="87">
        <f t="shared" si="2"/>
        <v>0</v>
      </c>
    </row>
    <row r="31" spans="1:7">
      <c r="A31" s="23">
        <f>A30+1</f>
        <v>12</v>
      </c>
      <c r="B31" s="118"/>
      <c r="C31" s="118"/>
      <c r="D31" s="181">
        <f t="shared" si="4"/>
        <v>0</v>
      </c>
      <c r="E31" s="25" t="str">
        <f>IF(C31="","",C31-B31+D31)</f>
        <v/>
      </c>
      <c r="F31" s="113"/>
      <c r="G31" s="87">
        <f>IF(E31="",0,ROUND(E31*F31,2))</f>
        <v>0</v>
      </c>
    </row>
    <row r="32" spans="1:7" s="156" customFormat="1">
      <c r="A32" s="175"/>
      <c r="B32" s="117"/>
      <c r="C32" s="176"/>
      <c r="D32" s="117"/>
      <c r="E32" s="177"/>
      <c r="F32" s="178"/>
      <c r="G32" s="179"/>
    </row>
    <row r="33" spans="1:7" s="156" customFormat="1" ht="15.75">
      <c r="A33" s="175"/>
      <c r="B33" s="180" t="s">
        <v>189</v>
      </c>
      <c r="C33" s="176"/>
      <c r="D33" s="180"/>
      <c r="E33" s="177"/>
      <c r="F33" s="178"/>
      <c r="G33" s="179"/>
    </row>
    <row r="34" spans="1:7">
      <c r="A34" s="23">
        <f>A31+1</f>
        <v>13</v>
      </c>
      <c r="B34" s="118"/>
      <c r="C34" s="118"/>
      <c r="D34" s="181">
        <f t="shared" ref="D34:D36" si="5">DAY(B34)/2</f>
        <v>0</v>
      </c>
      <c r="E34" s="25" t="str">
        <f>IF(C34="","",C34-B34+D34)</f>
        <v/>
      </c>
      <c r="F34" s="113"/>
      <c r="G34" s="87">
        <f t="shared" ref="G34:G35" si="6">IF(E34="",0,ROUND(E34*F34,2))</f>
        <v>0</v>
      </c>
    </row>
    <row r="35" spans="1:7">
      <c r="A35" s="23">
        <f>A34+1</f>
        <v>14</v>
      </c>
      <c r="B35" s="118"/>
      <c r="C35" s="118"/>
      <c r="D35" s="181">
        <f t="shared" si="5"/>
        <v>0</v>
      </c>
      <c r="E35" s="25" t="str">
        <f>IF(C35="","",C35-B35+D35)</f>
        <v/>
      </c>
      <c r="F35" s="113"/>
      <c r="G35" s="87">
        <f t="shared" si="6"/>
        <v>0</v>
      </c>
    </row>
    <row r="36" spans="1:7">
      <c r="A36" s="23">
        <f>A35+1</f>
        <v>15</v>
      </c>
      <c r="B36" s="118"/>
      <c r="C36" s="118"/>
      <c r="D36" s="181">
        <f t="shared" si="5"/>
        <v>0</v>
      </c>
      <c r="E36" s="25" t="str">
        <f>IF(C36="","",C36-B36+D36)</f>
        <v/>
      </c>
      <c r="F36" s="113"/>
      <c r="G36" s="87">
        <f>IF(E36="",0,ROUND(E36*F36,2))</f>
        <v>0</v>
      </c>
    </row>
    <row r="37" spans="1:7" s="156" customFormat="1">
      <c r="A37" s="175"/>
      <c r="B37" s="117"/>
      <c r="C37" s="176"/>
      <c r="D37" s="117"/>
      <c r="E37" s="177"/>
      <c r="F37" s="178"/>
      <c r="G37" s="179"/>
    </row>
    <row r="38" spans="1:7" s="156" customFormat="1" ht="15.75">
      <c r="A38" s="175"/>
      <c r="B38" s="180" t="s">
        <v>182</v>
      </c>
      <c r="C38" s="176"/>
      <c r="D38" s="180"/>
      <c r="E38" s="177"/>
      <c r="F38" s="178"/>
      <c r="G38" s="179"/>
    </row>
    <row r="39" spans="1:7">
      <c r="A39" s="23">
        <f>A36+1</f>
        <v>16</v>
      </c>
      <c r="B39" s="118"/>
      <c r="C39" s="118"/>
      <c r="D39" s="181">
        <f t="shared" ref="D39:D41" si="7">DAY(B39)/2</f>
        <v>0</v>
      </c>
      <c r="E39" s="25" t="str">
        <f>IF(C39="","",C39-B39+D39)</f>
        <v/>
      </c>
      <c r="F39" s="113"/>
      <c r="G39" s="87">
        <f t="shared" ref="G39:G40" si="8">IF(E39="",0,ROUND(E39*F39,2))</f>
        <v>0</v>
      </c>
    </row>
    <row r="40" spans="1:7">
      <c r="A40" s="23">
        <f>A39+1</f>
        <v>17</v>
      </c>
      <c r="B40" s="118"/>
      <c r="C40" s="118"/>
      <c r="D40" s="181">
        <f t="shared" si="7"/>
        <v>0</v>
      </c>
      <c r="E40" s="25" t="str">
        <f>IF(C40="","",C40-B40+D40)</f>
        <v/>
      </c>
      <c r="F40" s="113"/>
      <c r="G40" s="87">
        <f t="shared" si="8"/>
        <v>0</v>
      </c>
    </row>
    <row r="41" spans="1:7">
      <c r="A41" s="23">
        <f>A40+1</f>
        <v>18</v>
      </c>
      <c r="B41" s="118"/>
      <c r="C41" s="118"/>
      <c r="D41" s="181">
        <f t="shared" si="7"/>
        <v>0</v>
      </c>
      <c r="E41" s="25" t="str">
        <f>IF(C41="","",C41-B41+D41)</f>
        <v/>
      </c>
      <c r="F41" s="113"/>
      <c r="G41" s="87">
        <f>IF(E41="",0,ROUND(E41*F41,2))</f>
        <v>0</v>
      </c>
    </row>
    <row r="42" spans="1:7" s="156" customFormat="1">
      <c r="A42" s="175"/>
      <c r="B42" s="117"/>
      <c r="C42" s="176"/>
      <c r="D42" s="117"/>
      <c r="E42" s="177"/>
      <c r="F42" s="178"/>
      <c r="G42" s="179"/>
    </row>
    <row r="43" spans="1:7" s="156" customFormat="1" ht="15.75">
      <c r="A43" s="175"/>
      <c r="B43" s="180" t="s">
        <v>183</v>
      </c>
      <c r="C43" s="176"/>
      <c r="D43" s="180"/>
      <c r="E43" s="177"/>
      <c r="F43" s="178"/>
      <c r="G43" s="179"/>
    </row>
    <row r="44" spans="1:7">
      <c r="A44" s="23">
        <f>A41+1</f>
        <v>19</v>
      </c>
      <c r="B44" s="118"/>
      <c r="C44" s="118"/>
      <c r="D44" s="181">
        <f t="shared" ref="D44:D46" si="9">DAY(B44)/2</f>
        <v>0</v>
      </c>
      <c r="E44" s="25" t="str">
        <f>IF(C44="","",C44-B44+D44)</f>
        <v/>
      </c>
      <c r="F44" s="113"/>
      <c r="G44" s="87">
        <f t="shared" ref="G44:G45" si="10">IF(E44="",0,ROUND(E44*F44,2))</f>
        <v>0</v>
      </c>
    </row>
    <row r="45" spans="1:7">
      <c r="A45" s="23">
        <f>A44+1</f>
        <v>20</v>
      </c>
      <c r="B45" s="118"/>
      <c r="C45" s="118"/>
      <c r="D45" s="181">
        <f t="shared" si="9"/>
        <v>0</v>
      </c>
      <c r="E45" s="25" t="str">
        <f>IF(C45="","",C45-B45+D45)</f>
        <v/>
      </c>
      <c r="F45" s="113"/>
      <c r="G45" s="87">
        <f t="shared" si="10"/>
        <v>0</v>
      </c>
    </row>
    <row r="46" spans="1:7">
      <c r="A46" s="23">
        <f>A45+1</f>
        <v>21</v>
      </c>
      <c r="B46" s="118"/>
      <c r="C46" s="118"/>
      <c r="D46" s="181">
        <f t="shared" si="9"/>
        <v>0</v>
      </c>
      <c r="E46" s="25" t="str">
        <f>IF(C46="","",C46-B46+D46)</f>
        <v/>
      </c>
      <c r="F46" s="113"/>
      <c r="G46" s="87">
        <f>IF(E46="",0,ROUND(E46*F46,2))</f>
        <v>0</v>
      </c>
    </row>
    <row r="47" spans="1:7" s="156" customFormat="1">
      <c r="A47" s="175"/>
      <c r="B47" s="117"/>
      <c r="C47" s="176"/>
      <c r="D47" s="117"/>
      <c r="E47" s="177"/>
      <c r="F47" s="178"/>
      <c r="G47" s="179"/>
    </row>
    <row r="48" spans="1:7" s="156" customFormat="1" ht="15.75">
      <c r="A48" s="175"/>
      <c r="B48" s="180" t="s">
        <v>184</v>
      </c>
      <c r="C48" s="176"/>
      <c r="D48" s="180"/>
      <c r="E48" s="177"/>
      <c r="F48" s="178"/>
      <c r="G48" s="179"/>
    </row>
    <row r="49" spans="1:9">
      <c r="A49" s="23">
        <f>A46+1</f>
        <v>22</v>
      </c>
      <c r="B49" s="118"/>
      <c r="C49" s="118"/>
      <c r="D49" s="181">
        <f t="shared" ref="D49:D51" si="11">DAY(B49)/2</f>
        <v>0</v>
      </c>
      <c r="E49" s="25" t="str">
        <f>IF(C49="","",C49-B49+D49)</f>
        <v/>
      </c>
      <c r="F49" s="113"/>
      <c r="G49" s="87">
        <f t="shared" ref="G49:G50" si="12">IF(E49="",0,ROUND(E49*F49,2))</f>
        <v>0</v>
      </c>
    </row>
    <row r="50" spans="1:9">
      <c r="A50" s="23">
        <f>A49+1</f>
        <v>23</v>
      </c>
      <c r="B50" s="118"/>
      <c r="C50" s="118"/>
      <c r="D50" s="181">
        <f t="shared" si="11"/>
        <v>0</v>
      </c>
      <c r="E50" s="25" t="str">
        <f>IF(C50="","",C50-B50+D50)</f>
        <v/>
      </c>
      <c r="F50" s="113"/>
      <c r="G50" s="87">
        <f t="shared" si="12"/>
        <v>0</v>
      </c>
    </row>
    <row r="51" spans="1:9">
      <c r="A51" s="23">
        <f>A50+1</f>
        <v>24</v>
      </c>
      <c r="B51" s="118"/>
      <c r="C51" s="118"/>
      <c r="D51" s="181">
        <f t="shared" si="11"/>
        <v>0</v>
      </c>
      <c r="E51" s="25" t="str">
        <f>IF(C51="","",C51-B51+D51)</f>
        <v/>
      </c>
      <c r="F51" s="113"/>
      <c r="G51" s="87">
        <f>IF(E51="",0,ROUND(E51*F51,2))</f>
        <v>0</v>
      </c>
    </row>
    <row r="52" spans="1:9" s="156" customFormat="1">
      <c r="A52" s="175"/>
      <c r="B52" s="117"/>
      <c r="C52" s="176"/>
      <c r="D52" s="117"/>
      <c r="E52" s="177"/>
      <c r="F52" s="178"/>
      <c r="G52" s="179"/>
    </row>
    <row r="53" spans="1:9" s="156" customFormat="1" ht="15.75">
      <c r="A53" s="175"/>
      <c r="B53" s="180" t="s">
        <v>185</v>
      </c>
      <c r="C53" s="176"/>
      <c r="D53" s="180"/>
      <c r="E53" s="177"/>
      <c r="F53" s="178"/>
      <c r="G53" s="179"/>
    </row>
    <row r="54" spans="1:9">
      <c r="A54" s="23">
        <f>A51+1</f>
        <v>25</v>
      </c>
      <c r="B54" s="118"/>
      <c r="C54" s="118"/>
      <c r="D54" s="181">
        <f t="shared" ref="D54:D56" si="13">DAY(B54)/2</f>
        <v>0</v>
      </c>
      <c r="E54" s="25" t="str">
        <f>IF(C54="","",C54-B54+D54)</f>
        <v/>
      </c>
      <c r="F54" s="113"/>
      <c r="G54" s="87">
        <f t="shared" ref="G54:G55" si="14">IF(E54="",0,ROUND(E54*F54,2))</f>
        <v>0</v>
      </c>
    </row>
    <row r="55" spans="1:9">
      <c r="A55" s="23">
        <f>A54+1</f>
        <v>26</v>
      </c>
      <c r="B55" s="118"/>
      <c r="C55" s="118"/>
      <c r="D55" s="181">
        <f t="shared" si="13"/>
        <v>0</v>
      </c>
      <c r="E55" s="25" t="str">
        <f>IF(C55="","",C55-B55+D55)</f>
        <v/>
      </c>
      <c r="F55" s="113"/>
      <c r="G55" s="87">
        <f t="shared" si="14"/>
        <v>0</v>
      </c>
    </row>
    <row r="56" spans="1:9">
      <c r="A56" s="23">
        <f>A55+1</f>
        <v>27</v>
      </c>
      <c r="B56" s="118"/>
      <c r="C56" s="118"/>
      <c r="D56" s="181">
        <f t="shared" si="13"/>
        <v>0</v>
      </c>
      <c r="E56" s="25" t="str">
        <f>IF(C56="","",C56-B56+D56)</f>
        <v/>
      </c>
      <c r="F56" s="113"/>
      <c r="G56" s="87">
        <f>IF(E56="",0,ROUND(E56*F56,2))</f>
        <v>0</v>
      </c>
      <c r="H56" s="117"/>
      <c r="I56" s="117"/>
    </row>
    <row r="57" spans="1:9" s="156" customFormat="1">
      <c r="A57" s="175"/>
      <c r="B57" s="117"/>
      <c r="C57" s="176"/>
      <c r="D57" s="117"/>
      <c r="E57" s="177"/>
      <c r="F57" s="178"/>
      <c r="G57" s="179"/>
      <c r="H57" s="117"/>
      <c r="I57" s="117"/>
    </row>
    <row r="58" spans="1:9" s="156" customFormat="1" ht="15.75">
      <c r="A58" s="175"/>
      <c r="B58" s="180" t="s">
        <v>186</v>
      </c>
      <c r="C58" s="176"/>
      <c r="D58" s="180"/>
      <c r="E58" s="177"/>
      <c r="F58" s="178"/>
      <c r="G58" s="179"/>
      <c r="H58" s="117"/>
      <c r="I58" s="117"/>
    </row>
    <row r="59" spans="1:9">
      <c r="A59" s="23">
        <f>A56+1</f>
        <v>28</v>
      </c>
      <c r="B59" s="118"/>
      <c r="C59" s="118"/>
      <c r="D59" s="181">
        <f t="shared" ref="D59:D61" si="15">DAY(B59)/2</f>
        <v>0</v>
      </c>
      <c r="E59" s="25" t="str">
        <f>IF(C59="","",C59-B59+D59)</f>
        <v/>
      </c>
      <c r="F59" s="113"/>
      <c r="G59" s="87">
        <f t="shared" ref="G59:G60" si="16">IF(E59="",0,ROUND(E59*F59,2))</f>
        <v>0</v>
      </c>
    </row>
    <row r="60" spans="1:9">
      <c r="A60" s="23">
        <f>A59+1</f>
        <v>29</v>
      </c>
      <c r="B60" s="118"/>
      <c r="C60" s="118"/>
      <c r="D60" s="181">
        <f t="shared" si="15"/>
        <v>0</v>
      </c>
      <c r="E60" s="25" t="str">
        <f>IF(C60="","",C60-B60+D60)</f>
        <v/>
      </c>
      <c r="F60" s="113"/>
      <c r="G60" s="87">
        <f t="shared" si="16"/>
        <v>0</v>
      </c>
    </row>
    <row r="61" spans="1:9">
      <c r="A61" s="23">
        <f>A60+1</f>
        <v>30</v>
      </c>
      <c r="B61" s="118"/>
      <c r="C61" s="118"/>
      <c r="D61" s="181">
        <f t="shared" si="15"/>
        <v>0</v>
      </c>
      <c r="E61" s="25" t="str">
        <f>IF(C61="","",C61-B61+D61)</f>
        <v/>
      </c>
      <c r="F61" s="113"/>
      <c r="G61" s="87">
        <f>IF(E61="",0,ROUND(E61*F61,2))</f>
        <v>0</v>
      </c>
    </row>
    <row r="62" spans="1:9" s="156" customFormat="1">
      <c r="A62" s="175"/>
      <c r="B62" s="117"/>
      <c r="C62" s="176"/>
      <c r="D62" s="117"/>
      <c r="E62" s="177"/>
      <c r="F62" s="178"/>
      <c r="G62" s="179"/>
    </row>
    <row r="63" spans="1:9" s="156" customFormat="1" ht="15.75">
      <c r="A63" s="175"/>
      <c r="B63" s="180" t="s">
        <v>187</v>
      </c>
      <c r="C63" s="176"/>
      <c r="D63" s="180"/>
      <c r="E63" s="177"/>
      <c r="F63" s="178"/>
      <c r="G63" s="179"/>
    </row>
    <row r="64" spans="1:9">
      <c r="A64" s="23">
        <f>A61+1</f>
        <v>31</v>
      </c>
      <c r="B64" s="118"/>
      <c r="C64" s="118"/>
      <c r="D64" s="181">
        <f t="shared" ref="D64:D66" si="17">DAY(B64)/2</f>
        <v>0</v>
      </c>
      <c r="E64" s="25" t="str">
        <f>IF(C64="","",C64-B64+D64)</f>
        <v/>
      </c>
      <c r="F64" s="113"/>
      <c r="G64" s="87">
        <f t="shared" ref="G64:G65" si="18">IF(E64="",0,ROUND(E64*F64,2))</f>
        <v>0</v>
      </c>
    </row>
    <row r="65" spans="1:7">
      <c r="A65" s="23">
        <f>A64+1</f>
        <v>32</v>
      </c>
      <c r="B65" s="118"/>
      <c r="C65" s="118"/>
      <c r="D65" s="181">
        <f t="shared" si="17"/>
        <v>0</v>
      </c>
      <c r="E65" s="25" t="str">
        <f>IF(C65="","",C65-B65+D65)</f>
        <v/>
      </c>
      <c r="F65" s="113"/>
      <c r="G65" s="87">
        <f t="shared" si="18"/>
        <v>0</v>
      </c>
    </row>
    <row r="66" spans="1:7">
      <c r="A66" s="23">
        <f>A65+1</f>
        <v>33</v>
      </c>
      <c r="B66" s="118"/>
      <c r="C66" s="118"/>
      <c r="D66" s="181">
        <f t="shared" si="17"/>
        <v>0</v>
      </c>
      <c r="E66" s="25" t="str">
        <f>IF(C66="","",C66-B66+D66)</f>
        <v/>
      </c>
      <c r="F66" s="113"/>
      <c r="G66" s="87">
        <f>IF(E66="",0,ROUND(E66*F66,2))</f>
        <v>0</v>
      </c>
    </row>
    <row r="67" spans="1:7" s="156" customFormat="1">
      <c r="A67" s="175"/>
      <c r="B67" s="117"/>
      <c r="C67" s="176"/>
      <c r="D67" s="117"/>
      <c r="E67" s="177"/>
      <c r="F67" s="178"/>
      <c r="G67" s="179"/>
    </row>
    <row r="68" spans="1:7" s="156" customFormat="1" ht="15.75">
      <c r="A68" s="175"/>
      <c r="B68" s="180" t="s">
        <v>188</v>
      </c>
      <c r="C68" s="176"/>
      <c r="D68" s="180"/>
      <c r="E68" s="177"/>
      <c r="F68" s="178"/>
      <c r="G68" s="179"/>
    </row>
    <row r="69" spans="1:7">
      <c r="A69" s="23">
        <f>A66+1</f>
        <v>34</v>
      </c>
      <c r="B69" s="118"/>
      <c r="C69" s="118"/>
      <c r="D69" s="181">
        <f t="shared" ref="D69:D71" si="19">DAY(B69)/2</f>
        <v>0</v>
      </c>
      <c r="E69" s="25" t="str">
        <f>IF(C69="","",C69-B69+D69)</f>
        <v/>
      </c>
      <c r="F69" s="113"/>
      <c r="G69" s="87">
        <f t="shared" ref="G69:G70" si="20">IF(E69="",0,ROUND(E69*F69,2))</f>
        <v>0</v>
      </c>
    </row>
    <row r="70" spans="1:7">
      <c r="A70" s="23">
        <f>A69+1</f>
        <v>35</v>
      </c>
      <c r="B70" s="118"/>
      <c r="C70" s="118"/>
      <c r="D70" s="181">
        <f t="shared" si="19"/>
        <v>0</v>
      </c>
      <c r="E70" s="25" t="str">
        <f>IF(C70="","",C70-B70+D70)</f>
        <v/>
      </c>
      <c r="F70" s="113"/>
      <c r="G70" s="87">
        <f t="shared" si="20"/>
        <v>0</v>
      </c>
    </row>
    <row r="71" spans="1:7">
      <c r="A71" s="23">
        <f>A70+1</f>
        <v>36</v>
      </c>
      <c r="B71" s="118"/>
      <c r="C71" s="118"/>
      <c r="D71" s="181">
        <f t="shared" si="19"/>
        <v>0</v>
      </c>
      <c r="E71" s="25" t="str">
        <f>IF(C71="","",C71-B71+D71)</f>
        <v/>
      </c>
      <c r="F71" s="113"/>
      <c r="G71" s="87">
        <f>IF(E71="",0,ROUND(E71*F71,2))</f>
        <v>0</v>
      </c>
    </row>
    <row r="72" spans="1:7" s="156" customFormat="1">
      <c r="A72" s="175"/>
      <c r="B72" s="117"/>
      <c r="C72" s="176"/>
      <c r="D72" s="117"/>
      <c r="E72" s="177"/>
      <c r="F72" s="178"/>
      <c r="G72" s="179"/>
    </row>
    <row r="73" spans="1:7" s="156" customFormat="1" ht="15.75">
      <c r="A73" s="175"/>
      <c r="B73" s="180" t="s">
        <v>190</v>
      </c>
      <c r="C73" s="176"/>
      <c r="D73" s="180"/>
      <c r="E73" s="177"/>
      <c r="F73" s="178"/>
      <c r="G73" s="179"/>
    </row>
    <row r="74" spans="1:7">
      <c r="A74" s="23">
        <f>A71+1</f>
        <v>37</v>
      </c>
      <c r="B74" s="118"/>
      <c r="C74" s="118"/>
      <c r="D74" s="181">
        <f t="shared" ref="D74:D76" si="21">DAY(B74)/2</f>
        <v>0</v>
      </c>
      <c r="E74" s="25" t="str">
        <f>IF(C74="","",C74-B74+D74)</f>
        <v/>
      </c>
      <c r="F74" s="113"/>
      <c r="G74" s="87">
        <f t="shared" ref="G74:G75" si="22">IF(E74="",0,ROUND(E74*F74,2))</f>
        <v>0</v>
      </c>
    </row>
    <row r="75" spans="1:7">
      <c r="A75" s="23">
        <f>A74+1</f>
        <v>38</v>
      </c>
      <c r="B75" s="118"/>
      <c r="C75" s="118"/>
      <c r="D75" s="181">
        <f t="shared" si="21"/>
        <v>0</v>
      </c>
      <c r="E75" s="25" t="str">
        <f>IF(C75="","",C75-B75+D75)</f>
        <v/>
      </c>
      <c r="F75" s="113"/>
      <c r="G75" s="87">
        <f t="shared" si="22"/>
        <v>0</v>
      </c>
    </row>
    <row r="76" spans="1:7">
      <c r="A76" s="23">
        <f>A75+1</f>
        <v>39</v>
      </c>
      <c r="B76" s="118"/>
      <c r="C76" s="118"/>
      <c r="D76" s="181">
        <f t="shared" si="21"/>
        <v>0</v>
      </c>
      <c r="E76" s="25" t="str">
        <f>IF(C76="","",C76-B76+D76)</f>
        <v/>
      </c>
      <c r="F76" s="113"/>
      <c r="G76" s="87">
        <f>IF(E76="",0,ROUND(E76*F76,2))</f>
        <v>0</v>
      </c>
    </row>
    <row r="77" spans="1:7" s="156" customFormat="1">
      <c r="A77" s="175"/>
      <c r="B77" s="117"/>
      <c r="C77" s="176"/>
      <c r="D77" s="117"/>
      <c r="E77" s="177"/>
      <c r="F77" s="178"/>
      <c r="G77" s="179"/>
    </row>
    <row r="78" spans="1:7" s="156" customFormat="1" ht="15.75">
      <c r="A78" s="175"/>
      <c r="B78" s="180" t="s">
        <v>191</v>
      </c>
      <c r="C78" s="176"/>
      <c r="D78" s="180"/>
      <c r="E78" s="177"/>
      <c r="F78" s="178"/>
      <c r="G78" s="179"/>
    </row>
    <row r="79" spans="1:7">
      <c r="A79" s="23">
        <f>A76+1</f>
        <v>40</v>
      </c>
      <c r="B79" s="118"/>
      <c r="C79" s="118"/>
      <c r="D79" s="181">
        <f t="shared" ref="D79:D81" si="23">DAY(B79)/2</f>
        <v>0</v>
      </c>
      <c r="E79" s="25" t="str">
        <f>IF(C79="","",C79-B79+D79)</f>
        <v/>
      </c>
      <c r="F79" s="113"/>
      <c r="G79" s="87">
        <f t="shared" ref="G79:G80" si="24">IF(E79="",0,ROUND(E79*F79,2))</f>
        <v>0</v>
      </c>
    </row>
    <row r="80" spans="1:7">
      <c r="A80" s="23">
        <f>A79+1</f>
        <v>41</v>
      </c>
      <c r="B80" s="118"/>
      <c r="C80" s="118"/>
      <c r="D80" s="181">
        <f t="shared" si="23"/>
        <v>0</v>
      </c>
      <c r="E80" s="25" t="str">
        <f>IF(C80="","",C80-B80+D80)</f>
        <v/>
      </c>
      <c r="F80" s="113"/>
      <c r="G80" s="87">
        <f t="shared" si="24"/>
        <v>0</v>
      </c>
    </row>
    <row r="81" spans="1:7">
      <c r="A81" s="23">
        <f>A80+1</f>
        <v>42</v>
      </c>
      <c r="B81" s="118"/>
      <c r="C81" s="118"/>
      <c r="D81" s="181">
        <f t="shared" si="23"/>
        <v>0</v>
      </c>
      <c r="E81" s="25" t="str">
        <f>IF(C81="","",C81-B81+D81)</f>
        <v/>
      </c>
      <c r="F81" s="113"/>
      <c r="G81" s="87">
        <f>IF(E81="",0,ROUND(E81*F81,2))</f>
        <v>0</v>
      </c>
    </row>
    <row r="82" spans="1:7">
      <c r="A82" s="23"/>
      <c r="B82" s="27"/>
      <c r="C82" s="27"/>
      <c r="D82" s="27"/>
      <c r="E82" s="27"/>
      <c r="F82" s="60"/>
      <c r="G82" s="27"/>
    </row>
    <row r="83" spans="1:7" ht="16.5" thickBot="1">
      <c r="A83" s="23">
        <f>A81+1</f>
        <v>43</v>
      </c>
      <c r="B83" s="88" t="s">
        <v>375</v>
      </c>
      <c r="C83" s="27"/>
      <c r="D83" s="88"/>
      <c r="E83" s="274">
        <f>IF(F83=0,0,G83/F83)</f>
        <v>0</v>
      </c>
      <c r="F83" s="55">
        <f>SUM(F14:F81)</f>
        <v>0</v>
      </c>
      <c r="G83" s="55">
        <f>SUM(G14:G81)</f>
        <v>0</v>
      </c>
    </row>
    <row r="84" spans="1:7" ht="15.75" thickTop="1">
      <c r="A84" s="23"/>
      <c r="B84" s="27"/>
      <c r="C84" s="27"/>
      <c r="D84" s="27"/>
      <c r="E84" s="27"/>
      <c r="F84" s="27"/>
      <c r="G84" s="27"/>
    </row>
    <row r="86" spans="1:7">
      <c r="A86" s="156" t="s">
        <v>386</v>
      </c>
      <c r="B86" s="156"/>
      <c r="D86" s="156"/>
    </row>
    <row r="87" spans="1:7">
      <c r="A87" s="16" t="s">
        <v>387</v>
      </c>
    </row>
    <row r="88" spans="1:7">
      <c r="A88" s="156" t="s">
        <v>388</v>
      </c>
      <c r="B88" s="156"/>
      <c r="C88" s="156"/>
      <c r="D88" s="156"/>
      <c r="E88" s="156"/>
      <c r="F88" s="156"/>
      <c r="G88" s="156"/>
    </row>
    <row r="90" spans="1:7">
      <c r="B90" s="262" t="s">
        <v>370</v>
      </c>
      <c r="C90" s="121"/>
    </row>
  </sheetData>
  <mergeCells count="4">
    <mergeCell ref="A5:G5"/>
    <mergeCell ref="A4:G4"/>
    <mergeCell ref="A3:G3"/>
    <mergeCell ref="A2:G2"/>
  </mergeCells>
  <printOptions horizontalCentered="1"/>
  <pageMargins left="0.7" right="0.7" top="0.75" bottom="0.75" header="0.3" footer="0.3"/>
  <pageSetup scale="93" fitToHeight="0" orientation="portrait" r:id="rId1"/>
  <rowBreaks count="1" manualBreakCount="1">
    <brk id="47" max="16383"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31">
    <tabColor theme="4" tint="0.39997558519241921"/>
    <pageSetUpPr fitToPage="1"/>
  </sheetPr>
  <dimension ref="A1:I95"/>
  <sheetViews>
    <sheetView workbookViewId="0"/>
  </sheetViews>
  <sheetFormatPr defaultColWidth="8.88671875" defaultRowHeight="15"/>
  <cols>
    <col min="1" max="1" width="9" style="16" bestFit="1" customWidth="1"/>
    <col min="2" max="3" width="12.77734375" style="16" customWidth="1"/>
    <col min="4" max="4" width="13.77734375" style="16" customWidth="1"/>
    <col min="5" max="5" width="9.5546875" style="16" customWidth="1"/>
    <col min="6" max="6" width="10.109375" style="16" customWidth="1"/>
    <col min="7" max="7" width="11.77734375" style="16" customWidth="1"/>
    <col min="8" max="9" width="9.88671875" style="16" bestFit="1" customWidth="1"/>
    <col min="10" max="16384" width="8.88671875" style="16"/>
  </cols>
  <sheetData>
    <row r="1" spans="1:9" ht="15.75">
      <c r="D1" s="398" t="s">
        <v>774</v>
      </c>
    </row>
    <row r="2" spans="1:9" ht="15.75">
      <c r="A2" s="451" t="str">
        <f>'General Inputs'!$B$2</f>
        <v>Kentucky Utilities Company</v>
      </c>
      <c r="B2" s="451"/>
      <c r="C2" s="451"/>
      <c r="D2" s="451"/>
      <c r="E2" s="451"/>
      <c r="F2" s="451"/>
      <c r="G2" s="451"/>
    </row>
    <row r="3" spans="1:9" ht="15.75">
      <c r="A3" s="451" t="str">
        <f>'General Inputs'!$D$34&amp;" "&amp;'General Inputs'!$E$34</f>
        <v>Case No. 2018-00294</v>
      </c>
      <c r="B3" s="451"/>
      <c r="C3" s="451"/>
      <c r="D3" s="451"/>
      <c r="E3" s="451"/>
      <c r="F3" s="451"/>
      <c r="G3" s="451"/>
    </row>
    <row r="4" spans="1:9" ht="15.75">
      <c r="A4" s="451" t="str">
        <f>"For the Test Year Ended "&amp;TEXT('General Inputs'!E28,"Mmmm dd, yyyy")</f>
        <v>For the Test Year Ended December 31, 2017</v>
      </c>
      <c r="B4" s="451"/>
      <c r="C4" s="451"/>
      <c r="D4" s="451"/>
      <c r="E4" s="451"/>
      <c r="F4" s="451"/>
      <c r="G4" s="451"/>
    </row>
    <row r="5" spans="1:9" ht="16.5" thickBot="1">
      <c r="A5" s="452" t="s">
        <v>95</v>
      </c>
      <c r="B5" s="452"/>
      <c r="C5" s="452"/>
      <c r="D5" s="452"/>
      <c r="E5" s="452"/>
      <c r="F5" s="452"/>
      <c r="G5" s="452"/>
    </row>
    <row r="8" spans="1:9" ht="15.75">
      <c r="D8" s="73" t="s">
        <v>75</v>
      </c>
    </row>
    <row r="9" spans="1:9" ht="15.75">
      <c r="A9" s="18" t="s">
        <v>32</v>
      </c>
      <c r="B9" s="73" t="s">
        <v>87</v>
      </c>
      <c r="C9" s="18" t="s">
        <v>45</v>
      </c>
      <c r="D9" s="73" t="s">
        <v>192</v>
      </c>
      <c r="E9" s="18" t="s">
        <v>34</v>
      </c>
      <c r="F9" s="18" t="s">
        <v>16</v>
      </c>
      <c r="G9" s="18" t="s">
        <v>30</v>
      </c>
    </row>
    <row r="10" spans="1:9" ht="20.25">
      <c r="A10" s="293" t="s">
        <v>26</v>
      </c>
      <c r="B10" s="308" t="s">
        <v>47</v>
      </c>
      <c r="C10" s="310" t="s">
        <v>46</v>
      </c>
      <c r="D10" s="308" t="s">
        <v>47</v>
      </c>
      <c r="E10" s="293" t="s">
        <v>37</v>
      </c>
      <c r="F10" s="293" t="s">
        <v>35</v>
      </c>
      <c r="G10" s="293" t="s">
        <v>79</v>
      </c>
    </row>
    <row r="11" spans="1:9" ht="15.75">
      <c r="A11" s="18"/>
      <c r="B11" s="18" t="s">
        <v>40</v>
      </c>
      <c r="C11" s="18" t="s">
        <v>41</v>
      </c>
      <c r="D11" s="18" t="s">
        <v>193</v>
      </c>
      <c r="E11" s="18" t="s">
        <v>48</v>
      </c>
      <c r="F11" s="48" t="s">
        <v>49</v>
      </c>
      <c r="G11" s="18" t="s">
        <v>50</v>
      </c>
    </row>
    <row r="13" spans="1:9" ht="15.75">
      <c r="B13" s="151" t="s">
        <v>178</v>
      </c>
      <c r="D13" s="151"/>
    </row>
    <row r="14" spans="1:9">
      <c r="A14" s="23">
        <v>1</v>
      </c>
      <c r="B14" s="118"/>
      <c r="C14" s="118"/>
      <c r="D14" s="181">
        <f>DAY(B14)/2</f>
        <v>0</v>
      </c>
      <c r="E14" s="25" t="str">
        <f>IF(C14="","",C14-B14+D14)</f>
        <v/>
      </c>
      <c r="F14" s="112"/>
      <c r="G14" s="87">
        <f>IF(E14="",0,ROUND(E14*F14,2))</f>
        <v>0</v>
      </c>
    </row>
    <row r="15" spans="1:9">
      <c r="A15" s="23">
        <f>A14+1</f>
        <v>2</v>
      </c>
      <c r="B15" s="118"/>
      <c r="C15" s="118"/>
      <c r="D15" s="181">
        <f t="shared" ref="D15:D16" si="0">DAY(B15)/2</f>
        <v>0</v>
      </c>
      <c r="E15" s="25" t="str">
        <f>IF(C15="","",C15-B15+D15)</f>
        <v/>
      </c>
      <c r="F15" s="113"/>
      <c r="G15" s="87">
        <f>IF(E15="",0,ROUND(E15*F15,2))</f>
        <v>0</v>
      </c>
      <c r="I15" s="117"/>
    </row>
    <row r="16" spans="1:9">
      <c r="A16" s="23">
        <f>A15+1</f>
        <v>3</v>
      </c>
      <c r="B16" s="118"/>
      <c r="C16" s="118"/>
      <c r="D16" s="181">
        <f t="shared" si="0"/>
        <v>0</v>
      </c>
      <c r="E16" s="25" t="str">
        <f>IF(C16="","",C16-B16+D16)</f>
        <v/>
      </c>
      <c r="F16" s="113"/>
      <c r="G16" s="87">
        <f>IF(E16="",0,ROUND(E16*F16,2))</f>
        <v>0</v>
      </c>
      <c r="I16" s="117"/>
    </row>
    <row r="17" spans="1:9" s="156" customFormat="1">
      <c r="A17" s="175"/>
      <c r="B17" s="117"/>
      <c r="C17" s="176"/>
      <c r="D17" s="117"/>
      <c r="E17" s="177"/>
      <c r="F17" s="178"/>
      <c r="G17" s="179"/>
      <c r="I17" s="117"/>
    </row>
    <row r="18" spans="1:9" s="156" customFormat="1" ht="15.75">
      <c r="A18" s="175"/>
      <c r="B18" s="180" t="s">
        <v>179</v>
      </c>
      <c r="C18" s="176"/>
      <c r="D18" s="180"/>
      <c r="E18" s="177"/>
      <c r="F18" s="178"/>
      <c r="G18" s="179"/>
      <c r="I18" s="117"/>
    </row>
    <row r="19" spans="1:9">
      <c r="A19" s="23">
        <f>A16+1</f>
        <v>4</v>
      </c>
      <c r="B19" s="118"/>
      <c r="C19" s="118"/>
      <c r="D19" s="181">
        <f t="shared" ref="D19:D21" si="1">DAY(B19)/2</f>
        <v>0</v>
      </c>
      <c r="E19" s="25" t="str">
        <f>IF(C19="","",C19-B19+D19)</f>
        <v/>
      </c>
      <c r="F19" s="113"/>
      <c r="G19" s="87">
        <f t="shared" ref="G19:G30" si="2">IF(E19="",0,ROUND(E19*F19,2))</f>
        <v>0</v>
      </c>
      <c r="I19" s="117"/>
    </row>
    <row r="20" spans="1:9">
      <c r="A20" s="23">
        <f>A19+1</f>
        <v>5</v>
      </c>
      <c r="B20" s="118"/>
      <c r="C20" s="118"/>
      <c r="D20" s="181">
        <f t="shared" si="1"/>
        <v>0</v>
      </c>
      <c r="E20" s="25" t="str">
        <f>IF(C20="","",C20-B20+D20)</f>
        <v/>
      </c>
      <c r="F20" s="113"/>
      <c r="G20" s="87">
        <f t="shared" si="2"/>
        <v>0</v>
      </c>
      <c r="I20" s="117"/>
    </row>
    <row r="21" spans="1:9">
      <c r="A21" s="23">
        <f>A20+1</f>
        <v>6</v>
      </c>
      <c r="B21" s="118"/>
      <c r="C21" s="118"/>
      <c r="D21" s="181">
        <f t="shared" si="1"/>
        <v>0</v>
      </c>
      <c r="E21" s="25" t="str">
        <f>IF(C21="","",C21-B21+D21)</f>
        <v/>
      </c>
      <c r="F21" s="113"/>
      <c r="G21" s="87">
        <f t="shared" si="2"/>
        <v>0</v>
      </c>
      <c r="I21" s="117"/>
    </row>
    <row r="22" spans="1:9" s="156" customFormat="1">
      <c r="A22" s="175"/>
      <c r="B22" s="117"/>
      <c r="C22" s="176"/>
      <c r="D22" s="117"/>
      <c r="E22" s="177"/>
      <c r="F22" s="178"/>
      <c r="G22" s="179"/>
      <c r="I22" s="117"/>
    </row>
    <row r="23" spans="1:9" s="156" customFormat="1" ht="15.75">
      <c r="A23" s="175"/>
      <c r="B23" s="180" t="s">
        <v>180</v>
      </c>
      <c r="C23" s="176"/>
      <c r="D23" s="180"/>
      <c r="E23" s="177"/>
      <c r="F23" s="178"/>
      <c r="G23" s="179"/>
      <c r="I23" s="117"/>
    </row>
    <row r="24" spans="1:9">
      <c r="A24" s="23">
        <f>A21+1</f>
        <v>7</v>
      </c>
      <c r="B24" s="118"/>
      <c r="C24" s="118"/>
      <c r="D24" s="181">
        <f t="shared" ref="D24:D26" si="3">DAY(B24)/2</f>
        <v>0</v>
      </c>
      <c r="E24" s="25" t="str">
        <f>IF(C24="","",C24-B24+D24)</f>
        <v/>
      </c>
      <c r="F24" s="113"/>
      <c r="G24" s="87">
        <f t="shared" si="2"/>
        <v>0</v>
      </c>
      <c r="I24" s="117"/>
    </row>
    <row r="25" spans="1:9">
      <c r="A25" s="23">
        <f>A24+1</f>
        <v>8</v>
      </c>
      <c r="B25" s="118"/>
      <c r="C25" s="118"/>
      <c r="D25" s="181">
        <f t="shared" si="3"/>
        <v>0</v>
      </c>
      <c r="E25" s="25" t="str">
        <f>IF(C25="","",C25-B25+D25)</f>
        <v/>
      </c>
      <c r="F25" s="113"/>
      <c r="G25" s="87">
        <f t="shared" si="2"/>
        <v>0</v>
      </c>
      <c r="I25" s="117"/>
    </row>
    <row r="26" spans="1:9">
      <c r="A26" s="23">
        <f>A25+1</f>
        <v>9</v>
      </c>
      <c r="B26" s="118"/>
      <c r="C26" s="118"/>
      <c r="D26" s="181">
        <f t="shared" si="3"/>
        <v>0</v>
      </c>
      <c r="E26" s="25" t="str">
        <f>IF(C26="","",C26-B26+D26)</f>
        <v/>
      </c>
      <c r="F26" s="113"/>
      <c r="G26" s="87">
        <f t="shared" si="2"/>
        <v>0</v>
      </c>
      <c r="I26" s="117"/>
    </row>
    <row r="27" spans="1:9" s="156" customFormat="1">
      <c r="A27" s="175"/>
      <c r="B27" s="117"/>
      <c r="C27" s="176"/>
      <c r="D27" s="117"/>
      <c r="E27" s="177"/>
      <c r="F27" s="178"/>
      <c r="G27" s="179"/>
    </row>
    <row r="28" spans="1:9" s="156" customFormat="1" ht="15.75">
      <c r="A28" s="175"/>
      <c r="B28" s="180" t="s">
        <v>181</v>
      </c>
      <c r="C28" s="176"/>
      <c r="D28" s="180"/>
      <c r="E28" s="177"/>
      <c r="F28" s="178"/>
      <c r="G28" s="179"/>
    </row>
    <row r="29" spans="1:9">
      <c r="A29" s="23">
        <f>A26+1</f>
        <v>10</v>
      </c>
      <c r="B29" s="118"/>
      <c r="C29" s="118"/>
      <c r="D29" s="181">
        <f t="shared" ref="D29:D31" si="4">DAY(B29)/2</f>
        <v>0</v>
      </c>
      <c r="E29" s="25" t="str">
        <f>IF(C29="","",C29-B29+D29)</f>
        <v/>
      </c>
      <c r="F29" s="113"/>
      <c r="G29" s="87">
        <f t="shared" si="2"/>
        <v>0</v>
      </c>
    </row>
    <row r="30" spans="1:9">
      <c r="A30" s="23">
        <f>A29+1</f>
        <v>11</v>
      </c>
      <c r="B30" s="118"/>
      <c r="C30" s="118"/>
      <c r="D30" s="181">
        <f t="shared" si="4"/>
        <v>0</v>
      </c>
      <c r="E30" s="25" t="str">
        <f>IF(C30="","",C30-B30+D30)</f>
        <v/>
      </c>
      <c r="F30" s="113"/>
      <c r="G30" s="87">
        <f t="shared" si="2"/>
        <v>0</v>
      </c>
    </row>
    <row r="31" spans="1:9">
      <c r="A31" s="23">
        <f>A30+1</f>
        <v>12</v>
      </c>
      <c r="B31" s="118"/>
      <c r="C31" s="118"/>
      <c r="D31" s="181">
        <f t="shared" si="4"/>
        <v>0</v>
      </c>
      <c r="E31" s="25" t="str">
        <f>IF(C31="","",C31-B31+D31)</f>
        <v/>
      </c>
      <c r="F31" s="113"/>
      <c r="G31" s="87">
        <f>IF(E31="",0,ROUND(E31*F31,2))</f>
        <v>0</v>
      </c>
    </row>
    <row r="32" spans="1:9" s="156" customFormat="1">
      <c r="A32" s="175"/>
      <c r="B32" s="117"/>
      <c r="C32" s="176"/>
      <c r="D32" s="117"/>
      <c r="E32" s="177"/>
      <c r="F32" s="178"/>
      <c r="G32" s="179"/>
    </row>
    <row r="33" spans="1:7" s="156" customFormat="1" ht="15.75">
      <c r="A33" s="175"/>
      <c r="B33" s="180" t="s">
        <v>189</v>
      </c>
      <c r="C33" s="176"/>
      <c r="D33" s="180"/>
      <c r="E33" s="177"/>
      <c r="F33" s="178"/>
      <c r="G33" s="179"/>
    </row>
    <row r="34" spans="1:7">
      <c r="A34" s="23">
        <f>A31+1</f>
        <v>13</v>
      </c>
      <c r="B34" s="118"/>
      <c r="C34" s="118"/>
      <c r="D34" s="181">
        <f t="shared" ref="D34:D36" si="5">DAY(B34)/2</f>
        <v>0</v>
      </c>
      <c r="E34" s="25" t="str">
        <f>IF(C34="","",C34-B34+D34)</f>
        <v/>
      </c>
      <c r="F34" s="113"/>
      <c r="G34" s="87">
        <f t="shared" ref="G34:G35" si="6">IF(E34="",0,ROUND(E34*F34,2))</f>
        <v>0</v>
      </c>
    </row>
    <row r="35" spans="1:7">
      <c r="A35" s="23">
        <f>A34+1</f>
        <v>14</v>
      </c>
      <c r="B35" s="118"/>
      <c r="C35" s="118"/>
      <c r="D35" s="181">
        <f t="shared" si="5"/>
        <v>0</v>
      </c>
      <c r="E35" s="25" t="str">
        <f>IF(C35="","",C35-B35+D35)</f>
        <v/>
      </c>
      <c r="F35" s="113"/>
      <c r="G35" s="87">
        <f t="shared" si="6"/>
        <v>0</v>
      </c>
    </row>
    <row r="36" spans="1:7">
      <c r="A36" s="23">
        <f>A35+1</f>
        <v>15</v>
      </c>
      <c r="B36" s="118"/>
      <c r="C36" s="118"/>
      <c r="D36" s="181">
        <f t="shared" si="5"/>
        <v>0</v>
      </c>
      <c r="E36" s="25" t="str">
        <f>IF(C36="","",C36-B36+D36)</f>
        <v/>
      </c>
      <c r="F36" s="113"/>
      <c r="G36" s="87">
        <f>IF(E36="",0,ROUND(E36*F36,2))</f>
        <v>0</v>
      </c>
    </row>
    <row r="37" spans="1:7" s="156" customFormat="1">
      <c r="A37" s="175"/>
      <c r="B37" s="117"/>
      <c r="C37" s="176"/>
      <c r="D37" s="117"/>
      <c r="E37" s="177"/>
      <c r="F37" s="178"/>
      <c r="G37" s="179"/>
    </row>
    <row r="38" spans="1:7" s="156" customFormat="1" ht="15.75">
      <c r="A38" s="175"/>
      <c r="B38" s="180" t="s">
        <v>182</v>
      </c>
      <c r="C38" s="176"/>
      <c r="D38" s="180"/>
      <c r="E38" s="177"/>
      <c r="F38" s="178"/>
      <c r="G38" s="179"/>
    </row>
    <row r="39" spans="1:7">
      <c r="A39" s="23">
        <f>A36+1</f>
        <v>16</v>
      </c>
      <c r="B39" s="118"/>
      <c r="C39" s="118"/>
      <c r="D39" s="181">
        <f t="shared" ref="D39:D41" si="7">DAY(B39)/2</f>
        <v>0</v>
      </c>
      <c r="E39" s="25" t="str">
        <f>IF(C39="","",C39-B39+D39)</f>
        <v/>
      </c>
      <c r="F39" s="113"/>
      <c r="G39" s="87">
        <f t="shared" ref="G39:G40" si="8">IF(E39="",0,ROUND(E39*F39,2))</f>
        <v>0</v>
      </c>
    </row>
    <row r="40" spans="1:7">
      <c r="A40" s="23">
        <f>A39+1</f>
        <v>17</v>
      </c>
      <c r="B40" s="118"/>
      <c r="C40" s="118"/>
      <c r="D40" s="181">
        <f t="shared" si="7"/>
        <v>0</v>
      </c>
      <c r="E40" s="25" t="str">
        <f>IF(C40="","",C40-B40+D40)</f>
        <v/>
      </c>
      <c r="F40" s="113"/>
      <c r="G40" s="87">
        <f t="shared" si="8"/>
        <v>0</v>
      </c>
    </row>
    <row r="41" spans="1:7">
      <c r="A41" s="23">
        <f>A40+1</f>
        <v>18</v>
      </c>
      <c r="B41" s="118"/>
      <c r="C41" s="118"/>
      <c r="D41" s="181">
        <f t="shared" si="7"/>
        <v>0</v>
      </c>
      <c r="E41" s="25" t="str">
        <f>IF(C41="","",C41-B41+D41)</f>
        <v/>
      </c>
      <c r="F41" s="113"/>
      <c r="G41" s="87">
        <f>IF(E41="",0,ROUND(E41*F41,2))</f>
        <v>0</v>
      </c>
    </row>
    <row r="42" spans="1:7" s="156" customFormat="1">
      <c r="A42" s="175"/>
      <c r="B42" s="117"/>
      <c r="C42" s="176"/>
      <c r="D42" s="117"/>
      <c r="E42" s="177"/>
      <c r="F42" s="178"/>
      <c r="G42" s="179"/>
    </row>
    <row r="43" spans="1:7" s="156" customFormat="1" ht="15.75">
      <c r="A43" s="175"/>
      <c r="B43" s="180" t="s">
        <v>183</v>
      </c>
      <c r="C43" s="176"/>
      <c r="D43" s="180"/>
      <c r="E43" s="177"/>
      <c r="F43" s="178"/>
      <c r="G43" s="179"/>
    </row>
    <row r="44" spans="1:7">
      <c r="A44" s="23">
        <f>A41+1</f>
        <v>19</v>
      </c>
      <c r="B44" s="118"/>
      <c r="C44" s="118"/>
      <c r="D44" s="181">
        <f t="shared" ref="D44:D46" si="9">DAY(B44)/2</f>
        <v>0</v>
      </c>
      <c r="E44" s="25" t="str">
        <f>IF(C44="","",C44-B44+D44)</f>
        <v/>
      </c>
      <c r="F44" s="113"/>
      <c r="G44" s="87">
        <f t="shared" ref="G44:G45" si="10">IF(E44="",0,ROUND(E44*F44,2))</f>
        <v>0</v>
      </c>
    </row>
    <row r="45" spans="1:7">
      <c r="A45" s="23">
        <f>A44+1</f>
        <v>20</v>
      </c>
      <c r="B45" s="118"/>
      <c r="C45" s="118"/>
      <c r="D45" s="181">
        <f t="shared" si="9"/>
        <v>0</v>
      </c>
      <c r="E45" s="25" t="str">
        <f>IF(C45="","",C45-B45+D45)</f>
        <v/>
      </c>
      <c r="F45" s="113"/>
      <c r="G45" s="87">
        <f t="shared" si="10"/>
        <v>0</v>
      </c>
    </row>
    <row r="46" spans="1:7">
      <c r="A46" s="23">
        <f>A45+1</f>
        <v>21</v>
      </c>
      <c r="B46" s="118"/>
      <c r="C46" s="118"/>
      <c r="D46" s="181">
        <f t="shared" si="9"/>
        <v>0</v>
      </c>
      <c r="E46" s="25" t="str">
        <f>IF(C46="","",C46-B46+D46)</f>
        <v/>
      </c>
      <c r="F46" s="113"/>
      <c r="G46" s="87">
        <f>IF(E46="",0,ROUND(E46*F46,2))</f>
        <v>0</v>
      </c>
    </row>
    <row r="47" spans="1:7" s="156" customFormat="1">
      <c r="A47" s="175"/>
      <c r="B47" s="117"/>
      <c r="C47" s="176"/>
      <c r="D47" s="117"/>
      <c r="E47" s="177"/>
      <c r="F47" s="178"/>
      <c r="G47" s="179"/>
    </row>
    <row r="48" spans="1:7" s="156" customFormat="1" ht="15.75">
      <c r="A48" s="175"/>
      <c r="B48" s="180" t="s">
        <v>184</v>
      </c>
      <c r="C48" s="176"/>
      <c r="D48" s="180"/>
      <c r="E48" s="177"/>
      <c r="F48" s="178"/>
      <c r="G48" s="179"/>
    </row>
    <row r="49" spans="1:9">
      <c r="A49" s="23">
        <f>A46+1</f>
        <v>22</v>
      </c>
      <c r="B49" s="118"/>
      <c r="C49" s="118"/>
      <c r="D49" s="181">
        <f t="shared" ref="D49:D51" si="11">DAY(B49)/2</f>
        <v>0</v>
      </c>
      <c r="E49" s="25" t="str">
        <f>IF(C49="","",C49-B49+D49)</f>
        <v/>
      </c>
      <c r="F49" s="113"/>
      <c r="G49" s="87">
        <f t="shared" ref="G49:G50" si="12">IF(E49="",0,ROUND(E49*F49,2))</f>
        <v>0</v>
      </c>
    </row>
    <row r="50" spans="1:9">
      <c r="A50" s="23">
        <f>A49+1</f>
        <v>23</v>
      </c>
      <c r="B50" s="118"/>
      <c r="C50" s="118"/>
      <c r="D50" s="181">
        <f t="shared" si="11"/>
        <v>0</v>
      </c>
      <c r="E50" s="25" t="str">
        <f>IF(C50="","",C50-B50+D50)</f>
        <v/>
      </c>
      <c r="F50" s="113"/>
      <c r="G50" s="87">
        <f t="shared" si="12"/>
        <v>0</v>
      </c>
    </row>
    <row r="51" spans="1:9">
      <c r="A51" s="23">
        <f>A50+1</f>
        <v>24</v>
      </c>
      <c r="B51" s="118"/>
      <c r="C51" s="118"/>
      <c r="D51" s="181">
        <f t="shared" si="11"/>
        <v>0</v>
      </c>
      <c r="E51" s="25" t="str">
        <f>IF(C51="","",C51-B51+D51)</f>
        <v/>
      </c>
      <c r="F51" s="113"/>
      <c r="G51" s="87">
        <f>IF(E51="",0,ROUND(E51*F51,2))</f>
        <v>0</v>
      </c>
    </row>
    <row r="52" spans="1:9" s="156" customFormat="1">
      <c r="A52" s="175"/>
      <c r="B52" s="117"/>
      <c r="C52" s="176"/>
      <c r="D52" s="117"/>
      <c r="E52" s="177"/>
      <c r="F52" s="178"/>
      <c r="G52" s="179"/>
    </row>
    <row r="53" spans="1:9" s="156" customFormat="1" ht="15.75">
      <c r="A53" s="175"/>
      <c r="B53" s="180" t="s">
        <v>185</v>
      </c>
      <c r="C53" s="176"/>
      <c r="D53" s="180"/>
      <c r="E53" s="177"/>
      <c r="F53" s="178"/>
      <c r="G53" s="179"/>
    </row>
    <row r="54" spans="1:9">
      <c r="A54" s="23">
        <f>A51+1</f>
        <v>25</v>
      </c>
      <c r="B54" s="118"/>
      <c r="C54" s="118"/>
      <c r="D54" s="181">
        <f t="shared" ref="D54:D56" si="13">DAY(B54)/2</f>
        <v>0</v>
      </c>
      <c r="E54" s="25" t="str">
        <f>IF(C54="","",C54-B54+D54)</f>
        <v/>
      </c>
      <c r="F54" s="113"/>
      <c r="G54" s="87">
        <f t="shared" ref="G54:G55" si="14">IF(E54="",0,ROUND(E54*F54,2))</f>
        <v>0</v>
      </c>
    </row>
    <row r="55" spans="1:9">
      <c r="A55" s="23">
        <f>A54+1</f>
        <v>26</v>
      </c>
      <c r="B55" s="118"/>
      <c r="C55" s="118"/>
      <c r="D55" s="181">
        <f t="shared" si="13"/>
        <v>0</v>
      </c>
      <c r="E55" s="25" t="str">
        <f>IF(C55="","",C55-B55+D55)</f>
        <v/>
      </c>
      <c r="F55" s="113"/>
      <c r="G55" s="87">
        <f t="shared" si="14"/>
        <v>0</v>
      </c>
    </row>
    <row r="56" spans="1:9">
      <c r="A56" s="23">
        <f>A55+1</f>
        <v>27</v>
      </c>
      <c r="B56" s="118"/>
      <c r="C56" s="118"/>
      <c r="D56" s="181">
        <f t="shared" si="13"/>
        <v>0</v>
      </c>
      <c r="E56" s="25" t="str">
        <f>IF(C56="","",C56-B56+D56)</f>
        <v/>
      </c>
      <c r="F56" s="113"/>
      <c r="G56" s="87">
        <f>IF(E56="",0,ROUND(E56*F56,2))</f>
        <v>0</v>
      </c>
      <c r="H56" s="117"/>
      <c r="I56" s="117"/>
    </row>
    <row r="57" spans="1:9" s="156" customFormat="1">
      <c r="A57" s="175"/>
      <c r="B57" s="117"/>
      <c r="C57" s="176"/>
      <c r="D57" s="117"/>
      <c r="E57" s="177"/>
      <c r="F57" s="178"/>
      <c r="G57" s="179"/>
      <c r="H57" s="117"/>
      <c r="I57" s="117"/>
    </row>
    <row r="58" spans="1:9" s="156" customFormat="1" ht="15.75">
      <c r="A58" s="175"/>
      <c r="B58" s="180" t="s">
        <v>186</v>
      </c>
      <c r="C58" s="176"/>
      <c r="D58" s="180"/>
      <c r="E58" s="177"/>
      <c r="F58" s="178"/>
      <c r="G58" s="179"/>
      <c r="H58" s="117"/>
      <c r="I58" s="117"/>
    </row>
    <row r="59" spans="1:9">
      <c r="A59" s="23">
        <f>A56+1</f>
        <v>28</v>
      </c>
      <c r="B59" s="118"/>
      <c r="C59" s="118"/>
      <c r="D59" s="181">
        <f t="shared" ref="D59:D61" si="15">DAY(B59)/2</f>
        <v>0</v>
      </c>
      <c r="E59" s="25" t="str">
        <f>IF(C59="","",C59-B59+D59)</f>
        <v/>
      </c>
      <c r="F59" s="113"/>
      <c r="G59" s="87">
        <f t="shared" ref="G59:G60" si="16">IF(E59="",0,ROUND(E59*F59,2))</f>
        <v>0</v>
      </c>
    </row>
    <row r="60" spans="1:9">
      <c r="A60" s="23">
        <f>A59+1</f>
        <v>29</v>
      </c>
      <c r="B60" s="118"/>
      <c r="C60" s="118"/>
      <c r="D60" s="181">
        <f t="shared" si="15"/>
        <v>0</v>
      </c>
      <c r="E60" s="25" t="str">
        <f>IF(C60="","",C60-B60+D60)</f>
        <v/>
      </c>
      <c r="F60" s="113"/>
      <c r="G60" s="87">
        <f t="shared" si="16"/>
        <v>0</v>
      </c>
    </row>
    <row r="61" spans="1:9">
      <c r="A61" s="23">
        <f>A60+1</f>
        <v>30</v>
      </c>
      <c r="B61" s="118"/>
      <c r="C61" s="118"/>
      <c r="D61" s="181">
        <f t="shared" si="15"/>
        <v>0</v>
      </c>
      <c r="E61" s="25" t="str">
        <f>IF(C61="","",C61-B61+D61)</f>
        <v/>
      </c>
      <c r="F61" s="113"/>
      <c r="G61" s="87">
        <f>IF(E61="",0,ROUND(E61*F61,2))</f>
        <v>0</v>
      </c>
    </row>
    <row r="62" spans="1:9" s="156" customFormat="1">
      <c r="A62" s="175"/>
      <c r="B62" s="117"/>
      <c r="C62" s="176"/>
      <c r="D62" s="117"/>
      <c r="E62" s="177"/>
      <c r="F62" s="178"/>
      <c r="G62" s="179"/>
    </row>
    <row r="63" spans="1:9" s="156" customFormat="1" ht="15.75">
      <c r="A63" s="175"/>
      <c r="B63" s="180" t="s">
        <v>187</v>
      </c>
      <c r="C63" s="176"/>
      <c r="D63" s="180"/>
      <c r="E63" s="177"/>
      <c r="F63" s="178"/>
      <c r="G63" s="179"/>
    </row>
    <row r="64" spans="1:9">
      <c r="A64" s="23">
        <f>A61+1</f>
        <v>31</v>
      </c>
      <c r="B64" s="118"/>
      <c r="C64" s="118"/>
      <c r="D64" s="181">
        <f t="shared" ref="D64:D66" si="17">DAY(B64)/2</f>
        <v>0</v>
      </c>
      <c r="E64" s="25" t="str">
        <f>IF(C64="","",C64-B64+D64)</f>
        <v/>
      </c>
      <c r="F64" s="113"/>
      <c r="G64" s="87">
        <f t="shared" ref="G64:G65" si="18">IF(E64="",0,ROUND(E64*F64,2))</f>
        <v>0</v>
      </c>
    </row>
    <row r="65" spans="1:7">
      <c r="A65" s="23">
        <f>A64+1</f>
        <v>32</v>
      </c>
      <c r="B65" s="118"/>
      <c r="C65" s="118"/>
      <c r="D65" s="181">
        <f t="shared" si="17"/>
        <v>0</v>
      </c>
      <c r="E65" s="25" t="str">
        <f>IF(C65="","",C65-B65+D65)</f>
        <v/>
      </c>
      <c r="F65" s="113"/>
      <c r="G65" s="87">
        <f t="shared" si="18"/>
        <v>0</v>
      </c>
    </row>
    <row r="66" spans="1:7">
      <c r="A66" s="23">
        <f>A65+1</f>
        <v>33</v>
      </c>
      <c r="B66" s="118"/>
      <c r="C66" s="118"/>
      <c r="D66" s="181">
        <f t="shared" si="17"/>
        <v>0</v>
      </c>
      <c r="E66" s="25" t="str">
        <f>IF(C66="","",C66-B66+D66)</f>
        <v/>
      </c>
      <c r="F66" s="113"/>
      <c r="G66" s="87">
        <f>IF(E66="",0,ROUND(E66*F66,2))</f>
        <v>0</v>
      </c>
    </row>
    <row r="67" spans="1:7" s="156" customFormat="1">
      <c r="A67" s="175"/>
      <c r="B67" s="117"/>
      <c r="C67" s="176"/>
      <c r="D67" s="117"/>
      <c r="E67" s="177"/>
      <c r="F67" s="178"/>
      <c r="G67" s="179"/>
    </row>
    <row r="68" spans="1:7" s="156" customFormat="1" ht="15.75">
      <c r="A68" s="175"/>
      <c r="B68" s="180" t="s">
        <v>188</v>
      </c>
      <c r="C68" s="176"/>
      <c r="D68" s="180"/>
      <c r="E68" s="177"/>
      <c r="F68" s="178"/>
      <c r="G68" s="179"/>
    </row>
    <row r="69" spans="1:7">
      <c r="A69" s="23">
        <f>A66+1</f>
        <v>34</v>
      </c>
      <c r="B69" s="118"/>
      <c r="C69" s="118"/>
      <c r="D69" s="181">
        <f t="shared" ref="D69:D71" si="19">DAY(B69)/2</f>
        <v>0</v>
      </c>
      <c r="E69" s="25" t="str">
        <f>IF(C69="","",C69-B69+D69)</f>
        <v/>
      </c>
      <c r="F69" s="113"/>
      <c r="G69" s="87">
        <f t="shared" ref="G69:G70" si="20">IF(E69="",0,ROUND(E69*F69,2))</f>
        <v>0</v>
      </c>
    </row>
    <row r="70" spans="1:7">
      <c r="A70" s="23">
        <f>A69+1</f>
        <v>35</v>
      </c>
      <c r="B70" s="118"/>
      <c r="C70" s="118"/>
      <c r="D70" s="181">
        <f t="shared" si="19"/>
        <v>0</v>
      </c>
      <c r="E70" s="25" t="str">
        <f>IF(C70="","",C70-B70+D70)</f>
        <v/>
      </c>
      <c r="F70" s="113"/>
      <c r="G70" s="87">
        <f t="shared" si="20"/>
        <v>0</v>
      </c>
    </row>
    <row r="71" spans="1:7">
      <c r="A71" s="23">
        <f>A70+1</f>
        <v>36</v>
      </c>
      <c r="B71" s="118"/>
      <c r="C71" s="118"/>
      <c r="D71" s="181">
        <f t="shared" si="19"/>
        <v>0</v>
      </c>
      <c r="E71" s="25" t="str">
        <f>IF(C71="","",C71-B71+D71)</f>
        <v/>
      </c>
      <c r="F71" s="113"/>
      <c r="G71" s="87">
        <f>IF(E71="",0,ROUND(E71*F71,2))</f>
        <v>0</v>
      </c>
    </row>
    <row r="72" spans="1:7" s="156" customFormat="1">
      <c r="A72" s="175"/>
      <c r="B72" s="117"/>
      <c r="C72" s="176"/>
      <c r="D72" s="117"/>
      <c r="E72" s="177"/>
      <c r="F72" s="178"/>
      <c r="G72" s="179"/>
    </row>
    <row r="73" spans="1:7" s="156" customFormat="1" ht="15.75">
      <c r="A73" s="175"/>
      <c r="B73" s="180" t="s">
        <v>190</v>
      </c>
      <c r="C73" s="176"/>
      <c r="D73" s="180"/>
      <c r="E73" s="177"/>
      <c r="F73" s="178"/>
      <c r="G73" s="179"/>
    </row>
    <row r="74" spans="1:7">
      <c r="A74" s="23">
        <f>A71+1</f>
        <v>37</v>
      </c>
      <c r="B74" s="118"/>
      <c r="C74" s="118"/>
      <c r="D74" s="181">
        <f t="shared" ref="D74:D76" si="21">DAY(B74)/2</f>
        <v>0</v>
      </c>
      <c r="E74" s="25" t="str">
        <f>IF(C74="","",C74-B74+D74)</f>
        <v/>
      </c>
      <c r="F74" s="113"/>
      <c r="G74" s="87">
        <f t="shared" ref="G74:G75" si="22">IF(E74="",0,ROUND(E74*F74,2))</f>
        <v>0</v>
      </c>
    </row>
    <row r="75" spans="1:7">
      <c r="A75" s="23">
        <f>A74+1</f>
        <v>38</v>
      </c>
      <c r="B75" s="118"/>
      <c r="C75" s="118"/>
      <c r="D75" s="181">
        <f t="shared" si="21"/>
        <v>0</v>
      </c>
      <c r="E75" s="25" t="str">
        <f>IF(C75="","",C75-B75+D75)</f>
        <v/>
      </c>
      <c r="F75" s="113"/>
      <c r="G75" s="87">
        <f t="shared" si="22"/>
        <v>0</v>
      </c>
    </row>
    <row r="76" spans="1:7">
      <c r="A76" s="23">
        <f>A75+1</f>
        <v>39</v>
      </c>
      <c r="B76" s="118"/>
      <c r="C76" s="118"/>
      <c r="D76" s="181">
        <f t="shared" si="21"/>
        <v>0</v>
      </c>
      <c r="E76" s="25" t="str">
        <f>IF(C76="","",C76-B76+D76)</f>
        <v/>
      </c>
      <c r="F76" s="113"/>
      <c r="G76" s="87">
        <f>IF(E76="",0,ROUND(E76*F76,2))</f>
        <v>0</v>
      </c>
    </row>
    <row r="77" spans="1:7" s="156" customFormat="1">
      <c r="A77" s="175"/>
      <c r="B77" s="117"/>
      <c r="C77" s="176"/>
      <c r="D77" s="117"/>
      <c r="E77" s="177"/>
      <c r="F77" s="178"/>
      <c r="G77" s="179"/>
    </row>
    <row r="78" spans="1:7" s="156" customFormat="1" ht="15.75">
      <c r="A78" s="175"/>
      <c r="B78" s="180" t="s">
        <v>191</v>
      </c>
      <c r="C78" s="176"/>
      <c r="D78" s="180"/>
      <c r="E78" s="177"/>
      <c r="F78" s="178"/>
      <c r="G78" s="179"/>
    </row>
    <row r="79" spans="1:7">
      <c r="A79" s="23">
        <f>A76+1</f>
        <v>40</v>
      </c>
      <c r="B79" s="118"/>
      <c r="C79" s="118"/>
      <c r="D79" s="181">
        <f t="shared" ref="D79:D81" si="23">DAY(B79)/2</f>
        <v>0</v>
      </c>
      <c r="E79" s="25" t="str">
        <f>IF(C79="","",C79-B79+D79)</f>
        <v/>
      </c>
      <c r="F79" s="113"/>
      <c r="G79" s="87">
        <f t="shared" ref="G79:G80" si="24">IF(E79="",0,ROUND(E79*F79,2))</f>
        <v>0</v>
      </c>
    </row>
    <row r="80" spans="1:7">
      <c r="A80" s="23">
        <f>A79+1</f>
        <v>41</v>
      </c>
      <c r="B80" s="118"/>
      <c r="C80" s="118"/>
      <c r="D80" s="181">
        <f t="shared" si="23"/>
        <v>0</v>
      </c>
      <c r="E80" s="25" t="str">
        <f>IF(C80="","",C80-B80+D80)</f>
        <v/>
      </c>
      <c r="F80" s="113"/>
      <c r="G80" s="87">
        <f t="shared" si="24"/>
        <v>0</v>
      </c>
    </row>
    <row r="81" spans="1:7">
      <c r="A81" s="23">
        <f>A80+1</f>
        <v>42</v>
      </c>
      <c r="B81" s="118"/>
      <c r="C81" s="118"/>
      <c r="D81" s="181">
        <f t="shared" si="23"/>
        <v>0</v>
      </c>
      <c r="E81" s="25" t="str">
        <f>IF(C81="","",C81-B81+D81)</f>
        <v/>
      </c>
      <c r="F81" s="113"/>
      <c r="G81" s="87">
        <f>IF(E81="",0,ROUND(E81*F81,2))</f>
        <v>0</v>
      </c>
    </row>
    <row r="82" spans="1:7">
      <c r="A82" s="23"/>
      <c r="B82" s="27"/>
      <c r="C82" s="27"/>
      <c r="D82" s="27"/>
      <c r="E82" s="27"/>
      <c r="F82" s="60"/>
      <c r="G82" s="27"/>
    </row>
    <row r="83" spans="1:7" s="156" customFormat="1" ht="15.75">
      <c r="A83" s="175"/>
      <c r="B83" s="180" t="s">
        <v>194</v>
      </c>
      <c r="C83" s="176"/>
      <c r="D83" s="180"/>
      <c r="E83" s="177"/>
      <c r="F83" s="178"/>
      <c r="G83" s="179"/>
    </row>
    <row r="84" spans="1:7">
      <c r="A84" s="23">
        <f>A81+1</f>
        <v>43</v>
      </c>
      <c r="B84" s="118"/>
      <c r="C84" s="118"/>
      <c r="D84" s="181">
        <f t="shared" ref="D84:D86" si="25">DAY(B84)/2</f>
        <v>0</v>
      </c>
      <c r="E84" s="25" t="str">
        <f>IF(C84="","",C84-B84+D84)</f>
        <v/>
      </c>
      <c r="F84" s="113"/>
      <c r="G84" s="87">
        <f t="shared" ref="G84:G85" si="26">IF(E84="",0,ROUND(E84*F84,2))</f>
        <v>0</v>
      </c>
    </row>
    <row r="85" spans="1:7">
      <c r="A85" s="23">
        <f>A84+1</f>
        <v>44</v>
      </c>
      <c r="B85" s="118"/>
      <c r="C85" s="118"/>
      <c r="D85" s="181">
        <f t="shared" si="25"/>
        <v>0</v>
      </c>
      <c r="E85" s="25" t="str">
        <f>IF(C85="","",C85-B85+D85)</f>
        <v/>
      </c>
      <c r="F85" s="113"/>
      <c r="G85" s="87">
        <f t="shared" si="26"/>
        <v>0</v>
      </c>
    </row>
    <row r="86" spans="1:7">
      <c r="A86" s="23">
        <f>A85+1</f>
        <v>45</v>
      </c>
      <c r="B86" s="118"/>
      <c r="C86" s="118"/>
      <c r="D86" s="181">
        <f t="shared" si="25"/>
        <v>0</v>
      </c>
      <c r="E86" s="25" t="str">
        <f>IF(C86="","",C86-B86+D86)</f>
        <v/>
      </c>
      <c r="F86" s="113"/>
      <c r="G86" s="87">
        <f>IF(E86="",0,ROUND(E86*F86,2))</f>
        <v>0</v>
      </c>
    </row>
    <row r="87" spans="1:7">
      <c r="A87" s="23"/>
      <c r="B87" s="27"/>
      <c r="C87" s="27"/>
      <c r="D87" s="27"/>
      <c r="E87" s="27"/>
      <c r="F87" s="60"/>
      <c r="G87" s="27"/>
    </row>
    <row r="88" spans="1:7" ht="16.5" thickBot="1">
      <c r="A88" s="23">
        <f>A86+1</f>
        <v>46</v>
      </c>
      <c r="B88" s="88" t="s">
        <v>376</v>
      </c>
      <c r="C88" s="27"/>
      <c r="D88" s="88"/>
      <c r="E88" s="274">
        <f>IF(F88=0,0,G88/F88)</f>
        <v>0</v>
      </c>
      <c r="F88" s="55">
        <f>SUM(F14:F86)</f>
        <v>0</v>
      </c>
      <c r="G88" s="55">
        <f>SUM(G14:G86)</f>
        <v>0</v>
      </c>
    </row>
    <row r="89" spans="1:7" ht="15.75" thickTop="1">
      <c r="A89" s="23"/>
      <c r="B89" s="27"/>
      <c r="C89" s="27"/>
      <c r="D89" s="27"/>
      <c r="E89" s="27"/>
      <c r="F89" s="27"/>
      <c r="G89" s="27"/>
    </row>
    <row r="91" spans="1:7">
      <c r="A91" s="156" t="s">
        <v>389</v>
      </c>
      <c r="B91" s="156"/>
      <c r="D91" s="156"/>
    </row>
    <row r="92" spans="1:7">
      <c r="A92" s="16" t="s">
        <v>390</v>
      </c>
    </row>
    <row r="93" spans="1:7">
      <c r="A93" s="156" t="s">
        <v>388</v>
      </c>
      <c r="B93" s="156"/>
      <c r="C93" s="156"/>
      <c r="D93" s="156"/>
      <c r="E93" s="156"/>
      <c r="F93" s="156"/>
      <c r="G93" s="156"/>
    </row>
    <row r="95" spans="1:7">
      <c r="B95" s="262" t="s">
        <v>370</v>
      </c>
      <c r="C95" s="121"/>
    </row>
  </sheetData>
  <mergeCells count="4">
    <mergeCell ref="A2:G2"/>
    <mergeCell ref="A3:G3"/>
    <mergeCell ref="A4:G4"/>
    <mergeCell ref="A5:G5"/>
  </mergeCells>
  <printOptions horizontalCentered="1"/>
  <pageMargins left="0.7" right="0.7" top="0.75" bottom="0.75" header="0.3" footer="0.3"/>
  <pageSetup scale="93" fitToHeight="0" orientation="portrait" r:id="rId1"/>
  <rowBreaks count="1" manualBreakCount="1">
    <brk id="47" max="16383"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2">
    <tabColor theme="4" tint="0.39997558519241921"/>
    <pageSetUpPr fitToPage="1"/>
  </sheetPr>
  <dimension ref="A1:G47"/>
  <sheetViews>
    <sheetView workbookViewId="0"/>
  </sheetViews>
  <sheetFormatPr defaultColWidth="8.88671875" defaultRowHeight="15"/>
  <cols>
    <col min="1" max="1" width="8.88671875" style="16"/>
    <col min="2" max="2" width="40.77734375" style="16" customWidth="1"/>
    <col min="3" max="5" width="14.77734375" style="16" customWidth="1"/>
    <col min="6" max="16384" width="8.88671875" style="16"/>
  </cols>
  <sheetData>
    <row r="1" spans="1:5" ht="15.75">
      <c r="B1" s="398" t="s">
        <v>778</v>
      </c>
    </row>
    <row r="2" spans="1:5" ht="15.75">
      <c r="A2" s="451" t="str">
        <f>'General Inputs'!$B$2</f>
        <v>Kentucky Utilities Company</v>
      </c>
      <c r="B2" s="451"/>
      <c r="C2" s="451"/>
      <c r="D2" s="451"/>
      <c r="E2" s="451"/>
    </row>
    <row r="3" spans="1:5" ht="15.75">
      <c r="A3" s="451" t="str">
        <f>'General Inputs'!$D$34&amp;" "&amp;'General Inputs'!$E$34</f>
        <v>Case No. 2018-00294</v>
      </c>
      <c r="B3" s="451"/>
      <c r="C3" s="451"/>
      <c r="D3" s="451"/>
      <c r="E3" s="451"/>
    </row>
    <row r="4" spans="1:5" ht="15.75">
      <c r="A4" s="451" t="str">
        <f>"For the Test Year Ended "&amp;TEXT('General Inputs'!E28,"Mmmm dd, yyyy")</f>
        <v>For the Test Year Ended December 31, 2017</v>
      </c>
      <c r="B4" s="451"/>
      <c r="C4" s="451"/>
      <c r="D4" s="451"/>
      <c r="E4" s="451"/>
    </row>
    <row r="5" spans="1:5" ht="15.75">
      <c r="A5" s="460" t="s">
        <v>93</v>
      </c>
      <c r="B5" s="460"/>
      <c r="C5" s="460"/>
      <c r="D5" s="460"/>
      <c r="E5" s="460"/>
    </row>
    <row r="9" spans="1:5" ht="15.75">
      <c r="A9" s="18" t="s">
        <v>32</v>
      </c>
      <c r="B9" s="18"/>
      <c r="C9" s="74" t="s">
        <v>342</v>
      </c>
      <c r="D9" s="74" t="s">
        <v>343</v>
      </c>
      <c r="E9" s="74" t="s">
        <v>30</v>
      </c>
    </row>
    <row r="10" spans="1:5" ht="20.25">
      <c r="A10" s="293" t="s">
        <v>26</v>
      </c>
      <c r="B10" s="308" t="s">
        <v>27</v>
      </c>
      <c r="C10" s="309" t="s">
        <v>34</v>
      </c>
      <c r="D10" s="309" t="s">
        <v>345</v>
      </c>
      <c r="E10" s="309" t="s">
        <v>34</v>
      </c>
    </row>
    <row r="11" spans="1:5" ht="15.75">
      <c r="A11" s="20"/>
      <c r="B11" s="20"/>
      <c r="C11" s="59" t="s">
        <v>40</v>
      </c>
      <c r="D11" s="48" t="s">
        <v>41</v>
      </c>
      <c r="E11" s="48" t="s">
        <v>346</v>
      </c>
    </row>
    <row r="12" spans="1:5">
      <c r="A12" s="27"/>
      <c r="B12" s="27"/>
      <c r="C12" s="35"/>
      <c r="D12" s="35"/>
      <c r="E12" s="35"/>
    </row>
    <row r="13" spans="1:5">
      <c r="A13" s="23">
        <v>1</v>
      </c>
      <c r="B13" s="63">
        <f>EOMONTH('General Inputs'!$E$26,0)</f>
        <v>42766</v>
      </c>
      <c r="C13" s="254"/>
      <c r="D13" s="257"/>
      <c r="E13" s="258">
        <f>C13*D13</f>
        <v>0</v>
      </c>
    </row>
    <row r="14" spans="1:5">
      <c r="A14" s="23">
        <f>A13+1</f>
        <v>2</v>
      </c>
      <c r="B14" s="63">
        <f>EOMONTH('General Inputs'!$E$26,1)</f>
        <v>42794</v>
      </c>
      <c r="C14" s="254"/>
      <c r="D14" s="257"/>
      <c r="E14" s="258">
        <f>C14*D14</f>
        <v>0</v>
      </c>
    </row>
    <row r="15" spans="1:5">
      <c r="A15" s="23">
        <f t="shared" ref="A15:A24" si="0">A14+1</f>
        <v>3</v>
      </c>
      <c r="B15" s="63">
        <f>EOMONTH('General Inputs'!$E$26,2)</f>
        <v>42825</v>
      </c>
      <c r="C15" s="254"/>
      <c r="D15" s="257"/>
      <c r="E15" s="258">
        <f t="shared" ref="E15:E24" si="1">C15*D15</f>
        <v>0</v>
      </c>
    </row>
    <row r="16" spans="1:5">
      <c r="A16" s="23">
        <f t="shared" si="0"/>
        <v>4</v>
      </c>
      <c r="B16" s="63">
        <f>EOMONTH('General Inputs'!$E$26,3)</f>
        <v>42855</v>
      </c>
      <c r="C16" s="254"/>
      <c r="D16" s="257"/>
      <c r="E16" s="258">
        <f t="shared" si="1"/>
        <v>0</v>
      </c>
    </row>
    <row r="17" spans="1:7">
      <c r="A17" s="23">
        <f t="shared" si="0"/>
        <v>5</v>
      </c>
      <c r="B17" s="63">
        <f>EOMONTH('General Inputs'!$E$26,4)</f>
        <v>42886</v>
      </c>
      <c r="C17" s="254"/>
      <c r="D17" s="257"/>
      <c r="E17" s="258">
        <f t="shared" si="1"/>
        <v>0</v>
      </c>
    </row>
    <row r="18" spans="1:7">
      <c r="A18" s="23">
        <f t="shared" si="0"/>
        <v>6</v>
      </c>
      <c r="B18" s="63">
        <f>EOMONTH('General Inputs'!$E$26,5)</f>
        <v>42916</v>
      </c>
      <c r="C18" s="254"/>
      <c r="D18" s="257"/>
      <c r="E18" s="258">
        <f t="shared" si="1"/>
        <v>0</v>
      </c>
    </row>
    <row r="19" spans="1:7">
      <c r="A19" s="23">
        <f t="shared" si="0"/>
        <v>7</v>
      </c>
      <c r="B19" s="63">
        <f>EOMONTH('General Inputs'!$E$26,6)</f>
        <v>42947</v>
      </c>
      <c r="C19" s="254"/>
      <c r="D19" s="257"/>
      <c r="E19" s="258">
        <f t="shared" si="1"/>
        <v>0</v>
      </c>
    </row>
    <row r="20" spans="1:7">
      <c r="A20" s="23">
        <f t="shared" si="0"/>
        <v>8</v>
      </c>
      <c r="B20" s="63">
        <f>EOMONTH('General Inputs'!$E$26,7)</f>
        <v>42978</v>
      </c>
      <c r="C20" s="254"/>
      <c r="D20" s="257"/>
      <c r="E20" s="258">
        <f t="shared" si="1"/>
        <v>0</v>
      </c>
    </row>
    <row r="21" spans="1:7">
      <c r="A21" s="23">
        <f t="shared" si="0"/>
        <v>9</v>
      </c>
      <c r="B21" s="63">
        <f>EOMONTH('General Inputs'!$E$26,8)</f>
        <v>43008</v>
      </c>
      <c r="C21" s="254"/>
      <c r="D21" s="257"/>
      <c r="E21" s="258">
        <f t="shared" si="1"/>
        <v>0</v>
      </c>
    </row>
    <row r="22" spans="1:7">
      <c r="A22" s="23">
        <f t="shared" si="0"/>
        <v>10</v>
      </c>
      <c r="B22" s="63">
        <f>EOMONTH('General Inputs'!$E$26,9)</f>
        <v>43039</v>
      </c>
      <c r="C22" s="254"/>
      <c r="D22" s="257"/>
      <c r="E22" s="258">
        <f t="shared" si="1"/>
        <v>0</v>
      </c>
    </row>
    <row r="23" spans="1:7">
      <c r="A23" s="23">
        <f t="shared" si="0"/>
        <v>11</v>
      </c>
      <c r="B23" s="63">
        <f>EOMONTH('General Inputs'!$E$26,10)</f>
        <v>43069</v>
      </c>
      <c r="C23" s="254"/>
      <c r="D23" s="257"/>
      <c r="E23" s="258">
        <f t="shared" si="1"/>
        <v>0</v>
      </c>
    </row>
    <row r="24" spans="1:7">
      <c r="A24" s="23">
        <f t="shared" si="0"/>
        <v>12</v>
      </c>
      <c r="B24" s="63">
        <f>EOMONTH('General Inputs'!$E$26,11)</f>
        <v>43100</v>
      </c>
      <c r="C24" s="254"/>
      <c r="D24" s="257"/>
      <c r="E24" s="258">
        <f t="shared" si="1"/>
        <v>0</v>
      </c>
    </row>
    <row r="25" spans="1:7">
      <c r="A25" s="23"/>
      <c r="B25" s="23"/>
      <c r="C25" s="253"/>
      <c r="D25" s="259"/>
      <c r="E25" s="259"/>
    </row>
    <row r="26" spans="1:7" ht="16.5" thickBot="1">
      <c r="A26" s="23">
        <v>13</v>
      </c>
      <c r="B26" s="233" t="s">
        <v>344</v>
      </c>
      <c r="C26" s="256">
        <f>IF(D26=0,0,E26/D26)</f>
        <v>0</v>
      </c>
      <c r="D26" s="260">
        <f>SUM(D13:D24)</f>
        <v>0</v>
      </c>
      <c r="E26" s="260">
        <f>SUM(E13:E24)</f>
        <v>0</v>
      </c>
    </row>
    <row r="27" spans="1:7" ht="15.75" thickTop="1">
      <c r="A27" s="23"/>
      <c r="B27" s="23"/>
      <c r="C27" s="253"/>
      <c r="D27" s="122"/>
      <c r="E27" s="122"/>
    </row>
    <row r="29" spans="1:7">
      <c r="A29" s="16" t="s">
        <v>232</v>
      </c>
      <c r="C29" s="156"/>
      <c r="D29" s="156"/>
      <c r="E29" s="156"/>
      <c r="F29" s="156"/>
      <c r="G29" s="156"/>
    </row>
    <row r="30" spans="1:7">
      <c r="A30" s="222" t="s">
        <v>233</v>
      </c>
      <c r="C30" s="156"/>
      <c r="D30" s="156"/>
      <c r="E30" s="156"/>
      <c r="F30" s="156"/>
      <c r="G30" s="156"/>
    </row>
    <row r="31" spans="1:7">
      <c r="A31" s="222" t="s">
        <v>234</v>
      </c>
      <c r="C31" s="156"/>
      <c r="D31" s="156"/>
      <c r="E31" s="156"/>
      <c r="F31" s="156"/>
      <c r="G31" s="156"/>
    </row>
    <row r="32" spans="1:7">
      <c r="A32" s="222" t="s">
        <v>235</v>
      </c>
    </row>
    <row r="33" spans="1:1">
      <c r="A33" s="222" t="s">
        <v>236</v>
      </c>
    </row>
    <row r="34" spans="1:1">
      <c r="A34" s="222" t="s">
        <v>237</v>
      </c>
    </row>
    <row r="35" spans="1:1">
      <c r="A35" s="222" t="s">
        <v>238</v>
      </c>
    </row>
    <row r="36" spans="1:1">
      <c r="A36" s="222" t="s">
        <v>239</v>
      </c>
    </row>
    <row r="37" spans="1:1">
      <c r="A37" s="222"/>
    </row>
    <row r="38" spans="1:1">
      <c r="A38" s="16" t="s">
        <v>230</v>
      </c>
    </row>
    <row r="39" spans="1:1">
      <c r="A39" s="222" t="s">
        <v>231</v>
      </c>
    </row>
    <row r="40" spans="1:1">
      <c r="A40" s="222" t="s">
        <v>223</v>
      </c>
    </row>
    <row r="41" spans="1:1">
      <c r="A41" s="222" t="s">
        <v>222</v>
      </c>
    </row>
    <row r="42" spans="1:1">
      <c r="A42" s="222" t="s">
        <v>224</v>
      </c>
    </row>
    <row r="43" spans="1:1">
      <c r="A43" s="222" t="s">
        <v>225</v>
      </c>
    </row>
    <row r="44" spans="1:1">
      <c r="A44" s="222" t="s">
        <v>226</v>
      </c>
    </row>
    <row r="45" spans="1:1">
      <c r="A45" s="222" t="s">
        <v>227</v>
      </c>
    </row>
    <row r="46" spans="1:1">
      <c r="A46" s="222" t="s">
        <v>228</v>
      </c>
    </row>
    <row r="47" spans="1:1">
      <c r="A47" s="222" t="s">
        <v>229</v>
      </c>
    </row>
  </sheetData>
  <mergeCells count="4">
    <mergeCell ref="A2:E2"/>
    <mergeCell ref="A3:E3"/>
    <mergeCell ref="A4:E4"/>
    <mergeCell ref="A5:E5"/>
  </mergeCells>
  <pageMargins left="0.7" right="0.7" top="0.75" bottom="0.75" header="0.3" footer="0.3"/>
  <pageSetup scale="93" fitToHeight="0"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theme="4" tint="0.39997558519241921"/>
    <pageSetUpPr fitToPage="1"/>
  </sheetPr>
  <dimension ref="A1:I31"/>
  <sheetViews>
    <sheetView showGridLines="0" zoomScale="85" zoomScaleNormal="85" workbookViewId="0">
      <pane ySplit="5" topLeftCell="A6" activePane="bottomLeft" state="frozen"/>
      <selection pane="bottomLeft" activeCell="A6" sqref="A6"/>
    </sheetView>
  </sheetViews>
  <sheetFormatPr defaultColWidth="8.88671875" defaultRowHeight="15"/>
  <cols>
    <col min="1" max="1" width="9" style="16" bestFit="1" customWidth="1"/>
    <col min="2" max="8" width="14.77734375" style="16" customWidth="1"/>
    <col min="9" max="9" width="15.77734375" style="16" customWidth="1"/>
    <col min="10" max="16384" width="8.88671875" style="16"/>
  </cols>
  <sheetData>
    <row r="1" spans="1:9" s="156" customFormat="1" ht="15.75">
      <c r="H1" s="369"/>
    </row>
    <row r="2" spans="1:9" ht="15.75">
      <c r="A2" s="451" t="str">
        <f>'General Inputs'!$B$2</f>
        <v>Kentucky Utilities Company</v>
      </c>
      <c r="B2" s="451"/>
      <c r="C2" s="451"/>
      <c r="D2" s="451"/>
      <c r="E2" s="451"/>
      <c r="F2" s="451"/>
      <c r="G2" s="451"/>
      <c r="H2" s="451"/>
      <c r="I2" s="451"/>
    </row>
    <row r="3" spans="1:9" ht="15.75">
      <c r="A3" s="451" t="str">
        <f>'General Inputs'!$D$34&amp;" "&amp;'General Inputs'!$E$34</f>
        <v>Case No. 2018-00294</v>
      </c>
      <c r="B3" s="451"/>
      <c r="C3" s="451"/>
      <c r="D3" s="451"/>
      <c r="E3" s="451"/>
      <c r="F3" s="451"/>
      <c r="G3" s="451"/>
      <c r="H3" s="451"/>
      <c r="I3" s="451"/>
    </row>
    <row r="4" spans="1:9" ht="15.75">
      <c r="A4" s="451" t="str">
        <f>"For the Year Ended "&amp;TEXT('General Inputs'!E28,"Mmmm dd, yyyy")</f>
        <v>For the Year Ended December 31, 2017</v>
      </c>
      <c r="B4" s="451"/>
      <c r="C4" s="451"/>
      <c r="D4" s="451"/>
      <c r="E4" s="451"/>
      <c r="F4" s="451"/>
      <c r="G4" s="451"/>
      <c r="H4" s="451"/>
      <c r="I4" s="451"/>
    </row>
    <row r="5" spans="1:9" ht="16.5" thickBot="1">
      <c r="A5" s="452" t="s">
        <v>1387</v>
      </c>
      <c r="B5" s="452"/>
      <c r="C5" s="452"/>
      <c r="D5" s="452"/>
      <c r="E5" s="452"/>
      <c r="F5" s="452"/>
      <c r="G5" s="452"/>
      <c r="H5" s="452"/>
      <c r="I5" s="452"/>
    </row>
    <row r="9" spans="1:9" ht="15.75">
      <c r="A9" s="18" t="s">
        <v>32</v>
      </c>
      <c r="B9" s="73" t="s">
        <v>195</v>
      </c>
      <c r="C9" s="73" t="s">
        <v>78</v>
      </c>
      <c r="D9" s="73" t="s">
        <v>251</v>
      </c>
      <c r="E9" s="74" t="s">
        <v>45</v>
      </c>
      <c r="F9" s="74" t="s">
        <v>45</v>
      </c>
      <c r="G9" s="74" t="s">
        <v>73</v>
      </c>
      <c r="H9" s="74" t="s">
        <v>16</v>
      </c>
      <c r="I9" s="18" t="s">
        <v>30</v>
      </c>
    </row>
    <row r="10" spans="1:9" ht="20.25">
      <c r="A10" s="397" t="s">
        <v>26</v>
      </c>
      <c r="B10" s="308" t="s">
        <v>47</v>
      </c>
      <c r="C10" s="308" t="s">
        <v>47</v>
      </c>
      <c r="D10" s="308" t="s">
        <v>219</v>
      </c>
      <c r="E10" s="309" t="s">
        <v>46</v>
      </c>
      <c r="F10" s="309" t="s">
        <v>34</v>
      </c>
      <c r="G10" s="309" t="s">
        <v>37</v>
      </c>
      <c r="H10" s="309" t="s">
        <v>35</v>
      </c>
      <c r="I10" s="397" t="s">
        <v>79</v>
      </c>
    </row>
    <row r="11" spans="1:9" ht="15.75">
      <c r="A11" s="20"/>
      <c r="B11" s="18" t="s">
        <v>40</v>
      </c>
      <c r="C11" s="48" t="s">
        <v>41</v>
      </c>
      <c r="D11" s="18" t="s">
        <v>118</v>
      </c>
      <c r="E11" s="62" t="s">
        <v>43</v>
      </c>
      <c r="F11" s="48" t="s">
        <v>221</v>
      </c>
      <c r="G11" s="48" t="s">
        <v>298</v>
      </c>
      <c r="H11" s="48" t="s">
        <v>65</v>
      </c>
      <c r="I11" s="18" t="s">
        <v>218</v>
      </c>
    </row>
    <row r="12" spans="1:9">
      <c r="A12" s="27"/>
      <c r="B12" s="35"/>
      <c r="C12" s="35"/>
      <c r="D12" s="35"/>
      <c r="E12" s="35"/>
      <c r="F12" s="27"/>
      <c r="G12" s="27"/>
      <c r="H12" s="35"/>
      <c r="I12" s="27"/>
    </row>
    <row r="13" spans="1:9">
      <c r="A13" s="23">
        <v>1</v>
      </c>
      <c r="B13" s="123">
        <v>42705</v>
      </c>
      <c r="C13" s="123">
        <f>EOMONTH(B13,0)</f>
        <v>42735</v>
      </c>
      <c r="D13" s="76">
        <f>(C13-B13)/2</f>
        <v>15</v>
      </c>
      <c r="E13" s="123">
        <v>42755</v>
      </c>
      <c r="F13" s="77">
        <f>IF(E13="","",E13-C13)</f>
        <v>20</v>
      </c>
      <c r="G13" s="77">
        <f>IF(E13="","",D13+F13)</f>
        <v>35</v>
      </c>
      <c r="H13" s="125">
        <v>3360095.64</v>
      </c>
      <c r="I13" s="124">
        <f>IF(G13="",0,ROUND(G13*H13,2))</f>
        <v>117603347.40000001</v>
      </c>
    </row>
    <row r="14" spans="1:9">
      <c r="A14" s="23">
        <f>A13+1</f>
        <v>2</v>
      </c>
      <c r="B14" s="123">
        <f>EOMONTH(B13,0)+1</f>
        <v>42736</v>
      </c>
      <c r="C14" s="123">
        <f t="shared" ref="C14:C24" si="0">EOMONTH(B14,0)</f>
        <v>42766</v>
      </c>
      <c r="D14" s="76">
        <f t="shared" ref="D14:D24" si="1">(C14-B14)/2</f>
        <v>15</v>
      </c>
      <c r="E14" s="123">
        <v>42787</v>
      </c>
      <c r="F14" s="77">
        <f>IF(E14="","",E14-C14)</f>
        <v>21</v>
      </c>
      <c r="G14" s="77">
        <f>IF(E14="","",D14+F14)</f>
        <v>36</v>
      </c>
      <c r="H14" s="125">
        <v>3680117.5900000008</v>
      </c>
      <c r="I14" s="124">
        <f t="shared" ref="I14:I24" si="2">IF(G14="",0,ROUND(G14*H14,2))</f>
        <v>132484233.23999999</v>
      </c>
    </row>
    <row r="15" spans="1:9">
      <c r="A15" s="23">
        <f>A14+1</f>
        <v>3</v>
      </c>
      <c r="B15" s="123">
        <f t="shared" ref="B15:B24" si="3">EOMONTH(B14,0)+1</f>
        <v>42767</v>
      </c>
      <c r="C15" s="123">
        <f t="shared" si="0"/>
        <v>42794</v>
      </c>
      <c r="D15" s="76">
        <f t="shared" si="1"/>
        <v>13.5</v>
      </c>
      <c r="E15" s="123">
        <v>42814</v>
      </c>
      <c r="F15" s="77">
        <f>IF(E15="","",E15-C15)</f>
        <v>20</v>
      </c>
      <c r="G15" s="77">
        <f>IF(E15="","",D15+F15)</f>
        <v>33.5</v>
      </c>
      <c r="H15" s="125">
        <v>3274045.33</v>
      </c>
      <c r="I15" s="124">
        <f t="shared" si="2"/>
        <v>109680518.56</v>
      </c>
    </row>
    <row r="16" spans="1:9">
      <c r="A16" s="23">
        <f>A15+1</f>
        <v>4</v>
      </c>
      <c r="B16" s="123">
        <f t="shared" si="3"/>
        <v>42795</v>
      </c>
      <c r="C16" s="123">
        <f t="shared" si="0"/>
        <v>42825</v>
      </c>
      <c r="D16" s="76">
        <f t="shared" si="1"/>
        <v>15</v>
      </c>
      <c r="E16" s="123">
        <v>42845</v>
      </c>
      <c r="F16" s="77">
        <f>IF(E16="","",E16-C16)</f>
        <v>20</v>
      </c>
      <c r="G16" s="77">
        <f>IF(E16="","",D16+F16)</f>
        <v>35</v>
      </c>
      <c r="H16" s="126">
        <v>3279658.89</v>
      </c>
      <c r="I16" s="124">
        <f t="shared" si="2"/>
        <v>114788061.15000001</v>
      </c>
    </row>
    <row r="17" spans="1:9" s="156" customFormat="1">
      <c r="A17" s="23">
        <f t="shared" ref="A17:A24" si="4">A16+1</f>
        <v>5</v>
      </c>
      <c r="B17" s="123">
        <f t="shared" si="3"/>
        <v>42826</v>
      </c>
      <c r="C17" s="123">
        <f t="shared" si="0"/>
        <v>42855</v>
      </c>
      <c r="D17" s="76">
        <f t="shared" si="1"/>
        <v>14.5</v>
      </c>
      <c r="E17" s="123">
        <v>42877</v>
      </c>
      <c r="F17" s="77">
        <f t="shared" ref="F17:F24" si="5">IF(E17="","",E17-C17)</f>
        <v>22</v>
      </c>
      <c r="G17" s="77">
        <f t="shared" ref="G17:G24" si="6">IF(E17="","",D17+F17)</f>
        <v>36.5</v>
      </c>
      <c r="H17" s="125">
        <v>2806426.9999999991</v>
      </c>
      <c r="I17" s="124">
        <f t="shared" si="2"/>
        <v>102434585.5</v>
      </c>
    </row>
    <row r="18" spans="1:9">
      <c r="A18" s="23">
        <f t="shared" si="4"/>
        <v>6</v>
      </c>
      <c r="B18" s="123">
        <f t="shared" si="3"/>
        <v>42856</v>
      </c>
      <c r="C18" s="123">
        <f t="shared" si="0"/>
        <v>42886</v>
      </c>
      <c r="D18" s="76">
        <f t="shared" si="1"/>
        <v>15</v>
      </c>
      <c r="E18" s="123">
        <v>42906</v>
      </c>
      <c r="F18" s="77">
        <f t="shared" si="5"/>
        <v>20</v>
      </c>
      <c r="G18" s="77">
        <f t="shared" si="6"/>
        <v>35</v>
      </c>
      <c r="H18" s="125">
        <v>2820145.4999999995</v>
      </c>
      <c r="I18" s="124">
        <f t="shared" si="2"/>
        <v>98705092.5</v>
      </c>
    </row>
    <row r="19" spans="1:9">
      <c r="A19" s="23">
        <f t="shared" si="4"/>
        <v>7</v>
      </c>
      <c r="B19" s="123">
        <f t="shared" si="3"/>
        <v>42887</v>
      </c>
      <c r="C19" s="123">
        <f t="shared" si="0"/>
        <v>42916</v>
      </c>
      <c r="D19" s="76">
        <f t="shared" si="1"/>
        <v>14.5</v>
      </c>
      <c r="E19" s="123">
        <v>42936</v>
      </c>
      <c r="F19" s="77">
        <f t="shared" si="5"/>
        <v>20</v>
      </c>
      <c r="G19" s="77">
        <f t="shared" si="6"/>
        <v>34.5</v>
      </c>
      <c r="H19" s="125">
        <v>3366430.540000001</v>
      </c>
      <c r="I19" s="124">
        <f t="shared" si="2"/>
        <v>116141853.63</v>
      </c>
    </row>
    <row r="20" spans="1:9">
      <c r="A20" s="23">
        <f t="shared" si="4"/>
        <v>8</v>
      </c>
      <c r="B20" s="123">
        <f t="shared" si="3"/>
        <v>42917</v>
      </c>
      <c r="C20" s="123">
        <f t="shared" si="0"/>
        <v>42947</v>
      </c>
      <c r="D20" s="76">
        <f t="shared" si="1"/>
        <v>15</v>
      </c>
      <c r="E20" s="123">
        <v>42968</v>
      </c>
      <c r="F20" s="77">
        <f t="shared" si="5"/>
        <v>21</v>
      </c>
      <c r="G20" s="77">
        <f t="shared" si="6"/>
        <v>36</v>
      </c>
      <c r="H20" s="125">
        <v>3540327.1</v>
      </c>
      <c r="I20" s="124">
        <f t="shared" si="2"/>
        <v>127451775.59999999</v>
      </c>
    </row>
    <row r="21" spans="1:9">
      <c r="A21" s="23">
        <f t="shared" si="4"/>
        <v>9</v>
      </c>
      <c r="B21" s="123">
        <f t="shared" si="3"/>
        <v>42948</v>
      </c>
      <c r="C21" s="123">
        <f t="shared" si="0"/>
        <v>42978</v>
      </c>
      <c r="D21" s="76">
        <f t="shared" si="1"/>
        <v>15</v>
      </c>
      <c r="E21" s="123">
        <v>42997</v>
      </c>
      <c r="F21" s="77">
        <f t="shared" si="5"/>
        <v>19</v>
      </c>
      <c r="G21" s="77">
        <f t="shared" si="6"/>
        <v>34</v>
      </c>
      <c r="H21" s="125">
        <v>3751418.4900000016</v>
      </c>
      <c r="I21" s="124">
        <f t="shared" si="2"/>
        <v>127548228.66</v>
      </c>
    </row>
    <row r="22" spans="1:9">
      <c r="A22" s="23">
        <f t="shared" si="4"/>
        <v>10</v>
      </c>
      <c r="B22" s="123">
        <f t="shared" si="3"/>
        <v>42979</v>
      </c>
      <c r="C22" s="123">
        <f t="shared" si="0"/>
        <v>43008</v>
      </c>
      <c r="D22" s="76">
        <f t="shared" si="1"/>
        <v>14.5</v>
      </c>
      <c r="E22" s="123">
        <v>43028</v>
      </c>
      <c r="F22" s="77">
        <f t="shared" si="5"/>
        <v>20</v>
      </c>
      <c r="G22" s="77">
        <f t="shared" si="6"/>
        <v>34.5</v>
      </c>
      <c r="H22" s="125">
        <v>3192408.7899999991</v>
      </c>
      <c r="I22" s="124">
        <f t="shared" si="2"/>
        <v>110138103.26000001</v>
      </c>
    </row>
    <row r="23" spans="1:9">
      <c r="A23" s="23">
        <f t="shared" si="4"/>
        <v>11</v>
      </c>
      <c r="B23" s="123">
        <f t="shared" si="3"/>
        <v>43009</v>
      </c>
      <c r="C23" s="123">
        <f t="shared" si="0"/>
        <v>43039</v>
      </c>
      <c r="D23" s="76">
        <f t="shared" si="1"/>
        <v>15</v>
      </c>
      <c r="E23" s="123">
        <v>43059</v>
      </c>
      <c r="F23" s="77">
        <f t="shared" si="5"/>
        <v>20</v>
      </c>
      <c r="G23" s="77">
        <f t="shared" si="6"/>
        <v>35</v>
      </c>
      <c r="H23" s="125">
        <v>3022874.2600000002</v>
      </c>
      <c r="I23" s="124">
        <f t="shared" si="2"/>
        <v>105800599.09999999</v>
      </c>
    </row>
    <row r="24" spans="1:9">
      <c r="A24" s="23">
        <f t="shared" si="4"/>
        <v>12</v>
      </c>
      <c r="B24" s="123">
        <f t="shared" si="3"/>
        <v>43040</v>
      </c>
      <c r="C24" s="123">
        <f t="shared" si="0"/>
        <v>43069</v>
      </c>
      <c r="D24" s="76">
        <f t="shared" si="1"/>
        <v>14.5</v>
      </c>
      <c r="E24" s="123">
        <v>43089</v>
      </c>
      <c r="F24" s="77">
        <f t="shared" si="5"/>
        <v>20</v>
      </c>
      <c r="G24" s="77">
        <f t="shared" si="6"/>
        <v>34.5</v>
      </c>
      <c r="H24" s="125">
        <v>2945060.2600000007</v>
      </c>
      <c r="I24" s="124">
        <f t="shared" si="2"/>
        <v>101604578.97</v>
      </c>
    </row>
    <row r="25" spans="1:9">
      <c r="A25" s="23"/>
      <c r="B25" s="21"/>
      <c r="C25" s="21"/>
      <c r="D25" s="78"/>
      <c r="E25" s="75"/>
      <c r="F25" s="27"/>
      <c r="G25" s="27"/>
      <c r="H25" s="94"/>
      <c r="I25" s="26"/>
    </row>
    <row r="26" spans="1:9" ht="18.75" thickBot="1">
      <c r="A26" s="23">
        <f>A21+1</f>
        <v>10</v>
      </c>
      <c r="B26" s="21" t="s">
        <v>1388</v>
      </c>
      <c r="C26" s="20"/>
      <c r="D26" s="21"/>
      <c r="E26" s="21"/>
      <c r="F26" s="92"/>
      <c r="G26" s="272">
        <f>IF(H26=0,0,I26/H26)</f>
        <v>34.949170045269938</v>
      </c>
      <c r="H26" s="273">
        <f>SUM(H13:H24)</f>
        <v>39039009.390000001</v>
      </c>
      <c r="I26" s="273">
        <f>SUM(I13:I24)</f>
        <v>1364380977.5699999</v>
      </c>
    </row>
    <row r="27" spans="1:9" ht="15.75" thickTop="1">
      <c r="A27" s="27"/>
      <c r="B27" s="27"/>
      <c r="C27" s="27"/>
      <c r="D27" s="27"/>
      <c r="E27" s="27"/>
      <c r="F27" s="27"/>
      <c r="G27" s="27"/>
      <c r="H27" s="27"/>
      <c r="I27" s="27"/>
    </row>
    <row r="28" spans="1:9" s="156" customFormat="1">
      <c r="A28" s="156" t="s">
        <v>1389</v>
      </c>
    </row>
    <row r="29" spans="1:9" s="156" customFormat="1">
      <c r="A29" s="156" t="s">
        <v>1390</v>
      </c>
    </row>
    <row r="30" spans="1:9">
      <c r="A30" s="156"/>
    </row>
    <row r="31" spans="1:9">
      <c r="C31" s="262" t="s">
        <v>1395</v>
      </c>
      <c r="D31" s="125">
        <v>40622083.970000006</v>
      </c>
    </row>
  </sheetData>
  <mergeCells count="4">
    <mergeCell ref="A2:I2"/>
    <mergeCell ref="A3:I3"/>
    <mergeCell ref="A4:I4"/>
    <mergeCell ref="A5:I5"/>
  </mergeCells>
  <printOptions horizontalCentered="1"/>
  <pageMargins left="0.7" right="0.7" top="0.75" bottom="0.75" header="0.3" footer="0.3"/>
  <pageSetup scale="80" fitToHeight="0" orientation="landscape" blackAndWhite="1"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66"/>
    <pageSetUpPr fitToPage="1"/>
  </sheetPr>
  <dimension ref="B1:N82"/>
  <sheetViews>
    <sheetView showGridLines="0" zoomScale="85" zoomScaleNormal="85" workbookViewId="0"/>
  </sheetViews>
  <sheetFormatPr defaultColWidth="8.88671875" defaultRowHeight="15" outlineLevelRow="2"/>
  <cols>
    <col min="1" max="1" width="2.109375" style="321" customWidth="1"/>
    <col min="2" max="3" width="1.33203125" style="321" customWidth="1"/>
    <col min="4" max="4" width="47.21875" style="321" customWidth="1"/>
    <col min="5" max="5" width="13" style="321" customWidth="1"/>
    <col min="6" max="8" width="1.33203125" style="321" customWidth="1"/>
    <col min="9" max="16384" width="8.88671875" style="321"/>
  </cols>
  <sheetData>
    <row r="1" spans="2:14" s="336" customFormat="1" ht="15.75">
      <c r="E1" s="433"/>
    </row>
    <row r="2" spans="2:14" ht="15.75">
      <c r="B2" s="359" t="str">
        <f>'General Inputs'!B2</f>
        <v>Kentucky Utilities Company</v>
      </c>
      <c r="C2" s="319"/>
      <c r="D2" s="319"/>
      <c r="F2" s="319"/>
      <c r="G2" s="319"/>
    </row>
    <row r="3" spans="2:14">
      <c r="B3" s="319" t="str">
        <f>'General Inputs'!B3</f>
        <v>Cash Working Capital Analysis</v>
      </c>
      <c r="C3" s="319"/>
      <c r="D3" s="319"/>
      <c r="F3" s="319"/>
      <c r="G3" s="319"/>
    </row>
    <row r="4" spans="2:14">
      <c r="B4" s="320" t="str">
        <f>'General Inputs'!B4</f>
        <v>2020 Kentucky Rate Case</v>
      </c>
      <c r="C4" s="320"/>
      <c r="D4" s="320"/>
      <c r="F4" s="319"/>
      <c r="G4" s="319"/>
    </row>
    <row r="5" spans="2:14">
      <c r="B5" s="350" t="str">
        <f>'General Inputs'!B5</f>
        <v>Revenue Lag Days Based on the Year Ended December 31, 2019</v>
      </c>
      <c r="C5" s="350"/>
      <c r="D5" s="350"/>
      <c r="E5" s="322"/>
      <c r="F5" s="319"/>
      <c r="G5" s="319"/>
    </row>
    <row r="6" spans="2:14">
      <c r="B6" s="350" t="str">
        <f>'General Inputs'!B6</f>
        <v>Expense Lead Days Based on the Year Ended December 31, 2017</v>
      </c>
      <c r="C6" s="350"/>
      <c r="D6" s="350"/>
      <c r="E6" s="322"/>
      <c r="F6" s="319"/>
      <c r="G6" s="319"/>
    </row>
    <row r="7" spans="2:14">
      <c r="B7" s="319"/>
      <c r="C7" s="319"/>
      <c r="D7" s="319"/>
      <c r="E7" s="319"/>
      <c r="F7" s="319"/>
      <c r="G7" s="319"/>
    </row>
    <row r="8" spans="2:14" ht="15.75">
      <c r="B8" s="324" t="s">
        <v>440</v>
      </c>
      <c r="C8" s="325"/>
      <c r="D8" s="325"/>
      <c r="E8" s="325"/>
      <c r="F8" s="325"/>
      <c r="G8" s="327"/>
    </row>
    <row r="9" spans="2:14" ht="8.1" customHeight="1">
      <c r="B9" s="328"/>
      <c r="C9" s="329"/>
      <c r="D9" s="329"/>
      <c r="E9" s="329"/>
      <c r="F9" s="329"/>
      <c r="G9" s="331"/>
    </row>
    <row r="10" spans="2:14" ht="8.1" customHeight="1">
      <c r="B10" s="328"/>
      <c r="C10" s="332"/>
      <c r="D10" s="333"/>
      <c r="E10" s="333"/>
      <c r="F10" s="335"/>
      <c r="G10" s="331"/>
      <c r="I10" s="336"/>
      <c r="J10" s="336"/>
      <c r="K10" s="336"/>
      <c r="L10" s="336"/>
      <c r="M10" s="336"/>
      <c r="N10" s="336"/>
    </row>
    <row r="11" spans="2:14" ht="20.25">
      <c r="B11" s="328"/>
      <c r="C11" s="337"/>
      <c r="D11" s="351"/>
      <c r="E11" s="352" t="s">
        <v>445</v>
      </c>
      <c r="F11" s="341"/>
      <c r="G11" s="331"/>
      <c r="I11" s="336"/>
      <c r="J11" s="336"/>
      <c r="K11" s="336"/>
      <c r="L11" s="336"/>
      <c r="M11" s="336"/>
      <c r="N11" s="336"/>
    </row>
    <row r="12" spans="2:14" ht="20.25">
      <c r="B12" s="328"/>
      <c r="C12" s="337"/>
      <c r="D12" s="351" t="s">
        <v>443</v>
      </c>
      <c r="E12" s="352"/>
      <c r="F12" s="341"/>
      <c r="G12" s="331"/>
      <c r="I12" s="336"/>
      <c r="J12" s="336"/>
      <c r="K12" s="336"/>
      <c r="L12" s="336"/>
      <c r="M12" s="336"/>
      <c r="N12" s="336"/>
    </row>
    <row r="13" spans="2:14">
      <c r="B13" s="328"/>
      <c r="C13" s="337"/>
      <c r="D13" s="353" t="s">
        <v>10</v>
      </c>
      <c r="E13" s="445">
        <f>'Revenue Lag'!C12</f>
        <v>15.21</v>
      </c>
      <c r="F13" s="341"/>
      <c r="G13" s="331"/>
      <c r="I13" s="336"/>
      <c r="J13" s="336"/>
      <c r="K13" s="336"/>
      <c r="L13" s="336"/>
      <c r="M13" s="336"/>
      <c r="N13" s="336"/>
    </row>
    <row r="14" spans="2:14">
      <c r="B14" s="328"/>
      <c r="C14" s="337"/>
      <c r="D14" s="353" t="s">
        <v>12</v>
      </c>
      <c r="E14" s="446">
        <f>'Revenue Lag'!C13</f>
        <v>4.2</v>
      </c>
      <c r="F14" s="341"/>
      <c r="G14" s="331"/>
      <c r="I14" s="336"/>
      <c r="J14" s="336"/>
      <c r="K14" s="336"/>
      <c r="L14" s="336"/>
      <c r="M14" s="336"/>
      <c r="N14" s="336"/>
    </row>
    <row r="15" spans="2:14">
      <c r="B15" s="328"/>
      <c r="C15" s="337"/>
      <c r="D15" s="353" t="s">
        <v>11</v>
      </c>
      <c r="E15" s="446">
        <f>'Revenue Lag'!C14</f>
        <v>25.09</v>
      </c>
      <c r="F15" s="341"/>
      <c r="G15" s="331"/>
      <c r="I15" s="336"/>
      <c r="J15" s="336"/>
      <c r="K15" s="336"/>
      <c r="L15" s="336"/>
      <c r="M15" s="336"/>
      <c r="N15" s="336"/>
    </row>
    <row r="16" spans="2:14" ht="17.25">
      <c r="B16" s="328"/>
      <c r="C16" s="337"/>
      <c r="D16" s="353" t="s">
        <v>446</v>
      </c>
      <c r="E16" s="447">
        <f>'Revenue Lag'!C15</f>
        <v>1</v>
      </c>
      <c r="F16" s="341"/>
      <c r="G16" s="331"/>
      <c r="I16" s="336"/>
      <c r="J16" s="336"/>
      <c r="K16" s="336"/>
      <c r="L16" s="336"/>
      <c r="M16" s="336"/>
      <c r="N16" s="336"/>
    </row>
    <row r="17" spans="2:14" ht="18">
      <c r="B17" s="328"/>
      <c r="C17" s="337"/>
      <c r="D17" s="338" t="s">
        <v>21</v>
      </c>
      <c r="E17" s="356">
        <f>SUM(E13:E16)</f>
        <v>45.5</v>
      </c>
      <c r="F17" s="341"/>
      <c r="G17" s="331"/>
    </row>
    <row r="18" spans="2:14" ht="8.1" customHeight="1">
      <c r="B18" s="328"/>
      <c r="C18" s="337"/>
      <c r="D18" s="338"/>
      <c r="E18" s="329"/>
      <c r="F18" s="341"/>
      <c r="G18" s="331"/>
    </row>
    <row r="19" spans="2:14" ht="20.25">
      <c r="B19" s="328"/>
      <c r="C19" s="337"/>
      <c r="D19" s="338"/>
      <c r="E19" s="352" t="s">
        <v>36</v>
      </c>
      <c r="F19" s="341"/>
      <c r="G19" s="331"/>
    </row>
    <row r="20" spans="2:14" ht="15.75">
      <c r="B20" s="328"/>
      <c r="C20" s="337"/>
      <c r="D20" s="351" t="s">
        <v>444</v>
      </c>
      <c r="E20" s="329"/>
      <c r="F20" s="341"/>
      <c r="G20" s="331"/>
      <c r="I20" s="336"/>
      <c r="J20" s="336"/>
      <c r="K20" s="336"/>
      <c r="L20" s="336"/>
      <c r="M20" s="336"/>
      <c r="N20" s="336"/>
    </row>
    <row r="21" spans="2:14">
      <c r="B21" s="328"/>
      <c r="C21" s="337"/>
      <c r="D21" s="353" t="s">
        <v>358</v>
      </c>
      <c r="E21" s="354">
        <f>'Fuel Expenses'!C27</f>
        <v>27.28</v>
      </c>
      <c r="F21" s="341"/>
      <c r="G21" s="331"/>
      <c r="I21" s="336"/>
      <c r="J21" s="336"/>
      <c r="K21" s="336"/>
      <c r="L21" s="336"/>
      <c r="M21" s="336"/>
      <c r="N21" s="336"/>
    </row>
    <row r="22" spans="2:14">
      <c r="B22" s="328"/>
      <c r="C22" s="337"/>
      <c r="D22" s="353" t="s">
        <v>359</v>
      </c>
      <c r="E22" s="355">
        <f>'Fuel Expenses'!C44</f>
        <v>39.32</v>
      </c>
      <c r="F22" s="341"/>
      <c r="G22" s="331"/>
      <c r="I22" s="336"/>
      <c r="J22" s="336"/>
      <c r="K22" s="336"/>
      <c r="L22" s="336"/>
      <c r="M22" s="336"/>
      <c r="N22" s="336"/>
    </row>
    <row r="23" spans="2:14">
      <c r="B23" s="328"/>
      <c r="C23" s="337"/>
      <c r="D23" s="353" t="s">
        <v>360</v>
      </c>
      <c r="E23" s="355">
        <f>'Fuel Expenses'!C61</f>
        <v>17.32</v>
      </c>
      <c r="F23" s="341"/>
      <c r="G23" s="331"/>
      <c r="I23" s="336"/>
      <c r="J23" s="336"/>
      <c r="K23" s="336"/>
      <c r="L23" s="336"/>
      <c r="M23" s="336"/>
      <c r="N23" s="336"/>
    </row>
    <row r="24" spans="2:14">
      <c r="B24" s="328"/>
      <c r="C24" s="337"/>
      <c r="D24" s="353" t="s">
        <v>361</v>
      </c>
      <c r="E24" s="355">
        <f>'Fuel Expenses'!C78</f>
        <v>27.76</v>
      </c>
      <c r="F24" s="341"/>
      <c r="G24" s="331"/>
      <c r="I24" s="336"/>
      <c r="J24" s="336"/>
      <c r="K24" s="336"/>
      <c r="L24" s="336"/>
      <c r="M24" s="336"/>
      <c r="N24" s="336"/>
    </row>
    <row r="25" spans="2:14">
      <c r="B25" s="328"/>
      <c r="C25" s="337"/>
      <c r="D25" s="353" t="s">
        <v>362</v>
      </c>
      <c r="E25" s="355">
        <f>'Purchased Power'!G1667</f>
        <v>23.664370061149086</v>
      </c>
      <c r="F25" s="341"/>
      <c r="G25" s="331"/>
    </row>
    <row r="26" spans="2:14">
      <c r="B26" s="328"/>
      <c r="C26" s="337"/>
      <c r="D26" s="353" t="s">
        <v>104</v>
      </c>
      <c r="E26" s="355">
        <f>Payroll!E95</f>
        <v>13.010845763287058</v>
      </c>
      <c r="F26" s="341"/>
      <c r="G26" s="331"/>
    </row>
    <row r="27" spans="2:14">
      <c r="B27" s="328"/>
      <c r="C27" s="337"/>
      <c r="D27" s="353" t="s">
        <v>381</v>
      </c>
      <c r="E27" s="355">
        <v>0</v>
      </c>
      <c r="F27" s="341"/>
      <c r="G27" s="331"/>
    </row>
    <row r="28" spans="2:14">
      <c r="B28" s="328"/>
      <c r="C28" s="337"/>
      <c r="D28" s="353" t="s">
        <v>382</v>
      </c>
      <c r="E28" s="355">
        <v>0</v>
      </c>
      <c r="F28" s="341"/>
      <c r="G28" s="331"/>
    </row>
    <row r="29" spans="2:14">
      <c r="B29" s="328"/>
      <c r="C29" s="337"/>
      <c r="D29" s="353" t="s">
        <v>363</v>
      </c>
      <c r="E29" s="355">
        <f>'TIA &amp; RIA'!E69</f>
        <v>244.79</v>
      </c>
      <c r="F29" s="341"/>
      <c r="G29" s="331"/>
    </row>
    <row r="30" spans="2:14">
      <c r="B30" s="328"/>
      <c r="C30" s="337"/>
      <c r="D30" s="353" t="s">
        <v>372</v>
      </c>
      <c r="E30" s="355">
        <f>'401(k) Match'!E17</f>
        <v>22.558255780356177</v>
      </c>
      <c r="F30" s="341"/>
      <c r="G30" s="331"/>
    </row>
    <row r="31" spans="2:14">
      <c r="B31" s="328"/>
      <c r="C31" s="337"/>
      <c r="D31" s="353" t="s">
        <v>371</v>
      </c>
      <c r="E31" s="355">
        <f>'TIA &amp; RIA'!I13</f>
        <v>283.5</v>
      </c>
      <c r="F31" s="341"/>
      <c r="G31" s="331"/>
    </row>
    <row r="32" spans="2:14">
      <c r="B32" s="328"/>
      <c r="C32" s="337"/>
      <c r="D32" s="353" t="s">
        <v>357</v>
      </c>
      <c r="E32" s="355">
        <f>Uncollectibles!C31</f>
        <v>131.69914670445385</v>
      </c>
      <c r="F32" s="341"/>
      <c r="G32" s="331"/>
    </row>
    <row r="33" spans="2:7">
      <c r="B33" s="328"/>
      <c r="C33" s="337"/>
      <c r="D33" s="353" t="s">
        <v>377</v>
      </c>
      <c r="E33" s="355">
        <f>Storms!L140</f>
        <v>41.741641520962055</v>
      </c>
      <c r="F33" s="341"/>
      <c r="G33" s="331"/>
    </row>
    <row r="34" spans="2:7">
      <c r="B34" s="328"/>
      <c r="C34" s="337"/>
      <c r="D34" s="353" t="s">
        <v>407</v>
      </c>
      <c r="E34" s="355">
        <f>'Affiliate Lead Days'!G61</f>
        <v>25.38804860890605</v>
      </c>
      <c r="F34" s="341"/>
      <c r="G34" s="331"/>
    </row>
    <row r="35" spans="2:7">
      <c r="B35" s="328"/>
      <c r="C35" s="337"/>
      <c r="D35" s="353" t="s">
        <v>406</v>
      </c>
      <c r="E35" s="355">
        <f>'Other O&amp;M'!L392</f>
        <v>48.047788467578023</v>
      </c>
      <c r="F35" s="341"/>
      <c r="G35" s="331"/>
    </row>
    <row r="36" spans="2:7" ht="8.1" customHeight="1">
      <c r="B36" s="328"/>
      <c r="C36" s="337"/>
      <c r="D36" s="338"/>
      <c r="E36" s="329"/>
      <c r="F36" s="341"/>
      <c r="G36" s="331"/>
    </row>
    <row r="37" spans="2:7" ht="15.75">
      <c r="B37" s="328"/>
      <c r="C37" s="337"/>
      <c r="D37" s="351" t="s">
        <v>2</v>
      </c>
      <c r="E37" s="329"/>
      <c r="F37" s="341"/>
      <c r="G37" s="331"/>
    </row>
    <row r="38" spans="2:7">
      <c r="B38" s="328"/>
      <c r="C38" s="337"/>
      <c r="D38" s="353" t="s">
        <v>368</v>
      </c>
      <c r="E38" s="357">
        <v>0</v>
      </c>
      <c r="F38" s="341"/>
      <c r="G38" s="331"/>
    </row>
    <row r="39" spans="2:7">
      <c r="B39" s="328"/>
      <c r="C39" s="337"/>
      <c r="D39" s="353" t="s">
        <v>369</v>
      </c>
      <c r="E39" s="355">
        <v>0</v>
      </c>
      <c r="F39" s="341"/>
      <c r="G39" s="331"/>
    </row>
    <row r="40" spans="2:7">
      <c r="B40" s="328"/>
      <c r="C40" s="337"/>
      <c r="D40" s="353" t="s">
        <v>1392</v>
      </c>
      <c r="E40" s="355">
        <v>0</v>
      </c>
      <c r="F40" s="341"/>
      <c r="G40" s="331"/>
    </row>
    <row r="41" spans="2:7">
      <c r="B41" s="328"/>
      <c r="C41" s="337"/>
      <c r="D41" s="353" t="s">
        <v>1393</v>
      </c>
      <c r="E41" s="355">
        <v>0</v>
      </c>
      <c r="F41" s="341"/>
      <c r="G41" s="331"/>
    </row>
    <row r="42" spans="2:7" ht="8.1" customHeight="1">
      <c r="B42" s="328"/>
      <c r="C42" s="337"/>
      <c r="D42" s="353"/>
      <c r="E42" s="329"/>
      <c r="F42" s="341"/>
      <c r="G42" s="331"/>
    </row>
    <row r="43" spans="2:7" ht="15.75">
      <c r="B43" s="328"/>
      <c r="C43" s="337"/>
      <c r="D43" s="351" t="s">
        <v>442</v>
      </c>
      <c r="E43" s="329"/>
      <c r="F43" s="341"/>
      <c r="G43" s="331"/>
    </row>
    <row r="44" spans="2:7">
      <c r="B44" s="328"/>
      <c r="C44" s="337"/>
      <c r="D44" s="353" t="s">
        <v>366</v>
      </c>
      <c r="E44" s="357">
        <f>'Income Tax'!G19</f>
        <v>37.5</v>
      </c>
      <c r="F44" s="341"/>
      <c r="G44" s="331"/>
    </row>
    <row r="45" spans="2:7">
      <c r="B45" s="328"/>
      <c r="C45" s="337"/>
      <c r="D45" s="353" t="s">
        <v>367</v>
      </c>
      <c r="E45" s="355">
        <f>'Income Tax'!G19</f>
        <v>37.5</v>
      </c>
      <c r="F45" s="341"/>
      <c r="G45" s="331"/>
    </row>
    <row r="46" spans="2:7">
      <c r="B46" s="328"/>
      <c r="C46" s="337"/>
      <c r="D46" s="353" t="s">
        <v>396</v>
      </c>
      <c r="E46" s="355">
        <v>0</v>
      </c>
      <c r="F46" s="341"/>
      <c r="G46" s="331"/>
    </row>
    <row r="47" spans="2:7" ht="8.1" customHeight="1">
      <c r="B47" s="328"/>
      <c r="C47" s="337"/>
      <c r="D47" s="338"/>
      <c r="E47" s="329"/>
      <c r="F47" s="341"/>
      <c r="G47" s="331"/>
    </row>
    <row r="48" spans="2:7" ht="15.75">
      <c r="B48" s="328"/>
      <c r="C48" s="337"/>
      <c r="D48" s="351" t="s">
        <v>3</v>
      </c>
      <c r="E48" s="329"/>
      <c r="F48" s="341"/>
      <c r="G48" s="331"/>
    </row>
    <row r="49" spans="2:7">
      <c r="B49" s="328"/>
      <c r="C49" s="337"/>
      <c r="D49" s="353" t="s">
        <v>5</v>
      </c>
      <c r="E49" s="357">
        <f>'Property Tax'!F163</f>
        <v>157.56749538820867</v>
      </c>
      <c r="F49" s="341"/>
      <c r="G49" s="331"/>
    </row>
    <row r="50" spans="2:7">
      <c r="B50" s="328"/>
      <c r="C50" s="337"/>
      <c r="D50" s="353" t="s">
        <v>4</v>
      </c>
      <c r="E50" s="355">
        <f>'Payroll Tax'!F25</f>
        <v>35.635795614897127</v>
      </c>
      <c r="F50" s="341"/>
      <c r="G50" s="331"/>
    </row>
    <row r="51" spans="2:7">
      <c r="B51" s="328"/>
      <c r="C51" s="337"/>
      <c r="D51" s="353" t="s">
        <v>6</v>
      </c>
      <c r="E51" s="355">
        <f>'Misc Tax'!H33</f>
        <v>-152.00463677122599</v>
      </c>
      <c r="F51" s="341"/>
      <c r="G51" s="331"/>
    </row>
    <row r="52" spans="2:7" ht="8.1" customHeight="1">
      <c r="B52" s="328"/>
      <c r="C52" s="337"/>
      <c r="D52" s="338"/>
      <c r="E52" s="329"/>
      <c r="F52" s="341"/>
      <c r="G52" s="331"/>
    </row>
    <row r="53" spans="2:7" ht="15.75" hidden="1" outlineLevel="1">
      <c r="B53" s="328"/>
      <c r="C53" s="337"/>
      <c r="D53" s="358" t="s">
        <v>395</v>
      </c>
      <c r="E53" s="357">
        <f>$E$17</f>
        <v>45.5</v>
      </c>
      <c r="F53" s="341"/>
      <c r="G53" s="331"/>
    </row>
    <row r="54" spans="2:7" ht="8.1" hidden="1" customHeight="1" outlineLevel="1">
      <c r="B54" s="328"/>
      <c r="C54" s="337"/>
      <c r="D54" s="338"/>
      <c r="E54" s="329"/>
      <c r="F54" s="341"/>
      <c r="G54" s="331"/>
    </row>
    <row r="55" spans="2:7" ht="15.75" hidden="1" outlineLevel="1">
      <c r="B55" s="328"/>
      <c r="C55" s="337"/>
      <c r="D55" s="358" t="s">
        <v>364</v>
      </c>
      <c r="E55" s="357">
        <f>$E$17</f>
        <v>45.5</v>
      </c>
      <c r="F55" s="341"/>
      <c r="G55" s="331"/>
    </row>
    <row r="56" spans="2:7" ht="8.1" hidden="1" customHeight="1" outlineLevel="1">
      <c r="B56" s="328"/>
      <c r="C56" s="337"/>
      <c r="D56" s="338"/>
      <c r="E56" s="329"/>
      <c r="F56" s="341"/>
      <c r="G56" s="331"/>
    </row>
    <row r="57" spans="2:7" ht="15.75" hidden="1" outlineLevel="1">
      <c r="B57" s="328"/>
      <c r="C57" s="337"/>
      <c r="D57" s="358" t="s">
        <v>365</v>
      </c>
      <c r="E57" s="357">
        <f>$E$17</f>
        <v>45.5</v>
      </c>
      <c r="F57" s="341"/>
      <c r="G57" s="331"/>
    </row>
    <row r="58" spans="2:7" ht="8.1" hidden="1" customHeight="1" outlineLevel="1">
      <c r="B58" s="328"/>
      <c r="C58" s="337"/>
      <c r="D58" s="338"/>
      <c r="E58" s="329"/>
      <c r="F58" s="341"/>
      <c r="G58" s="331"/>
    </row>
    <row r="59" spans="2:7" ht="15.75" hidden="1" outlineLevel="1">
      <c r="B59" s="328"/>
      <c r="C59" s="337"/>
      <c r="D59" s="358" t="s">
        <v>96</v>
      </c>
      <c r="E59" s="357">
        <f>$E$17</f>
        <v>45.5</v>
      </c>
      <c r="F59" s="341"/>
      <c r="G59" s="331"/>
    </row>
    <row r="60" spans="2:7" ht="8.1" hidden="1" customHeight="1" outlineLevel="1">
      <c r="B60" s="328"/>
      <c r="C60" s="337"/>
      <c r="D60" s="338"/>
      <c r="E60" s="329"/>
      <c r="F60" s="341"/>
      <c r="G60" s="331"/>
    </row>
    <row r="61" spans="2:7" ht="15.75" hidden="1" outlineLevel="2">
      <c r="B61" s="328"/>
      <c r="C61" s="337"/>
      <c r="D61" s="358" t="s">
        <v>97</v>
      </c>
      <c r="E61" s="357">
        <f>'Interest on Cust Deposits'!C26</f>
        <v>0</v>
      </c>
      <c r="F61" s="341"/>
      <c r="G61" s="331"/>
    </row>
    <row r="62" spans="2:7" ht="8.1" hidden="1" customHeight="1" outlineLevel="2">
      <c r="B62" s="328"/>
      <c r="C62" s="337"/>
      <c r="D62" s="338"/>
      <c r="E62" s="329"/>
      <c r="F62" s="341"/>
      <c r="G62" s="331"/>
    </row>
    <row r="63" spans="2:7" ht="15.75" hidden="1" outlineLevel="1" collapsed="1">
      <c r="B63" s="328"/>
      <c r="C63" s="337"/>
      <c r="D63" s="358" t="s">
        <v>404</v>
      </c>
      <c r="E63" s="357">
        <f>$E$17</f>
        <v>45.5</v>
      </c>
      <c r="F63" s="341"/>
      <c r="G63" s="331"/>
    </row>
    <row r="64" spans="2:7" ht="8.1" hidden="1" customHeight="1" outlineLevel="1">
      <c r="B64" s="328"/>
      <c r="C64" s="337"/>
      <c r="D64" s="338"/>
      <c r="E64" s="329"/>
      <c r="F64" s="341"/>
      <c r="G64" s="331"/>
    </row>
    <row r="65" spans="2:7" ht="15.75" hidden="1" outlineLevel="1">
      <c r="B65" s="328"/>
      <c r="C65" s="337"/>
      <c r="D65" s="358" t="s">
        <v>405</v>
      </c>
      <c r="E65" s="357">
        <f>$E$17</f>
        <v>45.5</v>
      </c>
      <c r="F65" s="341"/>
      <c r="G65" s="331"/>
    </row>
    <row r="66" spans="2:7" ht="8.1" hidden="1" customHeight="1" outlineLevel="1">
      <c r="B66" s="328"/>
      <c r="C66" s="337"/>
      <c r="D66" s="338"/>
      <c r="E66" s="329"/>
      <c r="F66" s="341"/>
      <c r="G66" s="331"/>
    </row>
    <row r="67" spans="2:7" ht="15.75" collapsed="1">
      <c r="B67" s="328"/>
      <c r="C67" s="337"/>
      <c r="D67" s="358" t="s">
        <v>98</v>
      </c>
      <c r="E67" s="357">
        <f>'Interest on Debt'!T72</f>
        <v>88.649999999999991</v>
      </c>
      <c r="F67" s="341"/>
      <c r="G67" s="331"/>
    </row>
    <row r="68" spans="2:7" ht="8.1" customHeight="1">
      <c r="B68" s="328"/>
      <c r="C68" s="337"/>
      <c r="D68" s="338"/>
      <c r="E68" s="329"/>
      <c r="F68" s="341"/>
      <c r="G68" s="331"/>
    </row>
    <row r="69" spans="2:7" ht="15.75" hidden="1" outlineLevel="1">
      <c r="B69" s="328"/>
      <c r="C69" s="337"/>
      <c r="D69" s="358" t="s">
        <v>356</v>
      </c>
      <c r="E69" s="357">
        <f>$E$17</f>
        <v>45.5</v>
      </c>
      <c r="F69" s="341"/>
      <c r="G69" s="331"/>
    </row>
    <row r="70" spans="2:7" ht="8.1" hidden="1" customHeight="1" outlineLevel="1">
      <c r="B70" s="328"/>
      <c r="C70" s="337"/>
      <c r="D70" s="338"/>
      <c r="E70" s="329"/>
      <c r="F70" s="341"/>
      <c r="G70" s="331"/>
    </row>
    <row r="71" spans="2:7" ht="15.75" collapsed="1">
      <c r="B71" s="328"/>
      <c r="C71" s="337"/>
      <c r="D71" s="358" t="s">
        <v>1335</v>
      </c>
      <c r="E71" s="357">
        <f>'Sales Tax (Pass-through)'!G26</f>
        <v>39.803821524307487</v>
      </c>
      <c r="F71" s="341"/>
      <c r="G71" s="331"/>
    </row>
    <row r="72" spans="2:7" ht="8.1" customHeight="1">
      <c r="B72" s="328"/>
      <c r="C72" s="337"/>
      <c r="D72" s="338"/>
      <c r="E72" s="329"/>
      <c r="F72" s="341"/>
      <c r="G72" s="331"/>
    </row>
    <row r="73" spans="2:7" ht="15.75">
      <c r="B73" s="328"/>
      <c r="C73" s="337"/>
      <c r="D73" s="358" t="s">
        <v>1391</v>
      </c>
      <c r="E73" s="357">
        <f>'School Tax (Pass-through)'!G26</f>
        <v>34.949170045269938</v>
      </c>
      <c r="F73" s="341"/>
      <c r="G73" s="331"/>
    </row>
    <row r="74" spans="2:7" ht="8.1" customHeight="1">
      <c r="B74" s="328"/>
      <c r="C74" s="337"/>
      <c r="D74" s="338"/>
      <c r="E74" s="329"/>
      <c r="F74" s="341"/>
      <c r="G74" s="331"/>
    </row>
    <row r="75" spans="2:7" ht="15.75">
      <c r="B75" s="328"/>
      <c r="C75" s="337"/>
      <c r="D75" s="358" t="s">
        <v>1336</v>
      </c>
      <c r="E75" s="357">
        <f>'Franchise Fees (Pass-through)'!H243</f>
        <v>67.158413809956485</v>
      </c>
      <c r="F75" s="341"/>
      <c r="G75" s="331"/>
    </row>
    <row r="76" spans="2:7" ht="8.1" hidden="1" customHeight="1" outlineLevel="1">
      <c r="B76" s="328"/>
      <c r="C76" s="337"/>
      <c r="D76" s="338"/>
      <c r="E76" s="329"/>
      <c r="F76" s="341"/>
      <c r="G76" s="331"/>
    </row>
    <row r="77" spans="2:7" ht="15.75" hidden="1" outlineLevel="1">
      <c r="B77" s="328"/>
      <c r="C77" s="337"/>
      <c r="D77" s="358" t="s">
        <v>1347</v>
      </c>
      <c r="E77" s="357">
        <f>'Cust Utility Tax (Pass-through)'!E83</f>
        <v>0</v>
      </c>
      <c r="F77" s="341"/>
      <c r="G77" s="331"/>
    </row>
    <row r="78" spans="2:7" ht="8.1" hidden="1" customHeight="1" outlineLevel="1">
      <c r="B78" s="328"/>
      <c r="C78" s="337"/>
      <c r="D78" s="338"/>
      <c r="E78" s="329"/>
      <c r="F78" s="341"/>
      <c r="G78" s="331"/>
    </row>
    <row r="79" spans="2:7" ht="15.75" hidden="1" outlineLevel="1">
      <c r="B79" s="328"/>
      <c r="C79" s="337"/>
      <c r="D79" s="358" t="s">
        <v>1348</v>
      </c>
      <c r="E79" s="357">
        <f>'Consumption Tax (Pass-through)'!E88</f>
        <v>0</v>
      </c>
      <c r="F79" s="341"/>
      <c r="G79" s="331"/>
    </row>
    <row r="80" spans="2:7" ht="8.1" customHeight="1" collapsed="1">
      <c r="B80" s="328"/>
      <c r="C80" s="342"/>
      <c r="D80" s="343"/>
      <c r="E80" s="343"/>
      <c r="F80" s="345"/>
      <c r="G80" s="331"/>
    </row>
    <row r="81" spans="2:7" ht="8.1" customHeight="1">
      <c r="B81" s="346"/>
      <c r="C81" s="347"/>
      <c r="D81" s="347"/>
      <c r="E81" s="347"/>
      <c r="F81" s="347"/>
      <c r="G81" s="349"/>
    </row>
    <row r="82" spans="2:7">
      <c r="B82" s="319"/>
      <c r="C82" s="319"/>
      <c r="D82" s="319"/>
      <c r="E82" s="319"/>
      <c r="F82" s="319"/>
      <c r="G82" s="319"/>
    </row>
  </sheetData>
  <printOptions horizontalCentered="1"/>
  <pageMargins left="0.7" right="0.7" top="0.75" bottom="0.75" header="0.3" footer="0.3"/>
  <pageSetup scale="82" orientation="portrait" blackAndWhite="1" r:id="rId1"/>
  <headerFooter>
    <oddHeader>&amp;R&amp;"Arial,Bold"Exhibit WSS-36
Page 1 of 1</oddHead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theme="4" tint="0.39997558519241921"/>
    <pageSetUpPr fitToPage="1"/>
  </sheetPr>
  <dimension ref="A1:J249"/>
  <sheetViews>
    <sheetView showGridLines="0" zoomScale="85" zoomScaleNormal="85" workbookViewId="0">
      <pane ySplit="5" topLeftCell="A6" activePane="bottomLeft" state="frozen"/>
      <selection pane="bottomLeft" activeCell="A6" sqref="A6"/>
    </sheetView>
  </sheetViews>
  <sheetFormatPr defaultRowHeight="15"/>
  <cols>
    <col min="1" max="1" width="9" style="16" bestFit="1" customWidth="1"/>
    <col min="2" max="2" width="30.77734375" style="16" customWidth="1"/>
    <col min="3" max="9" width="14.77734375" style="16" customWidth="1"/>
    <col min="10" max="10" width="15.77734375" style="16" customWidth="1"/>
  </cols>
  <sheetData>
    <row r="1" spans="1:10" s="95" customFormat="1" ht="15.75">
      <c r="A1" s="156"/>
      <c r="B1" s="156"/>
      <c r="C1" s="156"/>
      <c r="D1" s="156"/>
      <c r="E1" s="156"/>
      <c r="F1" s="156"/>
      <c r="G1" s="156"/>
      <c r="H1" s="369"/>
      <c r="I1" s="156"/>
      <c r="J1" s="156"/>
    </row>
    <row r="2" spans="1:10" ht="15.75">
      <c r="A2" s="451" t="str">
        <f>'General Inputs'!$B$2</f>
        <v>Kentucky Utilities Company</v>
      </c>
      <c r="B2" s="451"/>
      <c r="C2" s="451"/>
      <c r="D2" s="451"/>
      <c r="E2" s="451"/>
      <c r="F2" s="451"/>
      <c r="G2" s="451"/>
      <c r="H2" s="451"/>
      <c r="I2" s="451"/>
      <c r="J2" s="451"/>
    </row>
    <row r="3" spans="1:10" ht="15.75">
      <c r="A3" s="451" t="str">
        <f>'General Inputs'!$D$34&amp;" "&amp;'General Inputs'!$E$34</f>
        <v>Case No. 2018-00294</v>
      </c>
      <c r="B3" s="451"/>
      <c r="C3" s="451"/>
      <c r="D3" s="451"/>
      <c r="E3" s="451"/>
      <c r="F3" s="451"/>
      <c r="G3" s="451"/>
      <c r="H3" s="451"/>
      <c r="I3" s="451"/>
      <c r="J3" s="451"/>
    </row>
    <row r="4" spans="1:10" ht="15.75">
      <c r="A4" s="451" t="str">
        <f>"For the Year Ended "&amp;TEXT('General Inputs'!E28,"Mmmm dd, yyyy")</f>
        <v>For the Year Ended December 31, 2017</v>
      </c>
      <c r="B4" s="451"/>
      <c r="C4" s="451"/>
      <c r="D4" s="451"/>
      <c r="E4" s="451"/>
      <c r="F4" s="451"/>
      <c r="G4" s="451"/>
      <c r="H4" s="451"/>
      <c r="I4" s="451"/>
      <c r="J4" s="451"/>
    </row>
    <row r="5" spans="1:10" ht="16.5" thickBot="1">
      <c r="A5" s="452" t="s">
        <v>1176</v>
      </c>
      <c r="B5" s="452"/>
      <c r="C5" s="452"/>
      <c r="D5" s="452"/>
      <c r="E5" s="452"/>
      <c r="F5" s="452"/>
      <c r="G5" s="452"/>
      <c r="H5" s="452"/>
      <c r="I5" s="452"/>
      <c r="J5" s="452"/>
    </row>
    <row r="8" spans="1:10" ht="17.25">
      <c r="B8" s="97"/>
    </row>
    <row r="9" spans="1:10" ht="15.75">
      <c r="A9" s="18" t="s">
        <v>32</v>
      </c>
      <c r="C9" s="73" t="s">
        <v>195</v>
      </c>
      <c r="D9" s="73" t="s">
        <v>78</v>
      </c>
      <c r="E9" s="73" t="s">
        <v>251</v>
      </c>
      <c r="F9" s="74" t="s">
        <v>45</v>
      </c>
      <c r="G9" s="74" t="s">
        <v>45</v>
      </c>
      <c r="H9" s="74" t="s">
        <v>73</v>
      </c>
      <c r="I9" s="74" t="s">
        <v>16</v>
      </c>
      <c r="J9" s="18" t="s">
        <v>30</v>
      </c>
    </row>
    <row r="10" spans="1:10" ht="20.25">
      <c r="A10" s="412" t="s">
        <v>26</v>
      </c>
      <c r="B10" s="103" t="s">
        <v>1333</v>
      </c>
      <c r="C10" s="308" t="s">
        <v>47</v>
      </c>
      <c r="D10" s="308" t="s">
        <v>47</v>
      </c>
      <c r="E10" s="308" t="s">
        <v>219</v>
      </c>
      <c r="F10" s="309" t="s">
        <v>46</v>
      </c>
      <c r="G10" s="309" t="s">
        <v>34</v>
      </c>
      <c r="H10" s="309" t="s">
        <v>37</v>
      </c>
      <c r="I10" s="309" t="s">
        <v>35</v>
      </c>
      <c r="J10" s="412" t="s">
        <v>79</v>
      </c>
    </row>
    <row r="11" spans="1:10" s="95" customFormat="1" ht="15.75">
      <c r="A11" s="20"/>
      <c r="B11" s="106" t="s">
        <v>40</v>
      </c>
      <c r="C11" s="48" t="s">
        <v>41</v>
      </c>
      <c r="D11" s="48" t="s">
        <v>42</v>
      </c>
      <c r="E11" s="18" t="s">
        <v>997</v>
      </c>
      <c r="F11" s="62" t="s">
        <v>49</v>
      </c>
      <c r="G11" s="48" t="s">
        <v>266</v>
      </c>
      <c r="H11" s="48" t="s">
        <v>998</v>
      </c>
      <c r="I11" s="48" t="s">
        <v>71</v>
      </c>
      <c r="J11" s="18" t="s">
        <v>297</v>
      </c>
    </row>
    <row r="12" spans="1:10">
      <c r="A12" s="27"/>
      <c r="B12" s="229"/>
      <c r="C12" s="35"/>
      <c r="D12" s="35"/>
      <c r="E12" s="35"/>
      <c r="F12" s="35"/>
      <c r="G12" s="27"/>
      <c r="H12" s="27"/>
      <c r="I12" s="35"/>
      <c r="J12" s="27"/>
    </row>
    <row r="13" spans="1:10">
      <c r="A13" s="23">
        <v>1</v>
      </c>
      <c r="B13" s="127" t="s">
        <v>1204</v>
      </c>
      <c r="C13" s="123" t="s">
        <v>1178</v>
      </c>
      <c r="D13" s="123" t="s">
        <v>1179</v>
      </c>
      <c r="E13" s="76">
        <f>(D13-C13)/2</f>
        <v>45.5</v>
      </c>
      <c r="F13" s="123">
        <v>43061</v>
      </c>
      <c r="G13" s="77">
        <f>IF(F13="","",F13-D13)</f>
        <v>53</v>
      </c>
      <c r="H13" s="77">
        <f>IF(F13="","",E13+G13)</f>
        <v>98.5</v>
      </c>
      <c r="I13" s="125">
        <v>7799.81</v>
      </c>
      <c r="J13" s="124">
        <f>IF(H13="",0,ROUND(H13*I13,2))</f>
        <v>768281.29</v>
      </c>
    </row>
    <row r="14" spans="1:10">
      <c r="A14" s="23">
        <f>A13+1</f>
        <v>2</v>
      </c>
      <c r="B14" s="127" t="s">
        <v>1205</v>
      </c>
      <c r="C14" s="123" t="s">
        <v>1178</v>
      </c>
      <c r="D14" s="123" t="s">
        <v>1179</v>
      </c>
      <c r="E14" s="76">
        <f t="shared" ref="E14:E77" si="0">(D14-C14)/2</f>
        <v>45.5</v>
      </c>
      <c r="F14" s="123">
        <v>43063</v>
      </c>
      <c r="G14" s="77">
        <f>IF(F14="","",F14-D14)</f>
        <v>55</v>
      </c>
      <c r="H14" s="77">
        <f>IF(F14="","",E14+G14)</f>
        <v>100.5</v>
      </c>
      <c r="I14" s="125">
        <v>4555.78</v>
      </c>
      <c r="J14" s="124">
        <f t="shared" ref="J14:J24" si="1">IF(H14="",0,ROUND(H14*I14,2))</f>
        <v>457855.89</v>
      </c>
    </row>
    <row r="15" spans="1:10">
      <c r="A15" s="23">
        <f>A14+1</f>
        <v>3</v>
      </c>
      <c r="B15" s="127" t="s">
        <v>1206</v>
      </c>
      <c r="C15" s="123" t="s">
        <v>1180</v>
      </c>
      <c r="D15" s="123" t="s">
        <v>1181</v>
      </c>
      <c r="E15" s="76">
        <f t="shared" si="0"/>
        <v>44.5</v>
      </c>
      <c r="F15" s="123">
        <v>42886</v>
      </c>
      <c r="G15" s="77">
        <f>IF(F15="","",F15-D15)</f>
        <v>61</v>
      </c>
      <c r="H15" s="77">
        <f>IF(F15="","",E15+G15)</f>
        <v>105.5</v>
      </c>
      <c r="I15" s="125">
        <v>11041.98</v>
      </c>
      <c r="J15" s="124">
        <f t="shared" si="1"/>
        <v>1164928.8899999999</v>
      </c>
    </row>
    <row r="16" spans="1:10">
      <c r="A16" s="23">
        <f>A15+1</f>
        <v>4</v>
      </c>
      <c r="B16" s="127" t="s">
        <v>1207</v>
      </c>
      <c r="C16" s="123" t="s">
        <v>1182</v>
      </c>
      <c r="D16" s="123" t="s">
        <v>1183</v>
      </c>
      <c r="E16" s="76">
        <f t="shared" si="0"/>
        <v>45</v>
      </c>
      <c r="F16" s="123">
        <v>42962</v>
      </c>
      <c r="G16" s="77">
        <f>IF(F16="","",F16-D16)</f>
        <v>46</v>
      </c>
      <c r="H16" s="77">
        <f>IF(F16="","",E16+G16)</f>
        <v>91</v>
      </c>
      <c r="I16" s="126">
        <v>20668.009999999998</v>
      </c>
      <c r="J16" s="124">
        <f t="shared" si="1"/>
        <v>1880788.91</v>
      </c>
    </row>
    <row r="17" spans="1:10">
      <c r="A17" s="23">
        <f t="shared" ref="A17:A80" si="2">A16+1</f>
        <v>5</v>
      </c>
      <c r="B17" s="127" t="s">
        <v>1208</v>
      </c>
      <c r="C17" s="123" t="s">
        <v>1180</v>
      </c>
      <c r="D17" s="123" t="s">
        <v>1181</v>
      </c>
      <c r="E17" s="76">
        <f t="shared" si="0"/>
        <v>44.5</v>
      </c>
      <c r="F17" s="123">
        <v>42891</v>
      </c>
      <c r="G17" s="77">
        <f t="shared" ref="G17:G24" si="3">IF(F17="","",F17-D17)</f>
        <v>66</v>
      </c>
      <c r="H17" s="77">
        <f t="shared" ref="H17:H24" si="4">IF(F17="","",E17+G17)</f>
        <v>110.5</v>
      </c>
      <c r="I17" s="125">
        <v>4952.32</v>
      </c>
      <c r="J17" s="124">
        <f t="shared" si="1"/>
        <v>547231.36</v>
      </c>
    </row>
    <row r="18" spans="1:10">
      <c r="A18" s="23">
        <f t="shared" si="2"/>
        <v>6</v>
      </c>
      <c r="B18" s="127" t="s">
        <v>1209</v>
      </c>
      <c r="C18" s="123" t="s">
        <v>1180</v>
      </c>
      <c r="D18" s="123" t="s">
        <v>1181</v>
      </c>
      <c r="E18" s="76">
        <f t="shared" si="0"/>
        <v>44.5</v>
      </c>
      <c r="F18" s="123">
        <v>42885</v>
      </c>
      <c r="G18" s="77">
        <f t="shared" si="3"/>
        <v>60</v>
      </c>
      <c r="H18" s="77">
        <f t="shared" si="4"/>
        <v>104.5</v>
      </c>
      <c r="I18" s="125">
        <v>3596</v>
      </c>
      <c r="J18" s="124">
        <f t="shared" si="1"/>
        <v>375782</v>
      </c>
    </row>
    <row r="19" spans="1:10">
      <c r="A19" s="23">
        <f t="shared" si="2"/>
        <v>7</v>
      </c>
      <c r="B19" s="127" t="s">
        <v>1210</v>
      </c>
      <c r="C19" s="123" t="s">
        <v>1178</v>
      </c>
      <c r="D19" s="123" t="s">
        <v>1179</v>
      </c>
      <c r="E19" s="76">
        <f t="shared" si="0"/>
        <v>45.5</v>
      </c>
      <c r="F19" s="123">
        <v>43098</v>
      </c>
      <c r="G19" s="77">
        <f t="shared" si="3"/>
        <v>90</v>
      </c>
      <c r="H19" s="77">
        <f t="shared" si="4"/>
        <v>135.5</v>
      </c>
      <c r="I19" s="125">
        <v>1553.63</v>
      </c>
      <c r="J19" s="124">
        <f t="shared" si="1"/>
        <v>210516.87</v>
      </c>
    </row>
    <row r="20" spans="1:10">
      <c r="A20" s="23">
        <f t="shared" si="2"/>
        <v>8</v>
      </c>
      <c r="B20" s="127" t="s">
        <v>1211</v>
      </c>
      <c r="C20" s="123" t="s">
        <v>1180</v>
      </c>
      <c r="D20" s="123" t="s">
        <v>1181</v>
      </c>
      <c r="E20" s="76">
        <f t="shared" si="0"/>
        <v>44.5</v>
      </c>
      <c r="F20" s="123">
        <v>42894</v>
      </c>
      <c r="G20" s="77">
        <f t="shared" si="3"/>
        <v>69</v>
      </c>
      <c r="H20" s="77">
        <f t="shared" si="4"/>
        <v>113.5</v>
      </c>
      <c r="I20" s="125">
        <v>4721.8599999999997</v>
      </c>
      <c r="J20" s="124">
        <f t="shared" si="1"/>
        <v>535931.11</v>
      </c>
    </row>
    <row r="21" spans="1:10">
      <c r="A21" s="23">
        <f t="shared" si="2"/>
        <v>9</v>
      </c>
      <c r="B21" s="127" t="s">
        <v>1212</v>
      </c>
      <c r="C21" s="123" t="s">
        <v>1182</v>
      </c>
      <c r="D21" s="123" t="s">
        <v>1183</v>
      </c>
      <c r="E21" s="76">
        <f t="shared" si="0"/>
        <v>45</v>
      </c>
      <c r="F21" s="123">
        <v>42979</v>
      </c>
      <c r="G21" s="77">
        <f t="shared" si="3"/>
        <v>63</v>
      </c>
      <c r="H21" s="77">
        <f t="shared" si="4"/>
        <v>108</v>
      </c>
      <c r="I21" s="125">
        <v>6752.35</v>
      </c>
      <c r="J21" s="124">
        <f t="shared" si="1"/>
        <v>729253.8</v>
      </c>
    </row>
    <row r="22" spans="1:10">
      <c r="A22" s="23">
        <f t="shared" si="2"/>
        <v>10</v>
      </c>
      <c r="B22" s="127" t="s">
        <v>1213</v>
      </c>
      <c r="C22" s="123" t="s">
        <v>1182</v>
      </c>
      <c r="D22" s="123" t="s">
        <v>1183</v>
      </c>
      <c r="E22" s="76">
        <f t="shared" si="0"/>
        <v>45</v>
      </c>
      <c r="F22" s="123">
        <v>42969</v>
      </c>
      <c r="G22" s="77">
        <f t="shared" si="3"/>
        <v>53</v>
      </c>
      <c r="H22" s="77">
        <f t="shared" si="4"/>
        <v>98</v>
      </c>
      <c r="I22" s="125">
        <v>5421.65</v>
      </c>
      <c r="J22" s="124">
        <f t="shared" si="1"/>
        <v>531321.69999999995</v>
      </c>
    </row>
    <row r="23" spans="1:10">
      <c r="A23" s="23">
        <f t="shared" si="2"/>
        <v>11</v>
      </c>
      <c r="B23" s="127" t="s">
        <v>1214</v>
      </c>
      <c r="C23" s="123" t="s">
        <v>1184</v>
      </c>
      <c r="D23" s="123" t="s">
        <v>928</v>
      </c>
      <c r="E23" s="76">
        <f t="shared" si="0"/>
        <v>45.5</v>
      </c>
      <c r="F23" s="123">
        <v>42783</v>
      </c>
      <c r="G23" s="77">
        <f t="shared" si="3"/>
        <v>48</v>
      </c>
      <c r="H23" s="77">
        <f t="shared" si="4"/>
        <v>93.5</v>
      </c>
      <c r="I23" s="125">
        <v>5623.05</v>
      </c>
      <c r="J23" s="124">
        <f t="shared" si="1"/>
        <v>525755.18000000005</v>
      </c>
    </row>
    <row r="24" spans="1:10">
      <c r="A24" s="23">
        <f t="shared" si="2"/>
        <v>12</v>
      </c>
      <c r="B24" s="127" t="s">
        <v>1215</v>
      </c>
      <c r="C24" s="123" t="s">
        <v>1185</v>
      </c>
      <c r="D24" s="123" t="s">
        <v>928</v>
      </c>
      <c r="E24" s="76">
        <f t="shared" si="0"/>
        <v>182.5</v>
      </c>
      <c r="F24" s="123">
        <v>42802</v>
      </c>
      <c r="G24" s="77">
        <f t="shared" si="3"/>
        <v>67</v>
      </c>
      <c r="H24" s="77">
        <f t="shared" si="4"/>
        <v>249.5</v>
      </c>
      <c r="I24" s="125">
        <v>31538.1</v>
      </c>
      <c r="J24" s="124">
        <f t="shared" si="1"/>
        <v>7868755.9500000002</v>
      </c>
    </row>
    <row r="25" spans="1:10">
      <c r="A25" s="23">
        <f t="shared" si="2"/>
        <v>13</v>
      </c>
      <c r="B25" s="127" t="s">
        <v>1216</v>
      </c>
      <c r="C25" s="123" t="s">
        <v>1182</v>
      </c>
      <c r="D25" s="123" t="s">
        <v>1183</v>
      </c>
      <c r="E25" s="76">
        <f t="shared" si="0"/>
        <v>45</v>
      </c>
      <c r="F25" s="123">
        <v>42986</v>
      </c>
      <c r="G25" s="77">
        <f t="shared" ref="G25:G88" si="5">IF(F25="","",F25-D25)</f>
        <v>70</v>
      </c>
      <c r="H25" s="77">
        <f t="shared" ref="H25:H88" si="6">IF(F25="","",E25+G25)</f>
        <v>115</v>
      </c>
      <c r="I25" s="125">
        <v>3344.68</v>
      </c>
      <c r="J25" s="124">
        <f t="shared" ref="J25:J88" si="7">IF(H25="",0,ROUND(H25*I25,2))</f>
        <v>384638.2</v>
      </c>
    </row>
    <row r="26" spans="1:10">
      <c r="A26" s="23">
        <f t="shared" si="2"/>
        <v>14</v>
      </c>
      <c r="B26" s="127" t="s">
        <v>1217</v>
      </c>
      <c r="C26" s="123" t="s">
        <v>1182</v>
      </c>
      <c r="D26" s="123" t="s">
        <v>1183</v>
      </c>
      <c r="E26" s="76">
        <f t="shared" si="0"/>
        <v>45</v>
      </c>
      <c r="F26" s="123">
        <v>42968</v>
      </c>
      <c r="G26" s="77">
        <f t="shared" si="5"/>
        <v>52</v>
      </c>
      <c r="H26" s="77">
        <f t="shared" si="6"/>
        <v>97</v>
      </c>
      <c r="I26" s="125">
        <v>7909.28</v>
      </c>
      <c r="J26" s="124">
        <f t="shared" si="7"/>
        <v>767200.16</v>
      </c>
    </row>
    <row r="27" spans="1:10">
      <c r="A27" s="23">
        <f t="shared" si="2"/>
        <v>15</v>
      </c>
      <c r="B27" s="127" t="s">
        <v>1218</v>
      </c>
      <c r="C27" s="123" t="s">
        <v>1182</v>
      </c>
      <c r="D27" s="123" t="s">
        <v>1183</v>
      </c>
      <c r="E27" s="76">
        <f t="shared" si="0"/>
        <v>45</v>
      </c>
      <c r="F27" s="123">
        <v>42990</v>
      </c>
      <c r="G27" s="77">
        <f t="shared" si="5"/>
        <v>74</v>
      </c>
      <c r="H27" s="77">
        <f t="shared" si="6"/>
        <v>119</v>
      </c>
      <c r="I27" s="125">
        <v>5375.64</v>
      </c>
      <c r="J27" s="124">
        <f t="shared" si="7"/>
        <v>639701.16</v>
      </c>
    </row>
    <row r="28" spans="1:10">
      <c r="A28" s="23">
        <f t="shared" si="2"/>
        <v>16</v>
      </c>
      <c r="B28" s="127" t="s">
        <v>1219</v>
      </c>
      <c r="C28" s="123" t="s">
        <v>1184</v>
      </c>
      <c r="D28" s="123" t="s">
        <v>928</v>
      </c>
      <c r="E28" s="76">
        <f t="shared" si="0"/>
        <v>45.5</v>
      </c>
      <c r="F28" s="123">
        <v>42789</v>
      </c>
      <c r="G28" s="77">
        <f t="shared" si="5"/>
        <v>54</v>
      </c>
      <c r="H28" s="77">
        <f t="shared" si="6"/>
        <v>99.5</v>
      </c>
      <c r="I28" s="125">
        <v>3773.25</v>
      </c>
      <c r="J28" s="124">
        <f t="shared" si="7"/>
        <v>375438.38</v>
      </c>
    </row>
    <row r="29" spans="1:10">
      <c r="A29" s="23">
        <f t="shared" si="2"/>
        <v>17</v>
      </c>
      <c r="B29" s="127" t="s">
        <v>1220</v>
      </c>
      <c r="C29" s="123" t="s">
        <v>1182</v>
      </c>
      <c r="D29" s="123" t="s">
        <v>1183</v>
      </c>
      <c r="E29" s="76">
        <f t="shared" si="0"/>
        <v>45</v>
      </c>
      <c r="F29" s="123">
        <v>42957</v>
      </c>
      <c r="G29" s="77">
        <f t="shared" si="5"/>
        <v>41</v>
      </c>
      <c r="H29" s="77">
        <f t="shared" si="6"/>
        <v>86</v>
      </c>
      <c r="I29" s="125">
        <v>42164.85</v>
      </c>
      <c r="J29" s="124">
        <f t="shared" si="7"/>
        <v>3626177.1</v>
      </c>
    </row>
    <row r="30" spans="1:10">
      <c r="A30" s="23">
        <f t="shared" si="2"/>
        <v>18</v>
      </c>
      <c r="B30" s="127" t="s">
        <v>1220</v>
      </c>
      <c r="C30" s="123" t="s">
        <v>1178</v>
      </c>
      <c r="D30" s="123" t="s">
        <v>1179</v>
      </c>
      <c r="E30" s="76">
        <f t="shared" si="0"/>
        <v>45.5</v>
      </c>
      <c r="F30" s="123">
        <v>43056</v>
      </c>
      <c r="G30" s="77">
        <f t="shared" si="5"/>
        <v>48</v>
      </c>
      <c r="H30" s="77">
        <f t="shared" si="6"/>
        <v>93.5</v>
      </c>
      <c r="I30" s="125">
        <v>54581.88</v>
      </c>
      <c r="J30" s="124">
        <f t="shared" si="7"/>
        <v>5103405.78</v>
      </c>
    </row>
    <row r="31" spans="1:10">
      <c r="A31" s="23">
        <f t="shared" si="2"/>
        <v>19</v>
      </c>
      <c r="B31" s="127" t="s">
        <v>1220</v>
      </c>
      <c r="C31" s="123" t="s">
        <v>1184</v>
      </c>
      <c r="D31" s="123" t="s">
        <v>928</v>
      </c>
      <c r="E31" s="76">
        <f t="shared" si="0"/>
        <v>45.5</v>
      </c>
      <c r="F31" s="123">
        <v>42783</v>
      </c>
      <c r="G31" s="77">
        <f t="shared" si="5"/>
        <v>48</v>
      </c>
      <c r="H31" s="77">
        <f t="shared" si="6"/>
        <v>93.5</v>
      </c>
      <c r="I31" s="125">
        <v>41251.64</v>
      </c>
      <c r="J31" s="124">
        <f t="shared" si="7"/>
        <v>3857028.34</v>
      </c>
    </row>
    <row r="32" spans="1:10">
      <c r="A32" s="23">
        <f t="shared" si="2"/>
        <v>20</v>
      </c>
      <c r="B32" s="127" t="s">
        <v>1220</v>
      </c>
      <c r="C32" s="123" t="s">
        <v>1180</v>
      </c>
      <c r="D32" s="123" t="s">
        <v>1181</v>
      </c>
      <c r="E32" s="76">
        <f t="shared" si="0"/>
        <v>44.5</v>
      </c>
      <c r="F32" s="123">
        <v>42873</v>
      </c>
      <c r="G32" s="77">
        <f t="shared" si="5"/>
        <v>48</v>
      </c>
      <c r="H32" s="77">
        <f t="shared" si="6"/>
        <v>92.5</v>
      </c>
      <c r="I32" s="125">
        <v>44177.97</v>
      </c>
      <c r="J32" s="124">
        <f t="shared" si="7"/>
        <v>4086462.23</v>
      </c>
    </row>
    <row r="33" spans="1:10">
      <c r="A33" s="23">
        <f t="shared" si="2"/>
        <v>21</v>
      </c>
      <c r="B33" s="127" t="s">
        <v>1221</v>
      </c>
      <c r="C33" s="123" t="s">
        <v>1178</v>
      </c>
      <c r="D33" s="123" t="s">
        <v>1179</v>
      </c>
      <c r="E33" s="76">
        <f t="shared" si="0"/>
        <v>45.5</v>
      </c>
      <c r="F33" s="123">
        <v>43059</v>
      </c>
      <c r="G33" s="77">
        <f t="shared" si="5"/>
        <v>51</v>
      </c>
      <c r="H33" s="77">
        <f t="shared" si="6"/>
        <v>96.5</v>
      </c>
      <c r="I33" s="125">
        <v>23870.32</v>
      </c>
      <c r="J33" s="124">
        <f t="shared" si="7"/>
        <v>2303485.88</v>
      </c>
    </row>
    <row r="34" spans="1:10">
      <c r="A34" s="23">
        <f t="shared" si="2"/>
        <v>22</v>
      </c>
      <c r="B34" s="127" t="s">
        <v>1222</v>
      </c>
      <c r="C34" s="123" t="s">
        <v>1182</v>
      </c>
      <c r="D34" s="123" t="s">
        <v>1183</v>
      </c>
      <c r="E34" s="76">
        <f t="shared" si="0"/>
        <v>45</v>
      </c>
      <c r="F34" s="123">
        <v>42969</v>
      </c>
      <c r="G34" s="77">
        <f t="shared" si="5"/>
        <v>53</v>
      </c>
      <c r="H34" s="77">
        <f t="shared" si="6"/>
        <v>98</v>
      </c>
      <c r="I34" s="125">
        <v>69789.31</v>
      </c>
      <c r="J34" s="124">
        <f t="shared" si="7"/>
        <v>6839352.3799999999</v>
      </c>
    </row>
    <row r="35" spans="1:10">
      <c r="A35" s="23">
        <f t="shared" si="2"/>
        <v>23</v>
      </c>
      <c r="B35" s="127" t="s">
        <v>1222</v>
      </c>
      <c r="C35" s="123" t="s">
        <v>1178</v>
      </c>
      <c r="D35" s="123" t="s">
        <v>1179</v>
      </c>
      <c r="E35" s="76">
        <f t="shared" si="0"/>
        <v>45.5</v>
      </c>
      <c r="F35" s="123">
        <v>43060</v>
      </c>
      <c r="G35" s="77">
        <f t="shared" si="5"/>
        <v>52</v>
      </c>
      <c r="H35" s="77">
        <f t="shared" si="6"/>
        <v>97.5</v>
      </c>
      <c r="I35" s="125">
        <v>73850.649999999994</v>
      </c>
      <c r="J35" s="124">
        <f t="shared" si="7"/>
        <v>7200438.3799999999</v>
      </c>
    </row>
    <row r="36" spans="1:10">
      <c r="A36" s="23">
        <f t="shared" si="2"/>
        <v>24</v>
      </c>
      <c r="B36" s="127" t="s">
        <v>1222</v>
      </c>
      <c r="C36" s="123" t="s">
        <v>1184</v>
      </c>
      <c r="D36" s="123" t="s">
        <v>928</v>
      </c>
      <c r="E36" s="76">
        <f t="shared" si="0"/>
        <v>45.5</v>
      </c>
      <c r="F36" s="123">
        <v>42789</v>
      </c>
      <c r="G36" s="77">
        <f t="shared" si="5"/>
        <v>54</v>
      </c>
      <c r="H36" s="77">
        <f t="shared" si="6"/>
        <v>99.5</v>
      </c>
      <c r="I36" s="125">
        <v>65583.53</v>
      </c>
      <c r="J36" s="124">
        <f t="shared" si="7"/>
        <v>6525561.2400000002</v>
      </c>
    </row>
    <row r="37" spans="1:10">
      <c r="A37" s="23">
        <f t="shared" si="2"/>
        <v>25</v>
      </c>
      <c r="B37" s="127" t="s">
        <v>1222</v>
      </c>
      <c r="C37" s="123" t="s">
        <v>1180</v>
      </c>
      <c r="D37" s="123" t="s">
        <v>1181</v>
      </c>
      <c r="E37" s="76">
        <f t="shared" si="0"/>
        <v>44.5</v>
      </c>
      <c r="F37" s="123">
        <v>42866</v>
      </c>
      <c r="G37" s="77">
        <f t="shared" si="5"/>
        <v>41</v>
      </c>
      <c r="H37" s="77">
        <f t="shared" si="6"/>
        <v>85.5</v>
      </c>
      <c r="I37" s="125">
        <v>71130.14</v>
      </c>
      <c r="J37" s="124">
        <f t="shared" si="7"/>
        <v>6081626.9699999997</v>
      </c>
    </row>
    <row r="38" spans="1:10">
      <c r="A38" s="23">
        <f t="shared" si="2"/>
        <v>26</v>
      </c>
      <c r="B38" s="127" t="s">
        <v>1223</v>
      </c>
      <c r="C38" s="123" t="s">
        <v>1180</v>
      </c>
      <c r="D38" s="123" t="s">
        <v>1181</v>
      </c>
      <c r="E38" s="76">
        <f t="shared" si="0"/>
        <v>44.5</v>
      </c>
      <c r="F38" s="123">
        <v>42886</v>
      </c>
      <c r="G38" s="77">
        <f t="shared" si="5"/>
        <v>61</v>
      </c>
      <c r="H38" s="77">
        <f t="shared" si="6"/>
        <v>105.5</v>
      </c>
      <c r="I38" s="125">
        <v>11238.5</v>
      </c>
      <c r="J38" s="124">
        <f t="shared" si="7"/>
        <v>1185661.75</v>
      </c>
    </row>
    <row r="39" spans="1:10">
      <c r="A39" s="23">
        <f t="shared" si="2"/>
        <v>27</v>
      </c>
      <c r="B39" s="127" t="s">
        <v>1224</v>
      </c>
      <c r="C39" s="123" t="s">
        <v>1180</v>
      </c>
      <c r="D39" s="123" t="s">
        <v>1181</v>
      </c>
      <c r="E39" s="76">
        <f t="shared" si="0"/>
        <v>44.5</v>
      </c>
      <c r="F39" s="123">
        <v>42887</v>
      </c>
      <c r="G39" s="77">
        <f t="shared" si="5"/>
        <v>62</v>
      </c>
      <c r="H39" s="77">
        <f t="shared" si="6"/>
        <v>106.5</v>
      </c>
      <c r="I39" s="125">
        <v>45369.13</v>
      </c>
      <c r="J39" s="124">
        <f t="shared" si="7"/>
        <v>4831812.3499999996</v>
      </c>
    </row>
    <row r="40" spans="1:10">
      <c r="A40" s="23">
        <f t="shared" si="2"/>
        <v>28</v>
      </c>
      <c r="B40" s="127" t="s">
        <v>1224</v>
      </c>
      <c r="C40" s="123" t="s">
        <v>1182</v>
      </c>
      <c r="D40" s="123" t="s">
        <v>1183</v>
      </c>
      <c r="E40" s="76">
        <f t="shared" si="0"/>
        <v>45</v>
      </c>
      <c r="F40" s="123">
        <v>42961</v>
      </c>
      <c r="G40" s="77">
        <f t="shared" si="5"/>
        <v>45</v>
      </c>
      <c r="H40" s="77">
        <f t="shared" si="6"/>
        <v>90</v>
      </c>
      <c r="I40" s="125">
        <v>42186.75</v>
      </c>
      <c r="J40" s="124">
        <f t="shared" si="7"/>
        <v>3796807.5</v>
      </c>
    </row>
    <row r="41" spans="1:10">
      <c r="A41" s="23">
        <f t="shared" si="2"/>
        <v>29</v>
      </c>
      <c r="B41" s="127" t="s">
        <v>1224</v>
      </c>
      <c r="C41" s="123" t="s">
        <v>1178</v>
      </c>
      <c r="D41" s="123" t="s">
        <v>1179</v>
      </c>
      <c r="E41" s="76">
        <f t="shared" si="0"/>
        <v>45.5</v>
      </c>
      <c r="F41" s="123">
        <v>43063</v>
      </c>
      <c r="G41" s="77">
        <f t="shared" si="5"/>
        <v>55</v>
      </c>
      <c r="H41" s="77">
        <f t="shared" si="6"/>
        <v>100.5</v>
      </c>
      <c r="I41" s="125">
        <v>54853.46</v>
      </c>
      <c r="J41" s="124">
        <f t="shared" si="7"/>
        <v>5512772.7300000004</v>
      </c>
    </row>
    <row r="42" spans="1:10">
      <c r="A42" s="23">
        <f t="shared" si="2"/>
        <v>30</v>
      </c>
      <c r="B42" s="127" t="s">
        <v>1224</v>
      </c>
      <c r="C42" s="123" t="s">
        <v>1184</v>
      </c>
      <c r="D42" s="123" t="s">
        <v>928</v>
      </c>
      <c r="E42" s="76">
        <f t="shared" si="0"/>
        <v>45.5</v>
      </c>
      <c r="F42" s="123">
        <v>42783</v>
      </c>
      <c r="G42" s="77">
        <f t="shared" si="5"/>
        <v>48</v>
      </c>
      <c r="H42" s="77">
        <f t="shared" si="6"/>
        <v>93.5</v>
      </c>
      <c r="I42" s="125">
        <v>41540.44</v>
      </c>
      <c r="J42" s="124">
        <f t="shared" si="7"/>
        <v>3884031.14</v>
      </c>
    </row>
    <row r="43" spans="1:10">
      <c r="A43" s="23">
        <f t="shared" si="2"/>
        <v>31</v>
      </c>
      <c r="B43" s="127" t="s">
        <v>1225</v>
      </c>
      <c r="C43" s="123" t="s">
        <v>1180</v>
      </c>
      <c r="D43" s="123" t="s">
        <v>1181</v>
      </c>
      <c r="E43" s="76">
        <f t="shared" si="0"/>
        <v>44.5</v>
      </c>
      <c r="F43" s="123">
        <v>42881</v>
      </c>
      <c r="G43" s="77">
        <f t="shared" si="5"/>
        <v>56</v>
      </c>
      <c r="H43" s="77">
        <f t="shared" si="6"/>
        <v>100.5</v>
      </c>
      <c r="I43" s="125">
        <v>10690.03</v>
      </c>
      <c r="J43" s="124">
        <f t="shared" si="7"/>
        <v>1074348.02</v>
      </c>
    </row>
    <row r="44" spans="1:10">
      <c r="A44" s="23">
        <f t="shared" si="2"/>
        <v>32</v>
      </c>
      <c r="B44" s="127" t="s">
        <v>1226</v>
      </c>
      <c r="C44" s="123" t="s">
        <v>1184</v>
      </c>
      <c r="D44" s="123" t="s">
        <v>928</v>
      </c>
      <c r="E44" s="76">
        <f t="shared" si="0"/>
        <v>45.5</v>
      </c>
      <c r="F44" s="123">
        <v>42794</v>
      </c>
      <c r="G44" s="77">
        <f t="shared" si="5"/>
        <v>59</v>
      </c>
      <c r="H44" s="77">
        <f t="shared" si="6"/>
        <v>104.5</v>
      </c>
      <c r="I44" s="125">
        <v>6559.69</v>
      </c>
      <c r="J44" s="124">
        <f t="shared" si="7"/>
        <v>685487.61</v>
      </c>
    </row>
    <row r="45" spans="1:10">
      <c r="A45" s="23">
        <f t="shared" si="2"/>
        <v>33</v>
      </c>
      <c r="B45" s="127" t="s">
        <v>1227</v>
      </c>
      <c r="C45" s="123" t="s">
        <v>1185</v>
      </c>
      <c r="D45" s="123" t="s">
        <v>928</v>
      </c>
      <c r="E45" s="76">
        <f t="shared" si="0"/>
        <v>182.5</v>
      </c>
      <c r="F45" s="123">
        <v>42794</v>
      </c>
      <c r="G45" s="77">
        <f t="shared" si="5"/>
        <v>59</v>
      </c>
      <c r="H45" s="77">
        <f t="shared" si="6"/>
        <v>241.5</v>
      </c>
      <c r="I45" s="125">
        <v>40012.9</v>
      </c>
      <c r="J45" s="124">
        <f t="shared" si="7"/>
        <v>9663115.3499999996</v>
      </c>
    </row>
    <row r="46" spans="1:10">
      <c r="A46" s="23">
        <f t="shared" si="2"/>
        <v>34</v>
      </c>
      <c r="B46" s="127" t="s">
        <v>1228</v>
      </c>
      <c r="C46" s="123" t="s">
        <v>1178</v>
      </c>
      <c r="D46" s="123" t="s">
        <v>1179</v>
      </c>
      <c r="E46" s="76">
        <f t="shared" si="0"/>
        <v>45.5</v>
      </c>
      <c r="F46" s="123">
        <v>43075</v>
      </c>
      <c r="G46" s="77">
        <f t="shared" si="5"/>
        <v>67</v>
      </c>
      <c r="H46" s="77">
        <f t="shared" si="6"/>
        <v>112.5</v>
      </c>
      <c r="I46" s="125">
        <v>36067.08</v>
      </c>
      <c r="J46" s="124">
        <f t="shared" si="7"/>
        <v>4057546.5</v>
      </c>
    </row>
    <row r="47" spans="1:10">
      <c r="A47" s="23">
        <f t="shared" si="2"/>
        <v>35</v>
      </c>
      <c r="B47" s="127" t="s">
        <v>1228</v>
      </c>
      <c r="C47" s="123" t="s">
        <v>1180</v>
      </c>
      <c r="D47" s="123" t="s">
        <v>1181</v>
      </c>
      <c r="E47" s="76">
        <f t="shared" si="0"/>
        <v>44.5</v>
      </c>
      <c r="F47" s="123">
        <v>42887</v>
      </c>
      <c r="G47" s="77">
        <f t="shared" si="5"/>
        <v>62</v>
      </c>
      <c r="H47" s="77">
        <f t="shared" si="6"/>
        <v>106.5</v>
      </c>
      <c r="I47" s="125">
        <v>33500.39</v>
      </c>
      <c r="J47" s="124">
        <f t="shared" si="7"/>
        <v>3567791.54</v>
      </c>
    </row>
    <row r="48" spans="1:10">
      <c r="A48" s="23">
        <f t="shared" si="2"/>
        <v>36</v>
      </c>
      <c r="B48" s="127" t="s">
        <v>1229</v>
      </c>
      <c r="C48" s="123" t="s">
        <v>1180</v>
      </c>
      <c r="D48" s="123" t="s">
        <v>1181</v>
      </c>
      <c r="E48" s="76">
        <f t="shared" si="0"/>
        <v>44.5</v>
      </c>
      <c r="F48" s="123">
        <v>42859</v>
      </c>
      <c r="G48" s="77">
        <f t="shared" si="5"/>
        <v>34</v>
      </c>
      <c r="H48" s="77">
        <f t="shared" si="6"/>
        <v>78.5</v>
      </c>
      <c r="I48" s="125">
        <v>2021.74</v>
      </c>
      <c r="J48" s="124">
        <f t="shared" si="7"/>
        <v>158706.59</v>
      </c>
    </row>
    <row r="49" spans="1:10">
      <c r="A49" s="23">
        <f t="shared" si="2"/>
        <v>37</v>
      </c>
      <c r="B49" s="127" t="s">
        <v>1230</v>
      </c>
      <c r="C49" s="123" t="s">
        <v>1180</v>
      </c>
      <c r="D49" s="123" t="s">
        <v>1181</v>
      </c>
      <c r="E49" s="76">
        <f t="shared" si="0"/>
        <v>44.5</v>
      </c>
      <c r="F49" s="123">
        <v>42885</v>
      </c>
      <c r="G49" s="77">
        <f t="shared" si="5"/>
        <v>60</v>
      </c>
      <c r="H49" s="77">
        <f t="shared" si="6"/>
        <v>104.5</v>
      </c>
      <c r="I49" s="125">
        <v>7308.1</v>
      </c>
      <c r="J49" s="124">
        <f t="shared" si="7"/>
        <v>763696.45</v>
      </c>
    </row>
    <row r="50" spans="1:10">
      <c r="A50" s="23">
        <f t="shared" si="2"/>
        <v>38</v>
      </c>
      <c r="B50" s="127" t="s">
        <v>1231</v>
      </c>
      <c r="C50" s="123" t="s">
        <v>1178</v>
      </c>
      <c r="D50" s="123" t="s">
        <v>1179</v>
      </c>
      <c r="E50" s="76">
        <f t="shared" si="0"/>
        <v>45.5</v>
      </c>
      <c r="F50" s="123">
        <v>43070</v>
      </c>
      <c r="G50" s="77">
        <f t="shared" si="5"/>
        <v>62</v>
      </c>
      <c r="H50" s="77">
        <f t="shared" si="6"/>
        <v>107.5</v>
      </c>
      <c r="I50" s="125">
        <v>5599.96</v>
      </c>
      <c r="J50" s="124">
        <f t="shared" si="7"/>
        <v>601995.69999999995</v>
      </c>
    </row>
    <row r="51" spans="1:10">
      <c r="A51" s="23">
        <f t="shared" si="2"/>
        <v>39</v>
      </c>
      <c r="B51" s="127" t="s">
        <v>1232</v>
      </c>
      <c r="C51" s="123" t="s">
        <v>1184</v>
      </c>
      <c r="D51" s="123" t="s">
        <v>928</v>
      </c>
      <c r="E51" s="76">
        <f t="shared" si="0"/>
        <v>45.5</v>
      </c>
      <c r="F51" s="123">
        <v>42776</v>
      </c>
      <c r="G51" s="77">
        <f t="shared" si="5"/>
        <v>41</v>
      </c>
      <c r="H51" s="77">
        <f t="shared" si="6"/>
        <v>86.5</v>
      </c>
      <c r="I51" s="125">
        <v>12984.45</v>
      </c>
      <c r="J51" s="124">
        <f t="shared" si="7"/>
        <v>1123154.93</v>
      </c>
    </row>
    <row r="52" spans="1:10">
      <c r="A52" s="23">
        <f t="shared" si="2"/>
        <v>40</v>
      </c>
      <c r="B52" s="127" t="s">
        <v>1233</v>
      </c>
      <c r="C52" s="123" t="s">
        <v>1186</v>
      </c>
      <c r="D52" s="123" t="s">
        <v>928</v>
      </c>
      <c r="E52" s="76">
        <f t="shared" si="0"/>
        <v>15</v>
      </c>
      <c r="F52" s="123">
        <v>42766</v>
      </c>
      <c r="G52" s="77">
        <f t="shared" si="5"/>
        <v>31</v>
      </c>
      <c r="H52" s="77">
        <f t="shared" si="6"/>
        <v>46</v>
      </c>
      <c r="I52" s="125">
        <v>15225.7</v>
      </c>
      <c r="J52" s="124">
        <f t="shared" si="7"/>
        <v>700382.2</v>
      </c>
    </row>
    <row r="53" spans="1:10">
      <c r="A53" s="23">
        <f t="shared" si="2"/>
        <v>41</v>
      </c>
      <c r="B53" s="127" t="s">
        <v>1233</v>
      </c>
      <c r="C53" s="123" t="s">
        <v>1178</v>
      </c>
      <c r="D53" s="123" t="s">
        <v>1187</v>
      </c>
      <c r="E53" s="76">
        <f t="shared" si="0"/>
        <v>15</v>
      </c>
      <c r="F53" s="123">
        <v>42976</v>
      </c>
      <c r="G53" s="77">
        <f t="shared" si="5"/>
        <v>29</v>
      </c>
      <c r="H53" s="77">
        <f t="shared" si="6"/>
        <v>44</v>
      </c>
      <c r="I53" s="125">
        <v>16778.59</v>
      </c>
      <c r="J53" s="124">
        <f t="shared" si="7"/>
        <v>738257.96</v>
      </c>
    </row>
    <row r="54" spans="1:10">
      <c r="A54" s="23">
        <f t="shared" si="2"/>
        <v>42</v>
      </c>
      <c r="B54" s="127" t="s">
        <v>1234</v>
      </c>
      <c r="C54" s="123" t="s">
        <v>1182</v>
      </c>
      <c r="D54" s="123" t="s">
        <v>1183</v>
      </c>
      <c r="E54" s="76">
        <f t="shared" si="0"/>
        <v>45</v>
      </c>
      <c r="F54" s="123">
        <v>42963</v>
      </c>
      <c r="G54" s="77">
        <f t="shared" si="5"/>
        <v>47</v>
      </c>
      <c r="H54" s="77">
        <f t="shared" si="6"/>
        <v>92</v>
      </c>
      <c r="I54" s="125">
        <v>194126.47</v>
      </c>
      <c r="J54" s="124">
        <f t="shared" si="7"/>
        <v>17859635.239999998</v>
      </c>
    </row>
    <row r="55" spans="1:10">
      <c r="A55" s="23">
        <f t="shared" si="2"/>
        <v>43</v>
      </c>
      <c r="B55" s="127" t="s">
        <v>1234</v>
      </c>
      <c r="C55" s="123" t="s">
        <v>1178</v>
      </c>
      <c r="D55" s="123" t="s">
        <v>1179</v>
      </c>
      <c r="E55" s="76">
        <f t="shared" si="0"/>
        <v>45.5</v>
      </c>
      <c r="F55" s="123">
        <v>43055</v>
      </c>
      <c r="G55" s="77">
        <f t="shared" si="5"/>
        <v>47</v>
      </c>
      <c r="H55" s="77">
        <f t="shared" si="6"/>
        <v>92.5</v>
      </c>
      <c r="I55" s="125">
        <v>226061.79</v>
      </c>
      <c r="J55" s="124">
        <f t="shared" si="7"/>
        <v>20910715.579999998</v>
      </c>
    </row>
    <row r="56" spans="1:10">
      <c r="A56" s="23">
        <f t="shared" si="2"/>
        <v>44</v>
      </c>
      <c r="B56" s="127" t="s">
        <v>1234</v>
      </c>
      <c r="C56" s="123" t="s">
        <v>1184</v>
      </c>
      <c r="D56" s="123" t="s">
        <v>928</v>
      </c>
      <c r="E56" s="76">
        <f t="shared" si="0"/>
        <v>45.5</v>
      </c>
      <c r="F56" s="123">
        <v>42783</v>
      </c>
      <c r="G56" s="77">
        <f t="shared" si="5"/>
        <v>48</v>
      </c>
      <c r="H56" s="77">
        <f t="shared" si="6"/>
        <v>93.5</v>
      </c>
      <c r="I56" s="125">
        <v>193242.33</v>
      </c>
      <c r="J56" s="124">
        <f t="shared" si="7"/>
        <v>18068157.859999999</v>
      </c>
    </row>
    <row r="57" spans="1:10">
      <c r="A57" s="23">
        <f t="shared" si="2"/>
        <v>45</v>
      </c>
      <c r="B57" s="127" t="s">
        <v>1234</v>
      </c>
      <c r="C57" s="123" t="s">
        <v>1180</v>
      </c>
      <c r="D57" s="123" t="s">
        <v>1181</v>
      </c>
      <c r="E57" s="76">
        <f t="shared" si="0"/>
        <v>44.5</v>
      </c>
      <c r="F57" s="123">
        <v>42881</v>
      </c>
      <c r="G57" s="77">
        <f t="shared" si="5"/>
        <v>56</v>
      </c>
      <c r="H57" s="77">
        <f t="shared" si="6"/>
        <v>100.5</v>
      </c>
      <c r="I57" s="125">
        <v>197606.62</v>
      </c>
      <c r="J57" s="124">
        <f t="shared" si="7"/>
        <v>19859465.309999999</v>
      </c>
    </row>
    <row r="58" spans="1:10">
      <c r="A58" s="23">
        <f t="shared" si="2"/>
        <v>46</v>
      </c>
      <c r="B58" s="127" t="s">
        <v>1235</v>
      </c>
      <c r="C58" s="123" t="s">
        <v>1178</v>
      </c>
      <c r="D58" s="123" t="s">
        <v>1179</v>
      </c>
      <c r="E58" s="76">
        <f t="shared" si="0"/>
        <v>45.5</v>
      </c>
      <c r="F58" s="123">
        <v>43070</v>
      </c>
      <c r="G58" s="77">
        <f t="shared" si="5"/>
        <v>62</v>
      </c>
      <c r="H58" s="77">
        <f t="shared" si="6"/>
        <v>107.5</v>
      </c>
      <c r="I58" s="125">
        <v>16701.740000000002</v>
      </c>
      <c r="J58" s="124">
        <f t="shared" si="7"/>
        <v>1795437.05</v>
      </c>
    </row>
    <row r="59" spans="1:10">
      <c r="A59" s="23">
        <f t="shared" si="2"/>
        <v>47</v>
      </c>
      <c r="B59" s="127" t="s">
        <v>1236</v>
      </c>
      <c r="C59" s="123" t="s">
        <v>1184</v>
      </c>
      <c r="D59" s="123" t="s">
        <v>928</v>
      </c>
      <c r="E59" s="76">
        <f t="shared" si="0"/>
        <v>45.5</v>
      </c>
      <c r="F59" s="123">
        <v>42790</v>
      </c>
      <c r="G59" s="77">
        <f t="shared" si="5"/>
        <v>55</v>
      </c>
      <c r="H59" s="77">
        <f t="shared" si="6"/>
        <v>100.5</v>
      </c>
      <c r="I59" s="125">
        <v>4492.9399999999996</v>
      </c>
      <c r="J59" s="124">
        <f t="shared" si="7"/>
        <v>451540.47</v>
      </c>
    </row>
    <row r="60" spans="1:10">
      <c r="A60" s="23">
        <f t="shared" si="2"/>
        <v>48</v>
      </c>
      <c r="B60" s="127" t="s">
        <v>1237</v>
      </c>
      <c r="C60" s="123" t="s">
        <v>1178</v>
      </c>
      <c r="D60" s="123" t="s">
        <v>1179</v>
      </c>
      <c r="E60" s="76">
        <f t="shared" si="0"/>
        <v>45.5</v>
      </c>
      <c r="F60" s="123">
        <v>43069</v>
      </c>
      <c r="G60" s="77">
        <f t="shared" si="5"/>
        <v>61</v>
      </c>
      <c r="H60" s="77">
        <f t="shared" si="6"/>
        <v>106.5</v>
      </c>
      <c r="I60" s="125">
        <v>3816.7</v>
      </c>
      <c r="J60" s="124">
        <f t="shared" si="7"/>
        <v>406478.55</v>
      </c>
    </row>
    <row r="61" spans="1:10">
      <c r="A61" s="23">
        <f t="shared" si="2"/>
        <v>49</v>
      </c>
      <c r="B61" s="127" t="s">
        <v>1238</v>
      </c>
      <c r="C61" s="123" t="s">
        <v>1185</v>
      </c>
      <c r="D61" s="123" t="s">
        <v>928</v>
      </c>
      <c r="E61" s="76">
        <f t="shared" si="0"/>
        <v>182.5</v>
      </c>
      <c r="F61" s="123">
        <v>42779</v>
      </c>
      <c r="G61" s="77">
        <f t="shared" si="5"/>
        <v>44</v>
      </c>
      <c r="H61" s="77">
        <f t="shared" si="6"/>
        <v>226.5</v>
      </c>
      <c r="I61" s="125">
        <v>45147.81</v>
      </c>
      <c r="J61" s="124">
        <f t="shared" si="7"/>
        <v>10225978.970000001</v>
      </c>
    </row>
    <row r="62" spans="1:10">
      <c r="A62" s="23">
        <f t="shared" si="2"/>
        <v>50</v>
      </c>
      <c r="B62" s="127" t="s">
        <v>1239</v>
      </c>
      <c r="C62" s="123" t="s">
        <v>1184</v>
      </c>
      <c r="D62" s="123" t="s">
        <v>928</v>
      </c>
      <c r="E62" s="76">
        <f t="shared" si="0"/>
        <v>45.5</v>
      </c>
      <c r="F62" s="123">
        <v>42793</v>
      </c>
      <c r="G62" s="77">
        <f t="shared" si="5"/>
        <v>58</v>
      </c>
      <c r="H62" s="77">
        <f t="shared" si="6"/>
        <v>103.5</v>
      </c>
      <c r="I62" s="125">
        <v>21531.48</v>
      </c>
      <c r="J62" s="124">
        <f t="shared" si="7"/>
        <v>2228508.1800000002</v>
      </c>
    </row>
    <row r="63" spans="1:10">
      <c r="A63" s="23">
        <f t="shared" si="2"/>
        <v>51</v>
      </c>
      <c r="B63" s="127" t="s">
        <v>1240</v>
      </c>
      <c r="C63" s="123" t="s">
        <v>1182</v>
      </c>
      <c r="D63" s="123" t="s">
        <v>1183</v>
      </c>
      <c r="E63" s="76">
        <f t="shared" si="0"/>
        <v>45</v>
      </c>
      <c r="F63" s="123">
        <v>42968</v>
      </c>
      <c r="G63" s="77">
        <f t="shared" si="5"/>
        <v>52</v>
      </c>
      <c r="H63" s="77">
        <f t="shared" si="6"/>
        <v>97</v>
      </c>
      <c r="I63" s="125">
        <v>145286.69</v>
      </c>
      <c r="J63" s="124">
        <f t="shared" si="7"/>
        <v>14092808.93</v>
      </c>
    </row>
    <row r="64" spans="1:10">
      <c r="A64" s="23">
        <f t="shared" si="2"/>
        <v>52</v>
      </c>
      <c r="B64" s="127" t="s">
        <v>1240</v>
      </c>
      <c r="C64" s="123" t="s">
        <v>1178</v>
      </c>
      <c r="D64" s="123" t="s">
        <v>1179</v>
      </c>
      <c r="E64" s="76">
        <f t="shared" si="0"/>
        <v>45.5</v>
      </c>
      <c r="F64" s="123">
        <v>43074</v>
      </c>
      <c r="G64" s="77">
        <f t="shared" si="5"/>
        <v>66</v>
      </c>
      <c r="H64" s="77">
        <f t="shared" si="6"/>
        <v>111.5</v>
      </c>
      <c r="I64" s="125">
        <v>170925.69</v>
      </c>
      <c r="J64" s="124">
        <f t="shared" si="7"/>
        <v>19058214.440000001</v>
      </c>
    </row>
    <row r="65" spans="1:10">
      <c r="A65" s="23">
        <f t="shared" si="2"/>
        <v>53</v>
      </c>
      <c r="B65" s="127" t="s">
        <v>1240</v>
      </c>
      <c r="C65" s="123" t="s">
        <v>1184</v>
      </c>
      <c r="D65" s="123" t="s">
        <v>928</v>
      </c>
      <c r="E65" s="76">
        <f t="shared" si="0"/>
        <v>45.5</v>
      </c>
      <c r="F65" s="123">
        <v>42783</v>
      </c>
      <c r="G65" s="77">
        <f t="shared" si="5"/>
        <v>48</v>
      </c>
      <c r="H65" s="77">
        <f t="shared" si="6"/>
        <v>93.5</v>
      </c>
      <c r="I65" s="125">
        <v>136916.16</v>
      </c>
      <c r="J65" s="124">
        <f t="shared" si="7"/>
        <v>12801660.960000001</v>
      </c>
    </row>
    <row r="66" spans="1:10">
      <c r="A66" s="23">
        <f t="shared" si="2"/>
        <v>54</v>
      </c>
      <c r="B66" s="127" t="s">
        <v>1240</v>
      </c>
      <c r="C66" s="123" t="s">
        <v>1180</v>
      </c>
      <c r="D66" s="123" t="s">
        <v>1181</v>
      </c>
      <c r="E66" s="76">
        <f t="shared" si="0"/>
        <v>44.5</v>
      </c>
      <c r="F66" s="123">
        <v>42880</v>
      </c>
      <c r="G66" s="77">
        <f t="shared" si="5"/>
        <v>55</v>
      </c>
      <c r="H66" s="77">
        <f t="shared" si="6"/>
        <v>99.5</v>
      </c>
      <c r="I66" s="125">
        <v>149993.01</v>
      </c>
      <c r="J66" s="124">
        <f t="shared" si="7"/>
        <v>14924304.5</v>
      </c>
    </row>
    <row r="67" spans="1:10">
      <c r="A67" s="23">
        <f t="shared" si="2"/>
        <v>55</v>
      </c>
      <c r="B67" s="127" t="s">
        <v>1241</v>
      </c>
      <c r="C67" s="123" t="s">
        <v>1182</v>
      </c>
      <c r="D67" s="123" t="s">
        <v>1183</v>
      </c>
      <c r="E67" s="76">
        <f t="shared" si="0"/>
        <v>45</v>
      </c>
      <c r="F67" s="123">
        <v>42968</v>
      </c>
      <c r="G67" s="77">
        <f t="shared" si="5"/>
        <v>52</v>
      </c>
      <c r="H67" s="77">
        <f t="shared" si="6"/>
        <v>97</v>
      </c>
      <c r="I67" s="125">
        <v>20897.150000000001</v>
      </c>
      <c r="J67" s="124">
        <f t="shared" si="7"/>
        <v>2027023.55</v>
      </c>
    </row>
    <row r="68" spans="1:10">
      <c r="A68" s="23">
        <f t="shared" si="2"/>
        <v>56</v>
      </c>
      <c r="B68" s="127" t="s">
        <v>1242</v>
      </c>
      <c r="C68" s="123" t="s">
        <v>1184</v>
      </c>
      <c r="D68" s="123" t="s">
        <v>928</v>
      </c>
      <c r="E68" s="76">
        <f t="shared" si="0"/>
        <v>45.5</v>
      </c>
      <c r="F68" s="123">
        <v>42779</v>
      </c>
      <c r="G68" s="77">
        <f t="shared" si="5"/>
        <v>44</v>
      </c>
      <c r="H68" s="77">
        <f t="shared" si="6"/>
        <v>89.5</v>
      </c>
      <c r="I68" s="125">
        <v>5245.4</v>
      </c>
      <c r="J68" s="124">
        <f t="shared" si="7"/>
        <v>469463.3</v>
      </c>
    </row>
    <row r="69" spans="1:10">
      <c r="A69" s="23">
        <f t="shared" si="2"/>
        <v>57</v>
      </c>
      <c r="B69" s="127" t="s">
        <v>1243</v>
      </c>
      <c r="C69" s="123" t="s">
        <v>1182</v>
      </c>
      <c r="D69" s="123" t="s">
        <v>1183</v>
      </c>
      <c r="E69" s="76">
        <f t="shared" si="0"/>
        <v>45</v>
      </c>
      <c r="F69" s="123">
        <v>42990</v>
      </c>
      <c r="G69" s="77">
        <f t="shared" si="5"/>
        <v>74</v>
      </c>
      <c r="H69" s="77">
        <f t="shared" si="6"/>
        <v>119</v>
      </c>
      <c r="I69" s="125">
        <v>716.6</v>
      </c>
      <c r="J69" s="124">
        <f t="shared" si="7"/>
        <v>85275.4</v>
      </c>
    </row>
    <row r="70" spans="1:10">
      <c r="A70" s="23">
        <f t="shared" si="2"/>
        <v>58</v>
      </c>
      <c r="B70" s="127" t="s">
        <v>1244</v>
      </c>
      <c r="C70" s="123" t="s">
        <v>1178</v>
      </c>
      <c r="D70" s="123" t="s">
        <v>1179</v>
      </c>
      <c r="E70" s="76">
        <f t="shared" si="0"/>
        <v>45.5</v>
      </c>
      <c r="F70" s="123">
        <v>43066</v>
      </c>
      <c r="G70" s="77">
        <f t="shared" si="5"/>
        <v>58</v>
      </c>
      <c r="H70" s="77">
        <f t="shared" si="6"/>
        <v>103.5</v>
      </c>
      <c r="I70" s="125">
        <v>21706.799999999999</v>
      </c>
      <c r="J70" s="124">
        <f t="shared" si="7"/>
        <v>2246653.7999999998</v>
      </c>
    </row>
    <row r="71" spans="1:10">
      <c r="A71" s="23">
        <f t="shared" si="2"/>
        <v>59</v>
      </c>
      <c r="B71" s="127" t="s">
        <v>1245</v>
      </c>
      <c r="C71" s="123" t="s">
        <v>1182</v>
      </c>
      <c r="D71" s="123" t="s">
        <v>1183</v>
      </c>
      <c r="E71" s="76">
        <f t="shared" si="0"/>
        <v>45</v>
      </c>
      <c r="F71" s="123">
        <v>42961</v>
      </c>
      <c r="G71" s="77">
        <f t="shared" si="5"/>
        <v>45</v>
      </c>
      <c r="H71" s="77">
        <f t="shared" si="6"/>
        <v>90</v>
      </c>
      <c r="I71" s="125">
        <v>146972.15</v>
      </c>
      <c r="J71" s="124">
        <f t="shared" si="7"/>
        <v>13227493.5</v>
      </c>
    </row>
    <row r="72" spans="1:10">
      <c r="A72" s="23">
        <f t="shared" si="2"/>
        <v>60</v>
      </c>
      <c r="B72" s="127" t="s">
        <v>1245</v>
      </c>
      <c r="C72" s="123" t="s">
        <v>1178</v>
      </c>
      <c r="D72" s="123" t="s">
        <v>1179</v>
      </c>
      <c r="E72" s="76">
        <f t="shared" si="0"/>
        <v>45.5</v>
      </c>
      <c r="F72" s="123">
        <v>43056</v>
      </c>
      <c r="G72" s="77">
        <f t="shared" si="5"/>
        <v>48</v>
      </c>
      <c r="H72" s="77">
        <f t="shared" si="6"/>
        <v>93.5</v>
      </c>
      <c r="I72" s="125">
        <v>184193.53</v>
      </c>
      <c r="J72" s="124">
        <f t="shared" si="7"/>
        <v>17222095.059999999</v>
      </c>
    </row>
    <row r="73" spans="1:10">
      <c r="A73" s="23">
        <f t="shared" si="2"/>
        <v>61</v>
      </c>
      <c r="B73" s="127" t="s">
        <v>1245</v>
      </c>
      <c r="C73" s="123" t="s">
        <v>1184</v>
      </c>
      <c r="D73" s="123" t="s">
        <v>928</v>
      </c>
      <c r="E73" s="76">
        <f t="shared" si="0"/>
        <v>45.5</v>
      </c>
      <c r="F73" s="123">
        <v>42783</v>
      </c>
      <c r="G73" s="77">
        <f t="shared" si="5"/>
        <v>48</v>
      </c>
      <c r="H73" s="77">
        <f t="shared" si="6"/>
        <v>93.5</v>
      </c>
      <c r="I73" s="125">
        <v>149029.07</v>
      </c>
      <c r="J73" s="124">
        <f t="shared" si="7"/>
        <v>13934218.050000001</v>
      </c>
    </row>
    <row r="74" spans="1:10">
      <c r="A74" s="23">
        <f t="shared" si="2"/>
        <v>62</v>
      </c>
      <c r="B74" s="127" t="s">
        <v>1245</v>
      </c>
      <c r="C74" s="123" t="s">
        <v>1180</v>
      </c>
      <c r="D74" s="123" t="s">
        <v>1181</v>
      </c>
      <c r="E74" s="76">
        <f t="shared" si="0"/>
        <v>44.5</v>
      </c>
      <c r="F74" s="123">
        <v>42867</v>
      </c>
      <c r="G74" s="77">
        <f t="shared" si="5"/>
        <v>42</v>
      </c>
      <c r="H74" s="77">
        <f t="shared" si="6"/>
        <v>86.5</v>
      </c>
      <c r="I74" s="125">
        <v>175612.46</v>
      </c>
      <c r="J74" s="124">
        <f t="shared" si="7"/>
        <v>15190477.789999999</v>
      </c>
    </row>
    <row r="75" spans="1:10">
      <c r="A75" s="23">
        <f t="shared" si="2"/>
        <v>63</v>
      </c>
      <c r="B75" s="127" t="s">
        <v>1246</v>
      </c>
      <c r="C75" s="123" t="s">
        <v>1180</v>
      </c>
      <c r="D75" s="123" t="s">
        <v>1181</v>
      </c>
      <c r="E75" s="76">
        <f t="shared" si="0"/>
        <v>44.5</v>
      </c>
      <c r="F75" s="123">
        <v>42887</v>
      </c>
      <c r="G75" s="77">
        <f t="shared" si="5"/>
        <v>62</v>
      </c>
      <c r="H75" s="77">
        <f t="shared" si="6"/>
        <v>106.5</v>
      </c>
      <c r="I75" s="125">
        <v>3223.05</v>
      </c>
      <c r="J75" s="124">
        <f t="shared" si="7"/>
        <v>343254.83</v>
      </c>
    </row>
    <row r="76" spans="1:10">
      <c r="A76" s="23">
        <f t="shared" si="2"/>
        <v>64</v>
      </c>
      <c r="B76" s="127" t="s">
        <v>1247</v>
      </c>
      <c r="C76" s="123" t="s">
        <v>1180</v>
      </c>
      <c r="D76" s="123" t="s">
        <v>1181</v>
      </c>
      <c r="E76" s="76">
        <f t="shared" si="0"/>
        <v>44.5</v>
      </c>
      <c r="F76" s="123">
        <v>42919</v>
      </c>
      <c r="G76" s="77">
        <f t="shared" si="5"/>
        <v>94</v>
      </c>
      <c r="H76" s="77">
        <f t="shared" si="6"/>
        <v>138.5</v>
      </c>
      <c r="I76" s="125">
        <v>1908.2</v>
      </c>
      <c r="J76" s="124">
        <f t="shared" si="7"/>
        <v>264285.7</v>
      </c>
    </row>
    <row r="77" spans="1:10">
      <c r="A77" s="23">
        <f t="shared" si="2"/>
        <v>65</v>
      </c>
      <c r="B77" s="127" t="s">
        <v>1248</v>
      </c>
      <c r="C77" s="123" t="s">
        <v>1184</v>
      </c>
      <c r="D77" s="123" t="s">
        <v>928</v>
      </c>
      <c r="E77" s="76">
        <f t="shared" si="0"/>
        <v>45.5</v>
      </c>
      <c r="F77" s="123">
        <v>42794</v>
      </c>
      <c r="G77" s="77">
        <f t="shared" si="5"/>
        <v>59</v>
      </c>
      <c r="H77" s="77">
        <f t="shared" si="6"/>
        <v>104.5</v>
      </c>
      <c r="I77" s="125">
        <v>399.03</v>
      </c>
      <c r="J77" s="124">
        <f t="shared" si="7"/>
        <v>41698.639999999999</v>
      </c>
    </row>
    <row r="78" spans="1:10">
      <c r="A78" s="23">
        <f t="shared" si="2"/>
        <v>66</v>
      </c>
      <c r="B78" s="127" t="s">
        <v>1249</v>
      </c>
      <c r="C78" s="123" t="s">
        <v>1178</v>
      </c>
      <c r="D78" s="123" t="s">
        <v>1179</v>
      </c>
      <c r="E78" s="76">
        <f t="shared" ref="E78:E141" si="8">(D78-C78)/2</f>
        <v>45.5</v>
      </c>
      <c r="F78" s="123">
        <v>43070</v>
      </c>
      <c r="G78" s="77">
        <f t="shared" si="5"/>
        <v>62</v>
      </c>
      <c r="H78" s="77">
        <f t="shared" si="6"/>
        <v>107.5</v>
      </c>
      <c r="I78" s="125">
        <v>17337.310000000001</v>
      </c>
      <c r="J78" s="124">
        <f t="shared" si="7"/>
        <v>1863760.83</v>
      </c>
    </row>
    <row r="79" spans="1:10">
      <c r="A79" s="23">
        <f t="shared" si="2"/>
        <v>67</v>
      </c>
      <c r="B79" s="127" t="s">
        <v>1250</v>
      </c>
      <c r="C79" s="123" t="s">
        <v>1180</v>
      </c>
      <c r="D79" s="123" t="s">
        <v>1181</v>
      </c>
      <c r="E79" s="76">
        <f t="shared" si="8"/>
        <v>44.5</v>
      </c>
      <c r="F79" s="123">
        <v>42874</v>
      </c>
      <c r="G79" s="77">
        <f t="shared" si="5"/>
        <v>49</v>
      </c>
      <c r="H79" s="77">
        <f t="shared" si="6"/>
        <v>93.5</v>
      </c>
      <c r="I79" s="125">
        <v>38932.39</v>
      </c>
      <c r="J79" s="124">
        <f t="shared" si="7"/>
        <v>3640178.47</v>
      </c>
    </row>
    <row r="80" spans="1:10">
      <c r="A80" s="23">
        <f t="shared" si="2"/>
        <v>68</v>
      </c>
      <c r="B80" s="127" t="s">
        <v>1250</v>
      </c>
      <c r="C80" s="123" t="s">
        <v>1182</v>
      </c>
      <c r="D80" s="123" t="s">
        <v>1183</v>
      </c>
      <c r="E80" s="76">
        <f t="shared" si="8"/>
        <v>45</v>
      </c>
      <c r="F80" s="123">
        <v>42962</v>
      </c>
      <c r="G80" s="77">
        <f t="shared" si="5"/>
        <v>46</v>
      </c>
      <c r="H80" s="77">
        <f t="shared" si="6"/>
        <v>91</v>
      </c>
      <c r="I80" s="125">
        <v>41191.61</v>
      </c>
      <c r="J80" s="124">
        <f t="shared" si="7"/>
        <v>3748436.51</v>
      </c>
    </row>
    <row r="81" spans="1:10">
      <c r="A81" s="23">
        <f t="shared" ref="A81:A144" si="9">A80+1</f>
        <v>69</v>
      </c>
      <c r="B81" s="127" t="s">
        <v>1250</v>
      </c>
      <c r="C81" s="123" t="s">
        <v>1178</v>
      </c>
      <c r="D81" s="123" t="s">
        <v>1179</v>
      </c>
      <c r="E81" s="76">
        <f t="shared" si="8"/>
        <v>45.5</v>
      </c>
      <c r="F81" s="123">
        <v>43049</v>
      </c>
      <c r="G81" s="77">
        <f t="shared" si="5"/>
        <v>41</v>
      </c>
      <c r="H81" s="77">
        <f t="shared" si="6"/>
        <v>86.5</v>
      </c>
      <c r="I81" s="125">
        <v>50615.8</v>
      </c>
      <c r="J81" s="124">
        <f t="shared" si="7"/>
        <v>4378266.7</v>
      </c>
    </row>
    <row r="82" spans="1:10">
      <c r="A82" s="23">
        <f t="shared" si="9"/>
        <v>70</v>
      </c>
      <c r="B82" s="127" t="s">
        <v>1250</v>
      </c>
      <c r="C82" s="123" t="s">
        <v>1184</v>
      </c>
      <c r="D82" s="123" t="s">
        <v>928</v>
      </c>
      <c r="E82" s="76">
        <f t="shared" si="8"/>
        <v>45.5</v>
      </c>
      <c r="F82" s="123">
        <v>42779</v>
      </c>
      <c r="G82" s="77">
        <f t="shared" si="5"/>
        <v>44</v>
      </c>
      <c r="H82" s="77">
        <f t="shared" si="6"/>
        <v>89.5</v>
      </c>
      <c r="I82" s="125">
        <v>38361.599999999999</v>
      </c>
      <c r="J82" s="124">
        <f t="shared" si="7"/>
        <v>3433363.2</v>
      </c>
    </row>
    <row r="83" spans="1:10">
      <c r="A83" s="23">
        <f t="shared" si="9"/>
        <v>71</v>
      </c>
      <c r="B83" s="127" t="s">
        <v>1251</v>
      </c>
      <c r="C83" s="123" t="s">
        <v>1185</v>
      </c>
      <c r="D83" s="123" t="s">
        <v>928</v>
      </c>
      <c r="E83" s="76">
        <f t="shared" si="8"/>
        <v>182.5</v>
      </c>
      <c r="F83" s="123">
        <v>42793</v>
      </c>
      <c r="G83" s="77">
        <f t="shared" si="5"/>
        <v>58</v>
      </c>
      <c r="H83" s="77">
        <f t="shared" si="6"/>
        <v>240.5</v>
      </c>
      <c r="I83" s="125">
        <v>54200.17</v>
      </c>
      <c r="J83" s="124">
        <f t="shared" si="7"/>
        <v>13035140.890000001</v>
      </c>
    </row>
    <row r="84" spans="1:10">
      <c r="A84" s="23">
        <f t="shared" si="9"/>
        <v>72</v>
      </c>
      <c r="B84" s="127" t="s">
        <v>1252</v>
      </c>
      <c r="C84" s="123" t="s">
        <v>1182</v>
      </c>
      <c r="D84" s="123" t="s">
        <v>1183</v>
      </c>
      <c r="E84" s="76">
        <f t="shared" si="8"/>
        <v>45</v>
      </c>
      <c r="F84" s="123">
        <v>42951</v>
      </c>
      <c r="G84" s="77">
        <f t="shared" si="5"/>
        <v>35</v>
      </c>
      <c r="H84" s="77">
        <f t="shared" si="6"/>
        <v>80</v>
      </c>
      <c r="I84" s="125">
        <v>21721.71</v>
      </c>
      <c r="J84" s="124">
        <f t="shared" si="7"/>
        <v>1737736.8</v>
      </c>
    </row>
    <row r="85" spans="1:10">
      <c r="A85" s="23">
        <f t="shared" si="9"/>
        <v>73</v>
      </c>
      <c r="B85" s="127" t="s">
        <v>1253</v>
      </c>
      <c r="C85" s="123" t="s">
        <v>1180</v>
      </c>
      <c r="D85" s="123" t="s">
        <v>1181</v>
      </c>
      <c r="E85" s="76">
        <f t="shared" si="8"/>
        <v>44.5</v>
      </c>
      <c r="F85" s="123">
        <v>42886</v>
      </c>
      <c r="G85" s="77">
        <f t="shared" si="5"/>
        <v>61</v>
      </c>
      <c r="H85" s="77">
        <f t="shared" si="6"/>
        <v>105.5</v>
      </c>
      <c r="I85" s="125">
        <v>56362.42</v>
      </c>
      <c r="J85" s="124">
        <f t="shared" si="7"/>
        <v>5946235.3099999996</v>
      </c>
    </row>
    <row r="86" spans="1:10">
      <c r="A86" s="23">
        <f t="shared" si="9"/>
        <v>74</v>
      </c>
      <c r="B86" s="127" t="s">
        <v>1253</v>
      </c>
      <c r="C86" s="123" t="s">
        <v>1182</v>
      </c>
      <c r="D86" s="123" t="s">
        <v>1183</v>
      </c>
      <c r="E86" s="76">
        <f t="shared" si="8"/>
        <v>45</v>
      </c>
      <c r="F86" s="123">
        <v>42993</v>
      </c>
      <c r="G86" s="77">
        <f t="shared" si="5"/>
        <v>77</v>
      </c>
      <c r="H86" s="77">
        <f t="shared" si="6"/>
        <v>122</v>
      </c>
      <c r="I86" s="125">
        <v>55688.27</v>
      </c>
      <c r="J86" s="124">
        <f t="shared" si="7"/>
        <v>6793968.9400000004</v>
      </c>
    </row>
    <row r="87" spans="1:10">
      <c r="A87" s="23">
        <f t="shared" si="9"/>
        <v>75</v>
      </c>
      <c r="B87" s="127" t="s">
        <v>1253</v>
      </c>
      <c r="C87" s="123" t="s">
        <v>1178</v>
      </c>
      <c r="D87" s="123" t="s">
        <v>1179</v>
      </c>
      <c r="E87" s="76">
        <f t="shared" si="8"/>
        <v>45.5</v>
      </c>
      <c r="F87" s="123">
        <v>43090</v>
      </c>
      <c r="G87" s="77">
        <f t="shared" si="5"/>
        <v>82</v>
      </c>
      <c r="H87" s="77">
        <f t="shared" si="6"/>
        <v>127.5</v>
      </c>
      <c r="I87" s="125">
        <v>64242.96</v>
      </c>
      <c r="J87" s="124">
        <f t="shared" si="7"/>
        <v>8190977.4000000004</v>
      </c>
    </row>
    <row r="88" spans="1:10">
      <c r="A88" s="23">
        <f t="shared" si="9"/>
        <v>76</v>
      </c>
      <c r="B88" s="127" t="s">
        <v>1253</v>
      </c>
      <c r="C88" s="123" t="s">
        <v>1184</v>
      </c>
      <c r="D88" s="123" t="s">
        <v>928</v>
      </c>
      <c r="E88" s="76">
        <f t="shared" si="8"/>
        <v>45.5</v>
      </c>
      <c r="F88" s="123">
        <v>42795</v>
      </c>
      <c r="G88" s="77">
        <f t="shared" si="5"/>
        <v>60</v>
      </c>
      <c r="H88" s="77">
        <f t="shared" si="6"/>
        <v>105.5</v>
      </c>
      <c r="I88" s="125">
        <v>54094.61</v>
      </c>
      <c r="J88" s="124">
        <f t="shared" si="7"/>
        <v>5706981.3600000003</v>
      </c>
    </row>
    <row r="89" spans="1:10">
      <c r="A89" s="23">
        <f t="shared" si="9"/>
        <v>77</v>
      </c>
      <c r="B89" s="127" t="s">
        <v>1254</v>
      </c>
      <c r="C89" s="123" t="s">
        <v>1180</v>
      </c>
      <c r="D89" s="123" t="s">
        <v>1181</v>
      </c>
      <c r="E89" s="76">
        <f t="shared" si="8"/>
        <v>44.5</v>
      </c>
      <c r="F89" s="123">
        <v>42885</v>
      </c>
      <c r="G89" s="77">
        <f t="shared" ref="G89:G152" si="10">IF(F89="","",F89-D89)</f>
        <v>60</v>
      </c>
      <c r="H89" s="77">
        <f t="shared" ref="H89:H152" si="11">IF(F89="","",E89+G89)</f>
        <v>104.5</v>
      </c>
      <c r="I89" s="125">
        <v>13421.56</v>
      </c>
      <c r="J89" s="124">
        <f t="shared" ref="J89:J152" si="12">IF(H89="",0,ROUND(H89*I89,2))</f>
        <v>1402553.02</v>
      </c>
    </row>
    <row r="90" spans="1:10">
      <c r="A90" s="23">
        <f t="shared" si="9"/>
        <v>78</v>
      </c>
      <c r="B90" s="127" t="s">
        <v>1255</v>
      </c>
      <c r="C90" s="123" t="s">
        <v>1180</v>
      </c>
      <c r="D90" s="123" t="s">
        <v>1181</v>
      </c>
      <c r="E90" s="76">
        <f t="shared" si="8"/>
        <v>44.5</v>
      </c>
      <c r="F90" s="123">
        <v>42866</v>
      </c>
      <c r="G90" s="77">
        <f t="shared" si="10"/>
        <v>41</v>
      </c>
      <c r="H90" s="77">
        <f t="shared" si="11"/>
        <v>85.5</v>
      </c>
      <c r="I90" s="125">
        <v>18254.23</v>
      </c>
      <c r="J90" s="124">
        <f t="shared" si="12"/>
        <v>1560736.67</v>
      </c>
    </row>
    <row r="91" spans="1:10">
      <c r="A91" s="23">
        <f t="shared" si="9"/>
        <v>79</v>
      </c>
      <c r="B91" s="127" t="s">
        <v>1256</v>
      </c>
      <c r="C91" s="123" t="s">
        <v>1182</v>
      </c>
      <c r="D91" s="123" t="s">
        <v>1183</v>
      </c>
      <c r="E91" s="76">
        <f t="shared" si="8"/>
        <v>45</v>
      </c>
      <c r="F91" s="123">
        <v>42964</v>
      </c>
      <c r="G91" s="77">
        <f t="shared" si="10"/>
        <v>48</v>
      </c>
      <c r="H91" s="77">
        <f t="shared" si="11"/>
        <v>93</v>
      </c>
      <c r="I91" s="125">
        <v>12733.23</v>
      </c>
      <c r="J91" s="124">
        <f t="shared" si="12"/>
        <v>1184190.3899999999</v>
      </c>
    </row>
    <row r="92" spans="1:10">
      <c r="A92" s="23">
        <f t="shared" si="9"/>
        <v>80</v>
      </c>
      <c r="B92" s="127" t="s">
        <v>1257</v>
      </c>
      <c r="C92" s="123" t="s">
        <v>1184</v>
      </c>
      <c r="D92" s="123" t="s">
        <v>928</v>
      </c>
      <c r="E92" s="76">
        <f t="shared" si="8"/>
        <v>45.5</v>
      </c>
      <c r="F92" s="123">
        <v>42788</v>
      </c>
      <c r="G92" s="77">
        <f t="shared" si="10"/>
        <v>53</v>
      </c>
      <c r="H92" s="77">
        <f t="shared" si="11"/>
        <v>98.5</v>
      </c>
      <c r="I92" s="125">
        <v>2519.94</v>
      </c>
      <c r="J92" s="124">
        <f t="shared" si="12"/>
        <v>248214.09</v>
      </c>
    </row>
    <row r="93" spans="1:10">
      <c r="A93" s="23">
        <f t="shared" si="9"/>
        <v>81</v>
      </c>
      <c r="B93" s="127" t="s">
        <v>1258</v>
      </c>
      <c r="C93" s="123" t="s">
        <v>1178</v>
      </c>
      <c r="D93" s="123" t="s">
        <v>1179</v>
      </c>
      <c r="E93" s="76">
        <f t="shared" si="8"/>
        <v>45.5</v>
      </c>
      <c r="F93" s="123">
        <v>43059</v>
      </c>
      <c r="G93" s="77">
        <f t="shared" si="10"/>
        <v>51</v>
      </c>
      <c r="H93" s="77">
        <f t="shared" si="11"/>
        <v>96.5</v>
      </c>
      <c r="I93" s="125">
        <v>17975.47</v>
      </c>
      <c r="J93" s="124">
        <f t="shared" si="12"/>
        <v>1734632.86</v>
      </c>
    </row>
    <row r="94" spans="1:10">
      <c r="A94" s="23">
        <f t="shared" si="9"/>
        <v>82</v>
      </c>
      <c r="B94" s="127" t="s">
        <v>1259</v>
      </c>
      <c r="C94" s="123" t="s">
        <v>1184</v>
      </c>
      <c r="D94" s="123" t="s">
        <v>928</v>
      </c>
      <c r="E94" s="76">
        <f t="shared" si="8"/>
        <v>45.5</v>
      </c>
      <c r="F94" s="123">
        <v>42796</v>
      </c>
      <c r="G94" s="77">
        <f t="shared" si="10"/>
        <v>61</v>
      </c>
      <c r="H94" s="77">
        <f t="shared" si="11"/>
        <v>106.5</v>
      </c>
      <c r="I94" s="125">
        <v>2290.02</v>
      </c>
      <c r="J94" s="124">
        <f t="shared" si="12"/>
        <v>243887.13</v>
      </c>
    </row>
    <row r="95" spans="1:10">
      <c r="A95" s="23">
        <f t="shared" si="9"/>
        <v>83</v>
      </c>
      <c r="B95" s="127" t="s">
        <v>1260</v>
      </c>
      <c r="C95" s="123" t="s">
        <v>1178</v>
      </c>
      <c r="D95" s="123" t="s">
        <v>1179</v>
      </c>
      <c r="E95" s="76">
        <f t="shared" si="8"/>
        <v>45.5</v>
      </c>
      <c r="F95" s="123">
        <v>43054</v>
      </c>
      <c r="G95" s="77">
        <f t="shared" si="10"/>
        <v>46</v>
      </c>
      <c r="H95" s="77">
        <f t="shared" si="11"/>
        <v>91.5</v>
      </c>
      <c r="I95" s="125">
        <v>8007.81</v>
      </c>
      <c r="J95" s="124">
        <f t="shared" si="12"/>
        <v>732714.62</v>
      </c>
    </row>
    <row r="96" spans="1:10">
      <c r="A96" s="23">
        <f t="shared" si="9"/>
        <v>84</v>
      </c>
      <c r="B96" s="127" t="s">
        <v>1261</v>
      </c>
      <c r="C96" s="123" t="s">
        <v>1184</v>
      </c>
      <c r="D96" s="123" t="s">
        <v>928</v>
      </c>
      <c r="E96" s="76">
        <f t="shared" si="8"/>
        <v>45.5</v>
      </c>
      <c r="F96" s="123">
        <v>42788</v>
      </c>
      <c r="G96" s="77">
        <f t="shared" si="10"/>
        <v>53</v>
      </c>
      <c r="H96" s="77">
        <f t="shared" si="11"/>
        <v>98.5</v>
      </c>
      <c r="I96" s="125">
        <v>10860.94</v>
      </c>
      <c r="J96" s="124">
        <f t="shared" si="12"/>
        <v>1069802.5900000001</v>
      </c>
    </row>
    <row r="97" spans="1:10">
      <c r="A97" s="23">
        <f t="shared" si="9"/>
        <v>85</v>
      </c>
      <c r="B97" s="127" t="s">
        <v>1262</v>
      </c>
      <c r="C97" s="123" t="s">
        <v>1184</v>
      </c>
      <c r="D97" s="123" t="s">
        <v>928</v>
      </c>
      <c r="E97" s="76">
        <f t="shared" si="8"/>
        <v>45.5</v>
      </c>
      <c r="F97" s="123">
        <v>42790</v>
      </c>
      <c r="G97" s="77">
        <f t="shared" si="10"/>
        <v>55</v>
      </c>
      <c r="H97" s="77">
        <f t="shared" si="11"/>
        <v>100.5</v>
      </c>
      <c r="I97" s="125">
        <v>4132.4799999999996</v>
      </c>
      <c r="J97" s="124">
        <f t="shared" si="12"/>
        <v>415314.24</v>
      </c>
    </row>
    <row r="98" spans="1:10">
      <c r="A98" s="23">
        <f t="shared" si="9"/>
        <v>86</v>
      </c>
      <c r="B98" s="127" t="s">
        <v>1263</v>
      </c>
      <c r="C98" s="123" t="s">
        <v>1185</v>
      </c>
      <c r="D98" s="123" t="s">
        <v>928</v>
      </c>
      <c r="E98" s="76">
        <f t="shared" si="8"/>
        <v>182.5</v>
      </c>
      <c r="F98" s="123">
        <v>42790</v>
      </c>
      <c r="G98" s="77">
        <f t="shared" si="10"/>
        <v>55</v>
      </c>
      <c r="H98" s="77">
        <f t="shared" si="11"/>
        <v>237.5</v>
      </c>
      <c r="I98" s="125">
        <v>30678.28</v>
      </c>
      <c r="J98" s="124">
        <f t="shared" si="12"/>
        <v>7286091.5</v>
      </c>
    </row>
    <row r="99" spans="1:10">
      <c r="A99" s="23">
        <f t="shared" si="9"/>
        <v>87</v>
      </c>
      <c r="B99" s="127" t="s">
        <v>1264</v>
      </c>
      <c r="C99" s="123" t="s">
        <v>1182</v>
      </c>
      <c r="D99" s="123" t="s">
        <v>1183</v>
      </c>
      <c r="E99" s="76">
        <f t="shared" si="8"/>
        <v>45</v>
      </c>
      <c r="F99" s="123">
        <v>42975</v>
      </c>
      <c r="G99" s="77">
        <f t="shared" si="10"/>
        <v>59</v>
      </c>
      <c r="H99" s="77">
        <f t="shared" si="11"/>
        <v>104</v>
      </c>
      <c r="I99" s="125">
        <v>67536.820000000007</v>
      </c>
      <c r="J99" s="124">
        <f t="shared" si="12"/>
        <v>7023829.2800000003</v>
      </c>
    </row>
    <row r="100" spans="1:10">
      <c r="A100" s="23">
        <f t="shared" si="9"/>
        <v>88</v>
      </c>
      <c r="B100" s="127" t="s">
        <v>1264</v>
      </c>
      <c r="C100" s="123" t="s">
        <v>1178</v>
      </c>
      <c r="D100" s="123" t="s">
        <v>1179</v>
      </c>
      <c r="E100" s="76">
        <f t="shared" si="8"/>
        <v>45.5</v>
      </c>
      <c r="F100" s="123">
        <v>43069</v>
      </c>
      <c r="G100" s="77">
        <f t="shared" si="10"/>
        <v>61</v>
      </c>
      <c r="H100" s="77">
        <f t="shared" si="11"/>
        <v>106.5</v>
      </c>
      <c r="I100" s="125">
        <v>79982.95</v>
      </c>
      <c r="J100" s="124">
        <f t="shared" si="12"/>
        <v>8518184.1799999997</v>
      </c>
    </row>
    <row r="101" spans="1:10">
      <c r="A101" s="23">
        <f t="shared" si="9"/>
        <v>89</v>
      </c>
      <c r="B101" s="127" t="s">
        <v>1264</v>
      </c>
      <c r="C101" s="123" t="s">
        <v>1184</v>
      </c>
      <c r="D101" s="123" t="s">
        <v>928</v>
      </c>
      <c r="E101" s="76">
        <f t="shared" si="8"/>
        <v>45.5</v>
      </c>
      <c r="F101" s="123">
        <v>42793</v>
      </c>
      <c r="G101" s="77">
        <f t="shared" si="10"/>
        <v>58</v>
      </c>
      <c r="H101" s="77">
        <f t="shared" si="11"/>
        <v>103.5</v>
      </c>
      <c r="I101" s="125">
        <v>64563.19</v>
      </c>
      <c r="J101" s="124">
        <f t="shared" si="12"/>
        <v>6682290.1699999999</v>
      </c>
    </row>
    <row r="102" spans="1:10">
      <c r="A102" s="23">
        <f t="shared" si="9"/>
        <v>90</v>
      </c>
      <c r="B102" s="127" t="s">
        <v>1264</v>
      </c>
      <c r="C102" s="123" t="s">
        <v>1180</v>
      </c>
      <c r="D102" s="123" t="s">
        <v>1181</v>
      </c>
      <c r="E102" s="76">
        <f t="shared" si="8"/>
        <v>44.5</v>
      </c>
      <c r="F102" s="123">
        <v>42891</v>
      </c>
      <c r="G102" s="77">
        <f t="shared" si="10"/>
        <v>66</v>
      </c>
      <c r="H102" s="77">
        <f t="shared" si="11"/>
        <v>110.5</v>
      </c>
      <c r="I102" s="125">
        <v>69629.179999999993</v>
      </c>
      <c r="J102" s="124">
        <f t="shared" si="12"/>
        <v>7694024.3899999997</v>
      </c>
    </row>
    <row r="103" spans="1:10">
      <c r="A103" s="23">
        <f t="shared" si="9"/>
        <v>91</v>
      </c>
      <c r="B103" s="127" t="s">
        <v>1265</v>
      </c>
      <c r="C103" s="123" t="s">
        <v>1184</v>
      </c>
      <c r="D103" s="123" t="s">
        <v>928</v>
      </c>
      <c r="E103" s="76">
        <f t="shared" si="8"/>
        <v>45.5</v>
      </c>
      <c r="F103" s="123">
        <v>42794</v>
      </c>
      <c r="G103" s="77">
        <f t="shared" si="10"/>
        <v>59</v>
      </c>
      <c r="H103" s="77">
        <f t="shared" si="11"/>
        <v>104.5</v>
      </c>
      <c r="I103" s="125">
        <v>1024.1600000000001</v>
      </c>
      <c r="J103" s="124">
        <f t="shared" si="12"/>
        <v>107024.72</v>
      </c>
    </row>
    <row r="104" spans="1:10">
      <c r="A104" s="23">
        <f t="shared" si="9"/>
        <v>92</v>
      </c>
      <c r="B104" s="127" t="s">
        <v>1266</v>
      </c>
      <c r="C104" s="123" t="s">
        <v>1182</v>
      </c>
      <c r="D104" s="123" t="s">
        <v>1183</v>
      </c>
      <c r="E104" s="76">
        <f t="shared" si="8"/>
        <v>45</v>
      </c>
      <c r="F104" s="123">
        <v>42985</v>
      </c>
      <c r="G104" s="77">
        <f t="shared" si="10"/>
        <v>69</v>
      </c>
      <c r="H104" s="77">
        <f t="shared" si="11"/>
        <v>114</v>
      </c>
      <c r="I104" s="125">
        <v>24133.54</v>
      </c>
      <c r="J104" s="124">
        <f t="shared" si="12"/>
        <v>2751223.56</v>
      </c>
    </row>
    <row r="105" spans="1:10">
      <c r="A105" s="23">
        <f t="shared" si="9"/>
        <v>93</v>
      </c>
      <c r="B105" s="127" t="s">
        <v>1267</v>
      </c>
      <c r="C105" s="123" t="s">
        <v>1182</v>
      </c>
      <c r="D105" s="123" t="s">
        <v>1183</v>
      </c>
      <c r="E105" s="76">
        <f t="shared" si="8"/>
        <v>45</v>
      </c>
      <c r="F105" s="123">
        <v>42958</v>
      </c>
      <c r="G105" s="77">
        <f t="shared" si="10"/>
        <v>42</v>
      </c>
      <c r="H105" s="77">
        <f t="shared" si="11"/>
        <v>87</v>
      </c>
      <c r="I105" s="125">
        <v>58794.66</v>
      </c>
      <c r="J105" s="124">
        <f t="shared" si="12"/>
        <v>5115135.42</v>
      </c>
    </row>
    <row r="106" spans="1:10">
      <c r="A106" s="23">
        <f t="shared" si="9"/>
        <v>94</v>
      </c>
      <c r="B106" s="127" t="s">
        <v>1267</v>
      </c>
      <c r="C106" s="123" t="s">
        <v>1178</v>
      </c>
      <c r="D106" s="123" t="s">
        <v>1179</v>
      </c>
      <c r="E106" s="76">
        <f t="shared" si="8"/>
        <v>45.5</v>
      </c>
      <c r="F106" s="123">
        <v>43054</v>
      </c>
      <c r="G106" s="77">
        <f t="shared" si="10"/>
        <v>46</v>
      </c>
      <c r="H106" s="77">
        <f t="shared" si="11"/>
        <v>91.5</v>
      </c>
      <c r="I106" s="125">
        <v>71084.31</v>
      </c>
      <c r="J106" s="124">
        <f t="shared" si="12"/>
        <v>6504214.3700000001</v>
      </c>
    </row>
    <row r="107" spans="1:10">
      <c r="A107" s="23">
        <f t="shared" si="9"/>
        <v>95</v>
      </c>
      <c r="B107" s="127" t="s">
        <v>1267</v>
      </c>
      <c r="C107" s="123" t="s">
        <v>1184</v>
      </c>
      <c r="D107" s="123" t="s">
        <v>928</v>
      </c>
      <c r="E107" s="76">
        <f t="shared" si="8"/>
        <v>45.5</v>
      </c>
      <c r="F107" s="123">
        <v>42795</v>
      </c>
      <c r="G107" s="77">
        <f t="shared" si="10"/>
        <v>60</v>
      </c>
      <c r="H107" s="77">
        <f t="shared" si="11"/>
        <v>105.5</v>
      </c>
      <c r="I107" s="125">
        <v>57837.56</v>
      </c>
      <c r="J107" s="124">
        <f t="shared" si="12"/>
        <v>6101862.5800000001</v>
      </c>
    </row>
    <row r="108" spans="1:10">
      <c r="A108" s="23">
        <f t="shared" si="9"/>
        <v>96</v>
      </c>
      <c r="B108" s="127" t="s">
        <v>1267</v>
      </c>
      <c r="C108" s="123" t="s">
        <v>1180</v>
      </c>
      <c r="D108" s="123" t="s">
        <v>1181</v>
      </c>
      <c r="E108" s="76">
        <f t="shared" si="8"/>
        <v>44.5</v>
      </c>
      <c r="F108" s="123">
        <v>42867</v>
      </c>
      <c r="G108" s="77">
        <f t="shared" si="10"/>
        <v>42</v>
      </c>
      <c r="H108" s="77">
        <f t="shared" si="11"/>
        <v>86.5</v>
      </c>
      <c r="I108" s="125">
        <v>71471.44</v>
      </c>
      <c r="J108" s="124">
        <f t="shared" si="12"/>
        <v>6182279.5599999996</v>
      </c>
    </row>
    <row r="109" spans="1:10">
      <c r="A109" s="23">
        <f t="shared" si="9"/>
        <v>97</v>
      </c>
      <c r="B109" s="127" t="s">
        <v>1268</v>
      </c>
      <c r="C109" s="123" t="s">
        <v>1180</v>
      </c>
      <c r="D109" s="123" t="s">
        <v>1181</v>
      </c>
      <c r="E109" s="76">
        <f t="shared" si="8"/>
        <v>44.5</v>
      </c>
      <c r="F109" s="123">
        <v>42880</v>
      </c>
      <c r="G109" s="77">
        <f t="shared" si="10"/>
        <v>55</v>
      </c>
      <c r="H109" s="77">
        <f t="shared" si="11"/>
        <v>99.5</v>
      </c>
      <c r="I109" s="125">
        <v>75068.63</v>
      </c>
      <c r="J109" s="124">
        <f t="shared" si="12"/>
        <v>7469328.6900000004</v>
      </c>
    </row>
    <row r="110" spans="1:10">
      <c r="A110" s="23">
        <f t="shared" si="9"/>
        <v>98</v>
      </c>
      <c r="B110" s="127" t="s">
        <v>1268</v>
      </c>
      <c r="C110" s="123" t="s">
        <v>1182</v>
      </c>
      <c r="D110" s="123" t="s">
        <v>1183</v>
      </c>
      <c r="E110" s="76">
        <f t="shared" si="8"/>
        <v>45</v>
      </c>
      <c r="F110" s="123">
        <v>42975</v>
      </c>
      <c r="G110" s="77">
        <f t="shared" si="10"/>
        <v>59</v>
      </c>
      <c r="H110" s="77">
        <f t="shared" si="11"/>
        <v>104</v>
      </c>
      <c r="I110" s="125">
        <v>77260.429999999993</v>
      </c>
      <c r="J110" s="124">
        <f t="shared" si="12"/>
        <v>8035084.7199999997</v>
      </c>
    </row>
    <row r="111" spans="1:10">
      <c r="A111" s="23">
        <f t="shared" si="9"/>
        <v>99</v>
      </c>
      <c r="B111" s="127" t="s">
        <v>1268</v>
      </c>
      <c r="C111" s="123" t="s">
        <v>1178</v>
      </c>
      <c r="D111" s="123" t="s">
        <v>1179</v>
      </c>
      <c r="E111" s="76">
        <f t="shared" si="8"/>
        <v>45.5</v>
      </c>
      <c r="F111" s="123">
        <v>43070</v>
      </c>
      <c r="G111" s="77">
        <f t="shared" si="10"/>
        <v>62</v>
      </c>
      <c r="H111" s="77">
        <f t="shared" si="11"/>
        <v>107.5</v>
      </c>
      <c r="I111" s="125">
        <v>84306.77</v>
      </c>
      <c r="J111" s="124">
        <f t="shared" si="12"/>
        <v>9062977.7799999993</v>
      </c>
    </row>
    <row r="112" spans="1:10">
      <c r="A112" s="23">
        <f t="shared" si="9"/>
        <v>100</v>
      </c>
      <c r="B112" s="127" t="s">
        <v>1268</v>
      </c>
      <c r="C112" s="123" t="s">
        <v>1184</v>
      </c>
      <c r="D112" s="123" t="s">
        <v>928</v>
      </c>
      <c r="E112" s="76">
        <f t="shared" si="8"/>
        <v>45.5</v>
      </c>
      <c r="F112" s="123">
        <v>42782</v>
      </c>
      <c r="G112" s="77">
        <f t="shared" si="10"/>
        <v>47</v>
      </c>
      <c r="H112" s="77">
        <f t="shared" si="11"/>
        <v>92.5</v>
      </c>
      <c r="I112" s="125">
        <v>74388.87</v>
      </c>
      <c r="J112" s="124">
        <f t="shared" si="12"/>
        <v>6880970.4800000004</v>
      </c>
    </row>
    <row r="113" spans="1:10">
      <c r="A113" s="23">
        <f t="shared" si="9"/>
        <v>101</v>
      </c>
      <c r="B113" s="127" t="s">
        <v>1269</v>
      </c>
      <c r="C113" s="123" t="s">
        <v>1178</v>
      </c>
      <c r="D113" s="123" t="s">
        <v>1179</v>
      </c>
      <c r="E113" s="76">
        <f t="shared" si="8"/>
        <v>45.5</v>
      </c>
      <c r="F113" s="123">
        <v>43063</v>
      </c>
      <c r="G113" s="77">
        <f t="shared" si="10"/>
        <v>55</v>
      </c>
      <c r="H113" s="77">
        <f t="shared" si="11"/>
        <v>100.5</v>
      </c>
      <c r="I113" s="125">
        <v>21836.46</v>
      </c>
      <c r="J113" s="124">
        <f t="shared" si="12"/>
        <v>2194564.23</v>
      </c>
    </row>
    <row r="114" spans="1:10">
      <c r="A114" s="23">
        <f t="shared" si="9"/>
        <v>102</v>
      </c>
      <c r="B114" s="127" t="s">
        <v>1270</v>
      </c>
      <c r="C114" s="123" t="s">
        <v>1180</v>
      </c>
      <c r="D114" s="123" t="s">
        <v>1181</v>
      </c>
      <c r="E114" s="76">
        <f t="shared" si="8"/>
        <v>44.5</v>
      </c>
      <c r="F114" s="123">
        <v>42881</v>
      </c>
      <c r="G114" s="77">
        <f t="shared" si="10"/>
        <v>56</v>
      </c>
      <c r="H114" s="77">
        <f t="shared" si="11"/>
        <v>100.5</v>
      </c>
      <c r="I114" s="125">
        <v>51527.15</v>
      </c>
      <c r="J114" s="124">
        <f t="shared" si="12"/>
        <v>5178478.58</v>
      </c>
    </row>
    <row r="115" spans="1:10">
      <c r="A115" s="23">
        <f t="shared" si="9"/>
        <v>103</v>
      </c>
      <c r="B115" s="127" t="s">
        <v>1270</v>
      </c>
      <c r="C115" s="123" t="s">
        <v>1182</v>
      </c>
      <c r="D115" s="123" t="s">
        <v>1183</v>
      </c>
      <c r="E115" s="76">
        <f t="shared" si="8"/>
        <v>45</v>
      </c>
      <c r="F115" s="123">
        <v>42963</v>
      </c>
      <c r="G115" s="77">
        <f t="shared" si="10"/>
        <v>47</v>
      </c>
      <c r="H115" s="77">
        <f t="shared" si="11"/>
        <v>92</v>
      </c>
      <c r="I115" s="125">
        <v>48378.080000000002</v>
      </c>
      <c r="J115" s="124">
        <f t="shared" si="12"/>
        <v>4450783.3600000003</v>
      </c>
    </row>
    <row r="116" spans="1:10">
      <c r="A116" s="23">
        <f t="shared" si="9"/>
        <v>104</v>
      </c>
      <c r="B116" s="127" t="s">
        <v>1270</v>
      </c>
      <c r="C116" s="123" t="s">
        <v>1178</v>
      </c>
      <c r="D116" s="123" t="s">
        <v>1179</v>
      </c>
      <c r="E116" s="76">
        <f t="shared" si="8"/>
        <v>45.5</v>
      </c>
      <c r="F116" s="123">
        <v>43074</v>
      </c>
      <c r="G116" s="77">
        <f t="shared" si="10"/>
        <v>66</v>
      </c>
      <c r="H116" s="77">
        <f t="shared" si="11"/>
        <v>111.5</v>
      </c>
      <c r="I116" s="125">
        <v>55440.75</v>
      </c>
      <c r="J116" s="124">
        <f t="shared" si="12"/>
        <v>6181643.6299999999</v>
      </c>
    </row>
    <row r="117" spans="1:10">
      <c r="A117" s="23">
        <f t="shared" si="9"/>
        <v>105</v>
      </c>
      <c r="B117" s="127" t="s">
        <v>1270</v>
      </c>
      <c r="C117" s="123" t="s">
        <v>1184</v>
      </c>
      <c r="D117" s="123" t="s">
        <v>928</v>
      </c>
      <c r="E117" s="76">
        <f t="shared" si="8"/>
        <v>45.5</v>
      </c>
      <c r="F117" s="123">
        <v>42783</v>
      </c>
      <c r="G117" s="77">
        <f t="shared" si="10"/>
        <v>48</v>
      </c>
      <c r="H117" s="77">
        <f t="shared" si="11"/>
        <v>93.5</v>
      </c>
      <c r="I117" s="125">
        <v>45660.71</v>
      </c>
      <c r="J117" s="124">
        <f t="shared" si="12"/>
        <v>4269276.3899999997</v>
      </c>
    </row>
    <row r="118" spans="1:10">
      <c r="A118" s="23">
        <f t="shared" si="9"/>
        <v>106</v>
      </c>
      <c r="B118" s="127" t="s">
        <v>1271</v>
      </c>
      <c r="C118" s="123" t="s">
        <v>1186</v>
      </c>
      <c r="D118" s="123" t="s">
        <v>928</v>
      </c>
      <c r="E118" s="76">
        <f t="shared" si="8"/>
        <v>15</v>
      </c>
      <c r="F118" s="123">
        <v>42755</v>
      </c>
      <c r="G118" s="77">
        <f t="shared" si="10"/>
        <v>20</v>
      </c>
      <c r="H118" s="77">
        <f t="shared" si="11"/>
        <v>35</v>
      </c>
      <c r="I118" s="125">
        <v>1201259.95</v>
      </c>
      <c r="J118" s="124">
        <f t="shared" si="12"/>
        <v>42044098.25</v>
      </c>
    </row>
    <row r="119" spans="1:10">
      <c r="A119" s="23">
        <f t="shared" si="9"/>
        <v>107</v>
      </c>
      <c r="B119" s="127" t="s">
        <v>1271</v>
      </c>
      <c r="C119" s="123" t="s">
        <v>1180</v>
      </c>
      <c r="D119" s="123" t="s">
        <v>1188</v>
      </c>
      <c r="E119" s="76">
        <f t="shared" si="8"/>
        <v>15</v>
      </c>
      <c r="F119" s="123">
        <v>42793</v>
      </c>
      <c r="G119" s="77">
        <f t="shared" si="10"/>
        <v>27</v>
      </c>
      <c r="H119" s="77">
        <f t="shared" si="11"/>
        <v>42</v>
      </c>
      <c r="I119" s="125">
        <v>1334068.25</v>
      </c>
      <c r="J119" s="124">
        <f t="shared" si="12"/>
        <v>56030866.5</v>
      </c>
    </row>
    <row r="120" spans="1:10">
      <c r="A120" s="23">
        <f t="shared" si="9"/>
        <v>108</v>
      </c>
      <c r="B120" s="127" t="s">
        <v>1271</v>
      </c>
      <c r="C120" s="123" t="s">
        <v>1189</v>
      </c>
      <c r="D120" s="123" t="s">
        <v>1190</v>
      </c>
      <c r="E120" s="76">
        <f t="shared" si="8"/>
        <v>13.5</v>
      </c>
      <c r="F120" s="123">
        <v>42816</v>
      </c>
      <c r="G120" s="77">
        <f t="shared" si="10"/>
        <v>22</v>
      </c>
      <c r="H120" s="77">
        <f t="shared" si="11"/>
        <v>35.5</v>
      </c>
      <c r="I120" s="125">
        <v>1167747.49</v>
      </c>
      <c r="J120" s="124">
        <f t="shared" si="12"/>
        <v>41455035.899999999</v>
      </c>
    </row>
    <row r="121" spans="1:10">
      <c r="A121" s="23">
        <f t="shared" si="9"/>
        <v>109</v>
      </c>
      <c r="B121" s="127" t="s">
        <v>1271</v>
      </c>
      <c r="C121" s="123" t="s">
        <v>1191</v>
      </c>
      <c r="D121" s="123" t="s">
        <v>1181</v>
      </c>
      <c r="E121" s="76">
        <f t="shared" si="8"/>
        <v>15</v>
      </c>
      <c r="F121" s="123">
        <v>42852</v>
      </c>
      <c r="G121" s="77">
        <f t="shared" si="10"/>
        <v>27</v>
      </c>
      <c r="H121" s="77">
        <f t="shared" si="11"/>
        <v>42</v>
      </c>
      <c r="I121" s="125">
        <v>1161456.04</v>
      </c>
      <c r="J121" s="124">
        <f t="shared" si="12"/>
        <v>48781153.68</v>
      </c>
    </row>
    <row r="122" spans="1:10">
      <c r="A122" s="23">
        <f t="shared" si="9"/>
        <v>110</v>
      </c>
      <c r="B122" s="127" t="s">
        <v>1271</v>
      </c>
      <c r="C122" s="123" t="s">
        <v>1182</v>
      </c>
      <c r="D122" s="123" t="s">
        <v>1192</v>
      </c>
      <c r="E122" s="76">
        <f t="shared" si="8"/>
        <v>14.5</v>
      </c>
      <c r="F122" s="123">
        <v>42878</v>
      </c>
      <c r="G122" s="77">
        <f t="shared" si="10"/>
        <v>23</v>
      </c>
      <c r="H122" s="77">
        <f t="shared" si="11"/>
        <v>37.5</v>
      </c>
      <c r="I122" s="125">
        <v>1024814.9</v>
      </c>
      <c r="J122" s="124">
        <f t="shared" si="12"/>
        <v>38430558.75</v>
      </c>
    </row>
    <row r="123" spans="1:10">
      <c r="A123" s="23">
        <f t="shared" si="9"/>
        <v>111</v>
      </c>
      <c r="B123" s="127" t="s">
        <v>1271</v>
      </c>
      <c r="C123" s="123" t="s">
        <v>1193</v>
      </c>
      <c r="D123" s="123" t="s">
        <v>1194</v>
      </c>
      <c r="E123" s="76">
        <f t="shared" si="8"/>
        <v>15</v>
      </c>
      <c r="F123" s="123">
        <v>42909</v>
      </c>
      <c r="G123" s="77">
        <f t="shared" si="10"/>
        <v>23</v>
      </c>
      <c r="H123" s="77">
        <f t="shared" si="11"/>
        <v>38</v>
      </c>
      <c r="I123" s="125">
        <v>1029662.96</v>
      </c>
      <c r="J123" s="124">
        <f t="shared" si="12"/>
        <v>39127192.479999997</v>
      </c>
    </row>
    <row r="124" spans="1:10">
      <c r="A124" s="23">
        <f t="shared" si="9"/>
        <v>112</v>
      </c>
      <c r="B124" s="127" t="s">
        <v>1271</v>
      </c>
      <c r="C124" s="123" t="s">
        <v>1195</v>
      </c>
      <c r="D124" s="123" t="s">
        <v>1183</v>
      </c>
      <c r="E124" s="76">
        <f t="shared" si="8"/>
        <v>14.5</v>
      </c>
      <c r="F124" s="123">
        <v>42944</v>
      </c>
      <c r="G124" s="77">
        <f t="shared" si="10"/>
        <v>28</v>
      </c>
      <c r="H124" s="77">
        <f t="shared" si="11"/>
        <v>42.5</v>
      </c>
      <c r="I124" s="125">
        <v>1280614</v>
      </c>
      <c r="J124" s="124">
        <f t="shared" si="12"/>
        <v>54426095</v>
      </c>
    </row>
    <row r="125" spans="1:10">
      <c r="A125" s="23">
        <f t="shared" si="9"/>
        <v>113</v>
      </c>
      <c r="B125" s="127" t="s">
        <v>1271</v>
      </c>
      <c r="C125" s="123" t="s">
        <v>1178</v>
      </c>
      <c r="D125" s="123" t="s">
        <v>1187</v>
      </c>
      <c r="E125" s="76">
        <f t="shared" si="8"/>
        <v>15</v>
      </c>
      <c r="F125" s="123">
        <v>42971</v>
      </c>
      <c r="G125" s="77">
        <f t="shared" si="10"/>
        <v>24</v>
      </c>
      <c r="H125" s="77">
        <f t="shared" si="11"/>
        <v>39</v>
      </c>
      <c r="I125" s="125">
        <v>1373311.85</v>
      </c>
      <c r="J125" s="124">
        <f t="shared" si="12"/>
        <v>53559162.149999999</v>
      </c>
    </row>
    <row r="126" spans="1:10">
      <c r="A126" s="23">
        <f t="shared" si="9"/>
        <v>114</v>
      </c>
      <c r="B126" s="127" t="s">
        <v>1271</v>
      </c>
      <c r="C126" s="123" t="s">
        <v>1196</v>
      </c>
      <c r="D126" s="123" t="s">
        <v>1197</v>
      </c>
      <c r="E126" s="76">
        <f t="shared" si="8"/>
        <v>15</v>
      </c>
      <c r="F126" s="123">
        <v>43006</v>
      </c>
      <c r="G126" s="77">
        <f t="shared" si="10"/>
        <v>28</v>
      </c>
      <c r="H126" s="77">
        <f t="shared" si="11"/>
        <v>43</v>
      </c>
      <c r="I126" s="125">
        <v>1389979.29</v>
      </c>
      <c r="J126" s="124">
        <f t="shared" si="12"/>
        <v>59769109.469999999</v>
      </c>
    </row>
    <row r="127" spans="1:10">
      <c r="A127" s="23">
        <f t="shared" si="9"/>
        <v>115</v>
      </c>
      <c r="B127" s="127" t="s">
        <v>1271</v>
      </c>
      <c r="C127" s="123" t="s">
        <v>1198</v>
      </c>
      <c r="D127" s="123" t="s">
        <v>1179</v>
      </c>
      <c r="E127" s="76">
        <f t="shared" si="8"/>
        <v>14.5</v>
      </c>
      <c r="F127" s="123">
        <v>43038</v>
      </c>
      <c r="G127" s="77">
        <f t="shared" si="10"/>
        <v>30</v>
      </c>
      <c r="H127" s="77">
        <f t="shared" si="11"/>
        <v>44.5</v>
      </c>
      <c r="I127" s="125">
        <v>1218949.33</v>
      </c>
      <c r="J127" s="124">
        <f t="shared" si="12"/>
        <v>54243245.189999998</v>
      </c>
    </row>
    <row r="128" spans="1:10">
      <c r="A128" s="23">
        <f t="shared" si="9"/>
        <v>116</v>
      </c>
      <c r="B128" s="127" t="s">
        <v>1271</v>
      </c>
      <c r="C128" s="123" t="s">
        <v>1199</v>
      </c>
      <c r="D128" s="123" t="s">
        <v>1200</v>
      </c>
      <c r="E128" s="76">
        <f t="shared" si="8"/>
        <v>15</v>
      </c>
      <c r="F128" s="123">
        <v>43059</v>
      </c>
      <c r="G128" s="77">
        <f t="shared" si="10"/>
        <v>20</v>
      </c>
      <c r="H128" s="77">
        <f t="shared" si="11"/>
        <v>35</v>
      </c>
      <c r="I128" s="125">
        <v>1101520.5900000001</v>
      </c>
      <c r="J128" s="124">
        <f t="shared" si="12"/>
        <v>38553220.649999999</v>
      </c>
    </row>
    <row r="129" spans="1:10">
      <c r="A129" s="23">
        <f t="shared" si="9"/>
        <v>117</v>
      </c>
      <c r="B129" s="127" t="s">
        <v>1271</v>
      </c>
      <c r="C129" s="123" t="s">
        <v>1201</v>
      </c>
      <c r="D129" s="123" t="s">
        <v>1202</v>
      </c>
      <c r="E129" s="76">
        <f t="shared" si="8"/>
        <v>14.5</v>
      </c>
      <c r="F129" s="123">
        <v>43097</v>
      </c>
      <c r="G129" s="77">
        <f t="shared" si="10"/>
        <v>28</v>
      </c>
      <c r="H129" s="77">
        <f t="shared" si="11"/>
        <v>42.5</v>
      </c>
      <c r="I129" s="125">
        <v>1061717.75</v>
      </c>
      <c r="J129" s="124">
        <f t="shared" si="12"/>
        <v>45123004.380000003</v>
      </c>
    </row>
    <row r="130" spans="1:10">
      <c r="A130" s="23">
        <f t="shared" si="9"/>
        <v>118</v>
      </c>
      <c r="B130" s="127" t="s">
        <v>1272</v>
      </c>
      <c r="C130" s="123" t="s">
        <v>1184</v>
      </c>
      <c r="D130" s="123" t="s">
        <v>928</v>
      </c>
      <c r="E130" s="76">
        <f t="shared" si="8"/>
        <v>45.5</v>
      </c>
      <c r="F130" s="123">
        <v>42787</v>
      </c>
      <c r="G130" s="77">
        <f t="shared" si="10"/>
        <v>52</v>
      </c>
      <c r="H130" s="77">
        <f t="shared" si="11"/>
        <v>97.5</v>
      </c>
      <c r="I130" s="125">
        <v>14682.83</v>
      </c>
      <c r="J130" s="124">
        <f t="shared" si="12"/>
        <v>1431575.93</v>
      </c>
    </row>
    <row r="131" spans="1:10">
      <c r="A131" s="23">
        <f t="shared" si="9"/>
        <v>119</v>
      </c>
      <c r="B131" s="127" t="s">
        <v>1273</v>
      </c>
      <c r="C131" s="123" t="s">
        <v>1178</v>
      </c>
      <c r="D131" s="123" t="s">
        <v>1179</v>
      </c>
      <c r="E131" s="76">
        <f t="shared" si="8"/>
        <v>45.5</v>
      </c>
      <c r="F131" s="123">
        <v>43063</v>
      </c>
      <c r="G131" s="77">
        <f t="shared" si="10"/>
        <v>55</v>
      </c>
      <c r="H131" s="77">
        <f t="shared" si="11"/>
        <v>100.5</v>
      </c>
      <c r="I131" s="125">
        <v>8642.7000000000007</v>
      </c>
      <c r="J131" s="124">
        <f t="shared" si="12"/>
        <v>868591.35</v>
      </c>
    </row>
    <row r="132" spans="1:10">
      <c r="A132" s="23">
        <f t="shared" si="9"/>
        <v>120</v>
      </c>
      <c r="B132" s="127" t="s">
        <v>1274</v>
      </c>
      <c r="C132" s="123" t="s">
        <v>1180</v>
      </c>
      <c r="D132" s="123" t="s">
        <v>1181</v>
      </c>
      <c r="E132" s="76">
        <f t="shared" si="8"/>
        <v>44.5</v>
      </c>
      <c r="F132" s="123">
        <v>42894</v>
      </c>
      <c r="G132" s="77">
        <f t="shared" si="10"/>
        <v>69</v>
      </c>
      <c r="H132" s="77">
        <f t="shared" si="11"/>
        <v>113.5</v>
      </c>
      <c r="I132" s="125">
        <v>1604.54</v>
      </c>
      <c r="J132" s="124">
        <f t="shared" si="12"/>
        <v>182115.29</v>
      </c>
    </row>
    <row r="133" spans="1:10">
      <c r="A133" s="23">
        <f t="shared" si="9"/>
        <v>121</v>
      </c>
      <c r="B133" s="127" t="s">
        <v>1275</v>
      </c>
      <c r="C133" s="123" t="s">
        <v>1182</v>
      </c>
      <c r="D133" s="123" t="s">
        <v>1183</v>
      </c>
      <c r="E133" s="76">
        <f t="shared" si="8"/>
        <v>45</v>
      </c>
      <c r="F133" s="123">
        <v>42956</v>
      </c>
      <c r="G133" s="77">
        <f t="shared" si="10"/>
        <v>40</v>
      </c>
      <c r="H133" s="77">
        <f t="shared" si="11"/>
        <v>85</v>
      </c>
      <c r="I133" s="125">
        <v>111560.76</v>
      </c>
      <c r="J133" s="124">
        <f t="shared" si="12"/>
        <v>9482664.5999999996</v>
      </c>
    </row>
    <row r="134" spans="1:10">
      <c r="A134" s="23">
        <f t="shared" si="9"/>
        <v>122</v>
      </c>
      <c r="B134" s="127" t="s">
        <v>1275</v>
      </c>
      <c r="C134" s="123" t="s">
        <v>1178</v>
      </c>
      <c r="D134" s="123" t="s">
        <v>1179</v>
      </c>
      <c r="E134" s="76">
        <f t="shared" si="8"/>
        <v>45.5</v>
      </c>
      <c r="F134" s="123">
        <v>43060</v>
      </c>
      <c r="G134" s="77">
        <f t="shared" si="10"/>
        <v>52</v>
      </c>
      <c r="H134" s="77">
        <f t="shared" si="11"/>
        <v>97.5</v>
      </c>
      <c r="I134" s="125">
        <v>127548.24</v>
      </c>
      <c r="J134" s="124">
        <f t="shared" si="12"/>
        <v>12435953.4</v>
      </c>
    </row>
    <row r="135" spans="1:10">
      <c r="A135" s="23">
        <f t="shared" si="9"/>
        <v>123</v>
      </c>
      <c r="B135" s="127" t="s">
        <v>1275</v>
      </c>
      <c r="C135" s="123" t="s">
        <v>1184</v>
      </c>
      <c r="D135" s="123" t="s">
        <v>928</v>
      </c>
      <c r="E135" s="76">
        <f t="shared" si="8"/>
        <v>45.5</v>
      </c>
      <c r="F135" s="123">
        <v>42789</v>
      </c>
      <c r="G135" s="77">
        <f t="shared" si="10"/>
        <v>54</v>
      </c>
      <c r="H135" s="77">
        <f t="shared" si="11"/>
        <v>99.5</v>
      </c>
      <c r="I135" s="125">
        <v>108138.09</v>
      </c>
      <c r="J135" s="124">
        <f t="shared" si="12"/>
        <v>10759739.960000001</v>
      </c>
    </row>
    <row r="136" spans="1:10">
      <c r="A136" s="23">
        <f t="shared" si="9"/>
        <v>124</v>
      </c>
      <c r="B136" s="127" t="s">
        <v>1275</v>
      </c>
      <c r="C136" s="123" t="s">
        <v>1180</v>
      </c>
      <c r="D136" s="123" t="s">
        <v>1181</v>
      </c>
      <c r="E136" s="76">
        <f t="shared" si="8"/>
        <v>44.5</v>
      </c>
      <c r="F136" s="123">
        <v>42887</v>
      </c>
      <c r="G136" s="77">
        <f t="shared" si="10"/>
        <v>62</v>
      </c>
      <c r="H136" s="77">
        <f t="shared" si="11"/>
        <v>106.5</v>
      </c>
      <c r="I136" s="125">
        <v>118831.73</v>
      </c>
      <c r="J136" s="124">
        <f t="shared" si="12"/>
        <v>12655579.25</v>
      </c>
    </row>
    <row r="137" spans="1:10">
      <c r="A137" s="23">
        <f t="shared" si="9"/>
        <v>125</v>
      </c>
      <c r="B137" s="127" t="s">
        <v>1276</v>
      </c>
      <c r="C137" s="123" t="s">
        <v>1180</v>
      </c>
      <c r="D137" s="123" t="s">
        <v>1181</v>
      </c>
      <c r="E137" s="76">
        <f t="shared" si="8"/>
        <v>44.5</v>
      </c>
      <c r="F137" s="123">
        <v>42885</v>
      </c>
      <c r="G137" s="77">
        <f t="shared" si="10"/>
        <v>60</v>
      </c>
      <c r="H137" s="77">
        <f t="shared" si="11"/>
        <v>104.5</v>
      </c>
      <c r="I137" s="125">
        <v>5408.48</v>
      </c>
      <c r="J137" s="124">
        <f t="shared" si="12"/>
        <v>565186.16</v>
      </c>
    </row>
    <row r="138" spans="1:10">
      <c r="A138" s="23">
        <f t="shared" si="9"/>
        <v>126</v>
      </c>
      <c r="B138" s="127" t="s">
        <v>1277</v>
      </c>
      <c r="C138" s="123" t="s">
        <v>1184</v>
      </c>
      <c r="D138" s="123" t="s">
        <v>928</v>
      </c>
      <c r="E138" s="76">
        <f t="shared" si="8"/>
        <v>45.5</v>
      </c>
      <c r="F138" s="123">
        <v>42779</v>
      </c>
      <c r="G138" s="77">
        <f t="shared" si="10"/>
        <v>44</v>
      </c>
      <c r="H138" s="77">
        <f t="shared" si="11"/>
        <v>89.5</v>
      </c>
      <c r="I138" s="125">
        <v>3777.6</v>
      </c>
      <c r="J138" s="124">
        <f t="shared" si="12"/>
        <v>338095.2</v>
      </c>
    </row>
    <row r="139" spans="1:10">
      <c r="A139" s="23">
        <f t="shared" si="9"/>
        <v>127</v>
      </c>
      <c r="B139" s="127" t="s">
        <v>1278</v>
      </c>
      <c r="C139" s="123" t="s">
        <v>1180</v>
      </c>
      <c r="D139" s="123" t="s">
        <v>1181</v>
      </c>
      <c r="E139" s="76">
        <f t="shared" si="8"/>
        <v>44.5</v>
      </c>
      <c r="F139" s="123">
        <v>42859</v>
      </c>
      <c r="G139" s="77">
        <f t="shared" si="10"/>
        <v>34</v>
      </c>
      <c r="H139" s="77">
        <f t="shared" si="11"/>
        <v>78.5</v>
      </c>
      <c r="I139" s="125">
        <v>6461.15</v>
      </c>
      <c r="J139" s="124">
        <f t="shared" si="12"/>
        <v>507200.28</v>
      </c>
    </row>
    <row r="140" spans="1:10">
      <c r="A140" s="23">
        <f t="shared" si="9"/>
        <v>128</v>
      </c>
      <c r="B140" s="127" t="s">
        <v>1279</v>
      </c>
      <c r="C140" s="123" t="s">
        <v>1180</v>
      </c>
      <c r="D140" s="123" t="s">
        <v>1181</v>
      </c>
      <c r="E140" s="76">
        <f t="shared" si="8"/>
        <v>44.5</v>
      </c>
      <c r="F140" s="123">
        <v>42881</v>
      </c>
      <c r="G140" s="77">
        <f t="shared" si="10"/>
        <v>56</v>
      </c>
      <c r="H140" s="77">
        <f t="shared" si="11"/>
        <v>100.5</v>
      </c>
      <c r="I140" s="125">
        <v>29379.62</v>
      </c>
      <c r="J140" s="124">
        <f t="shared" si="12"/>
        <v>2952651.81</v>
      </c>
    </row>
    <row r="141" spans="1:10">
      <c r="A141" s="23">
        <f t="shared" si="9"/>
        <v>129</v>
      </c>
      <c r="B141" s="127" t="s">
        <v>1279</v>
      </c>
      <c r="C141" s="123" t="s">
        <v>1178</v>
      </c>
      <c r="D141" s="123" t="s">
        <v>1179</v>
      </c>
      <c r="E141" s="76">
        <f t="shared" si="8"/>
        <v>45.5</v>
      </c>
      <c r="F141" s="123">
        <v>43070</v>
      </c>
      <c r="G141" s="77">
        <f t="shared" si="10"/>
        <v>62</v>
      </c>
      <c r="H141" s="77">
        <f t="shared" si="11"/>
        <v>107.5</v>
      </c>
      <c r="I141" s="125">
        <v>35197.379999999997</v>
      </c>
      <c r="J141" s="124">
        <f t="shared" si="12"/>
        <v>3783718.35</v>
      </c>
    </row>
    <row r="142" spans="1:10">
      <c r="A142" s="23">
        <f t="shared" si="9"/>
        <v>130</v>
      </c>
      <c r="B142" s="127" t="s">
        <v>1280</v>
      </c>
      <c r="C142" s="123" t="s">
        <v>1184</v>
      </c>
      <c r="D142" s="123" t="s">
        <v>928</v>
      </c>
      <c r="E142" s="76">
        <f t="shared" ref="E142:E205" si="13">(D142-C142)/2</f>
        <v>45.5</v>
      </c>
      <c r="F142" s="123">
        <v>42797</v>
      </c>
      <c r="G142" s="77">
        <f t="shared" si="10"/>
        <v>62</v>
      </c>
      <c r="H142" s="77">
        <f t="shared" si="11"/>
        <v>107.5</v>
      </c>
      <c r="I142" s="125">
        <v>16426.509999999998</v>
      </c>
      <c r="J142" s="124">
        <f t="shared" si="12"/>
        <v>1765849.83</v>
      </c>
    </row>
    <row r="143" spans="1:10">
      <c r="A143" s="23">
        <f t="shared" si="9"/>
        <v>131</v>
      </c>
      <c r="B143" s="127" t="s">
        <v>1281</v>
      </c>
      <c r="C143" s="123" t="s">
        <v>1178</v>
      </c>
      <c r="D143" s="123" t="s">
        <v>1179</v>
      </c>
      <c r="E143" s="76">
        <f t="shared" si="13"/>
        <v>45.5</v>
      </c>
      <c r="F143" s="123">
        <v>43070</v>
      </c>
      <c r="G143" s="77">
        <f t="shared" si="10"/>
        <v>62</v>
      </c>
      <c r="H143" s="77">
        <f t="shared" si="11"/>
        <v>107.5</v>
      </c>
      <c r="I143" s="125">
        <v>25704.04</v>
      </c>
      <c r="J143" s="124">
        <f t="shared" si="12"/>
        <v>2763184.3</v>
      </c>
    </row>
    <row r="144" spans="1:10">
      <c r="A144" s="23">
        <f t="shared" si="9"/>
        <v>132</v>
      </c>
      <c r="B144" s="127" t="s">
        <v>1282</v>
      </c>
      <c r="C144" s="123" t="s">
        <v>1182</v>
      </c>
      <c r="D144" s="123" t="s">
        <v>1183</v>
      </c>
      <c r="E144" s="76">
        <f t="shared" si="13"/>
        <v>45</v>
      </c>
      <c r="F144" s="123">
        <v>42989</v>
      </c>
      <c r="G144" s="77">
        <f t="shared" si="10"/>
        <v>73</v>
      </c>
      <c r="H144" s="77">
        <f t="shared" si="11"/>
        <v>118</v>
      </c>
      <c r="I144" s="125">
        <v>70283.509999999995</v>
      </c>
      <c r="J144" s="124">
        <f t="shared" si="12"/>
        <v>8293454.1799999997</v>
      </c>
    </row>
    <row r="145" spans="1:10">
      <c r="A145" s="23">
        <f t="shared" ref="A145:A208" si="14">A144+1</f>
        <v>133</v>
      </c>
      <c r="B145" s="127" t="s">
        <v>1282</v>
      </c>
      <c r="C145" s="123" t="s">
        <v>1178</v>
      </c>
      <c r="D145" s="123" t="s">
        <v>1179</v>
      </c>
      <c r="E145" s="76">
        <f t="shared" si="13"/>
        <v>45.5</v>
      </c>
      <c r="F145" s="123">
        <v>43063</v>
      </c>
      <c r="G145" s="77">
        <f t="shared" si="10"/>
        <v>55</v>
      </c>
      <c r="H145" s="77">
        <f t="shared" si="11"/>
        <v>100.5</v>
      </c>
      <c r="I145" s="125">
        <v>84866.44</v>
      </c>
      <c r="J145" s="124">
        <f t="shared" si="12"/>
        <v>8529077.2200000007</v>
      </c>
    </row>
    <row r="146" spans="1:10">
      <c r="A146" s="23">
        <f t="shared" si="14"/>
        <v>134</v>
      </c>
      <c r="B146" s="127" t="s">
        <v>1282</v>
      </c>
      <c r="C146" s="123" t="s">
        <v>1184</v>
      </c>
      <c r="D146" s="123" t="s">
        <v>928</v>
      </c>
      <c r="E146" s="76">
        <f t="shared" si="13"/>
        <v>45.5</v>
      </c>
      <c r="F146" s="123">
        <v>42807</v>
      </c>
      <c r="G146" s="77">
        <f t="shared" si="10"/>
        <v>72</v>
      </c>
      <c r="H146" s="77">
        <f t="shared" si="11"/>
        <v>117.5</v>
      </c>
      <c r="I146" s="125">
        <v>69376.479999999996</v>
      </c>
      <c r="J146" s="124">
        <f t="shared" si="12"/>
        <v>8151736.4000000004</v>
      </c>
    </row>
    <row r="147" spans="1:10">
      <c r="A147" s="23">
        <f t="shared" si="14"/>
        <v>135</v>
      </c>
      <c r="B147" s="127" t="s">
        <v>1282</v>
      </c>
      <c r="C147" s="123" t="s">
        <v>1180</v>
      </c>
      <c r="D147" s="123" t="s">
        <v>1181</v>
      </c>
      <c r="E147" s="76">
        <f t="shared" si="13"/>
        <v>44.5</v>
      </c>
      <c r="F147" s="123">
        <v>42887</v>
      </c>
      <c r="G147" s="77">
        <f t="shared" si="10"/>
        <v>62</v>
      </c>
      <c r="H147" s="77">
        <f t="shared" si="11"/>
        <v>106.5</v>
      </c>
      <c r="I147" s="125">
        <v>81631.22</v>
      </c>
      <c r="J147" s="124">
        <f t="shared" si="12"/>
        <v>8693724.9299999997</v>
      </c>
    </row>
    <row r="148" spans="1:10">
      <c r="A148" s="23">
        <f t="shared" si="14"/>
        <v>136</v>
      </c>
      <c r="B148" s="127" t="s">
        <v>1283</v>
      </c>
      <c r="C148" s="123" t="s">
        <v>1182</v>
      </c>
      <c r="D148" s="123" t="s">
        <v>1183</v>
      </c>
      <c r="E148" s="76">
        <f t="shared" si="13"/>
        <v>45</v>
      </c>
      <c r="F148" s="123">
        <v>42950</v>
      </c>
      <c r="G148" s="77">
        <f t="shared" si="10"/>
        <v>34</v>
      </c>
      <c r="H148" s="77">
        <f t="shared" si="11"/>
        <v>79</v>
      </c>
      <c r="I148" s="125">
        <v>69673.649999999994</v>
      </c>
      <c r="J148" s="124">
        <f t="shared" si="12"/>
        <v>5504218.3499999996</v>
      </c>
    </row>
    <row r="149" spans="1:10">
      <c r="A149" s="23">
        <f t="shared" si="14"/>
        <v>137</v>
      </c>
      <c r="B149" s="127" t="s">
        <v>1283</v>
      </c>
      <c r="C149" s="123" t="s">
        <v>1178</v>
      </c>
      <c r="D149" s="123" t="s">
        <v>1179</v>
      </c>
      <c r="E149" s="76">
        <f t="shared" si="13"/>
        <v>45.5</v>
      </c>
      <c r="F149" s="123">
        <v>43056</v>
      </c>
      <c r="G149" s="77">
        <f t="shared" si="10"/>
        <v>48</v>
      </c>
      <c r="H149" s="77">
        <f t="shared" si="11"/>
        <v>93.5</v>
      </c>
      <c r="I149" s="125">
        <v>79243.929999999993</v>
      </c>
      <c r="J149" s="124">
        <f t="shared" si="12"/>
        <v>7409307.46</v>
      </c>
    </row>
    <row r="150" spans="1:10">
      <c r="A150" s="23">
        <f t="shared" si="14"/>
        <v>138</v>
      </c>
      <c r="B150" s="127" t="s">
        <v>1283</v>
      </c>
      <c r="C150" s="123" t="s">
        <v>1184</v>
      </c>
      <c r="D150" s="123" t="s">
        <v>928</v>
      </c>
      <c r="E150" s="76">
        <f t="shared" si="13"/>
        <v>45.5</v>
      </c>
      <c r="F150" s="123">
        <v>42774</v>
      </c>
      <c r="G150" s="77">
        <f t="shared" si="10"/>
        <v>39</v>
      </c>
      <c r="H150" s="77">
        <f t="shared" si="11"/>
        <v>84.5</v>
      </c>
      <c r="I150" s="125">
        <v>72236.2</v>
      </c>
      <c r="J150" s="124">
        <f t="shared" si="12"/>
        <v>6103958.9000000004</v>
      </c>
    </row>
    <row r="151" spans="1:10">
      <c r="A151" s="23">
        <f t="shared" si="14"/>
        <v>139</v>
      </c>
      <c r="B151" s="127" t="s">
        <v>1283</v>
      </c>
      <c r="C151" s="123" t="s">
        <v>1180</v>
      </c>
      <c r="D151" s="123" t="s">
        <v>1181</v>
      </c>
      <c r="E151" s="76">
        <f t="shared" si="13"/>
        <v>44.5</v>
      </c>
      <c r="F151" s="123">
        <v>42859</v>
      </c>
      <c r="G151" s="77">
        <f t="shared" si="10"/>
        <v>34</v>
      </c>
      <c r="H151" s="77">
        <f t="shared" si="11"/>
        <v>78.5</v>
      </c>
      <c r="I151" s="125">
        <v>85475.88</v>
      </c>
      <c r="J151" s="124">
        <f t="shared" si="12"/>
        <v>6709856.5800000001</v>
      </c>
    </row>
    <row r="152" spans="1:10">
      <c r="A152" s="23">
        <f t="shared" si="14"/>
        <v>140</v>
      </c>
      <c r="B152" s="127" t="s">
        <v>1284</v>
      </c>
      <c r="C152" s="123" t="s">
        <v>1180</v>
      </c>
      <c r="D152" s="123" t="s">
        <v>1181</v>
      </c>
      <c r="E152" s="76">
        <f t="shared" si="13"/>
        <v>44.5</v>
      </c>
      <c r="F152" s="123">
        <v>42870</v>
      </c>
      <c r="G152" s="77">
        <f t="shared" si="10"/>
        <v>45</v>
      </c>
      <c r="H152" s="77">
        <f t="shared" si="11"/>
        <v>89.5</v>
      </c>
      <c r="I152" s="125">
        <v>14348.94</v>
      </c>
      <c r="J152" s="124">
        <f t="shared" si="12"/>
        <v>1284230.1299999999</v>
      </c>
    </row>
    <row r="153" spans="1:10">
      <c r="A153" s="23">
        <f t="shared" si="14"/>
        <v>141</v>
      </c>
      <c r="B153" s="127" t="s">
        <v>1285</v>
      </c>
      <c r="C153" s="123" t="s">
        <v>1182</v>
      </c>
      <c r="D153" s="123" t="s">
        <v>1183</v>
      </c>
      <c r="E153" s="76">
        <f t="shared" si="13"/>
        <v>45</v>
      </c>
      <c r="F153" s="123">
        <v>42957</v>
      </c>
      <c r="G153" s="77">
        <f t="shared" ref="G153:G216" si="15">IF(F153="","",F153-D153)</f>
        <v>41</v>
      </c>
      <c r="H153" s="77">
        <f t="shared" ref="H153:H216" si="16">IF(F153="","",E153+G153)</f>
        <v>86</v>
      </c>
      <c r="I153" s="125">
        <v>3492.94</v>
      </c>
      <c r="J153" s="124">
        <f t="shared" ref="J153:J216" si="17">IF(H153="",0,ROUND(H153*I153,2))</f>
        <v>300392.84000000003</v>
      </c>
    </row>
    <row r="154" spans="1:10">
      <c r="A154" s="23">
        <f t="shared" si="14"/>
        <v>142</v>
      </c>
      <c r="B154" s="127" t="s">
        <v>1286</v>
      </c>
      <c r="C154" s="123" t="s">
        <v>1182</v>
      </c>
      <c r="D154" s="123" t="s">
        <v>1183</v>
      </c>
      <c r="E154" s="76">
        <f t="shared" si="13"/>
        <v>45</v>
      </c>
      <c r="F154" s="123">
        <v>42979</v>
      </c>
      <c r="G154" s="77">
        <f t="shared" si="15"/>
        <v>63</v>
      </c>
      <c r="H154" s="77">
        <f t="shared" si="16"/>
        <v>108</v>
      </c>
      <c r="I154" s="125">
        <v>52388.74</v>
      </c>
      <c r="J154" s="124">
        <f t="shared" si="17"/>
        <v>5657983.9199999999</v>
      </c>
    </row>
    <row r="155" spans="1:10">
      <c r="A155" s="23">
        <f t="shared" si="14"/>
        <v>143</v>
      </c>
      <c r="B155" s="127" t="s">
        <v>1286</v>
      </c>
      <c r="C155" s="123" t="s">
        <v>1178</v>
      </c>
      <c r="D155" s="123" t="s">
        <v>1179</v>
      </c>
      <c r="E155" s="76">
        <f t="shared" si="13"/>
        <v>45.5</v>
      </c>
      <c r="F155" s="123">
        <v>43055</v>
      </c>
      <c r="G155" s="77">
        <f t="shared" si="15"/>
        <v>47</v>
      </c>
      <c r="H155" s="77">
        <f t="shared" si="16"/>
        <v>92.5</v>
      </c>
      <c r="I155" s="125">
        <v>61784.85</v>
      </c>
      <c r="J155" s="124">
        <f t="shared" si="17"/>
        <v>5715098.6299999999</v>
      </c>
    </row>
    <row r="156" spans="1:10">
      <c r="A156" s="23">
        <f t="shared" si="14"/>
        <v>144</v>
      </c>
      <c r="B156" s="127" t="s">
        <v>1286</v>
      </c>
      <c r="C156" s="123" t="s">
        <v>1184</v>
      </c>
      <c r="D156" s="123" t="s">
        <v>928</v>
      </c>
      <c r="E156" s="76">
        <f t="shared" si="13"/>
        <v>45.5</v>
      </c>
      <c r="F156" s="123">
        <v>42781</v>
      </c>
      <c r="G156" s="77">
        <f t="shared" si="15"/>
        <v>46</v>
      </c>
      <c r="H156" s="77">
        <f t="shared" si="16"/>
        <v>91.5</v>
      </c>
      <c r="I156" s="125">
        <v>53613.08</v>
      </c>
      <c r="J156" s="124">
        <f t="shared" si="17"/>
        <v>4905596.82</v>
      </c>
    </row>
    <row r="157" spans="1:10">
      <c r="A157" s="23">
        <f t="shared" si="14"/>
        <v>145</v>
      </c>
      <c r="B157" s="127" t="s">
        <v>1286</v>
      </c>
      <c r="C157" s="123" t="s">
        <v>1180</v>
      </c>
      <c r="D157" s="123" t="s">
        <v>1181</v>
      </c>
      <c r="E157" s="76">
        <f t="shared" si="13"/>
        <v>44.5</v>
      </c>
      <c r="F157" s="123">
        <v>42864</v>
      </c>
      <c r="G157" s="77">
        <f t="shared" si="15"/>
        <v>39</v>
      </c>
      <c r="H157" s="77">
        <f t="shared" si="16"/>
        <v>83.5</v>
      </c>
      <c r="I157" s="125">
        <v>51420.91</v>
      </c>
      <c r="J157" s="124">
        <f t="shared" si="17"/>
        <v>4293645.99</v>
      </c>
    </row>
    <row r="158" spans="1:10">
      <c r="A158" s="23">
        <f t="shared" si="14"/>
        <v>146</v>
      </c>
      <c r="B158" s="127" t="s">
        <v>1131</v>
      </c>
      <c r="C158" s="123" t="s">
        <v>1178</v>
      </c>
      <c r="D158" s="123" t="s">
        <v>1179</v>
      </c>
      <c r="E158" s="76">
        <f t="shared" si="13"/>
        <v>45.5</v>
      </c>
      <c r="F158" s="123">
        <v>43068</v>
      </c>
      <c r="G158" s="77">
        <f t="shared" si="15"/>
        <v>60</v>
      </c>
      <c r="H158" s="77">
        <f t="shared" si="16"/>
        <v>105.5</v>
      </c>
      <c r="I158" s="125">
        <v>24855.85</v>
      </c>
      <c r="J158" s="124">
        <f t="shared" si="17"/>
        <v>2622292.1800000002</v>
      </c>
    </row>
    <row r="159" spans="1:10">
      <c r="A159" s="23">
        <f t="shared" si="14"/>
        <v>147</v>
      </c>
      <c r="B159" s="127" t="s">
        <v>1287</v>
      </c>
      <c r="C159" s="123" t="s">
        <v>1182</v>
      </c>
      <c r="D159" s="123" t="s">
        <v>1183</v>
      </c>
      <c r="E159" s="76">
        <f t="shared" si="13"/>
        <v>45</v>
      </c>
      <c r="F159" s="123">
        <v>42956</v>
      </c>
      <c r="G159" s="77">
        <f t="shared" si="15"/>
        <v>40</v>
      </c>
      <c r="H159" s="77">
        <f t="shared" si="16"/>
        <v>85</v>
      </c>
      <c r="I159" s="125">
        <v>51289.57</v>
      </c>
      <c r="J159" s="124">
        <f t="shared" si="17"/>
        <v>4359613.45</v>
      </c>
    </row>
    <row r="160" spans="1:10">
      <c r="A160" s="23">
        <f t="shared" si="14"/>
        <v>148</v>
      </c>
      <c r="B160" s="127" t="s">
        <v>1287</v>
      </c>
      <c r="C160" s="123" t="s">
        <v>1178</v>
      </c>
      <c r="D160" s="123" t="s">
        <v>1179</v>
      </c>
      <c r="E160" s="76">
        <f t="shared" si="13"/>
        <v>45.5</v>
      </c>
      <c r="F160" s="123">
        <v>43055</v>
      </c>
      <c r="G160" s="77">
        <f t="shared" si="15"/>
        <v>47</v>
      </c>
      <c r="H160" s="77">
        <f t="shared" si="16"/>
        <v>92.5</v>
      </c>
      <c r="I160" s="125">
        <v>61435.41</v>
      </c>
      <c r="J160" s="124">
        <f t="shared" si="17"/>
        <v>5682775.4299999997</v>
      </c>
    </row>
    <row r="161" spans="1:10">
      <c r="A161" s="23">
        <f t="shared" si="14"/>
        <v>149</v>
      </c>
      <c r="B161" s="127" t="s">
        <v>1287</v>
      </c>
      <c r="C161" s="123" t="s">
        <v>1184</v>
      </c>
      <c r="D161" s="123" t="s">
        <v>928</v>
      </c>
      <c r="E161" s="76">
        <f t="shared" si="13"/>
        <v>45.5</v>
      </c>
      <c r="F161" s="123">
        <v>42787</v>
      </c>
      <c r="G161" s="77">
        <f t="shared" si="15"/>
        <v>52</v>
      </c>
      <c r="H161" s="77">
        <f t="shared" si="16"/>
        <v>97.5</v>
      </c>
      <c r="I161" s="125">
        <v>49788.35</v>
      </c>
      <c r="J161" s="124">
        <f t="shared" si="17"/>
        <v>4854364.13</v>
      </c>
    </row>
    <row r="162" spans="1:10">
      <c r="A162" s="23">
        <f t="shared" si="14"/>
        <v>150</v>
      </c>
      <c r="B162" s="127" t="s">
        <v>1287</v>
      </c>
      <c r="C162" s="123" t="s">
        <v>1180</v>
      </c>
      <c r="D162" s="123" t="s">
        <v>1181</v>
      </c>
      <c r="E162" s="76">
        <f t="shared" si="13"/>
        <v>44.5</v>
      </c>
      <c r="F162" s="123">
        <v>42870</v>
      </c>
      <c r="G162" s="77">
        <f t="shared" si="15"/>
        <v>45</v>
      </c>
      <c r="H162" s="77">
        <f t="shared" si="16"/>
        <v>89.5</v>
      </c>
      <c r="I162" s="125">
        <v>60416.08</v>
      </c>
      <c r="J162" s="124">
        <f t="shared" si="17"/>
        <v>5407239.1600000001</v>
      </c>
    </row>
    <row r="163" spans="1:10">
      <c r="A163" s="23">
        <f t="shared" si="14"/>
        <v>151</v>
      </c>
      <c r="B163" s="127" t="s">
        <v>1288</v>
      </c>
      <c r="C163" s="123" t="s">
        <v>1180</v>
      </c>
      <c r="D163" s="123" t="s">
        <v>1181</v>
      </c>
      <c r="E163" s="76">
        <f t="shared" si="13"/>
        <v>44.5</v>
      </c>
      <c r="F163" s="123">
        <v>42919</v>
      </c>
      <c r="G163" s="77">
        <f t="shared" si="15"/>
        <v>94</v>
      </c>
      <c r="H163" s="77">
        <f t="shared" si="16"/>
        <v>138.5</v>
      </c>
      <c r="I163" s="125">
        <v>33190.82</v>
      </c>
      <c r="J163" s="124">
        <f t="shared" si="17"/>
        <v>4596928.57</v>
      </c>
    </row>
    <row r="164" spans="1:10">
      <c r="A164" s="23">
        <f t="shared" si="14"/>
        <v>152</v>
      </c>
      <c r="B164" s="127" t="s">
        <v>1288</v>
      </c>
      <c r="C164" s="123" t="s">
        <v>1184</v>
      </c>
      <c r="D164" s="123" t="s">
        <v>928</v>
      </c>
      <c r="E164" s="76">
        <f t="shared" si="13"/>
        <v>45.5</v>
      </c>
      <c r="F164" s="123">
        <v>42800</v>
      </c>
      <c r="G164" s="77">
        <f t="shared" si="15"/>
        <v>65</v>
      </c>
      <c r="H164" s="77">
        <f t="shared" si="16"/>
        <v>110.5</v>
      </c>
      <c r="I164" s="125">
        <v>27358.73</v>
      </c>
      <c r="J164" s="124">
        <f t="shared" si="17"/>
        <v>3023139.67</v>
      </c>
    </row>
    <row r="165" spans="1:10">
      <c r="A165" s="23">
        <f t="shared" si="14"/>
        <v>153</v>
      </c>
      <c r="B165" s="127" t="s">
        <v>1289</v>
      </c>
      <c r="C165" s="123" t="s">
        <v>1178</v>
      </c>
      <c r="D165" s="123" t="s">
        <v>1179</v>
      </c>
      <c r="E165" s="76">
        <f t="shared" si="13"/>
        <v>45.5</v>
      </c>
      <c r="F165" s="123">
        <v>43073</v>
      </c>
      <c r="G165" s="77">
        <f t="shared" si="15"/>
        <v>65</v>
      </c>
      <c r="H165" s="77">
        <f t="shared" si="16"/>
        <v>110.5</v>
      </c>
      <c r="I165" s="125">
        <v>19642.04</v>
      </c>
      <c r="J165" s="124">
        <f t="shared" si="17"/>
        <v>2170445.42</v>
      </c>
    </row>
    <row r="166" spans="1:10">
      <c r="A166" s="23">
        <f t="shared" si="14"/>
        <v>154</v>
      </c>
      <c r="B166" s="127" t="s">
        <v>1290</v>
      </c>
      <c r="C166" s="123" t="s">
        <v>1178</v>
      </c>
      <c r="D166" s="123" t="s">
        <v>1179</v>
      </c>
      <c r="E166" s="76">
        <f t="shared" si="13"/>
        <v>45.5</v>
      </c>
      <c r="F166" s="123">
        <v>43061</v>
      </c>
      <c r="G166" s="77">
        <f t="shared" si="15"/>
        <v>53</v>
      </c>
      <c r="H166" s="77">
        <f t="shared" si="16"/>
        <v>98.5</v>
      </c>
      <c r="I166" s="125">
        <v>6672.78</v>
      </c>
      <c r="J166" s="124">
        <f t="shared" si="17"/>
        <v>657268.82999999996</v>
      </c>
    </row>
    <row r="167" spans="1:10">
      <c r="A167" s="23">
        <f t="shared" si="14"/>
        <v>155</v>
      </c>
      <c r="B167" s="127" t="s">
        <v>1291</v>
      </c>
      <c r="C167" s="123" t="s">
        <v>1180</v>
      </c>
      <c r="D167" s="123" t="s">
        <v>1181</v>
      </c>
      <c r="E167" s="76">
        <f t="shared" si="13"/>
        <v>44.5</v>
      </c>
      <c r="F167" s="123">
        <v>42880</v>
      </c>
      <c r="G167" s="77">
        <f t="shared" si="15"/>
        <v>55</v>
      </c>
      <c r="H167" s="77">
        <f t="shared" si="16"/>
        <v>99.5</v>
      </c>
      <c r="I167" s="125">
        <v>7920.89</v>
      </c>
      <c r="J167" s="124">
        <f t="shared" si="17"/>
        <v>788128.56</v>
      </c>
    </row>
    <row r="168" spans="1:10">
      <c r="A168" s="23">
        <f t="shared" si="14"/>
        <v>156</v>
      </c>
      <c r="B168" s="127" t="s">
        <v>1292</v>
      </c>
      <c r="C168" s="123" t="s">
        <v>1180</v>
      </c>
      <c r="D168" s="123" t="s">
        <v>1181</v>
      </c>
      <c r="E168" s="76">
        <f t="shared" si="13"/>
        <v>44.5</v>
      </c>
      <c r="F168" s="123">
        <v>42858</v>
      </c>
      <c r="G168" s="77">
        <f t="shared" si="15"/>
        <v>33</v>
      </c>
      <c r="H168" s="77">
        <f t="shared" si="16"/>
        <v>77.5</v>
      </c>
      <c r="I168" s="125">
        <v>36817.800000000003</v>
      </c>
      <c r="J168" s="124">
        <f t="shared" si="17"/>
        <v>2853379.5</v>
      </c>
    </row>
    <row r="169" spans="1:10">
      <c r="A169" s="23">
        <f t="shared" si="14"/>
        <v>157</v>
      </c>
      <c r="B169" s="127" t="s">
        <v>1292</v>
      </c>
      <c r="C169" s="123" t="s">
        <v>1182</v>
      </c>
      <c r="D169" s="123" t="s">
        <v>1183</v>
      </c>
      <c r="E169" s="76">
        <f t="shared" si="13"/>
        <v>45</v>
      </c>
      <c r="F169" s="123">
        <v>42948</v>
      </c>
      <c r="G169" s="77">
        <f t="shared" si="15"/>
        <v>32</v>
      </c>
      <c r="H169" s="77">
        <f t="shared" si="16"/>
        <v>77</v>
      </c>
      <c r="I169" s="125">
        <v>36783.089999999997</v>
      </c>
      <c r="J169" s="124">
        <f t="shared" si="17"/>
        <v>2832297.93</v>
      </c>
    </row>
    <row r="170" spans="1:10">
      <c r="A170" s="23">
        <f t="shared" si="14"/>
        <v>158</v>
      </c>
      <c r="B170" s="127" t="s">
        <v>1292</v>
      </c>
      <c r="C170" s="123" t="s">
        <v>1178</v>
      </c>
      <c r="D170" s="123" t="s">
        <v>1179</v>
      </c>
      <c r="E170" s="76">
        <f t="shared" si="13"/>
        <v>45.5</v>
      </c>
      <c r="F170" s="123">
        <v>43048</v>
      </c>
      <c r="G170" s="77">
        <f t="shared" si="15"/>
        <v>40</v>
      </c>
      <c r="H170" s="77">
        <f t="shared" si="16"/>
        <v>85.5</v>
      </c>
      <c r="I170" s="125">
        <v>47662.13</v>
      </c>
      <c r="J170" s="124">
        <f t="shared" si="17"/>
        <v>4075112.12</v>
      </c>
    </row>
    <row r="171" spans="1:10">
      <c r="A171" s="23">
        <f t="shared" si="14"/>
        <v>159</v>
      </c>
      <c r="B171" s="127" t="s">
        <v>1292</v>
      </c>
      <c r="C171" s="123" t="s">
        <v>1184</v>
      </c>
      <c r="D171" s="123" t="s">
        <v>928</v>
      </c>
      <c r="E171" s="76">
        <f t="shared" si="13"/>
        <v>45.5</v>
      </c>
      <c r="F171" s="123">
        <v>42789</v>
      </c>
      <c r="G171" s="77">
        <f t="shared" si="15"/>
        <v>54</v>
      </c>
      <c r="H171" s="77">
        <f t="shared" si="16"/>
        <v>99.5</v>
      </c>
      <c r="I171" s="125">
        <v>32444.32</v>
      </c>
      <c r="J171" s="124">
        <f t="shared" si="17"/>
        <v>3228209.84</v>
      </c>
    </row>
    <row r="172" spans="1:10">
      <c r="A172" s="23">
        <f t="shared" si="14"/>
        <v>160</v>
      </c>
      <c r="B172" s="127" t="s">
        <v>1293</v>
      </c>
      <c r="C172" s="123" t="s">
        <v>1178</v>
      </c>
      <c r="D172" s="123" t="s">
        <v>1179</v>
      </c>
      <c r="E172" s="76">
        <f t="shared" si="13"/>
        <v>45.5</v>
      </c>
      <c r="F172" s="123">
        <v>43073</v>
      </c>
      <c r="G172" s="77">
        <f t="shared" si="15"/>
        <v>65</v>
      </c>
      <c r="H172" s="77">
        <f t="shared" si="16"/>
        <v>110.5</v>
      </c>
      <c r="I172" s="125">
        <v>3456.27</v>
      </c>
      <c r="J172" s="124">
        <f t="shared" si="17"/>
        <v>381917.84</v>
      </c>
    </row>
    <row r="173" spans="1:10">
      <c r="A173" s="23">
        <f t="shared" si="14"/>
        <v>161</v>
      </c>
      <c r="B173" s="127" t="s">
        <v>1294</v>
      </c>
      <c r="C173" s="123" t="s">
        <v>1180</v>
      </c>
      <c r="D173" s="123" t="s">
        <v>1181</v>
      </c>
      <c r="E173" s="76">
        <f t="shared" si="13"/>
        <v>44.5</v>
      </c>
      <c r="F173" s="123">
        <v>42880</v>
      </c>
      <c r="G173" s="77">
        <f t="shared" si="15"/>
        <v>55</v>
      </c>
      <c r="H173" s="77">
        <f t="shared" si="16"/>
        <v>99.5</v>
      </c>
      <c r="I173" s="125">
        <v>7054.31</v>
      </c>
      <c r="J173" s="124">
        <f t="shared" si="17"/>
        <v>701903.85</v>
      </c>
    </row>
    <row r="174" spans="1:10">
      <c r="A174" s="23">
        <f t="shared" si="14"/>
        <v>162</v>
      </c>
      <c r="B174" s="127" t="s">
        <v>1295</v>
      </c>
      <c r="C174" s="123" t="s">
        <v>1178</v>
      </c>
      <c r="D174" s="123" t="s">
        <v>1179</v>
      </c>
      <c r="E174" s="76">
        <f t="shared" si="13"/>
        <v>45.5</v>
      </c>
      <c r="F174" s="123">
        <v>43061</v>
      </c>
      <c r="G174" s="77">
        <f t="shared" si="15"/>
        <v>53</v>
      </c>
      <c r="H174" s="77">
        <f t="shared" si="16"/>
        <v>98.5</v>
      </c>
      <c r="I174" s="125">
        <v>9737.23</v>
      </c>
      <c r="J174" s="124">
        <f t="shared" si="17"/>
        <v>959117.16</v>
      </c>
    </row>
    <row r="175" spans="1:10">
      <c r="A175" s="23">
        <f t="shared" si="14"/>
        <v>163</v>
      </c>
      <c r="B175" s="127" t="s">
        <v>1296</v>
      </c>
      <c r="C175" s="123" t="s">
        <v>1178</v>
      </c>
      <c r="D175" s="123" t="s">
        <v>1179</v>
      </c>
      <c r="E175" s="76">
        <f t="shared" si="13"/>
        <v>45.5</v>
      </c>
      <c r="F175" s="123">
        <v>43059</v>
      </c>
      <c r="G175" s="77">
        <f t="shared" si="15"/>
        <v>51</v>
      </c>
      <c r="H175" s="77">
        <f t="shared" si="16"/>
        <v>96.5</v>
      </c>
      <c r="I175" s="125">
        <v>31785.69</v>
      </c>
      <c r="J175" s="124">
        <f t="shared" si="17"/>
        <v>3067319.09</v>
      </c>
    </row>
    <row r="176" spans="1:10">
      <c r="A176" s="23">
        <f t="shared" si="14"/>
        <v>164</v>
      </c>
      <c r="B176" s="127" t="s">
        <v>1296</v>
      </c>
      <c r="C176" s="123" t="s">
        <v>1180</v>
      </c>
      <c r="D176" s="123" t="s">
        <v>1181</v>
      </c>
      <c r="E176" s="76">
        <f t="shared" si="13"/>
        <v>44.5</v>
      </c>
      <c r="F176" s="123">
        <v>42873</v>
      </c>
      <c r="G176" s="77">
        <f t="shared" si="15"/>
        <v>48</v>
      </c>
      <c r="H176" s="77">
        <f t="shared" si="16"/>
        <v>92.5</v>
      </c>
      <c r="I176" s="125">
        <v>31708.560000000001</v>
      </c>
      <c r="J176" s="124">
        <f t="shared" si="17"/>
        <v>2933041.8</v>
      </c>
    </row>
    <row r="177" spans="1:10">
      <c r="A177" s="23">
        <f t="shared" si="14"/>
        <v>165</v>
      </c>
      <c r="B177" s="127" t="s">
        <v>1297</v>
      </c>
      <c r="C177" s="123" t="s">
        <v>1184</v>
      </c>
      <c r="D177" s="123" t="s">
        <v>928</v>
      </c>
      <c r="E177" s="76">
        <f t="shared" si="13"/>
        <v>45.5</v>
      </c>
      <c r="F177" s="123">
        <v>42783</v>
      </c>
      <c r="G177" s="77">
        <f t="shared" si="15"/>
        <v>48</v>
      </c>
      <c r="H177" s="77">
        <f t="shared" si="16"/>
        <v>93.5</v>
      </c>
      <c r="I177" s="125">
        <v>3965.23</v>
      </c>
      <c r="J177" s="124">
        <f t="shared" si="17"/>
        <v>370749.01</v>
      </c>
    </row>
    <row r="178" spans="1:10">
      <c r="A178" s="23">
        <f t="shared" si="14"/>
        <v>166</v>
      </c>
      <c r="B178" s="127" t="s">
        <v>1298</v>
      </c>
      <c r="C178" s="123" t="s">
        <v>1178</v>
      </c>
      <c r="D178" s="123" t="s">
        <v>1179</v>
      </c>
      <c r="E178" s="76">
        <f t="shared" si="13"/>
        <v>45.5</v>
      </c>
      <c r="F178" s="123">
        <v>43053</v>
      </c>
      <c r="G178" s="77">
        <f t="shared" si="15"/>
        <v>45</v>
      </c>
      <c r="H178" s="77">
        <f t="shared" si="16"/>
        <v>90.5</v>
      </c>
      <c r="I178" s="125">
        <v>19326.580000000002</v>
      </c>
      <c r="J178" s="124">
        <f t="shared" si="17"/>
        <v>1749055.49</v>
      </c>
    </row>
    <row r="179" spans="1:10">
      <c r="A179" s="23">
        <f t="shared" si="14"/>
        <v>167</v>
      </c>
      <c r="B179" s="127" t="s">
        <v>1299</v>
      </c>
      <c r="C179" s="123" t="s">
        <v>1182</v>
      </c>
      <c r="D179" s="123" t="s">
        <v>1183</v>
      </c>
      <c r="E179" s="76">
        <f t="shared" si="13"/>
        <v>45</v>
      </c>
      <c r="F179" s="123">
        <v>42972</v>
      </c>
      <c r="G179" s="77">
        <f t="shared" si="15"/>
        <v>56</v>
      </c>
      <c r="H179" s="77">
        <f t="shared" si="16"/>
        <v>101</v>
      </c>
      <c r="I179" s="125">
        <v>3732.77</v>
      </c>
      <c r="J179" s="124">
        <f t="shared" si="17"/>
        <v>377009.77</v>
      </c>
    </row>
    <row r="180" spans="1:10">
      <c r="A180" s="23">
        <f t="shared" si="14"/>
        <v>168</v>
      </c>
      <c r="B180" s="127" t="s">
        <v>1300</v>
      </c>
      <c r="C180" s="123" t="s">
        <v>1182</v>
      </c>
      <c r="D180" s="123" t="s">
        <v>1183</v>
      </c>
      <c r="E180" s="76">
        <f t="shared" si="13"/>
        <v>45</v>
      </c>
      <c r="F180" s="123">
        <v>42993</v>
      </c>
      <c r="G180" s="77">
        <f t="shared" si="15"/>
        <v>77</v>
      </c>
      <c r="H180" s="77">
        <f t="shared" si="16"/>
        <v>122</v>
      </c>
      <c r="I180" s="125">
        <v>10176.69</v>
      </c>
      <c r="J180" s="124">
        <f t="shared" si="17"/>
        <v>1241556.18</v>
      </c>
    </row>
    <row r="181" spans="1:10">
      <c r="A181" s="23">
        <f t="shared" si="14"/>
        <v>169</v>
      </c>
      <c r="B181" s="127" t="s">
        <v>1301</v>
      </c>
      <c r="C181" s="123" t="s">
        <v>1180</v>
      </c>
      <c r="D181" s="123" t="s">
        <v>1181</v>
      </c>
      <c r="E181" s="76">
        <f t="shared" si="13"/>
        <v>44.5</v>
      </c>
      <c r="F181" s="123">
        <v>42880</v>
      </c>
      <c r="G181" s="77">
        <f t="shared" si="15"/>
        <v>55</v>
      </c>
      <c r="H181" s="77">
        <f t="shared" si="16"/>
        <v>99.5</v>
      </c>
      <c r="I181" s="125">
        <v>81402.48</v>
      </c>
      <c r="J181" s="124">
        <f t="shared" si="17"/>
        <v>8099546.7599999998</v>
      </c>
    </row>
    <row r="182" spans="1:10">
      <c r="A182" s="23">
        <f t="shared" si="14"/>
        <v>170</v>
      </c>
      <c r="B182" s="127" t="s">
        <v>1301</v>
      </c>
      <c r="C182" s="123" t="s">
        <v>1182</v>
      </c>
      <c r="D182" s="123" t="s">
        <v>1183</v>
      </c>
      <c r="E182" s="76">
        <f t="shared" si="13"/>
        <v>45</v>
      </c>
      <c r="F182" s="123">
        <v>42958</v>
      </c>
      <c r="G182" s="77">
        <f t="shared" si="15"/>
        <v>42</v>
      </c>
      <c r="H182" s="77">
        <f t="shared" si="16"/>
        <v>87</v>
      </c>
      <c r="I182" s="125">
        <v>71500.92</v>
      </c>
      <c r="J182" s="124">
        <f t="shared" si="17"/>
        <v>6220580.04</v>
      </c>
    </row>
    <row r="183" spans="1:10">
      <c r="A183" s="23">
        <f t="shared" si="14"/>
        <v>171</v>
      </c>
      <c r="B183" s="127" t="s">
        <v>1301</v>
      </c>
      <c r="C183" s="123" t="s">
        <v>1178</v>
      </c>
      <c r="D183" s="123" t="s">
        <v>1179</v>
      </c>
      <c r="E183" s="76">
        <f t="shared" si="13"/>
        <v>45.5</v>
      </c>
      <c r="F183" s="123">
        <v>43054</v>
      </c>
      <c r="G183" s="77">
        <f t="shared" si="15"/>
        <v>46</v>
      </c>
      <c r="H183" s="77">
        <f t="shared" si="16"/>
        <v>91.5</v>
      </c>
      <c r="I183" s="125">
        <v>81887.62</v>
      </c>
      <c r="J183" s="124">
        <f t="shared" si="17"/>
        <v>7492717.2300000004</v>
      </c>
    </row>
    <row r="184" spans="1:10">
      <c r="A184" s="23">
        <f t="shared" si="14"/>
        <v>172</v>
      </c>
      <c r="B184" s="127" t="s">
        <v>1301</v>
      </c>
      <c r="C184" s="123" t="s">
        <v>1184</v>
      </c>
      <c r="D184" s="123" t="s">
        <v>928</v>
      </c>
      <c r="E184" s="76">
        <f t="shared" si="13"/>
        <v>45.5</v>
      </c>
      <c r="F184" s="123">
        <v>42782</v>
      </c>
      <c r="G184" s="77">
        <f t="shared" si="15"/>
        <v>47</v>
      </c>
      <c r="H184" s="77">
        <f t="shared" si="16"/>
        <v>92.5</v>
      </c>
      <c r="I184" s="125">
        <v>69344.820000000007</v>
      </c>
      <c r="J184" s="124">
        <f t="shared" si="17"/>
        <v>6414395.8499999996</v>
      </c>
    </row>
    <row r="185" spans="1:10">
      <c r="A185" s="23">
        <f t="shared" si="14"/>
        <v>173</v>
      </c>
      <c r="B185" s="127" t="s">
        <v>1302</v>
      </c>
      <c r="C185" s="123" t="s">
        <v>1180</v>
      </c>
      <c r="D185" s="123" t="s">
        <v>1181</v>
      </c>
      <c r="E185" s="76">
        <f t="shared" si="13"/>
        <v>44.5</v>
      </c>
      <c r="F185" s="123">
        <v>42885</v>
      </c>
      <c r="G185" s="77">
        <f t="shared" si="15"/>
        <v>60</v>
      </c>
      <c r="H185" s="77">
        <f t="shared" si="16"/>
        <v>104.5</v>
      </c>
      <c r="I185" s="125">
        <v>3713.83</v>
      </c>
      <c r="J185" s="124">
        <f t="shared" si="17"/>
        <v>388095.24</v>
      </c>
    </row>
    <row r="186" spans="1:10">
      <c r="A186" s="23">
        <f t="shared" si="14"/>
        <v>174</v>
      </c>
      <c r="B186" s="127" t="s">
        <v>1303</v>
      </c>
      <c r="C186" s="123" t="s">
        <v>1180</v>
      </c>
      <c r="D186" s="123" t="s">
        <v>1181</v>
      </c>
      <c r="E186" s="76">
        <f t="shared" si="13"/>
        <v>44.5</v>
      </c>
      <c r="F186" s="123">
        <v>42893</v>
      </c>
      <c r="G186" s="77">
        <f t="shared" si="15"/>
        <v>68</v>
      </c>
      <c r="H186" s="77">
        <f t="shared" si="16"/>
        <v>112.5</v>
      </c>
      <c r="I186" s="125">
        <v>199006.06</v>
      </c>
      <c r="J186" s="124">
        <f t="shared" si="17"/>
        <v>22388181.75</v>
      </c>
    </row>
    <row r="187" spans="1:10">
      <c r="A187" s="23">
        <f t="shared" si="14"/>
        <v>175</v>
      </c>
      <c r="B187" s="127" t="s">
        <v>1303</v>
      </c>
      <c r="C187" s="123" t="s">
        <v>1182</v>
      </c>
      <c r="D187" s="123" t="s">
        <v>1183</v>
      </c>
      <c r="E187" s="76">
        <f t="shared" si="13"/>
        <v>45</v>
      </c>
      <c r="F187" s="123">
        <v>42977</v>
      </c>
      <c r="G187" s="77">
        <f t="shared" si="15"/>
        <v>61</v>
      </c>
      <c r="H187" s="77">
        <f t="shared" si="16"/>
        <v>106</v>
      </c>
      <c r="I187" s="125">
        <v>167498.79</v>
      </c>
      <c r="J187" s="124">
        <f t="shared" si="17"/>
        <v>17754871.739999998</v>
      </c>
    </row>
    <row r="188" spans="1:10">
      <c r="A188" s="23">
        <f t="shared" si="14"/>
        <v>176</v>
      </c>
      <c r="B188" s="127" t="s">
        <v>1303</v>
      </c>
      <c r="C188" s="123" t="s">
        <v>1178</v>
      </c>
      <c r="D188" s="123" t="s">
        <v>1179</v>
      </c>
      <c r="E188" s="76">
        <f t="shared" si="13"/>
        <v>45.5</v>
      </c>
      <c r="F188" s="123">
        <v>43069</v>
      </c>
      <c r="G188" s="77">
        <f t="shared" si="15"/>
        <v>61</v>
      </c>
      <c r="H188" s="77">
        <f t="shared" si="16"/>
        <v>106.5</v>
      </c>
      <c r="I188" s="125">
        <v>195304.74</v>
      </c>
      <c r="J188" s="124">
        <f t="shared" si="17"/>
        <v>20799954.809999999</v>
      </c>
    </row>
    <row r="189" spans="1:10">
      <c r="A189" s="23">
        <f t="shared" si="14"/>
        <v>177</v>
      </c>
      <c r="B189" s="127" t="s">
        <v>1303</v>
      </c>
      <c r="C189" s="123" t="s">
        <v>1184</v>
      </c>
      <c r="D189" s="123" t="s">
        <v>928</v>
      </c>
      <c r="E189" s="76">
        <f t="shared" si="13"/>
        <v>45.5</v>
      </c>
      <c r="F189" s="123">
        <v>42802</v>
      </c>
      <c r="G189" s="77">
        <f t="shared" si="15"/>
        <v>67</v>
      </c>
      <c r="H189" s="77">
        <f t="shared" si="16"/>
        <v>112.5</v>
      </c>
      <c r="I189" s="125">
        <v>165507.18</v>
      </c>
      <c r="J189" s="124">
        <f t="shared" si="17"/>
        <v>18619557.75</v>
      </c>
    </row>
    <row r="190" spans="1:10">
      <c r="A190" s="23">
        <f t="shared" si="14"/>
        <v>178</v>
      </c>
      <c r="B190" s="127" t="s">
        <v>1304</v>
      </c>
      <c r="C190" s="123" t="s">
        <v>1180</v>
      </c>
      <c r="D190" s="123" t="s">
        <v>1181</v>
      </c>
      <c r="E190" s="76">
        <f t="shared" si="13"/>
        <v>44.5</v>
      </c>
      <c r="F190" s="123">
        <v>42891</v>
      </c>
      <c r="G190" s="77">
        <f t="shared" si="15"/>
        <v>66</v>
      </c>
      <c r="H190" s="77">
        <f t="shared" si="16"/>
        <v>110.5</v>
      </c>
      <c r="I190" s="125">
        <v>2468.42</v>
      </c>
      <c r="J190" s="124">
        <f t="shared" si="17"/>
        <v>272760.40999999997</v>
      </c>
    </row>
    <row r="191" spans="1:10">
      <c r="A191" s="23">
        <f t="shared" si="14"/>
        <v>179</v>
      </c>
      <c r="B191" s="127" t="s">
        <v>1305</v>
      </c>
      <c r="C191" s="123" t="s">
        <v>1180</v>
      </c>
      <c r="D191" s="123" t="s">
        <v>1181</v>
      </c>
      <c r="E191" s="76">
        <f t="shared" si="13"/>
        <v>44.5</v>
      </c>
      <c r="F191" s="123">
        <v>42880</v>
      </c>
      <c r="G191" s="77">
        <f t="shared" si="15"/>
        <v>55</v>
      </c>
      <c r="H191" s="77">
        <f t="shared" si="16"/>
        <v>99.5</v>
      </c>
      <c r="I191" s="125">
        <v>49072</v>
      </c>
      <c r="J191" s="124">
        <f t="shared" si="17"/>
        <v>4882664</v>
      </c>
    </row>
    <row r="192" spans="1:10">
      <c r="A192" s="23">
        <f t="shared" si="14"/>
        <v>180</v>
      </c>
      <c r="B192" s="127" t="s">
        <v>1305</v>
      </c>
      <c r="C192" s="123" t="s">
        <v>1182</v>
      </c>
      <c r="D192" s="123" t="s">
        <v>1183</v>
      </c>
      <c r="E192" s="76">
        <f t="shared" si="13"/>
        <v>45</v>
      </c>
      <c r="F192" s="123">
        <v>42965</v>
      </c>
      <c r="G192" s="77">
        <f t="shared" si="15"/>
        <v>49</v>
      </c>
      <c r="H192" s="77">
        <f t="shared" si="16"/>
        <v>94</v>
      </c>
      <c r="I192" s="125">
        <v>44807.56</v>
      </c>
      <c r="J192" s="124">
        <f t="shared" si="17"/>
        <v>4211910.6399999997</v>
      </c>
    </row>
    <row r="193" spans="1:10">
      <c r="A193" s="23">
        <f t="shared" si="14"/>
        <v>181</v>
      </c>
      <c r="B193" s="127" t="s">
        <v>1305</v>
      </c>
      <c r="C193" s="123" t="s">
        <v>1178</v>
      </c>
      <c r="D193" s="123" t="s">
        <v>1179</v>
      </c>
      <c r="E193" s="76">
        <f t="shared" si="13"/>
        <v>45.5</v>
      </c>
      <c r="F193" s="123">
        <v>43073</v>
      </c>
      <c r="G193" s="77">
        <f t="shared" si="15"/>
        <v>65</v>
      </c>
      <c r="H193" s="77">
        <f t="shared" si="16"/>
        <v>110.5</v>
      </c>
      <c r="I193" s="125">
        <v>48849.98</v>
      </c>
      <c r="J193" s="124">
        <f t="shared" si="17"/>
        <v>5397922.79</v>
      </c>
    </row>
    <row r="194" spans="1:10">
      <c r="A194" s="23">
        <f t="shared" si="14"/>
        <v>182</v>
      </c>
      <c r="B194" s="127" t="s">
        <v>1305</v>
      </c>
      <c r="C194" s="123" t="s">
        <v>1184</v>
      </c>
      <c r="D194" s="123" t="s">
        <v>928</v>
      </c>
      <c r="E194" s="76">
        <f t="shared" si="13"/>
        <v>45.5</v>
      </c>
      <c r="F194" s="123">
        <v>42783</v>
      </c>
      <c r="G194" s="77">
        <f t="shared" si="15"/>
        <v>48</v>
      </c>
      <c r="H194" s="77">
        <f t="shared" si="16"/>
        <v>93.5</v>
      </c>
      <c r="I194" s="125">
        <v>44038.01</v>
      </c>
      <c r="J194" s="124">
        <f t="shared" si="17"/>
        <v>4117553.94</v>
      </c>
    </row>
    <row r="195" spans="1:10">
      <c r="A195" s="23">
        <f t="shared" si="14"/>
        <v>183</v>
      </c>
      <c r="B195" s="127" t="s">
        <v>1306</v>
      </c>
      <c r="C195" s="123" t="s">
        <v>1178</v>
      </c>
      <c r="D195" s="123" t="s">
        <v>1179</v>
      </c>
      <c r="E195" s="76">
        <f t="shared" si="13"/>
        <v>45.5</v>
      </c>
      <c r="F195" s="123">
        <v>43063</v>
      </c>
      <c r="G195" s="77">
        <f t="shared" si="15"/>
        <v>55</v>
      </c>
      <c r="H195" s="77">
        <f t="shared" si="16"/>
        <v>100.5</v>
      </c>
      <c r="I195" s="125">
        <v>3415.68</v>
      </c>
      <c r="J195" s="124">
        <f t="shared" si="17"/>
        <v>343275.84</v>
      </c>
    </row>
    <row r="196" spans="1:10">
      <c r="A196" s="23">
        <f t="shared" si="14"/>
        <v>184</v>
      </c>
      <c r="B196" s="127" t="s">
        <v>1307</v>
      </c>
      <c r="C196" s="123" t="s">
        <v>1180</v>
      </c>
      <c r="D196" s="123" t="s">
        <v>1181</v>
      </c>
      <c r="E196" s="76">
        <f t="shared" si="13"/>
        <v>44.5</v>
      </c>
      <c r="F196" s="123">
        <v>42885</v>
      </c>
      <c r="G196" s="77">
        <f t="shared" si="15"/>
        <v>60</v>
      </c>
      <c r="H196" s="77">
        <f t="shared" si="16"/>
        <v>104.5</v>
      </c>
      <c r="I196" s="125">
        <v>2251.5</v>
      </c>
      <c r="J196" s="124">
        <f t="shared" si="17"/>
        <v>235281.75</v>
      </c>
    </row>
    <row r="197" spans="1:10">
      <c r="A197" s="23">
        <f t="shared" si="14"/>
        <v>185</v>
      </c>
      <c r="B197" s="127" t="s">
        <v>1308</v>
      </c>
      <c r="C197" s="123" t="s">
        <v>1178</v>
      </c>
      <c r="D197" s="123" t="s">
        <v>1179</v>
      </c>
      <c r="E197" s="76">
        <f t="shared" si="13"/>
        <v>45.5</v>
      </c>
      <c r="F197" s="123">
        <v>43070</v>
      </c>
      <c r="G197" s="77">
        <f t="shared" si="15"/>
        <v>62</v>
      </c>
      <c r="H197" s="77">
        <f t="shared" si="16"/>
        <v>107.5</v>
      </c>
      <c r="I197" s="125">
        <v>6456.23</v>
      </c>
      <c r="J197" s="124">
        <f t="shared" si="17"/>
        <v>694044.73</v>
      </c>
    </row>
    <row r="198" spans="1:10">
      <c r="A198" s="23">
        <f t="shared" si="14"/>
        <v>186</v>
      </c>
      <c r="B198" s="127" t="s">
        <v>1309</v>
      </c>
      <c r="C198" s="123" t="s">
        <v>1184</v>
      </c>
      <c r="D198" s="123" t="s">
        <v>928</v>
      </c>
      <c r="E198" s="76">
        <f t="shared" si="13"/>
        <v>45.5</v>
      </c>
      <c r="F198" s="123">
        <v>42789</v>
      </c>
      <c r="G198" s="77">
        <f t="shared" si="15"/>
        <v>54</v>
      </c>
      <c r="H198" s="77">
        <f t="shared" si="16"/>
        <v>99.5</v>
      </c>
      <c r="I198" s="125">
        <v>1592.36</v>
      </c>
      <c r="J198" s="124">
        <f t="shared" si="17"/>
        <v>158439.82</v>
      </c>
    </row>
    <row r="199" spans="1:10">
      <c r="A199" s="23">
        <f t="shared" si="14"/>
        <v>187</v>
      </c>
      <c r="B199" s="127" t="s">
        <v>1310</v>
      </c>
      <c r="C199" s="123" t="s">
        <v>1178</v>
      </c>
      <c r="D199" s="123" t="s">
        <v>1179</v>
      </c>
      <c r="E199" s="76">
        <f t="shared" si="13"/>
        <v>45.5</v>
      </c>
      <c r="F199" s="123">
        <v>43069</v>
      </c>
      <c r="G199" s="77">
        <f t="shared" si="15"/>
        <v>61</v>
      </c>
      <c r="H199" s="77">
        <f t="shared" si="16"/>
        <v>106.5</v>
      </c>
      <c r="I199" s="125">
        <v>10904.02</v>
      </c>
      <c r="J199" s="124">
        <f t="shared" si="17"/>
        <v>1161278.1299999999</v>
      </c>
    </row>
    <row r="200" spans="1:10">
      <c r="A200" s="23">
        <f t="shared" si="14"/>
        <v>188</v>
      </c>
      <c r="B200" s="127" t="s">
        <v>1311</v>
      </c>
      <c r="C200" s="123" t="s">
        <v>1182</v>
      </c>
      <c r="D200" s="123" t="s">
        <v>1183</v>
      </c>
      <c r="E200" s="76">
        <f t="shared" si="13"/>
        <v>45</v>
      </c>
      <c r="F200" s="123">
        <v>42983</v>
      </c>
      <c r="G200" s="77">
        <f t="shared" si="15"/>
        <v>67</v>
      </c>
      <c r="H200" s="77">
        <f t="shared" si="16"/>
        <v>112</v>
      </c>
      <c r="I200" s="125">
        <v>1242.19</v>
      </c>
      <c r="J200" s="124">
        <f t="shared" si="17"/>
        <v>139125.28</v>
      </c>
    </row>
    <row r="201" spans="1:10">
      <c r="A201" s="23">
        <f t="shared" si="14"/>
        <v>189</v>
      </c>
      <c r="B201" s="127" t="s">
        <v>1312</v>
      </c>
      <c r="C201" s="123" t="s">
        <v>1180</v>
      </c>
      <c r="D201" s="123" t="s">
        <v>1181</v>
      </c>
      <c r="E201" s="76">
        <f t="shared" si="13"/>
        <v>44.5</v>
      </c>
      <c r="F201" s="123">
        <v>42885</v>
      </c>
      <c r="G201" s="77">
        <f t="shared" si="15"/>
        <v>60</v>
      </c>
      <c r="H201" s="77">
        <f t="shared" si="16"/>
        <v>104.5</v>
      </c>
      <c r="I201" s="125">
        <v>66023.88</v>
      </c>
      <c r="J201" s="124">
        <f t="shared" si="17"/>
        <v>6899495.46</v>
      </c>
    </row>
    <row r="202" spans="1:10">
      <c r="A202" s="23">
        <f t="shared" si="14"/>
        <v>190</v>
      </c>
      <c r="B202" s="127" t="s">
        <v>1312</v>
      </c>
      <c r="C202" s="123" t="s">
        <v>1182</v>
      </c>
      <c r="D202" s="123" t="s">
        <v>1183</v>
      </c>
      <c r="E202" s="76">
        <f t="shared" si="13"/>
        <v>45</v>
      </c>
      <c r="F202" s="123">
        <v>42978</v>
      </c>
      <c r="G202" s="77">
        <f t="shared" si="15"/>
        <v>62</v>
      </c>
      <c r="H202" s="77">
        <f t="shared" si="16"/>
        <v>107</v>
      </c>
      <c r="I202" s="125">
        <v>61650.49</v>
      </c>
      <c r="J202" s="124">
        <f t="shared" si="17"/>
        <v>6596602.4299999997</v>
      </c>
    </row>
    <row r="203" spans="1:10">
      <c r="A203" s="23">
        <f t="shared" si="14"/>
        <v>191</v>
      </c>
      <c r="B203" s="127" t="s">
        <v>1312</v>
      </c>
      <c r="C203" s="123" t="s">
        <v>1178</v>
      </c>
      <c r="D203" s="123" t="s">
        <v>1179</v>
      </c>
      <c r="E203" s="76">
        <f t="shared" si="13"/>
        <v>45.5</v>
      </c>
      <c r="F203" s="123">
        <v>43056</v>
      </c>
      <c r="G203" s="77">
        <f t="shared" si="15"/>
        <v>48</v>
      </c>
      <c r="H203" s="77">
        <f t="shared" si="16"/>
        <v>93.5</v>
      </c>
      <c r="I203" s="125">
        <v>75321.02</v>
      </c>
      <c r="J203" s="124">
        <f t="shared" si="17"/>
        <v>7042515.3700000001</v>
      </c>
    </row>
    <row r="204" spans="1:10">
      <c r="A204" s="23">
        <f t="shared" si="14"/>
        <v>192</v>
      </c>
      <c r="B204" s="127" t="s">
        <v>1312</v>
      </c>
      <c r="C204" s="123" t="s">
        <v>1184</v>
      </c>
      <c r="D204" s="123" t="s">
        <v>928</v>
      </c>
      <c r="E204" s="76">
        <f t="shared" si="13"/>
        <v>45.5</v>
      </c>
      <c r="F204" s="123">
        <v>42800</v>
      </c>
      <c r="G204" s="77">
        <f t="shared" si="15"/>
        <v>65</v>
      </c>
      <c r="H204" s="77">
        <f t="shared" si="16"/>
        <v>110.5</v>
      </c>
      <c r="I204" s="125">
        <v>60046.05</v>
      </c>
      <c r="J204" s="124">
        <f t="shared" si="17"/>
        <v>6635088.5300000003</v>
      </c>
    </row>
    <row r="205" spans="1:10">
      <c r="A205" s="23">
        <f t="shared" si="14"/>
        <v>193</v>
      </c>
      <c r="B205" s="127" t="s">
        <v>1313</v>
      </c>
      <c r="C205" s="123" t="s">
        <v>1185</v>
      </c>
      <c r="D205" s="123" t="s">
        <v>928</v>
      </c>
      <c r="E205" s="76">
        <f t="shared" si="13"/>
        <v>182.5</v>
      </c>
      <c r="F205" s="123">
        <v>42793</v>
      </c>
      <c r="G205" s="77">
        <f t="shared" si="15"/>
        <v>58</v>
      </c>
      <c r="H205" s="77">
        <f t="shared" si="16"/>
        <v>240.5</v>
      </c>
      <c r="I205" s="125">
        <v>136770.85999999999</v>
      </c>
      <c r="J205" s="124">
        <f t="shared" si="17"/>
        <v>32893391.829999998</v>
      </c>
    </row>
    <row r="206" spans="1:10">
      <c r="A206" s="23">
        <f t="shared" si="14"/>
        <v>194</v>
      </c>
      <c r="B206" s="127" t="s">
        <v>1314</v>
      </c>
      <c r="C206" s="123" t="s">
        <v>1180</v>
      </c>
      <c r="D206" s="123" t="s">
        <v>1181</v>
      </c>
      <c r="E206" s="76">
        <f t="shared" ref="E206:E241" si="18">(D206-C206)/2</f>
        <v>44.5</v>
      </c>
      <c r="F206" s="123">
        <v>42898</v>
      </c>
      <c r="G206" s="77">
        <f t="shared" si="15"/>
        <v>73</v>
      </c>
      <c r="H206" s="77">
        <f t="shared" si="16"/>
        <v>117.5</v>
      </c>
      <c r="I206" s="125">
        <v>424.75</v>
      </c>
      <c r="J206" s="124">
        <f t="shared" si="17"/>
        <v>49908.13</v>
      </c>
    </row>
    <row r="207" spans="1:10">
      <c r="A207" s="23">
        <f t="shared" si="14"/>
        <v>195</v>
      </c>
      <c r="B207" s="127" t="s">
        <v>1315</v>
      </c>
      <c r="C207" s="123" t="s">
        <v>1182</v>
      </c>
      <c r="D207" s="123" t="s">
        <v>1183</v>
      </c>
      <c r="E207" s="76">
        <f t="shared" si="18"/>
        <v>45</v>
      </c>
      <c r="F207" s="123">
        <v>42983</v>
      </c>
      <c r="G207" s="77">
        <f t="shared" si="15"/>
        <v>67</v>
      </c>
      <c r="H207" s="77">
        <f t="shared" si="16"/>
        <v>112</v>
      </c>
      <c r="I207" s="125">
        <v>107491.01</v>
      </c>
      <c r="J207" s="124">
        <f t="shared" si="17"/>
        <v>12038993.119999999</v>
      </c>
    </row>
    <row r="208" spans="1:10">
      <c r="A208" s="23">
        <f t="shared" si="14"/>
        <v>196</v>
      </c>
      <c r="B208" s="127" t="s">
        <v>1315</v>
      </c>
      <c r="C208" s="123" t="s">
        <v>1178</v>
      </c>
      <c r="D208" s="123" t="s">
        <v>1179</v>
      </c>
      <c r="E208" s="76">
        <f t="shared" si="18"/>
        <v>45.5</v>
      </c>
      <c r="F208" s="123">
        <v>43070</v>
      </c>
      <c r="G208" s="77">
        <f t="shared" si="15"/>
        <v>62</v>
      </c>
      <c r="H208" s="77">
        <f t="shared" si="16"/>
        <v>107.5</v>
      </c>
      <c r="I208" s="125">
        <v>127558.13</v>
      </c>
      <c r="J208" s="124">
        <f t="shared" si="17"/>
        <v>13712498.98</v>
      </c>
    </row>
    <row r="209" spans="1:10">
      <c r="A209" s="23">
        <f t="shared" ref="A209:A241" si="19">A208+1</f>
        <v>197</v>
      </c>
      <c r="B209" s="127" t="s">
        <v>1315</v>
      </c>
      <c r="C209" s="123" t="s">
        <v>1184</v>
      </c>
      <c r="D209" s="123" t="s">
        <v>928</v>
      </c>
      <c r="E209" s="76">
        <f t="shared" si="18"/>
        <v>45.5</v>
      </c>
      <c r="F209" s="123">
        <v>42802</v>
      </c>
      <c r="G209" s="77">
        <f t="shared" si="15"/>
        <v>67</v>
      </c>
      <c r="H209" s="77">
        <f t="shared" si="16"/>
        <v>112.5</v>
      </c>
      <c r="I209" s="125">
        <v>102397.52</v>
      </c>
      <c r="J209" s="124">
        <f t="shared" si="17"/>
        <v>11519721</v>
      </c>
    </row>
    <row r="210" spans="1:10">
      <c r="A210" s="23">
        <f t="shared" si="19"/>
        <v>198</v>
      </c>
      <c r="B210" s="127" t="s">
        <v>1315</v>
      </c>
      <c r="C210" s="123" t="s">
        <v>1180</v>
      </c>
      <c r="D210" s="123" t="s">
        <v>1181</v>
      </c>
      <c r="E210" s="76">
        <f t="shared" si="18"/>
        <v>44.5</v>
      </c>
      <c r="F210" s="123">
        <v>42893</v>
      </c>
      <c r="G210" s="77">
        <f t="shared" si="15"/>
        <v>68</v>
      </c>
      <c r="H210" s="77">
        <f t="shared" si="16"/>
        <v>112.5</v>
      </c>
      <c r="I210" s="125">
        <v>109436.82</v>
      </c>
      <c r="J210" s="124">
        <f t="shared" si="17"/>
        <v>12311642.25</v>
      </c>
    </row>
    <row r="211" spans="1:10">
      <c r="A211" s="23">
        <f t="shared" si="19"/>
        <v>199</v>
      </c>
      <c r="B211" s="127" t="s">
        <v>1316</v>
      </c>
      <c r="C211" s="123" t="s">
        <v>1180</v>
      </c>
      <c r="D211" s="123" t="s">
        <v>1181</v>
      </c>
      <c r="E211" s="76">
        <f t="shared" si="18"/>
        <v>44.5</v>
      </c>
      <c r="F211" s="123">
        <v>42899</v>
      </c>
      <c r="G211" s="77">
        <f t="shared" si="15"/>
        <v>74</v>
      </c>
      <c r="H211" s="77">
        <f t="shared" si="16"/>
        <v>118.5</v>
      </c>
      <c r="I211" s="125">
        <v>4938.82</v>
      </c>
      <c r="J211" s="124">
        <f t="shared" si="17"/>
        <v>585250.17000000004</v>
      </c>
    </row>
    <row r="212" spans="1:10">
      <c r="A212" s="23">
        <f t="shared" si="19"/>
        <v>200</v>
      </c>
      <c r="B212" s="127" t="s">
        <v>1317</v>
      </c>
      <c r="C212" s="123" t="s">
        <v>1180</v>
      </c>
      <c r="D212" s="123" t="s">
        <v>1181</v>
      </c>
      <c r="E212" s="76">
        <f t="shared" si="18"/>
        <v>44.5</v>
      </c>
      <c r="F212" s="123">
        <v>42881</v>
      </c>
      <c r="G212" s="77">
        <f t="shared" si="15"/>
        <v>56</v>
      </c>
      <c r="H212" s="77">
        <f t="shared" si="16"/>
        <v>100.5</v>
      </c>
      <c r="I212" s="125">
        <v>47882.17</v>
      </c>
      <c r="J212" s="124">
        <f t="shared" si="17"/>
        <v>4812158.09</v>
      </c>
    </row>
    <row r="213" spans="1:10">
      <c r="A213" s="23">
        <f t="shared" si="19"/>
        <v>201</v>
      </c>
      <c r="B213" s="127" t="s">
        <v>1317</v>
      </c>
      <c r="C213" s="123" t="s">
        <v>1182</v>
      </c>
      <c r="D213" s="123" t="s">
        <v>1183</v>
      </c>
      <c r="E213" s="76">
        <f t="shared" si="18"/>
        <v>45</v>
      </c>
      <c r="F213" s="123">
        <v>42961</v>
      </c>
      <c r="G213" s="77">
        <f t="shared" si="15"/>
        <v>45</v>
      </c>
      <c r="H213" s="77">
        <f t="shared" si="16"/>
        <v>90</v>
      </c>
      <c r="I213" s="125">
        <v>46580.99</v>
      </c>
      <c r="J213" s="124">
        <f t="shared" si="17"/>
        <v>4192289.1</v>
      </c>
    </row>
    <row r="214" spans="1:10">
      <c r="A214" s="23">
        <f t="shared" si="19"/>
        <v>202</v>
      </c>
      <c r="B214" s="127" t="s">
        <v>1317</v>
      </c>
      <c r="C214" s="123" t="s">
        <v>1178</v>
      </c>
      <c r="D214" s="123" t="s">
        <v>1179</v>
      </c>
      <c r="E214" s="76">
        <f t="shared" si="18"/>
        <v>45.5</v>
      </c>
      <c r="F214" s="123">
        <v>43054</v>
      </c>
      <c r="G214" s="77">
        <f t="shared" si="15"/>
        <v>46</v>
      </c>
      <c r="H214" s="77">
        <f t="shared" si="16"/>
        <v>91.5</v>
      </c>
      <c r="I214" s="125">
        <v>52608.34</v>
      </c>
      <c r="J214" s="124">
        <f t="shared" si="17"/>
        <v>4813663.1100000003</v>
      </c>
    </row>
    <row r="215" spans="1:10">
      <c r="A215" s="23">
        <f t="shared" si="19"/>
        <v>203</v>
      </c>
      <c r="B215" s="127" t="s">
        <v>1317</v>
      </c>
      <c r="C215" s="123" t="s">
        <v>1184</v>
      </c>
      <c r="D215" s="123" t="s">
        <v>928</v>
      </c>
      <c r="E215" s="76">
        <f t="shared" si="18"/>
        <v>45.5</v>
      </c>
      <c r="F215" s="123">
        <v>42782</v>
      </c>
      <c r="G215" s="77">
        <f t="shared" si="15"/>
        <v>47</v>
      </c>
      <c r="H215" s="77">
        <f t="shared" si="16"/>
        <v>92.5</v>
      </c>
      <c r="I215" s="125">
        <v>44981.19</v>
      </c>
      <c r="J215" s="124">
        <f t="shared" si="17"/>
        <v>4160760.08</v>
      </c>
    </row>
    <row r="216" spans="1:10">
      <c r="A216" s="23">
        <f t="shared" si="19"/>
        <v>204</v>
      </c>
      <c r="B216" s="127" t="s">
        <v>1318</v>
      </c>
      <c r="C216" s="123" t="s">
        <v>1178</v>
      </c>
      <c r="D216" s="123" t="s">
        <v>1179</v>
      </c>
      <c r="E216" s="76">
        <f t="shared" si="18"/>
        <v>45.5</v>
      </c>
      <c r="F216" s="123">
        <v>43091</v>
      </c>
      <c r="G216" s="77">
        <f t="shared" si="15"/>
        <v>83</v>
      </c>
      <c r="H216" s="77">
        <f t="shared" si="16"/>
        <v>128.5</v>
      </c>
      <c r="I216" s="125">
        <v>1302.0899999999999</v>
      </c>
      <c r="J216" s="124">
        <f t="shared" si="17"/>
        <v>167318.57</v>
      </c>
    </row>
    <row r="217" spans="1:10">
      <c r="A217" s="23">
        <f t="shared" si="19"/>
        <v>205</v>
      </c>
      <c r="B217" s="127" t="s">
        <v>1319</v>
      </c>
      <c r="C217" s="123" t="s">
        <v>1180</v>
      </c>
      <c r="D217" s="123" t="s">
        <v>1181</v>
      </c>
      <c r="E217" s="76">
        <f t="shared" si="18"/>
        <v>44.5</v>
      </c>
      <c r="F217" s="123">
        <v>42863</v>
      </c>
      <c r="G217" s="77">
        <f t="shared" ref="G217:G241" si="20">IF(F217="","",F217-D217)</f>
        <v>38</v>
      </c>
      <c r="H217" s="77">
        <f t="shared" ref="H217:H241" si="21">IF(F217="","",E217+G217)</f>
        <v>82.5</v>
      </c>
      <c r="I217" s="125">
        <v>6403.64</v>
      </c>
      <c r="J217" s="124">
        <f t="shared" ref="J217:J241" si="22">IF(H217="",0,ROUND(H217*I217,2))</f>
        <v>528300.30000000005</v>
      </c>
    </row>
    <row r="218" spans="1:10">
      <c r="A218" s="23">
        <f t="shared" si="19"/>
        <v>206</v>
      </c>
      <c r="B218" s="127" t="s">
        <v>1320</v>
      </c>
      <c r="C218" s="123" t="s">
        <v>1180</v>
      </c>
      <c r="D218" s="123" t="s">
        <v>1181</v>
      </c>
      <c r="E218" s="76">
        <f t="shared" si="18"/>
        <v>44.5</v>
      </c>
      <c r="F218" s="123">
        <v>42887</v>
      </c>
      <c r="G218" s="77">
        <f t="shared" si="20"/>
        <v>62</v>
      </c>
      <c r="H218" s="77">
        <f t="shared" si="21"/>
        <v>106.5</v>
      </c>
      <c r="I218" s="125">
        <v>18566.47</v>
      </c>
      <c r="J218" s="124">
        <f t="shared" si="22"/>
        <v>1977329.06</v>
      </c>
    </row>
    <row r="219" spans="1:10">
      <c r="A219" s="23">
        <f t="shared" si="19"/>
        <v>207</v>
      </c>
      <c r="B219" s="127" t="s">
        <v>1321</v>
      </c>
      <c r="C219" s="123" t="s">
        <v>1180</v>
      </c>
      <c r="D219" s="123" t="s">
        <v>1181</v>
      </c>
      <c r="E219" s="76">
        <f t="shared" si="18"/>
        <v>44.5</v>
      </c>
      <c r="F219" s="123">
        <v>42885</v>
      </c>
      <c r="G219" s="77">
        <f t="shared" si="20"/>
        <v>60</v>
      </c>
      <c r="H219" s="77">
        <f t="shared" si="21"/>
        <v>104.5</v>
      </c>
      <c r="I219" s="125">
        <v>10777.47</v>
      </c>
      <c r="J219" s="124">
        <f t="shared" si="22"/>
        <v>1126245.6200000001</v>
      </c>
    </row>
    <row r="220" spans="1:10">
      <c r="A220" s="23">
        <f t="shared" si="19"/>
        <v>208</v>
      </c>
      <c r="B220" s="127" t="s">
        <v>1322</v>
      </c>
      <c r="C220" s="123" t="s">
        <v>1182</v>
      </c>
      <c r="D220" s="123" t="s">
        <v>1183</v>
      </c>
      <c r="E220" s="76">
        <f t="shared" si="18"/>
        <v>45</v>
      </c>
      <c r="F220" s="123">
        <v>42975</v>
      </c>
      <c r="G220" s="77">
        <f t="shared" si="20"/>
        <v>59</v>
      </c>
      <c r="H220" s="77">
        <f t="shared" si="21"/>
        <v>104</v>
      </c>
      <c r="I220" s="125">
        <v>6619.07</v>
      </c>
      <c r="J220" s="124">
        <f t="shared" si="22"/>
        <v>688383.28</v>
      </c>
    </row>
    <row r="221" spans="1:10">
      <c r="A221" s="23">
        <f t="shared" si="19"/>
        <v>209</v>
      </c>
      <c r="B221" s="127" t="s">
        <v>1323</v>
      </c>
      <c r="C221" s="123" t="s">
        <v>1184</v>
      </c>
      <c r="D221" s="123" t="s">
        <v>928</v>
      </c>
      <c r="E221" s="76">
        <f t="shared" si="18"/>
        <v>45.5</v>
      </c>
      <c r="F221" s="123">
        <v>42816</v>
      </c>
      <c r="G221" s="77">
        <f t="shared" si="20"/>
        <v>81</v>
      </c>
      <c r="H221" s="77">
        <f t="shared" si="21"/>
        <v>126.5</v>
      </c>
      <c r="I221" s="125">
        <v>4274.05</v>
      </c>
      <c r="J221" s="124">
        <f t="shared" si="22"/>
        <v>540667.32999999996</v>
      </c>
    </row>
    <row r="222" spans="1:10">
      <c r="A222" s="23">
        <f t="shared" si="19"/>
        <v>210</v>
      </c>
      <c r="B222" s="127" t="s">
        <v>1324</v>
      </c>
      <c r="C222" s="123" t="s">
        <v>1180</v>
      </c>
      <c r="D222" s="123" t="s">
        <v>1181</v>
      </c>
      <c r="E222" s="76">
        <f t="shared" si="18"/>
        <v>44.5</v>
      </c>
      <c r="F222" s="123">
        <v>42865</v>
      </c>
      <c r="G222" s="77">
        <f t="shared" si="20"/>
        <v>40</v>
      </c>
      <c r="H222" s="77">
        <f t="shared" si="21"/>
        <v>84.5</v>
      </c>
      <c r="I222" s="125">
        <v>102223.83</v>
      </c>
      <c r="J222" s="124">
        <f t="shared" si="22"/>
        <v>8637913.6400000006</v>
      </c>
    </row>
    <row r="223" spans="1:10">
      <c r="A223" s="23">
        <f t="shared" si="19"/>
        <v>211</v>
      </c>
      <c r="B223" s="127" t="s">
        <v>1324</v>
      </c>
      <c r="C223" s="123" t="s">
        <v>1182</v>
      </c>
      <c r="D223" s="123" t="s">
        <v>1183</v>
      </c>
      <c r="E223" s="76">
        <f t="shared" si="18"/>
        <v>45</v>
      </c>
      <c r="F223" s="123">
        <v>42957</v>
      </c>
      <c r="G223" s="77">
        <f t="shared" si="20"/>
        <v>41</v>
      </c>
      <c r="H223" s="77">
        <f t="shared" si="21"/>
        <v>86</v>
      </c>
      <c r="I223" s="125">
        <v>92536.09</v>
      </c>
      <c r="J223" s="124">
        <f t="shared" si="22"/>
        <v>7958103.7400000002</v>
      </c>
    </row>
    <row r="224" spans="1:10">
      <c r="A224" s="23">
        <f t="shared" si="19"/>
        <v>212</v>
      </c>
      <c r="B224" s="127" t="s">
        <v>1324</v>
      </c>
      <c r="C224" s="123" t="s">
        <v>1178</v>
      </c>
      <c r="D224" s="123" t="s">
        <v>1179</v>
      </c>
      <c r="E224" s="76">
        <f t="shared" si="18"/>
        <v>45.5</v>
      </c>
      <c r="F224" s="123">
        <v>43054</v>
      </c>
      <c r="G224" s="77">
        <f t="shared" si="20"/>
        <v>46</v>
      </c>
      <c r="H224" s="77">
        <f t="shared" si="21"/>
        <v>91.5</v>
      </c>
      <c r="I224" s="125">
        <v>112067.72</v>
      </c>
      <c r="J224" s="124">
        <f t="shared" si="22"/>
        <v>10254196.380000001</v>
      </c>
    </row>
    <row r="225" spans="1:10">
      <c r="A225" s="23">
        <f t="shared" si="19"/>
        <v>213</v>
      </c>
      <c r="B225" s="127" t="s">
        <v>1324</v>
      </c>
      <c r="C225" s="123" t="s">
        <v>1184</v>
      </c>
      <c r="D225" s="123" t="s">
        <v>928</v>
      </c>
      <c r="E225" s="76">
        <f t="shared" si="18"/>
        <v>45.5</v>
      </c>
      <c r="F225" s="123">
        <v>42787</v>
      </c>
      <c r="G225" s="77">
        <f t="shared" si="20"/>
        <v>52</v>
      </c>
      <c r="H225" s="77">
        <f t="shared" si="21"/>
        <v>97.5</v>
      </c>
      <c r="I225" s="125">
        <v>96045.33</v>
      </c>
      <c r="J225" s="124">
        <f t="shared" si="22"/>
        <v>9364419.6799999997</v>
      </c>
    </row>
    <row r="226" spans="1:10">
      <c r="A226" s="23">
        <f t="shared" si="19"/>
        <v>214</v>
      </c>
      <c r="B226" s="127" t="s">
        <v>1325</v>
      </c>
      <c r="C226" s="123" t="s">
        <v>1182</v>
      </c>
      <c r="D226" s="123" t="s">
        <v>1183</v>
      </c>
      <c r="E226" s="76">
        <f t="shared" si="18"/>
        <v>45</v>
      </c>
      <c r="F226" s="123">
        <v>42961</v>
      </c>
      <c r="G226" s="77">
        <f t="shared" si="20"/>
        <v>45</v>
      </c>
      <c r="H226" s="77">
        <f t="shared" si="21"/>
        <v>90</v>
      </c>
      <c r="I226" s="125">
        <v>16626.75</v>
      </c>
      <c r="J226" s="124">
        <f t="shared" si="22"/>
        <v>1496407.5</v>
      </c>
    </row>
    <row r="227" spans="1:10">
      <c r="A227" s="23">
        <f t="shared" si="19"/>
        <v>215</v>
      </c>
      <c r="B227" s="127" t="s">
        <v>1326</v>
      </c>
      <c r="C227" s="123" t="s">
        <v>1185</v>
      </c>
      <c r="D227" s="123" t="s">
        <v>928</v>
      </c>
      <c r="E227" s="76">
        <f t="shared" si="18"/>
        <v>182.5</v>
      </c>
      <c r="F227" s="123">
        <v>42788</v>
      </c>
      <c r="G227" s="77">
        <f t="shared" si="20"/>
        <v>53</v>
      </c>
      <c r="H227" s="77">
        <f t="shared" si="21"/>
        <v>235.5</v>
      </c>
      <c r="I227" s="125">
        <v>79258.14</v>
      </c>
      <c r="J227" s="124">
        <f t="shared" si="22"/>
        <v>18665291.969999999</v>
      </c>
    </row>
    <row r="228" spans="1:10">
      <c r="A228" s="23">
        <f t="shared" si="19"/>
        <v>216</v>
      </c>
      <c r="B228" s="127" t="s">
        <v>1327</v>
      </c>
      <c r="C228" s="123" t="s">
        <v>1182</v>
      </c>
      <c r="D228" s="123" t="s">
        <v>1183</v>
      </c>
      <c r="E228" s="76">
        <f t="shared" si="18"/>
        <v>45</v>
      </c>
      <c r="F228" s="123">
        <v>42975</v>
      </c>
      <c r="G228" s="77">
        <f t="shared" si="20"/>
        <v>59</v>
      </c>
      <c r="H228" s="77">
        <f t="shared" si="21"/>
        <v>104</v>
      </c>
      <c r="I228" s="125">
        <v>1159.0899999999999</v>
      </c>
      <c r="J228" s="124">
        <f t="shared" si="22"/>
        <v>120545.36</v>
      </c>
    </row>
    <row r="229" spans="1:10">
      <c r="A229" s="23">
        <f t="shared" si="19"/>
        <v>217</v>
      </c>
      <c r="B229" s="127" t="s">
        <v>1328</v>
      </c>
      <c r="C229" s="123" t="s">
        <v>1178</v>
      </c>
      <c r="D229" s="123" t="s">
        <v>1179</v>
      </c>
      <c r="E229" s="76">
        <f t="shared" si="18"/>
        <v>45.5</v>
      </c>
      <c r="F229" s="123">
        <v>43059</v>
      </c>
      <c r="G229" s="77">
        <f t="shared" si="20"/>
        <v>51</v>
      </c>
      <c r="H229" s="77">
        <f t="shared" si="21"/>
        <v>96.5</v>
      </c>
      <c r="I229" s="125">
        <v>8542.98</v>
      </c>
      <c r="J229" s="124">
        <f t="shared" si="22"/>
        <v>824397.57</v>
      </c>
    </row>
    <row r="230" spans="1:10">
      <c r="A230" s="23">
        <f t="shared" si="19"/>
        <v>218</v>
      </c>
      <c r="B230" s="127" t="s">
        <v>1329</v>
      </c>
      <c r="C230" s="123" t="s">
        <v>1180</v>
      </c>
      <c r="D230" s="123" t="s">
        <v>1181</v>
      </c>
      <c r="E230" s="76">
        <f t="shared" si="18"/>
        <v>44.5</v>
      </c>
      <c r="F230" s="123">
        <v>42894</v>
      </c>
      <c r="G230" s="77">
        <f t="shared" si="20"/>
        <v>69</v>
      </c>
      <c r="H230" s="77">
        <f t="shared" si="21"/>
        <v>113.5</v>
      </c>
      <c r="I230" s="125">
        <v>34466.86</v>
      </c>
      <c r="J230" s="124">
        <f t="shared" si="22"/>
        <v>3911988.61</v>
      </c>
    </row>
    <row r="231" spans="1:10">
      <c r="A231" s="23">
        <f t="shared" si="19"/>
        <v>219</v>
      </c>
      <c r="B231" s="127" t="s">
        <v>1329</v>
      </c>
      <c r="C231" s="123" t="s">
        <v>1182</v>
      </c>
      <c r="D231" s="123" t="s">
        <v>1183</v>
      </c>
      <c r="E231" s="76">
        <f t="shared" si="18"/>
        <v>45</v>
      </c>
      <c r="F231" s="123">
        <v>42989</v>
      </c>
      <c r="G231" s="77">
        <f t="shared" si="20"/>
        <v>73</v>
      </c>
      <c r="H231" s="77">
        <f t="shared" si="21"/>
        <v>118</v>
      </c>
      <c r="I231" s="125">
        <v>34202.050000000003</v>
      </c>
      <c r="J231" s="124">
        <f t="shared" si="22"/>
        <v>4035841.9</v>
      </c>
    </row>
    <row r="232" spans="1:10">
      <c r="A232" s="23">
        <f t="shared" si="19"/>
        <v>220</v>
      </c>
      <c r="B232" s="127" t="s">
        <v>1329</v>
      </c>
      <c r="C232" s="123" t="s">
        <v>1178</v>
      </c>
      <c r="D232" s="123" t="s">
        <v>1179</v>
      </c>
      <c r="E232" s="76">
        <f t="shared" si="18"/>
        <v>45.5</v>
      </c>
      <c r="F232" s="123">
        <v>43069</v>
      </c>
      <c r="G232" s="77">
        <f t="shared" si="20"/>
        <v>61</v>
      </c>
      <c r="H232" s="77">
        <f t="shared" si="21"/>
        <v>106.5</v>
      </c>
      <c r="I232" s="125">
        <v>39074.29</v>
      </c>
      <c r="J232" s="124">
        <f t="shared" si="22"/>
        <v>4161411.89</v>
      </c>
    </row>
    <row r="233" spans="1:10">
      <c r="A233" s="23">
        <f t="shared" si="19"/>
        <v>221</v>
      </c>
      <c r="B233" s="127" t="s">
        <v>1329</v>
      </c>
      <c r="C233" s="123" t="s">
        <v>1184</v>
      </c>
      <c r="D233" s="123" t="s">
        <v>928</v>
      </c>
      <c r="E233" s="76">
        <f t="shared" si="18"/>
        <v>45.5</v>
      </c>
      <c r="F233" s="123">
        <v>42795</v>
      </c>
      <c r="G233" s="77">
        <f t="shared" si="20"/>
        <v>60</v>
      </c>
      <c r="H233" s="77">
        <f t="shared" si="21"/>
        <v>105.5</v>
      </c>
      <c r="I233" s="125">
        <v>32848.9</v>
      </c>
      <c r="J233" s="124">
        <f t="shared" si="22"/>
        <v>3465558.95</v>
      </c>
    </row>
    <row r="234" spans="1:10">
      <c r="A234" s="23">
        <f t="shared" si="19"/>
        <v>222</v>
      </c>
      <c r="B234" s="127" t="s">
        <v>1330</v>
      </c>
      <c r="C234" s="123" t="s">
        <v>1180</v>
      </c>
      <c r="D234" s="123" t="s">
        <v>1181</v>
      </c>
      <c r="E234" s="76">
        <f t="shared" si="18"/>
        <v>44.5</v>
      </c>
      <c r="F234" s="123">
        <v>42863</v>
      </c>
      <c r="G234" s="77">
        <f t="shared" si="20"/>
        <v>38</v>
      </c>
      <c r="H234" s="77">
        <f t="shared" si="21"/>
        <v>82.5</v>
      </c>
      <c r="I234" s="125">
        <v>34990.980000000003</v>
      </c>
      <c r="J234" s="124">
        <f t="shared" si="22"/>
        <v>2886755.85</v>
      </c>
    </row>
    <row r="235" spans="1:10">
      <c r="A235" s="23">
        <f t="shared" si="19"/>
        <v>223</v>
      </c>
      <c r="B235" s="127" t="s">
        <v>1330</v>
      </c>
      <c r="C235" s="123" t="s">
        <v>1182</v>
      </c>
      <c r="D235" s="123" t="s">
        <v>1183</v>
      </c>
      <c r="E235" s="76">
        <f t="shared" si="18"/>
        <v>45</v>
      </c>
      <c r="F235" s="123">
        <v>42962</v>
      </c>
      <c r="G235" s="77">
        <f t="shared" si="20"/>
        <v>46</v>
      </c>
      <c r="H235" s="77">
        <f t="shared" si="21"/>
        <v>91</v>
      </c>
      <c r="I235" s="125">
        <v>32081.77</v>
      </c>
      <c r="J235" s="124">
        <f t="shared" si="22"/>
        <v>2919441.07</v>
      </c>
    </row>
    <row r="236" spans="1:10">
      <c r="A236" s="23">
        <f t="shared" si="19"/>
        <v>224</v>
      </c>
      <c r="B236" s="127" t="s">
        <v>1330</v>
      </c>
      <c r="C236" s="123" t="s">
        <v>1178</v>
      </c>
      <c r="D236" s="123" t="s">
        <v>1179</v>
      </c>
      <c r="E236" s="76">
        <f t="shared" si="18"/>
        <v>45.5</v>
      </c>
      <c r="F236" s="123">
        <v>43059</v>
      </c>
      <c r="G236" s="77">
        <f t="shared" si="20"/>
        <v>51</v>
      </c>
      <c r="H236" s="77">
        <f t="shared" si="21"/>
        <v>96.5</v>
      </c>
      <c r="I236" s="125">
        <v>36726.01</v>
      </c>
      <c r="J236" s="124">
        <f t="shared" si="22"/>
        <v>3544059.97</v>
      </c>
    </row>
    <row r="237" spans="1:10">
      <c r="A237" s="23">
        <f t="shared" si="19"/>
        <v>225</v>
      </c>
      <c r="B237" s="127" t="s">
        <v>1330</v>
      </c>
      <c r="C237" s="123" t="s">
        <v>1184</v>
      </c>
      <c r="D237" s="123" t="s">
        <v>928</v>
      </c>
      <c r="E237" s="76">
        <f t="shared" si="18"/>
        <v>45.5</v>
      </c>
      <c r="F237" s="123">
        <v>42793</v>
      </c>
      <c r="G237" s="77">
        <f t="shared" si="20"/>
        <v>58</v>
      </c>
      <c r="H237" s="77">
        <f t="shared" si="21"/>
        <v>103.5</v>
      </c>
      <c r="I237" s="125">
        <v>31777.01</v>
      </c>
      <c r="J237" s="124">
        <f t="shared" si="22"/>
        <v>3288920.54</v>
      </c>
    </row>
    <row r="238" spans="1:10">
      <c r="A238" s="23">
        <f t="shared" si="19"/>
        <v>226</v>
      </c>
      <c r="B238" s="127" t="s">
        <v>1331</v>
      </c>
      <c r="C238" s="123" t="s">
        <v>1180</v>
      </c>
      <c r="D238" s="123" t="s">
        <v>1181</v>
      </c>
      <c r="E238" s="76">
        <f t="shared" si="18"/>
        <v>44.5</v>
      </c>
      <c r="F238" s="123">
        <v>42877</v>
      </c>
      <c r="G238" s="77">
        <f t="shared" si="20"/>
        <v>52</v>
      </c>
      <c r="H238" s="77">
        <f t="shared" si="21"/>
        <v>96.5</v>
      </c>
      <c r="I238" s="125">
        <v>146543.54999999999</v>
      </c>
      <c r="J238" s="124">
        <f t="shared" si="22"/>
        <v>14141452.58</v>
      </c>
    </row>
    <row r="239" spans="1:10">
      <c r="A239" s="23">
        <f t="shared" si="19"/>
        <v>227</v>
      </c>
      <c r="B239" s="127" t="s">
        <v>1331</v>
      </c>
      <c r="C239" s="123" t="s">
        <v>1182</v>
      </c>
      <c r="D239" s="123" t="s">
        <v>1183</v>
      </c>
      <c r="E239" s="76">
        <f t="shared" si="18"/>
        <v>45</v>
      </c>
      <c r="F239" s="123">
        <v>42956</v>
      </c>
      <c r="G239" s="77">
        <f t="shared" si="20"/>
        <v>40</v>
      </c>
      <c r="H239" s="77">
        <f t="shared" si="21"/>
        <v>85</v>
      </c>
      <c r="I239" s="125">
        <v>139054.79</v>
      </c>
      <c r="J239" s="124">
        <f t="shared" si="22"/>
        <v>11819657.15</v>
      </c>
    </row>
    <row r="240" spans="1:10">
      <c r="A240" s="23">
        <f t="shared" si="19"/>
        <v>228</v>
      </c>
      <c r="B240" s="127" t="s">
        <v>1331</v>
      </c>
      <c r="C240" s="123" t="s">
        <v>1178</v>
      </c>
      <c r="D240" s="123" t="s">
        <v>1179</v>
      </c>
      <c r="E240" s="76">
        <f t="shared" si="18"/>
        <v>45.5</v>
      </c>
      <c r="F240" s="123">
        <v>43059</v>
      </c>
      <c r="G240" s="77">
        <f t="shared" si="20"/>
        <v>51</v>
      </c>
      <c r="H240" s="77">
        <f t="shared" si="21"/>
        <v>96.5</v>
      </c>
      <c r="I240" s="125">
        <v>150170.32</v>
      </c>
      <c r="J240" s="124">
        <f t="shared" si="22"/>
        <v>14491435.880000001</v>
      </c>
    </row>
    <row r="241" spans="1:10">
      <c r="A241" s="23">
        <f t="shared" si="19"/>
        <v>229</v>
      </c>
      <c r="B241" s="127" t="s">
        <v>1331</v>
      </c>
      <c r="C241" s="123" t="s">
        <v>1184</v>
      </c>
      <c r="D241" s="123" t="s">
        <v>928</v>
      </c>
      <c r="E241" s="76">
        <f t="shared" si="18"/>
        <v>45.5</v>
      </c>
      <c r="F241" s="123">
        <v>42782</v>
      </c>
      <c r="G241" s="77">
        <f t="shared" si="20"/>
        <v>47</v>
      </c>
      <c r="H241" s="77">
        <f t="shared" si="21"/>
        <v>92.5</v>
      </c>
      <c r="I241" s="125">
        <v>134277.74</v>
      </c>
      <c r="J241" s="124">
        <f t="shared" si="22"/>
        <v>12420690.949999999</v>
      </c>
    </row>
    <row r="242" spans="1:10">
      <c r="A242" s="23"/>
      <c r="C242" s="21"/>
      <c r="D242" s="21"/>
      <c r="E242" s="78"/>
      <c r="F242" s="75"/>
      <c r="G242" s="27"/>
      <c r="H242" s="27"/>
      <c r="I242" s="94"/>
      <c r="J242" s="26"/>
    </row>
    <row r="243" spans="1:10" ht="18.75" thickBot="1">
      <c r="A243" s="23">
        <f>A241+1</f>
        <v>230</v>
      </c>
      <c r="B243" s="21" t="s">
        <v>1177</v>
      </c>
      <c r="C243" s="21"/>
      <c r="D243" s="20"/>
      <c r="E243" s="21"/>
      <c r="F243" s="21"/>
      <c r="G243" s="92"/>
      <c r="H243" s="272">
        <f>IF(I243=0,0,J243/I243)</f>
        <v>67.158413809956485</v>
      </c>
      <c r="I243" s="273">
        <f>SUM(I13:I241)</f>
        <v>25048783.379999988</v>
      </c>
      <c r="J243" s="273">
        <f>SUM(J13:J241)</f>
        <v>1682236559.6699996</v>
      </c>
    </row>
    <row r="244" spans="1:10" ht="15.75" thickTop="1">
      <c r="A244" s="27"/>
      <c r="C244" s="27"/>
      <c r="D244" s="27"/>
      <c r="E244" s="27"/>
      <c r="F244" s="27"/>
      <c r="G244" s="27"/>
      <c r="H244" s="27"/>
      <c r="I244" s="27"/>
      <c r="J244" s="27"/>
    </row>
    <row r="245" spans="1:10" s="95" customFormat="1">
      <c r="A245" s="156" t="s">
        <v>1332</v>
      </c>
      <c r="B245" s="156"/>
      <c r="C245" s="156"/>
      <c r="D245" s="156"/>
      <c r="E245" s="156"/>
      <c r="F245" s="156"/>
      <c r="G245" s="156"/>
      <c r="H245" s="156"/>
      <c r="I245" s="156"/>
      <c r="J245" s="156"/>
    </row>
    <row r="246" spans="1:10" s="95" customFormat="1">
      <c r="A246" s="156" t="s">
        <v>1334</v>
      </c>
      <c r="B246" s="156"/>
      <c r="C246" s="156"/>
      <c r="D246" s="156"/>
      <c r="E246" s="156"/>
      <c r="F246" s="156"/>
      <c r="G246" s="156"/>
      <c r="H246" s="156"/>
      <c r="I246" s="156"/>
      <c r="J246" s="156"/>
    </row>
    <row r="247" spans="1:10" s="95" customFormat="1">
      <c r="A247" s="156" t="s">
        <v>1341</v>
      </c>
      <c r="B247" s="156"/>
      <c r="C247" s="156"/>
      <c r="D247" s="156"/>
      <c r="E247" s="156"/>
      <c r="F247" s="156"/>
      <c r="G247" s="156"/>
      <c r="H247" s="156"/>
      <c r="I247" s="156"/>
      <c r="J247" s="156"/>
    </row>
    <row r="248" spans="1:10">
      <c r="A248" s="156"/>
    </row>
    <row r="249" spans="1:10">
      <c r="B249" s="262" t="s">
        <v>1395</v>
      </c>
      <c r="C249" s="125">
        <v>30285530.350000001</v>
      </c>
    </row>
  </sheetData>
  <mergeCells count="4">
    <mergeCell ref="A2:J2"/>
    <mergeCell ref="A3:J3"/>
    <mergeCell ref="A4:J4"/>
    <mergeCell ref="A5:J5"/>
  </mergeCells>
  <printOptions horizontalCentered="1"/>
  <pageMargins left="0.7" right="0.7" top="0.75" bottom="0.75" header="0.3" footer="0.3"/>
  <pageSetup scale="64" fitToHeight="0" orientation="landscape" blackAndWhite="1"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8">
    <tabColor theme="5" tint="0.39997558519241921"/>
    <pageSetUpPr fitToPage="1"/>
  </sheetPr>
  <dimension ref="A1:K23"/>
  <sheetViews>
    <sheetView showGridLines="0" zoomScale="85" zoomScaleNormal="85" workbookViewId="0">
      <pane ySplit="5" topLeftCell="A6" activePane="bottomLeft" state="frozen"/>
      <selection pane="bottomLeft" activeCell="A6" sqref="A6"/>
    </sheetView>
  </sheetViews>
  <sheetFormatPr defaultRowHeight="15"/>
  <cols>
    <col min="2" max="2" width="33" customWidth="1"/>
    <col min="3" max="3" width="16.6640625" style="4" customWidth="1"/>
  </cols>
  <sheetData>
    <row r="1" spans="1:11" s="95" customFormat="1" ht="15.75">
      <c r="C1" s="369"/>
    </row>
    <row r="2" spans="1:11" ht="15.75">
      <c r="A2" s="451" t="str">
        <f>'General Inputs'!$B$2</f>
        <v>Kentucky Utilities Company</v>
      </c>
      <c r="B2" s="451"/>
      <c r="C2" s="451"/>
    </row>
    <row r="3" spans="1:11" ht="15.75">
      <c r="A3" s="451" t="str">
        <f>IF('General Inputs'!E19="","",'General Inputs'!$D$19&amp;" "&amp;'General Inputs'!$E$19)</f>
        <v>Case No. 2020-00349</v>
      </c>
      <c r="B3" s="451" t="str">
        <f>'General Inputs'!$D$19&amp;" "&amp;'General Inputs'!$E$19</f>
        <v>Case No. 2020-00349</v>
      </c>
      <c r="C3" s="451" t="str">
        <f>'General Inputs'!$D$19&amp;" "&amp;'General Inputs'!$E$19</f>
        <v>Case No. 2020-00349</v>
      </c>
    </row>
    <row r="4" spans="1:11" ht="15.75">
      <c r="A4" s="451" t="str">
        <f>"For the Year Ended "&amp;TEXT('General Inputs'!$E$13,"Mmmm dd, yyyy")</f>
        <v>For the Year Ended December 31, 2019</v>
      </c>
      <c r="B4" s="451"/>
      <c r="C4" s="451"/>
    </row>
    <row r="5" spans="1:11" ht="16.5" thickBot="1">
      <c r="A5" s="452" t="s">
        <v>7</v>
      </c>
      <c r="B5" s="452"/>
      <c r="C5" s="452"/>
    </row>
    <row r="9" spans="1:11" ht="20.25">
      <c r="A9" s="316" t="s">
        <v>0</v>
      </c>
      <c r="B9" s="316" t="s">
        <v>8</v>
      </c>
      <c r="C9" s="318" t="s">
        <v>9</v>
      </c>
    </row>
    <row r="10" spans="1:11" ht="15.75">
      <c r="B10" s="400" t="s">
        <v>40</v>
      </c>
      <c r="C10" s="141" t="s">
        <v>41</v>
      </c>
    </row>
    <row r="11" spans="1:11" ht="15.75">
      <c r="B11" s="400"/>
      <c r="C11" s="141"/>
    </row>
    <row r="12" spans="1:11">
      <c r="A12" s="6">
        <v>1</v>
      </c>
      <c r="B12" t="s">
        <v>10</v>
      </c>
      <c r="C12" s="4">
        <f>ROUND(365/12/2,2)</f>
        <v>15.21</v>
      </c>
      <c r="E12" s="95"/>
      <c r="F12" s="95"/>
      <c r="G12" s="95"/>
      <c r="H12" s="95"/>
      <c r="I12" s="95"/>
      <c r="J12" s="95"/>
      <c r="K12" s="95"/>
    </row>
    <row r="13" spans="1:11">
      <c r="A13" s="6">
        <f>A12+1</f>
        <v>2</v>
      </c>
      <c r="B13" t="s">
        <v>12</v>
      </c>
      <c r="C13" s="290">
        <f>'Billing Lag'!C12</f>
        <v>4.2</v>
      </c>
    </row>
    <row r="14" spans="1:11">
      <c r="A14" s="243">
        <f>A13+1</f>
        <v>3</v>
      </c>
      <c r="B14" t="s">
        <v>11</v>
      </c>
      <c r="C14" s="4">
        <f>'Collection Lag'!C41</f>
        <v>25.09</v>
      </c>
    </row>
    <row r="15" spans="1:11">
      <c r="A15" s="243">
        <f>A14+1</f>
        <v>4</v>
      </c>
      <c r="B15" t="s">
        <v>13</v>
      </c>
      <c r="C15" s="12">
        <v>1</v>
      </c>
    </row>
    <row r="16" spans="1:11">
      <c r="A16" s="6"/>
    </row>
    <row r="17" spans="1:3" ht="16.5" thickBot="1">
      <c r="A17" s="6">
        <f>A15+1</f>
        <v>5</v>
      </c>
      <c r="B17" t="s">
        <v>28</v>
      </c>
      <c r="C17" s="417">
        <f>SUM(C12:C15)</f>
        <v>45.5</v>
      </c>
    </row>
    <row r="18" spans="1:3" ht="15.75" thickTop="1"/>
    <row r="20" spans="1:3">
      <c r="A20" t="s">
        <v>421</v>
      </c>
    </row>
    <row r="21" spans="1:3">
      <c r="A21" t="s">
        <v>373</v>
      </c>
    </row>
    <row r="22" spans="1:3">
      <c r="A22" t="s">
        <v>447</v>
      </c>
    </row>
    <row r="23" spans="1:3">
      <c r="A23" t="s">
        <v>422</v>
      </c>
    </row>
  </sheetData>
  <mergeCells count="4">
    <mergeCell ref="A2:C2"/>
    <mergeCell ref="A3:C3"/>
    <mergeCell ref="A4:C4"/>
    <mergeCell ref="A5:C5"/>
  </mergeCells>
  <printOptions horizontalCentered="1"/>
  <pageMargins left="0.7" right="0.7" top="0.75" bottom="0.75" header="0.3" footer="0.3"/>
  <pageSetup fitToHeight="0" orientation="landscape" blackAndWhite="1"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9">
    <tabColor theme="5" tint="0.39997558519241921"/>
    <pageSetUpPr fitToPage="1"/>
  </sheetPr>
  <dimension ref="A1:E45"/>
  <sheetViews>
    <sheetView showGridLines="0" zoomScale="85" zoomScaleNormal="85" workbookViewId="0">
      <pane ySplit="5" topLeftCell="A6" activePane="bottomLeft" state="frozen"/>
      <selection pane="bottomLeft" activeCell="A6" sqref="A6"/>
    </sheetView>
  </sheetViews>
  <sheetFormatPr defaultRowHeight="15"/>
  <cols>
    <col min="2" max="2" width="66.77734375" customWidth="1"/>
    <col min="3" max="3" width="16.77734375" style="3" customWidth="1"/>
  </cols>
  <sheetData>
    <row r="1" spans="1:5" s="95" customFormat="1" ht="15.75">
      <c r="C1" s="432"/>
    </row>
    <row r="2" spans="1:5" ht="15.75">
      <c r="A2" s="451" t="str">
        <f>'General Inputs'!$B$2</f>
        <v>Kentucky Utilities Company</v>
      </c>
      <c r="B2" s="451"/>
      <c r="C2" s="451"/>
    </row>
    <row r="3" spans="1:5" ht="15.75">
      <c r="A3" s="451" t="str">
        <f>IF('General Inputs'!E19="","",'General Inputs'!$D$19&amp;" "&amp;'General Inputs'!$E$19)</f>
        <v>Case No. 2020-00349</v>
      </c>
      <c r="B3" s="451" t="str">
        <f>'General Inputs'!$D$19&amp;" "&amp;'General Inputs'!$E$19</f>
        <v>Case No. 2020-00349</v>
      </c>
      <c r="C3" s="451" t="str">
        <f>'General Inputs'!$D$19&amp;" "&amp;'General Inputs'!$E$19</f>
        <v>Case No. 2020-00349</v>
      </c>
    </row>
    <row r="4" spans="1:5" ht="15.75">
      <c r="A4" s="451" t="str">
        <f>"For the Year Ended "&amp;TEXT('General Inputs'!$E$13,"Mmmm dd, yyyy")</f>
        <v>For the Year Ended December 31, 2019</v>
      </c>
      <c r="B4" s="451"/>
      <c r="C4" s="451"/>
    </row>
    <row r="5" spans="1:5" ht="16.5" thickBot="1">
      <c r="A5" s="452" t="s">
        <v>14</v>
      </c>
      <c r="B5" s="452"/>
      <c r="C5" s="452"/>
    </row>
    <row r="8" spans="1:5" ht="15.75">
      <c r="C8" s="141" t="s">
        <v>165</v>
      </c>
    </row>
    <row r="9" spans="1:5" ht="20.25">
      <c r="A9" s="316" t="s">
        <v>0</v>
      </c>
      <c r="B9" s="316" t="s">
        <v>15</v>
      </c>
      <c r="C9" s="317" t="s">
        <v>986</v>
      </c>
    </row>
    <row r="10" spans="1:5" ht="15.75">
      <c r="B10" s="400" t="s">
        <v>40</v>
      </c>
      <c r="C10" s="141" t="s">
        <v>41</v>
      </c>
    </row>
    <row r="11" spans="1:5" ht="15.75">
      <c r="B11" s="400"/>
      <c r="C11" s="141"/>
    </row>
    <row r="12" spans="1:5">
      <c r="A12" s="6">
        <v>1</v>
      </c>
      <c r="B12" t="s">
        <v>18</v>
      </c>
    </row>
    <row r="13" spans="1:5">
      <c r="A13" s="6">
        <f>A12+1</f>
        <v>2</v>
      </c>
      <c r="B13" s="1" t="s">
        <v>1161</v>
      </c>
      <c r="C13" s="120">
        <f>620789920.11-1150.62</f>
        <v>620788769.49000001</v>
      </c>
      <c r="E13" t="s">
        <v>411</v>
      </c>
    </row>
    <row r="14" spans="1:5">
      <c r="A14" s="243">
        <f t="shared" ref="A14:A26" si="0">A13+1</f>
        <v>3</v>
      </c>
      <c r="B14" s="1" t="s">
        <v>1162</v>
      </c>
      <c r="C14" s="120">
        <v>426018351.44</v>
      </c>
      <c r="E14" t="s">
        <v>412</v>
      </c>
    </row>
    <row r="15" spans="1:5">
      <c r="A15" s="243">
        <f t="shared" si="0"/>
        <v>4</v>
      </c>
      <c r="B15" s="1" t="s">
        <v>1163</v>
      </c>
      <c r="C15" s="120">
        <v>374890530.68000001</v>
      </c>
      <c r="E15" t="s">
        <v>412</v>
      </c>
    </row>
    <row r="16" spans="1:5">
      <c r="A16" s="243">
        <f t="shared" si="0"/>
        <v>5</v>
      </c>
      <c r="B16" s="1" t="s">
        <v>1164</v>
      </c>
      <c r="C16" s="120">
        <v>11513759.84</v>
      </c>
      <c r="E16" t="s">
        <v>413</v>
      </c>
    </row>
    <row r="17" spans="1:5">
      <c r="A17" s="243">
        <f t="shared" si="0"/>
        <v>6</v>
      </c>
      <c r="B17" s="1" t="s">
        <v>1165</v>
      </c>
      <c r="C17" s="137">
        <v>131341776.08</v>
      </c>
      <c r="E17" t="s">
        <v>414</v>
      </c>
    </row>
    <row r="18" spans="1:5">
      <c r="A18" s="243">
        <f t="shared" si="0"/>
        <v>7</v>
      </c>
      <c r="B18" s="5" t="s">
        <v>1166</v>
      </c>
      <c r="C18" s="121">
        <f>SUM(C13:C17)</f>
        <v>1564553187.53</v>
      </c>
    </row>
    <row r="19" spans="1:5">
      <c r="A19" s="243"/>
      <c r="B19" s="5"/>
      <c r="C19" s="121"/>
    </row>
    <row r="20" spans="1:5">
      <c r="A20" s="243">
        <f>A18+1</f>
        <v>8</v>
      </c>
      <c r="B20" t="s">
        <v>19</v>
      </c>
    </row>
    <row r="21" spans="1:5">
      <c r="A21" s="243">
        <f t="shared" si="0"/>
        <v>9</v>
      </c>
      <c r="B21" s="1" t="s">
        <v>1167</v>
      </c>
      <c r="C21" s="120">
        <v>0</v>
      </c>
      <c r="E21" t="s">
        <v>415</v>
      </c>
    </row>
    <row r="22" spans="1:5">
      <c r="A22" s="243">
        <f t="shared" si="0"/>
        <v>10</v>
      </c>
      <c r="B22" s="1" t="s">
        <v>1168</v>
      </c>
      <c r="C22" s="120">
        <v>10216987.464383751</v>
      </c>
      <c r="E22" t="s">
        <v>415</v>
      </c>
    </row>
    <row r="23" spans="1:5">
      <c r="A23" s="243">
        <f t="shared" si="0"/>
        <v>11</v>
      </c>
      <c r="B23" s="1" t="s">
        <v>17</v>
      </c>
      <c r="C23" s="120">
        <v>3984714.94</v>
      </c>
      <c r="E23" t="s">
        <v>416</v>
      </c>
    </row>
    <row r="24" spans="1:5">
      <c r="A24" s="243">
        <f t="shared" si="0"/>
        <v>12</v>
      </c>
      <c r="B24" s="1" t="s">
        <v>1169</v>
      </c>
      <c r="C24" s="120">
        <v>1960881.38</v>
      </c>
      <c r="E24" t="s">
        <v>417</v>
      </c>
    </row>
    <row r="25" spans="1:5">
      <c r="A25" s="243">
        <f t="shared" si="0"/>
        <v>13</v>
      </c>
      <c r="B25" s="142" t="s">
        <v>120</v>
      </c>
      <c r="C25" s="120">
        <v>10974614</v>
      </c>
      <c r="E25" t="s">
        <v>418</v>
      </c>
    </row>
    <row r="26" spans="1:5">
      <c r="A26" s="243">
        <f t="shared" si="0"/>
        <v>14</v>
      </c>
      <c r="B26" s="142" t="s">
        <v>1170</v>
      </c>
      <c r="C26" s="137">
        <v>24434858</v>
      </c>
      <c r="E26" t="s">
        <v>419</v>
      </c>
    </row>
    <row r="27" spans="1:5">
      <c r="A27" s="243">
        <f>A26+1</f>
        <v>15</v>
      </c>
      <c r="B27" s="5" t="s">
        <v>1171</v>
      </c>
      <c r="C27" s="139">
        <f>SUM(C21:C26)</f>
        <v>51572055.784383751</v>
      </c>
    </row>
    <row r="29" spans="1:5">
      <c r="A29" s="6">
        <f>A27+1</f>
        <v>16</v>
      </c>
      <c r="B29" s="2" t="s">
        <v>1172</v>
      </c>
      <c r="C29" s="413">
        <f>C18+C27</f>
        <v>1616125243.3143837</v>
      </c>
    </row>
    <row r="31" spans="1:5">
      <c r="A31" s="243">
        <f>A29+1</f>
        <v>17</v>
      </c>
      <c r="B31" s="95" t="s">
        <v>1337</v>
      </c>
      <c r="C31" s="93"/>
    </row>
    <row r="32" spans="1:5">
      <c r="A32" s="291">
        <f>A31+1</f>
        <v>18</v>
      </c>
      <c r="B32" s="142" t="s">
        <v>1335</v>
      </c>
      <c r="C32" s="120">
        <f>'Sales Tax (Pass-through)'!D31</f>
        <v>35721289.339999996</v>
      </c>
    </row>
    <row r="33" spans="1:3">
      <c r="A33" s="291">
        <f t="shared" ref="A33:A34" si="1">A32+1</f>
        <v>19</v>
      </c>
      <c r="B33" s="142" t="s">
        <v>1391</v>
      </c>
      <c r="C33" s="125">
        <f>'School Tax (Pass-through)'!D31</f>
        <v>40622083.970000006</v>
      </c>
    </row>
    <row r="34" spans="1:3">
      <c r="A34" s="291">
        <f t="shared" si="1"/>
        <v>20</v>
      </c>
      <c r="B34" s="142" t="s">
        <v>1336</v>
      </c>
      <c r="C34" s="137">
        <f>'Franchise Fees (Pass-through)'!C249</f>
        <v>30285530.350000001</v>
      </c>
    </row>
    <row r="35" spans="1:3">
      <c r="A35" s="291">
        <f>A34+1</f>
        <v>21</v>
      </c>
      <c r="B35" s="292" t="s">
        <v>1338</v>
      </c>
      <c r="C35" s="139">
        <f>SUM(C32:C34)</f>
        <v>106628903.66</v>
      </c>
    </row>
    <row r="36" spans="1:3">
      <c r="A36" s="95"/>
      <c r="B36" s="292"/>
      <c r="C36" s="93"/>
    </row>
    <row r="37" spans="1:3">
      <c r="A37" s="291">
        <f>A35+1</f>
        <v>22</v>
      </c>
      <c r="B37" s="95" t="s">
        <v>1339</v>
      </c>
      <c r="C37" s="121">
        <f>(C29+C35)/365</f>
        <v>4719874.3752722843</v>
      </c>
    </row>
    <row r="38" spans="1:3">
      <c r="A38" s="95"/>
      <c r="B38" s="95"/>
      <c r="C38" s="93"/>
    </row>
    <row r="39" spans="1:3">
      <c r="A39" s="291">
        <f>A37+1</f>
        <v>23</v>
      </c>
      <c r="B39" s="95" t="s">
        <v>23</v>
      </c>
      <c r="C39" s="158">
        <f>'Avg Daily AR Balance'!F27</f>
        <v>118400353.95</v>
      </c>
    </row>
    <row r="40" spans="1:3">
      <c r="A40" s="95"/>
      <c r="B40" s="95"/>
      <c r="C40" s="93"/>
    </row>
    <row r="41" spans="1:3" ht="16.5" thickBot="1">
      <c r="A41" s="291">
        <f>A39+1</f>
        <v>24</v>
      </c>
      <c r="B41" s="95" t="s">
        <v>1340</v>
      </c>
      <c r="C41" s="416">
        <f>IF(C37=0,0,ROUND(C39/C37,2))</f>
        <v>25.09</v>
      </c>
    </row>
    <row r="42" spans="1:3" ht="15.75" thickTop="1">
      <c r="A42" s="6"/>
    </row>
    <row r="43" spans="1:3">
      <c r="A43" s="2" t="s">
        <v>1399</v>
      </c>
    </row>
    <row r="44" spans="1:3">
      <c r="A44" s="6"/>
    </row>
    <row r="45" spans="1:3">
      <c r="A45" s="6"/>
    </row>
  </sheetData>
  <mergeCells count="4">
    <mergeCell ref="A5:C5"/>
    <mergeCell ref="A4:C4"/>
    <mergeCell ref="A3:C3"/>
    <mergeCell ref="A2:C2"/>
  </mergeCells>
  <printOptions horizontalCentered="1"/>
  <pageMargins left="0.7" right="0.7" top="0.75" bottom="0.75" header="0.3" footer="0.3"/>
  <pageSetup scale="82" fitToHeight="0" orientation="portrait" blackAndWhite="1"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0">
    <tabColor theme="5" tint="0.39997558519241921"/>
    <pageSetUpPr fitToPage="1"/>
  </sheetPr>
  <dimension ref="A1:G35"/>
  <sheetViews>
    <sheetView showGridLines="0" zoomScale="85" zoomScaleNormal="85" workbookViewId="0">
      <pane ySplit="5" topLeftCell="A6" activePane="bottomLeft" state="frozen"/>
      <selection pane="bottomLeft" activeCell="A6" sqref="A6"/>
    </sheetView>
  </sheetViews>
  <sheetFormatPr defaultRowHeight="15"/>
  <cols>
    <col min="2" max="2" width="26.88671875" customWidth="1"/>
    <col min="3" max="3" width="16.77734375" style="3" customWidth="1"/>
    <col min="4" max="4" width="2.77734375" customWidth="1"/>
    <col min="5" max="5" width="10.77734375" style="93" customWidth="1"/>
    <col min="6" max="6" width="16.77734375" customWidth="1"/>
  </cols>
  <sheetData>
    <row r="1" spans="1:7" s="95" customFormat="1" ht="15.75">
      <c r="C1" s="93"/>
      <c r="E1" s="93"/>
      <c r="F1" s="369"/>
    </row>
    <row r="2" spans="1:7" ht="15.75">
      <c r="A2" s="451" t="str">
        <f>'General Inputs'!$B$2</f>
        <v>Kentucky Utilities Company</v>
      </c>
      <c r="B2" s="451"/>
      <c r="C2" s="451"/>
      <c r="D2" s="451"/>
      <c r="E2" s="451"/>
      <c r="F2" s="451"/>
    </row>
    <row r="3" spans="1:7" ht="15.75">
      <c r="A3" s="451" t="str">
        <f>IF('General Inputs'!E19="","",'General Inputs'!$D$19&amp;" "&amp;'General Inputs'!$E$19)</f>
        <v>Case No. 2020-00349</v>
      </c>
      <c r="B3" s="451" t="str">
        <f>'General Inputs'!$D$19&amp;" "&amp;'General Inputs'!$E$19</f>
        <v>Case No. 2020-00349</v>
      </c>
      <c r="C3" s="451" t="str">
        <f>'General Inputs'!$D$19&amp;" "&amp;'General Inputs'!$E$19</f>
        <v>Case No. 2020-00349</v>
      </c>
      <c r="D3" s="451" t="str">
        <f>IF('General Inputs'!H19="","",'General Inputs'!$D$19&amp;" "&amp;'General Inputs'!$E$19)</f>
        <v/>
      </c>
      <c r="E3" s="451" t="str">
        <f>'General Inputs'!$D$19&amp;" "&amp;'General Inputs'!$E$19</f>
        <v>Case No. 2020-00349</v>
      </c>
      <c r="F3" s="451" t="str">
        <f>'General Inputs'!$D$19&amp;" "&amp;'General Inputs'!$E$19</f>
        <v>Case No. 2020-00349</v>
      </c>
    </row>
    <row r="4" spans="1:7" ht="15.75">
      <c r="A4" s="451" t="str">
        <f>"For the Year Ended "&amp;TEXT('General Inputs'!$E$13,"Mmmm dd, yyyy")</f>
        <v>For the Year Ended December 31, 2019</v>
      </c>
      <c r="B4" s="451"/>
      <c r="C4" s="451"/>
      <c r="D4" s="451"/>
      <c r="E4" s="451"/>
      <c r="F4" s="451"/>
    </row>
    <row r="5" spans="1:7" ht="16.5" thickBot="1">
      <c r="A5" s="452" t="s">
        <v>20</v>
      </c>
      <c r="B5" s="452"/>
      <c r="C5" s="452"/>
      <c r="D5" s="452"/>
      <c r="E5" s="452"/>
      <c r="F5" s="452"/>
    </row>
    <row r="8" spans="1:7" ht="20.25">
      <c r="C8" s="141" t="s">
        <v>164</v>
      </c>
      <c r="E8" s="453" t="s">
        <v>168</v>
      </c>
      <c r="F8" s="453"/>
    </row>
    <row r="9" spans="1:7" s="404" customFormat="1" ht="20.25">
      <c r="A9" s="316" t="s">
        <v>0</v>
      </c>
      <c r="B9" s="316" t="s">
        <v>27</v>
      </c>
      <c r="C9" s="317" t="s">
        <v>16</v>
      </c>
      <c r="E9" s="317" t="s">
        <v>167</v>
      </c>
      <c r="F9" s="317" t="s">
        <v>16</v>
      </c>
    </row>
    <row r="10" spans="1:7" ht="15.75">
      <c r="B10" s="400" t="s">
        <v>40</v>
      </c>
      <c r="C10" s="141" t="s">
        <v>41</v>
      </c>
      <c r="E10" s="405" t="s">
        <v>42</v>
      </c>
      <c r="F10" s="405" t="s">
        <v>979</v>
      </c>
    </row>
    <row r="11" spans="1:7" ht="15.75">
      <c r="B11" s="400"/>
      <c r="C11" s="141"/>
      <c r="E11" s="405"/>
      <c r="F11" s="405"/>
    </row>
    <row r="12" spans="1:7">
      <c r="A12" s="6">
        <v>1</v>
      </c>
      <c r="B12" s="63">
        <f>EOMONTH('General Inputs'!$E$26,0)</f>
        <v>42766</v>
      </c>
      <c r="C12" s="125">
        <v>134755505.45741937</v>
      </c>
      <c r="D12" s="95"/>
      <c r="E12" s="289">
        <v>0.87973908459381411</v>
      </c>
      <c r="F12" s="144">
        <f>ROUND($C12*E12,2)</f>
        <v>118549685.02</v>
      </c>
      <c r="G12" s="95"/>
    </row>
    <row r="13" spans="1:7">
      <c r="A13" s="6">
        <v>2</v>
      </c>
      <c r="B13" s="63">
        <f>EOMONTH('General Inputs'!$E$26,1)</f>
        <v>42794</v>
      </c>
      <c r="C13" s="120">
        <v>149205924.50464281</v>
      </c>
      <c r="E13" s="289">
        <v>0.87156376833684235</v>
      </c>
      <c r="F13" s="144">
        <f t="shared" ref="F13:F23" si="0">ROUND($C13*E13,2)</f>
        <v>130042477.81999999</v>
      </c>
    </row>
    <row r="14" spans="1:7">
      <c r="A14" s="6">
        <v>3</v>
      </c>
      <c r="B14" s="63">
        <f>EOMONTH('General Inputs'!$E$26,2)</f>
        <v>42825</v>
      </c>
      <c r="C14" s="120">
        <v>140000596.02645156</v>
      </c>
      <c r="E14" s="289">
        <v>0.87563712616745482</v>
      </c>
      <c r="F14" s="144">
        <f t="shared" si="0"/>
        <v>122589719.56999999</v>
      </c>
    </row>
    <row r="15" spans="1:7">
      <c r="A15" s="6">
        <v>4</v>
      </c>
      <c r="B15" s="63">
        <f>EOMONTH('General Inputs'!$E$26,3)</f>
        <v>42855</v>
      </c>
      <c r="C15" s="120">
        <v>125972475.52466671</v>
      </c>
      <c r="E15" s="289">
        <v>0.86119587069234216</v>
      </c>
      <c r="F15" s="144">
        <f t="shared" si="0"/>
        <v>108486975.73999999</v>
      </c>
    </row>
    <row r="16" spans="1:7">
      <c r="A16" s="6">
        <v>5</v>
      </c>
      <c r="B16" s="63">
        <f>EOMONTH('General Inputs'!$E$26,4)</f>
        <v>42886</v>
      </c>
      <c r="C16" s="120">
        <v>111998926.48677418</v>
      </c>
      <c r="E16" s="289">
        <v>0.89324351616143227</v>
      </c>
      <c r="F16" s="144">
        <f t="shared" si="0"/>
        <v>100042314.90000001</v>
      </c>
    </row>
    <row r="17" spans="1:6">
      <c r="A17" s="6">
        <v>6</v>
      </c>
      <c r="B17" s="63">
        <f>EOMONTH('General Inputs'!$E$26,5)</f>
        <v>42916</v>
      </c>
      <c r="C17" s="120">
        <v>116962301.02599998</v>
      </c>
      <c r="E17" s="289">
        <v>0.94611460206890052</v>
      </c>
      <c r="F17" s="144">
        <f t="shared" si="0"/>
        <v>110659740.89</v>
      </c>
    </row>
    <row r="18" spans="1:6">
      <c r="A18" s="6">
        <v>7</v>
      </c>
      <c r="B18" s="63">
        <f>EOMONTH('General Inputs'!$E$26,6)</f>
        <v>42947</v>
      </c>
      <c r="C18" s="120">
        <v>125103240.83548386</v>
      </c>
      <c r="E18" s="289">
        <v>0.94897858234400634</v>
      </c>
      <c r="F18" s="144">
        <f t="shared" si="0"/>
        <v>118720296.13</v>
      </c>
    </row>
    <row r="19" spans="1:6">
      <c r="A19" s="6">
        <v>8</v>
      </c>
      <c r="B19" s="63">
        <f>EOMONTH('General Inputs'!$E$26,7)</f>
        <v>42978</v>
      </c>
      <c r="C19" s="120">
        <v>134844994.88161293</v>
      </c>
      <c r="E19" s="289">
        <v>0.95265048141484321</v>
      </c>
      <c r="F19" s="144">
        <f t="shared" si="0"/>
        <v>128460149.29000001</v>
      </c>
    </row>
    <row r="20" spans="1:6">
      <c r="A20" s="6">
        <v>9</v>
      </c>
      <c r="B20" s="63">
        <f>EOMONTH('General Inputs'!$E$26,8)</f>
        <v>43008</v>
      </c>
      <c r="C20" s="120">
        <v>134756888.48133337</v>
      </c>
      <c r="E20" s="289">
        <v>0.94206219907470357</v>
      </c>
      <c r="F20" s="144">
        <f t="shared" si="0"/>
        <v>126949370.7</v>
      </c>
    </row>
    <row r="21" spans="1:6">
      <c r="A21" s="6">
        <v>10</v>
      </c>
      <c r="B21" s="63">
        <f>EOMONTH('General Inputs'!$E$26,9)</f>
        <v>43039</v>
      </c>
      <c r="C21" s="120">
        <v>129454899.85354835</v>
      </c>
      <c r="E21" s="289">
        <v>0.94535857356428432</v>
      </c>
      <c r="F21" s="144">
        <f t="shared" si="0"/>
        <v>122381299.47</v>
      </c>
    </row>
    <row r="22" spans="1:6">
      <c r="A22" s="6">
        <v>11</v>
      </c>
      <c r="B22" s="63">
        <f>EOMONTH('General Inputs'!$E$26,10)</f>
        <v>43069</v>
      </c>
      <c r="C22" s="120">
        <v>119767919.59733334</v>
      </c>
      <c r="E22" s="289">
        <v>0.93995241878858482</v>
      </c>
      <c r="F22" s="144">
        <f t="shared" si="0"/>
        <v>112576145.72</v>
      </c>
    </row>
    <row r="23" spans="1:6">
      <c r="A23" s="6">
        <v>12</v>
      </c>
      <c r="B23" s="63">
        <f>EOMONTH('General Inputs'!$E$26,11)</f>
        <v>43100</v>
      </c>
      <c r="C23" s="137">
        <v>129954188.56032258</v>
      </c>
      <c r="E23" s="289">
        <v>0.93376037739416151</v>
      </c>
      <c r="F23" s="158">
        <f t="shared" si="0"/>
        <v>121346072.15000001</v>
      </c>
    </row>
    <row r="24" spans="1:6">
      <c r="E24" s="157"/>
    </row>
    <row r="25" spans="1:6">
      <c r="A25" s="6">
        <v>13</v>
      </c>
      <c r="B25" t="s">
        <v>21</v>
      </c>
      <c r="C25" s="140">
        <f>SUM(C12:C23)</f>
        <v>1552777861.235589</v>
      </c>
      <c r="E25" s="157"/>
      <c r="F25" s="140">
        <f t="shared" ref="F25" si="1">SUM(F12:F23)</f>
        <v>1420804247.4000001</v>
      </c>
    </row>
    <row r="26" spans="1:6">
      <c r="E26" s="157"/>
    </row>
    <row r="27" spans="1:6" ht="15.75" thickBot="1">
      <c r="A27" s="6">
        <v>14</v>
      </c>
      <c r="B27" t="s">
        <v>22</v>
      </c>
      <c r="C27" s="138">
        <f>C25/12</f>
        <v>129398155.10296576</v>
      </c>
      <c r="F27" s="138">
        <f>F25/12</f>
        <v>118400353.95</v>
      </c>
    </row>
    <row r="28" spans="1:6" ht="15.75" thickTop="1">
      <c r="E28" s="157"/>
    </row>
    <row r="29" spans="1:6">
      <c r="A29" s="95" t="s">
        <v>987</v>
      </c>
      <c r="B29" s="95"/>
    </row>
    <row r="30" spans="1:6">
      <c r="A30" s="95" t="s">
        <v>988</v>
      </c>
      <c r="B30" s="95"/>
    </row>
    <row r="31" spans="1:6">
      <c r="A31" s="95" t="s">
        <v>989</v>
      </c>
    </row>
    <row r="32" spans="1:6">
      <c r="A32" s="2" t="s">
        <v>990</v>
      </c>
    </row>
    <row r="35" spans="6:6">
      <c r="F35" s="406"/>
    </row>
  </sheetData>
  <mergeCells count="5">
    <mergeCell ref="A2:F2"/>
    <mergeCell ref="A3:F3"/>
    <mergeCell ref="A4:F4"/>
    <mergeCell ref="A5:F5"/>
    <mergeCell ref="E8:F8"/>
  </mergeCells>
  <printOptions horizontalCentered="1"/>
  <pageMargins left="0.7" right="0.7" top="0.75" bottom="0.75" header="0.3" footer="0.3"/>
  <pageSetup fitToHeight="0" orientation="landscape" blackAndWhite="1"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1">
    <tabColor theme="5" tint="0.39997558519241921"/>
    <pageSetUpPr fitToPage="1"/>
  </sheetPr>
  <dimension ref="A1:E23"/>
  <sheetViews>
    <sheetView showGridLines="0" zoomScale="85" zoomScaleNormal="85" workbookViewId="0">
      <pane ySplit="5" topLeftCell="A6" activePane="bottomLeft" state="frozen"/>
      <selection pane="bottomLeft" activeCell="A6" sqref="A6"/>
    </sheetView>
  </sheetViews>
  <sheetFormatPr defaultRowHeight="15"/>
  <cols>
    <col min="1" max="1" width="9" bestFit="1" customWidth="1"/>
    <col min="2" max="2" width="70.77734375" customWidth="1"/>
    <col min="3" max="3" width="14.77734375" customWidth="1"/>
    <col min="4" max="4" width="9" bestFit="1" customWidth="1"/>
    <col min="5" max="5" width="11.77734375" customWidth="1"/>
    <col min="6" max="6" width="10.5546875" customWidth="1"/>
    <col min="7" max="7" width="15.109375" bestFit="1" customWidth="1"/>
  </cols>
  <sheetData>
    <row r="1" spans="1:5" s="95" customFormat="1" ht="15.75">
      <c r="C1" s="425"/>
    </row>
    <row r="2" spans="1:5" ht="15.75">
      <c r="A2" s="451" t="str">
        <f>'General Inputs'!$B$2</f>
        <v>Kentucky Utilities Company</v>
      </c>
      <c r="B2" s="451"/>
      <c r="C2" s="451"/>
    </row>
    <row r="3" spans="1:5" ht="15.75">
      <c r="A3" s="451" t="str">
        <f>IF('General Inputs'!E19="","",'General Inputs'!$D$19&amp;" "&amp;'General Inputs'!$E$19)</f>
        <v>Case No. 2020-00349</v>
      </c>
      <c r="B3" s="451" t="str">
        <f>'General Inputs'!$D$19&amp;" "&amp;'General Inputs'!$E$19</f>
        <v>Case No. 2020-00349</v>
      </c>
      <c r="C3" s="451" t="str">
        <f>'General Inputs'!$D$19&amp;" "&amp;'General Inputs'!$E$19</f>
        <v>Case No. 2020-00349</v>
      </c>
    </row>
    <row r="4" spans="1:5" ht="15.75">
      <c r="A4" s="451" t="str">
        <f>"For the Year Ended "&amp;TEXT('General Inputs'!$E$13,"Mmmm dd, yyyy")</f>
        <v>For the Year Ended December 31, 2019</v>
      </c>
      <c r="B4" s="451"/>
      <c r="C4" s="451"/>
    </row>
    <row r="5" spans="1:5" ht="16.5" thickBot="1">
      <c r="A5" s="452" t="s">
        <v>24</v>
      </c>
      <c r="B5" s="452"/>
      <c r="C5" s="452"/>
    </row>
    <row r="7" spans="1:5" ht="15.75">
      <c r="B7" s="249"/>
      <c r="C7" s="91" t="s">
        <v>29</v>
      </c>
      <c r="D7" s="7"/>
    </row>
    <row r="8" spans="1:5" ht="15.75">
      <c r="A8" s="91" t="s">
        <v>25</v>
      </c>
      <c r="B8" s="244"/>
      <c r="C8" s="91" t="s">
        <v>328</v>
      </c>
      <c r="D8" s="7"/>
    </row>
    <row r="9" spans="1:5" ht="20.25">
      <c r="A9" s="315" t="s">
        <v>26</v>
      </c>
      <c r="B9" s="315" t="s">
        <v>1</v>
      </c>
      <c r="C9" s="315" t="s">
        <v>68</v>
      </c>
    </row>
    <row r="10" spans="1:5" ht="15.75">
      <c r="A10" s="8"/>
      <c r="B10" s="62" t="s">
        <v>40</v>
      </c>
      <c r="C10" s="62" t="s">
        <v>41</v>
      </c>
    </row>
    <row r="11" spans="1:5" ht="15.75">
      <c r="A11" s="8"/>
      <c r="B11" s="62"/>
      <c r="C11" s="62"/>
    </row>
    <row r="12" spans="1:5" ht="16.5" thickBot="1">
      <c r="A12" s="9">
        <v>1</v>
      </c>
      <c r="B12" s="10" t="s">
        <v>978</v>
      </c>
      <c r="C12" s="448">
        <v>4.2</v>
      </c>
      <c r="D12" s="147" t="s">
        <v>1396</v>
      </c>
    </row>
    <row r="13" spans="1:5" ht="15.75" thickTop="1">
      <c r="A13" s="9"/>
      <c r="B13" s="10"/>
    </row>
    <row r="14" spans="1:5">
      <c r="A14" s="95"/>
      <c r="B14" s="95"/>
    </row>
    <row r="16" spans="1:5">
      <c r="A16" s="248" t="s">
        <v>327</v>
      </c>
      <c r="C16" s="95"/>
      <c r="D16" s="95"/>
      <c r="E16" s="95"/>
    </row>
    <row r="17" spans="1:1">
      <c r="A17" t="s">
        <v>329</v>
      </c>
    </row>
    <row r="18" spans="1:1">
      <c r="A18" t="s">
        <v>423</v>
      </c>
    </row>
    <row r="19" spans="1:1">
      <c r="A19" t="s">
        <v>424</v>
      </c>
    </row>
    <row r="20" spans="1:1">
      <c r="A20" t="s">
        <v>425</v>
      </c>
    </row>
    <row r="22" spans="1:1">
      <c r="A22" t="s">
        <v>1401</v>
      </c>
    </row>
    <row r="23" spans="1:1">
      <c r="A23" t="s">
        <v>754</v>
      </c>
    </row>
  </sheetData>
  <mergeCells count="4">
    <mergeCell ref="A5:C5"/>
    <mergeCell ref="A4:C4"/>
    <mergeCell ref="A3:C3"/>
    <mergeCell ref="A2:C2"/>
  </mergeCells>
  <printOptions horizontalCentered="1"/>
  <pageMargins left="0.7" right="0.7" top="0.75" bottom="0.75" header="0.3" footer="0.3"/>
  <pageSetup scale="99" fitToHeight="0" orientation="landscape" blackAndWhite="1"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2">
    <tabColor theme="4" tint="0.39997558519241921"/>
    <pageSetUpPr fitToPage="1"/>
  </sheetPr>
  <dimension ref="A1:C33"/>
  <sheetViews>
    <sheetView showGridLines="0" zoomScale="85" zoomScaleNormal="85" workbookViewId="0">
      <pane ySplit="5" topLeftCell="A6" activePane="bottomLeft" state="frozen"/>
      <selection pane="bottomLeft" activeCell="A6" sqref="A6"/>
    </sheetView>
  </sheetViews>
  <sheetFormatPr defaultColWidth="8.88671875" defaultRowHeight="15"/>
  <cols>
    <col min="1" max="1" width="8.88671875" style="16"/>
    <col min="2" max="2" width="60.77734375" style="16" customWidth="1"/>
    <col min="3" max="3" width="14.77734375" style="16" customWidth="1"/>
    <col min="4" max="16384" width="8.88671875" style="16"/>
  </cols>
  <sheetData>
    <row r="1" spans="1:3" s="156" customFormat="1" ht="15.75">
      <c r="C1" s="425"/>
    </row>
    <row r="2" spans="1:3" ht="15.75">
      <c r="A2" s="451" t="str">
        <f>'General Inputs'!$B$2</f>
        <v>Kentucky Utilities Company</v>
      </c>
      <c r="B2" s="451"/>
      <c r="C2" s="451"/>
    </row>
    <row r="3" spans="1:3" ht="15.75">
      <c r="A3" s="451" t="str">
        <f>'General Inputs'!$D$34&amp;" "&amp;'General Inputs'!$E$34</f>
        <v>Case No. 2018-00294</v>
      </c>
      <c r="B3" s="451"/>
      <c r="C3" s="451"/>
    </row>
    <row r="4" spans="1:3" ht="15.75">
      <c r="A4" s="451" t="str">
        <f>"For the Year Ended "&amp;TEXT('General Inputs'!E28,"Mmmm dd, yyyy")</f>
        <v>For the Year Ended December 31, 2017</v>
      </c>
      <c r="B4" s="451"/>
      <c r="C4" s="451"/>
    </row>
    <row r="5" spans="1:3" ht="16.5" thickBot="1">
      <c r="A5" s="452" t="s">
        <v>89</v>
      </c>
      <c r="B5" s="452"/>
      <c r="C5" s="452"/>
    </row>
    <row r="7" spans="1:3" ht="15.75">
      <c r="C7" s="409" t="s">
        <v>165</v>
      </c>
    </row>
    <row r="8" spans="1:3" ht="20.25">
      <c r="A8" s="309" t="s">
        <v>0</v>
      </c>
      <c r="B8" s="309" t="s">
        <v>27</v>
      </c>
      <c r="C8" s="408" t="s">
        <v>986</v>
      </c>
    </row>
    <row r="9" spans="1:3" ht="15.75">
      <c r="A9" s="61"/>
      <c r="B9" s="62" t="s">
        <v>40</v>
      </c>
      <c r="C9" s="62" t="s">
        <v>41</v>
      </c>
    </row>
    <row r="10" spans="1:3">
      <c r="A10" s="27"/>
      <c r="B10" s="27"/>
      <c r="C10" s="28"/>
    </row>
    <row r="11" spans="1:3">
      <c r="A11" s="23">
        <v>1</v>
      </c>
      <c r="B11" s="63">
        <f>EOMONTH('General Inputs'!$E$26,0)</f>
        <v>42766</v>
      </c>
      <c r="C11" s="120">
        <v>1563807.79</v>
      </c>
    </row>
    <row r="12" spans="1:3">
      <c r="A12" s="23">
        <v>2</v>
      </c>
      <c r="B12" s="63">
        <f>EOMONTH('General Inputs'!$E$26,1)</f>
        <v>42794</v>
      </c>
      <c r="C12" s="120">
        <v>1305369.3500000001</v>
      </c>
    </row>
    <row r="13" spans="1:3">
      <c r="A13" s="23">
        <v>3</v>
      </c>
      <c r="B13" s="63">
        <f>EOMONTH('General Inputs'!$E$26,2)</f>
        <v>42825</v>
      </c>
      <c r="C13" s="120">
        <v>1381366</v>
      </c>
    </row>
    <row r="14" spans="1:3">
      <c r="A14" s="23">
        <v>4</v>
      </c>
      <c r="B14" s="63">
        <f>EOMONTH('General Inputs'!$E$26,3)</f>
        <v>42855</v>
      </c>
      <c r="C14" s="120">
        <v>1331602.52</v>
      </c>
    </row>
    <row r="15" spans="1:3">
      <c r="A15" s="23">
        <v>5</v>
      </c>
      <c r="B15" s="63">
        <f>EOMONTH('General Inputs'!$E$26,4)</f>
        <v>42886</v>
      </c>
      <c r="C15" s="120">
        <v>1256329.3500000001</v>
      </c>
    </row>
    <row r="16" spans="1:3">
      <c r="A16" s="23">
        <v>6</v>
      </c>
      <c r="B16" s="63">
        <f>EOMONTH('General Inputs'!$E$26,5)</f>
        <v>42916</v>
      </c>
      <c r="C16" s="120">
        <v>1675250.87</v>
      </c>
    </row>
    <row r="17" spans="1:3">
      <c r="A17" s="23">
        <v>7</v>
      </c>
      <c r="B17" s="63">
        <f>EOMONTH('General Inputs'!$E$26,6)</f>
        <v>42947</v>
      </c>
      <c r="C17" s="120">
        <v>1747455.64</v>
      </c>
    </row>
    <row r="18" spans="1:3">
      <c r="A18" s="23">
        <v>8</v>
      </c>
      <c r="B18" s="63">
        <f>EOMONTH('General Inputs'!$E$26,7)</f>
        <v>42978</v>
      </c>
      <c r="C18" s="120">
        <v>1738429.68</v>
      </c>
    </row>
    <row r="19" spans="1:3">
      <c r="A19" s="23">
        <v>9</v>
      </c>
      <c r="B19" s="63">
        <f>EOMONTH('General Inputs'!$E$26,8)</f>
        <v>43008</v>
      </c>
      <c r="C19" s="120">
        <v>1385015.94</v>
      </c>
    </row>
    <row r="20" spans="1:3">
      <c r="A20" s="23">
        <v>10</v>
      </c>
      <c r="B20" s="63">
        <f>EOMONTH('General Inputs'!$E$26,9)</f>
        <v>43039</v>
      </c>
      <c r="C20" s="120">
        <v>1352845.33</v>
      </c>
    </row>
    <row r="21" spans="1:3">
      <c r="A21" s="23">
        <v>11</v>
      </c>
      <c r="B21" s="63">
        <f>EOMONTH('General Inputs'!$E$26,10)</f>
        <v>43069</v>
      </c>
      <c r="C21" s="120">
        <v>1348277.99</v>
      </c>
    </row>
    <row r="22" spans="1:3">
      <c r="A22" s="23">
        <v>12</v>
      </c>
      <c r="B22" s="63">
        <f>EOMONTH('General Inputs'!$E$26,11)</f>
        <v>43100</v>
      </c>
      <c r="C22" s="120">
        <v>1411950.87</v>
      </c>
    </row>
    <row r="23" spans="1:3" ht="15.75" thickBot="1">
      <c r="A23" s="23">
        <v>13</v>
      </c>
      <c r="B23" s="27" t="s">
        <v>21</v>
      </c>
      <c r="C23" s="132">
        <f>SUM(C11:C22)</f>
        <v>17497701.329999998</v>
      </c>
    </row>
    <row r="24" spans="1:3" ht="15.75" thickTop="1">
      <c r="A24" s="23"/>
      <c r="B24" s="27"/>
      <c r="C24" s="28"/>
    </row>
    <row r="25" spans="1:3" ht="15.75" thickBot="1">
      <c r="A25" s="23">
        <v>14</v>
      </c>
      <c r="B25" s="27" t="s">
        <v>116</v>
      </c>
      <c r="C25" s="64">
        <f>C23/12</f>
        <v>1458141.7774999999</v>
      </c>
    </row>
    <row r="26" spans="1:3" ht="15.75" thickTop="1">
      <c r="A26" s="23"/>
      <c r="B26" s="27"/>
      <c r="C26" s="28"/>
    </row>
    <row r="27" spans="1:3" ht="15.75" thickBot="1">
      <c r="A27" s="23">
        <v>15</v>
      </c>
      <c r="B27" s="27" t="s">
        <v>66</v>
      </c>
      <c r="C27" s="133">
        <f>4041310.89-117.29</f>
        <v>4041193.6</v>
      </c>
    </row>
    <row r="28" spans="1:3" ht="15.75" thickTop="1">
      <c r="A28" s="23"/>
      <c r="B28" s="27"/>
      <c r="C28" s="28"/>
    </row>
    <row r="29" spans="1:3" ht="15.75" thickBot="1">
      <c r="A29" s="23">
        <v>16</v>
      </c>
      <c r="B29" s="27" t="s">
        <v>117</v>
      </c>
      <c r="C29" s="65">
        <f>IF(C27=0,0,C27/365)</f>
        <v>11071.763287671232</v>
      </c>
    </row>
    <row r="30" spans="1:3" ht="15.75" thickTop="1">
      <c r="A30" s="23"/>
      <c r="B30" s="27"/>
      <c r="C30" s="28"/>
    </row>
    <row r="31" spans="1:3" ht="16.5" thickBot="1">
      <c r="A31" s="23">
        <v>17</v>
      </c>
      <c r="B31" s="27" t="s">
        <v>99</v>
      </c>
      <c r="C31" s="443">
        <f>IF(C25=0,0,C25/C29)</f>
        <v>131.69914670445385</v>
      </c>
    </row>
    <row r="32" spans="1:3" ht="15.75" thickTop="1"/>
    <row r="33" spans="1:2">
      <c r="A33" s="95" t="s">
        <v>420</v>
      </c>
      <c r="B33" s="156"/>
    </row>
  </sheetData>
  <mergeCells count="4">
    <mergeCell ref="A2:C2"/>
    <mergeCell ref="A3:C3"/>
    <mergeCell ref="A4:C4"/>
    <mergeCell ref="A5:C5"/>
  </mergeCells>
  <printOptions horizontalCentered="1"/>
  <pageMargins left="0.7" right="0.7" top="0.75" bottom="0.75" header="0.3" footer="0.3"/>
  <pageSetup scale="99" orientation="landscape" blackAndWhite="1"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3">
    <tabColor theme="4" tint="0.39997558519241921"/>
    <pageSetUpPr fitToPage="1"/>
  </sheetPr>
  <dimension ref="A1:P1673"/>
  <sheetViews>
    <sheetView showGridLines="0" zoomScale="85" zoomScaleNormal="85" workbookViewId="0">
      <pane ySplit="5" topLeftCell="A6" activePane="bottomLeft" state="frozen"/>
      <selection pane="bottomLeft" activeCell="A6" sqref="A6"/>
    </sheetView>
  </sheetViews>
  <sheetFormatPr defaultColWidth="8.88671875" defaultRowHeight="15"/>
  <cols>
    <col min="1" max="1" width="9" style="16" bestFit="1" customWidth="1"/>
    <col min="2" max="2" width="12.77734375" style="16" customWidth="1"/>
    <col min="3" max="4" width="13.77734375" style="16" customWidth="1"/>
    <col min="5" max="5" width="12.77734375" style="247" customWidth="1"/>
    <col min="6" max="6" width="12.77734375" style="30" customWidth="1"/>
    <col min="7" max="7" width="14.77734375" style="30" customWidth="1"/>
    <col min="8" max="10" width="14.77734375" style="16" customWidth="1"/>
    <col min="11" max="16384" width="8.88671875" style="16"/>
  </cols>
  <sheetData>
    <row r="1" spans="1:16" s="156" customFormat="1" ht="15.75">
      <c r="E1" s="419"/>
      <c r="F1" s="279"/>
      <c r="G1" s="279"/>
      <c r="J1" s="369"/>
    </row>
    <row r="2" spans="1:16" ht="15.75">
      <c r="A2" s="451" t="str">
        <f>'General Inputs'!$B$2</f>
        <v>Kentucky Utilities Company</v>
      </c>
      <c r="B2" s="451"/>
      <c r="C2" s="451"/>
      <c r="D2" s="451"/>
      <c r="E2" s="451"/>
      <c r="F2" s="451"/>
      <c r="G2" s="451"/>
      <c r="H2" s="451"/>
      <c r="I2" s="451"/>
      <c r="J2" s="451"/>
    </row>
    <row r="3" spans="1:16" ht="15.75">
      <c r="A3" s="451" t="str">
        <f>'General Inputs'!$D$34&amp;" "&amp;'General Inputs'!$E$34</f>
        <v>Case No. 2018-00294</v>
      </c>
      <c r="B3" s="451"/>
      <c r="C3" s="451"/>
      <c r="D3" s="451"/>
      <c r="E3" s="451"/>
      <c r="F3" s="451"/>
      <c r="G3" s="451"/>
      <c r="H3" s="451"/>
      <c r="I3" s="451"/>
      <c r="J3" s="451"/>
    </row>
    <row r="4" spans="1:16" ht="15.75">
      <c r="A4" s="451" t="str">
        <f>"For the Year Ended "&amp;TEXT('General Inputs'!E28,"Mmmm dd, yyyy")</f>
        <v>For the Year Ended December 31, 2017</v>
      </c>
      <c r="B4" s="451"/>
      <c r="C4" s="451"/>
      <c r="D4" s="451"/>
      <c r="E4" s="451"/>
      <c r="F4" s="451"/>
      <c r="G4" s="451"/>
      <c r="H4" s="451"/>
      <c r="I4" s="451"/>
      <c r="J4" s="451"/>
    </row>
    <row r="5" spans="1:16" ht="16.5" thickBot="1">
      <c r="A5" s="452" t="s">
        <v>322</v>
      </c>
      <c r="B5" s="452"/>
      <c r="C5" s="452"/>
      <c r="D5" s="452"/>
      <c r="E5" s="452"/>
      <c r="F5" s="452"/>
      <c r="G5" s="452"/>
      <c r="H5" s="452"/>
      <c r="I5" s="452"/>
      <c r="J5" s="452"/>
      <c r="K5" s="156"/>
      <c r="L5" s="156"/>
      <c r="M5" s="156"/>
      <c r="N5" s="156"/>
      <c r="O5" s="156"/>
      <c r="P5" s="156"/>
    </row>
    <row r="6" spans="1:16" ht="15.75">
      <c r="D6" s="18"/>
      <c r="E6" s="30"/>
      <c r="G6" s="16"/>
    </row>
    <row r="7" spans="1:16" ht="15.75">
      <c r="D7" s="18"/>
      <c r="E7" s="30"/>
      <c r="G7" s="16"/>
    </row>
    <row r="8" spans="1:16" ht="15.75">
      <c r="A8" s="18" t="s">
        <v>25</v>
      </c>
      <c r="B8" s="17" t="s">
        <v>323</v>
      </c>
      <c r="C8" s="17" t="s">
        <v>378</v>
      </c>
      <c r="D8" s="18" t="s">
        <v>45</v>
      </c>
      <c r="E8" s="18" t="s">
        <v>45</v>
      </c>
      <c r="F8" s="19" t="s">
        <v>45</v>
      </c>
      <c r="G8" s="18" t="s">
        <v>30</v>
      </c>
    </row>
    <row r="9" spans="1:16" ht="20.25">
      <c r="A9" s="293" t="s">
        <v>26</v>
      </c>
      <c r="B9" s="293" t="s">
        <v>247</v>
      </c>
      <c r="C9" s="293" t="s">
        <v>46</v>
      </c>
      <c r="D9" s="293" t="s">
        <v>46</v>
      </c>
      <c r="E9" s="293" t="s">
        <v>34</v>
      </c>
      <c r="F9" s="293" t="s">
        <v>16</v>
      </c>
      <c r="G9" s="293" t="s">
        <v>36</v>
      </c>
    </row>
    <row r="10" spans="1:16" ht="15.75">
      <c r="A10" s="14"/>
      <c r="B10" s="22" t="s">
        <v>40</v>
      </c>
      <c r="C10" s="22" t="s">
        <v>41</v>
      </c>
      <c r="D10" s="22" t="s">
        <v>42</v>
      </c>
      <c r="E10" s="22" t="s">
        <v>324</v>
      </c>
      <c r="F10" s="22" t="s">
        <v>49</v>
      </c>
      <c r="G10" s="22" t="s">
        <v>50</v>
      </c>
    </row>
    <row r="11" spans="1:16">
      <c r="B11" s="225"/>
      <c r="D11" s="245"/>
      <c r="E11" s="16"/>
      <c r="F11" s="16"/>
      <c r="G11" s="16"/>
    </row>
    <row r="12" spans="1:16">
      <c r="B12" s="225" t="s">
        <v>976</v>
      </c>
      <c r="D12" s="245"/>
      <c r="E12" s="16"/>
      <c r="F12" s="16"/>
      <c r="G12" s="16"/>
    </row>
    <row r="13" spans="1:16">
      <c r="A13" s="23">
        <v>1</v>
      </c>
      <c r="B13" s="226" t="s">
        <v>1174</v>
      </c>
      <c r="C13" s="136">
        <v>42713</v>
      </c>
      <c r="D13" s="136">
        <v>42773</v>
      </c>
      <c r="E13" s="25">
        <f t="shared" ref="E13:E44" si="0">D13-C13</f>
        <v>60</v>
      </c>
      <c r="F13" s="120">
        <v>1772.81</v>
      </c>
      <c r="G13" s="121">
        <f>E13*F13</f>
        <v>106368.59999999999</v>
      </c>
    </row>
    <row r="14" spans="1:16">
      <c r="A14" s="23">
        <f t="shared" ref="A14:A73" si="1">A13+1</f>
        <v>2</v>
      </c>
      <c r="B14" s="226" t="s">
        <v>1174</v>
      </c>
      <c r="C14" s="136">
        <v>42795</v>
      </c>
      <c r="D14" s="136">
        <v>42853</v>
      </c>
      <c r="E14" s="25">
        <f t="shared" si="0"/>
        <v>58</v>
      </c>
      <c r="F14" s="120">
        <v>1340.1339408344077</v>
      </c>
      <c r="G14" s="121">
        <f t="shared" ref="G14:G77" si="2">E14*F14</f>
        <v>77727.768568395652</v>
      </c>
    </row>
    <row r="15" spans="1:16">
      <c r="A15" s="23">
        <f t="shared" si="1"/>
        <v>3</v>
      </c>
      <c r="B15" s="226" t="s">
        <v>1174</v>
      </c>
      <c r="C15" s="136">
        <v>42796</v>
      </c>
      <c r="D15" s="136">
        <v>42853</v>
      </c>
      <c r="E15" s="25">
        <f t="shared" si="0"/>
        <v>57</v>
      </c>
      <c r="F15" s="120">
        <v>6111.3046320097801</v>
      </c>
      <c r="G15" s="121">
        <f t="shared" si="2"/>
        <v>348344.36402455746</v>
      </c>
    </row>
    <row r="16" spans="1:16">
      <c r="A16" s="23">
        <f t="shared" si="1"/>
        <v>4</v>
      </c>
      <c r="B16" s="226" t="s">
        <v>1174</v>
      </c>
      <c r="C16" s="136">
        <v>42814</v>
      </c>
      <c r="D16" s="136">
        <v>42853</v>
      </c>
      <c r="E16" s="25">
        <f t="shared" si="0"/>
        <v>39</v>
      </c>
      <c r="F16" s="120">
        <v>4990.3459569557053</v>
      </c>
      <c r="G16" s="121">
        <f t="shared" si="2"/>
        <v>194623.4923212725</v>
      </c>
    </row>
    <row r="17" spans="1:7">
      <c r="A17" s="23">
        <f t="shared" si="1"/>
        <v>5</v>
      </c>
      <c r="B17" s="226" t="s">
        <v>1174</v>
      </c>
      <c r="C17" s="136">
        <v>42815</v>
      </c>
      <c r="D17" s="136">
        <v>42853</v>
      </c>
      <c r="E17" s="25">
        <f t="shared" si="0"/>
        <v>38</v>
      </c>
      <c r="F17" s="120">
        <v>2587.7654702001041</v>
      </c>
      <c r="G17" s="121">
        <f t="shared" si="2"/>
        <v>98335.087867603957</v>
      </c>
    </row>
    <row r="18" spans="1:7">
      <c r="A18" s="23">
        <f t="shared" si="1"/>
        <v>6</v>
      </c>
      <c r="B18" s="226" t="s">
        <v>1174</v>
      </c>
      <c r="C18" s="136">
        <v>42851</v>
      </c>
      <c r="D18" s="136">
        <v>42978</v>
      </c>
      <c r="E18" s="25">
        <f t="shared" si="0"/>
        <v>127</v>
      </c>
      <c r="F18" s="120">
        <v>2006.5292576856657</v>
      </c>
      <c r="G18" s="121">
        <f t="shared" si="2"/>
        <v>254829.21572607954</v>
      </c>
    </row>
    <row r="19" spans="1:7">
      <c r="A19" s="23">
        <f t="shared" si="1"/>
        <v>7</v>
      </c>
      <c r="B19" s="226" t="s">
        <v>1174</v>
      </c>
      <c r="C19" s="136">
        <v>42852</v>
      </c>
      <c r="D19" s="136">
        <v>42978</v>
      </c>
      <c r="E19" s="25">
        <f t="shared" si="0"/>
        <v>126</v>
      </c>
      <c r="F19" s="120">
        <v>1873.7558873104795</v>
      </c>
      <c r="G19" s="121">
        <f t="shared" si="2"/>
        <v>236093.2418011204</v>
      </c>
    </row>
    <row r="20" spans="1:7">
      <c r="A20" s="23">
        <f t="shared" si="1"/>
        <v>8</v>
      </c>
      <c r="B20" s="226" t="s">
        <v>1174</v>
      </c>
      <c r="C20" s="136">
        <v>42853</v>
      </c>
      <c r="D20" s="136">
        <v>42978</v>
      </c>
      <c r="E20" s="25">
        <f t="shared" si="0"/>
        <v>125</v>
      </c>
      <c r="F20" s="120">
        <v>1754.0243759625969</v>
      </c>
      <c r="G20" s="121">
        <f t="shared" si="2"/>
        <v>219253.04699532461</v>
      </c>
    </row>
    <row r="21" spans="1:7">
      <c r="A21" s="23">
        <f t="shared" si="1"/>
        <v>9</v>
      </c>
      <c r="B21" s="226" t="s">
        <v>1174</v>
      </c>
      <c r="C21" s="136">
        <v>42854</v>
      </c>
      <c r="D21" s="136">
        <v>42978</v>
      </c>
      <c r="E21" s="25">
        <f t="shared" si="0"/>
        <v>124</v>
      </c>
      <c r="F21" s="120">
        <v>1334.7779177326579</v>
      </c>
      <c r="G21" s="121">
        <f t="shared" si="2"/>
        <v>165512.46179884957</v>
      </c>
    </row>
    <row r="22" spans="1:7">
      <c r="A22" s="23">
        <f t="shared" si="1"/>
        <v>10</v>
      </c>
      <c r="B22" s="226" t="s">
        <v>1174</v>
      </c>
      <c r="C22" s="136">
        <v>42855</v>
      </c>
      <c r="D22" s="136">
        <v>42978</v>
      </c>
      <c r="E22" s="25">
        <f t="shared" si="0"/>
        <v>123</v>
      </c>
      <c r="F22" s="120">
        <v>1273.3825613086008</v>
      </c>
      <c r="G22" s="121">
        <f t="shared" si="2"/>
        <v>156626.0550409579</v>
      </c>
    </row>
    <row r="23" spans="1:7">
      <c r="A23" s="23">
        <f t="shared" si="1"/>
        <v>11</v>
      </c>
      <c r="B23" s="226" t="s">
        <v>1174</v>
      </c>
      <c r="C23" s="136">
        <v>42948</v>
      </c>
      <c r="D23" s="136">
        <v>42998</v>
      </c>
      <c r="E23" s="25">
        <f t="shared" si="0"/>
        <v>50</v>
      </c>
      <c r="F23" s="120">
        <v>5317.3482500906948</v>
      </c>
      <c r="G23" s="121">
        <f t="shared" si="2"/>
        <v>265867.41250453476</v>
      </c>
    </row>
    <row r="24" spans="1:7">
      <c r="A24" s="23">
        <f t="shared" si="1"/>
        <v>12</v>
      </c>
      <c r="B24" s="226" t="s">
        <v>1174</v>
      </c>
      <c r="C24" s="136">
        <v>42949</v>
      </c>
      <c r="D24" s="136">
        <v>42998</v>
      </c>
      <c r="E24" s="25">
        <f t="shared" si="0"/>
        <v>49</v>
      </c>
      <c r="F24" s="120">
        <v>5331.3328268903415</v>
      </c>
      <c r="G24" s="121">
        <f t="shared" si="2"/>
        <v>261235.30851762672</v>
      </c>
    </row>
    <row r="25" spans="1:7">
      <c r="A25" s="23">
        <f t="shared" si="1"/>
        <v>13</v>
      </c>
      <c r="B25" s="226" t="s">
        <v>1174</v>
      </c>
      <c r="C25" s="136">
        <v>42950</v>
      </c>
      <c r="D25" s="136">
        <v>42998</v>
      </c>
      <c r="E25" s="25">
        <f t="shared" si="0"/>
        <v>48</v>
      </c>
      <c r="F25" s="120">
        <v>6767.8089413413281</v>
      </c>
      <c r="G25" s="121">
        <f t="shared" si="2"/>
        <v>324854.82918438374</v>
      </c>
    </row>
    <row r="26" spans="1:7">
      <c r="A26" s="23">
        <f t="shared" si="1"/>
        <v>14</v>
      </c>
      <c r="B26" s="226" t="s">
        <v>1174</v>
      </c>
      <c r="C26" s="136">
        <v>42951</v>
      </c>
      <c r="D26" s="136">
        <v>42998</v>
      </c>
      <c r="E26" s="25">
        <f t="shared" si="0"/>
        <v>47</v>
      </c>
      <c r="F26" s="120">
        <v>4415.7185755398841</v>
      </c>
      <c r="G26" s="121">
        <f t="shared" si="2"/>
        <v>207538.77305037456</v>
      </c>
    </row>
    <row r="27" spans="1:7">
      <c r="A27" s="23">
        <f t="shared" si="1"/>
        <v>15</v>
      </c>
      <c r="B27" s="226" t="s">
        <v>1174</v>
      </c>
      <c r="C27" s="136">
        <v>42952</v>
      </c>
      <c r="D27" s="136">
        <v>42998</v>
      </c>
      <c r="E27" s="25">
        <f t="shared" si="0"/>
        <v>46</v>
      </c>
      <c r="F27" s="120">
        <v>3601.5964747668845</v>
      </c>
      <c r="G27" s="121">
        <f t="shared" si="2"/>
        <v>165673.43783927668</v>
      </c>
    </row>
    <row r="28" spans="1:7">
      <c r="A28" s="23">
        <f t="shared" si="1"/>
        <v>16</v>
      </c>
      <c r="B28" s="226" t="s">
        <v>1174</v>
      </c>
      <c r="C28" s="136">
        <v>42953</v>
      </c>
      <c r="D28" s="136">
        <v>42998</v>
      </c>
      <c r="E28" s="25">
        <f t="shared" si="0"/>
        <v>45</v>
      </c>
      <c r="F28" s="120">
        <v>2920.5978620640171</v>
      </c>
      <c r="G28" s="121">
        <f t="shared" si="2"/>
        <v>131426.90379288077</v>
      </c>
    </row>
    <row r="29" spans="1:7">
      <c r="A29" s="23">
        <f t="shared" si="1"/>
        <v>17</v>
      </c>
      <c r="B29" s="226" t="s">
        <v>1174</v>
      </c>
      <c r="C29" s="136">
        <v>42954</v>
      </c>
      <c r="D29" s="136">
        <v>42998</v>
      </c>
      <c r="E29" s="25">
        <f t="shared" si="0"/>
        <v>44</v>
      </c>
      <c r="F29" s="120">
        <v>2316.107857276123</v>
      </c>
      <c r="G29" s="121">
        <f t="shared" si="2"/>
        <v>101908.74572014941</v>
      </c>
    </row>
    <row r="30" spans="1:7">
      <c r="A30" s="23">
        <f t="shared" si="1"/>
        <v>18</v>
      </c>
      <c r="B30" s="226" t="s">
        <v>1174</v>
      </c>
      <c r="C30" s="136">
        <v>42955</v>
      </c>
      <c r="D30" s="136">
        <v>42998</v>
      </c>
      <c r="E30" s="25">
        <f t="shared" si="0"/>
        <v>43</v>
      </c>
      <c r="F30" s="120">
        <v>469.05127164618227</v>
      </c>
      <c r="G30" s="121">
        <f t="shared" si="2"/>
        <v>20169.204680785839</v>
      </c>
    </row>
    <row r="31" spans="1:7">
      <c r="A31" s="23">
        <f t="shared" si="1"/>
        <v>19</v>
      </c>
      <c r="B31" s="226" t="s">
        <v>1174</v>
      </c>
      <c r="C31" s="136">
        <v>42978</v>
      </c>
      <c r="D31" s="136">
        <v>42998</v>
      </c>
      <c r="E31" s="25">
        <f t="shared" si="0"/>
        <v>20</v>
      </c>
      <c r="F31" s="120">
        <v>0.36621838933826606</v>
      </c>
      <c r="G31" s="121">
        <f t="shared" si="2"/>
        <v>7.324367786765321</v>
      </c>
    </row>
    <row r="32" spans="1:7">
      <c r="A32" s="23">
        <f t="shared" si="1"/>
        <v>20</v>
      </c>
      <c r="B32" s="226" t="s">
        <v>1174</v>
      </c>
      <c r="C32" s="136">
        <v>42978</v>
      </c>
      <c r="D32" s="136">
        <v>42998</v>
      </c>
      <c r="E32" s="25">
        <f t="shared" si="0"/>
        <v>20</v>
      </c>
      <c r="F32" s="120">
        <v>-6.827800479188012E-2</v>
      </c>
      <c r="G32" s="121">
        <f t="shared" si="2"/>
        <v>-1.3655600958376024</v>
      </c>
    </row>
    <row r="33" spans="1:7">
      <c r="A33" s="23">
        <f t="shared" si="1"/>
        <v>21</v>
      </c>
      <c r="B33" s="226" t="s">
        <v>1174</v>
      </c>
      <c r="C33" s="136">
        <v>42941</v>
      </c>
      <c r="D33" s="136">
        <v>42998</v>
      </c>
      <c r="E33" s="25">
        <f t="shared" si="0"/>
        <v>57</v>
      </c>
      <c r="F33" s="120">
        <v>879.27007104471943</v>
      </c>
      <c r="G33" s="121">
        <f t="shared" si="2"/>
        <v>50118.39404954901</v>
      </c>
    </row>
    <row r="34" spans="1:7">
      <c r="A34" s="23">
        <f t="shared" si="1"/>
        <v>22</v>
      </c>
      <c r="B34" s="226" t="s">
        <v>1174</v>
      </c>
      <c r="C34" s="136">
        <v>42947</v>
      </c>
      <c r="D34" s="136">
        <v>42998</v>
      </c>
      <c r="E34" s="25">
        <f t="shared" si="0"/>
        <v>51</v>
      </c>
      <c r="F34" s="120">
        <v>6000.6499289552812</v>
      </c>
      <c r="G34" s="121">
        <f t="shared" si="2"/>
        <v>306033.14637671935</v>
      </c>
    </row>
    <row r="35" spans="1:7">
      <c r="A35" s="23">
        <f t="shared" si="1"/>
        <v>23</v>
      </c>
      <c r="B35" s="226" t="s">
        <v>1174</v>
      </c>
      <c r="C35" s="136">
        <v>42887</v>
      </c>
      <c r="D35" s="136">
        <v>42998</v>
      </c>
      <c r="E35" s="25">
        <f t="shared" si="0"/>
        <v>111</v>
      </c>
      <c r="F35" s="120">
        <v>2088.8147529249431</v>
      </c>
      <c r="G35" s="121">
        <f t="shared" si="2"/>
        <v>231858.4375746687</v>
      </c>
    </row>
    <row r="36" spans="1:7">
      <c r="A36" s="23">
        <f t="shared" si="1"/>
        <v>24</v>
      </c>
      <c r="B36" s="226" t="s">
        <v>1174</v>
      </c>
      <c r="C36" s="136">
        <v>42888</v>
      </c>
      <c r="D36" s="136">
        <v>42998</v>
      </c>
      <c r="E36" s="25">
        <f t="shared" si="0"/>
        <v>110</v>
      </c>
      <c r="F36" s="120">
        <v>2467.5793053267039</v>
      </c>
      <c r="G36" s="121">
        <f t="shared" si="2"/>
        <v>271433.72358593741</v>
      </c>
    </row>
    <row r="37" spans="1:7">
      <c r="A37" s="23">
        <f t="shared" si="1"/>
        <v>25</v>
      </c>
      <c r="B37" s="226" t="s">
        <v>1174</v>
      </c>
      <c r="C37" s="136">
        <v>42889</v>
      </c>
      <c r="D37" s="136">
        <v>42998</v>
      </c>
      <c r="E37" s="25">
        <f t="shared" si="0"/>
        <v>109</v>
      </c>
      <c r="F37" s="120">
        <v>1882.7423664559208</v>
      </c>
      <c r="G37" s="121">
        <f t="shared" si="2"/>
        <v>205218.91794369536</v>
      </c>
    </row>
    <row r="38" spans="1:7">
      <c r="A38" s="23">
        <f t="shared" si="1"/>
        <v>26</v>
      </c>
      <c r="B38" s="226" t="s">
        <v>1174</v>
      </c>
      <c r="C38" s="136">
        <v>42890</v>
      </c>
      <c r="D38" s="136">
        <v>42998</v>
      </c>
      <c r="E38" s="25">
        <f t="shared" si="0"/>
        <v>108</v>
      </c>
      <c r="F38" s="120">
        <v>1717.3162318677344</v>
      </c>
      <c r="G38" s="121">
        <f t="shared" si="2"/>
        <v>185470.1530417153</v>
      </c>
    </row>
    <row r="39" spans="1:7">
      <c r="A39" s="23">
        <f t="shared" si="1"/>
        <v>27</v>
      </c>
      <c r="B39" s="226" t="s">
        <v>1174</v>
      </c>
      <c r="C39" s="136">
        <v>42891</v>
      </c>
      <c r="D39" s="136">
        <v>42998</v>
      </c>
      <c r="E39" s="25">
        <f t="shared" si="0"/>
        <v>107</v>
      </c>
      <c r="F39" s="120">
        <v>1686.9947566395556</v>
      </c>
      <c r="G39" s="121">
        <f t="shared" si="2"/>
        <v>180508.43896043245</v>
      </c>
    </row>
    <row r="40" spans="1:7">
      <c r="A40" s="23">
        <f t="shared" si="1"/>
        <v>28</v>
      </c>
      <c r="B40" s="226" t="s">
        <v>1174</v>
      </c>
      <c r="C40" s="136">
        <v>42892</v>
      </c>
      <c r="D40" s="136">
        <v>42998</v>
      </c>
      <c r="E40" s="25">
        <f t="shared" si="0"/>
        <v>106</v>
      </c>
      <c r="F40" s="120">
        <v>1673.0853239242367</v>
      </c>
      <c r="G40" s="121">
        <f t="shared" si="2"/>
        <v>177347.04433596908</v>
      </c>
    </row>
    <row r="41" spans="1:7">
      <c r="A41" s="23">
        <f t="shared" si="1"/>
        <v>29</v>
      </c>
      <c r="B41" s="226" t="s">
        <v>1174</v>
      </c>
      <c r="C41" s="136">
        <v>42893</v>
      </c>
      <c r="D41" s="136">
        <v>42998</v>
      </c>
      <c r="E41" s="25">
        <f t="shared" si="0"/>
        <v>105</v>
      </c>
      <c r="F41" s="120">
        <v>1618.9709207658123</v>
      </c>
      <c r="G41" s="121">
        <f t="shared" si="2"/>
        <v>169991.9466804103</v>
      </c>
    </row>
    <row r="42" spans="1:7">
      <c r="A42" s="23">
        <f t="shared" si="1"/>
        <v>30</v>
      </c>
      <c r="B42" s="226" t="s">
        <v>1174</v>
      </c>
      <c r="C42" s="136">
        <v>42894</v>
      </c>
      <c r="D42" s="136">
        <v>42998</v>
      </c>
      <c r="E42" s="25">
        <f t="shared" si="0"/>
        <v>104</v>
      </c>
      <c r="F42" s="120">
        <v>975.02040409272468</v>
      </c>
      <c r="G42" s="121">
        <f t="shared" si="2"/>
        <v>101402.12202564336</v>
      </c>
    </row>
    <row r="43" spans="1:7">
      <c r="A43" s="23">
        <f t="shared" si="1"/>
        <v>31</v>
      </c>
      <c r="B43" s="226" t="s">
        <v>1174</v>
      </c>
      <c r="C43" s="136">
        <v>42899</v>
      </c>
      <c r="D43" s="136">
        <v>42998</v>
      </c>
      <c r="E43" s="25">
        <f t="shared" si="0"/>
        <v>99</v>
      </c>
      <c r="F43" s="120">
        <v>2061.292090103193</v>
      </c>
      <c r="G43" s="121">
        <f t="shared" si="2"/>
        <v>204067.91692021611</v>
      </c>
    </row>
    <row r="44" spans="1:7">
      <c r="A44" s="23">
        <f t="shared" si="1"/>
        <v>32</v>
      </c>
      <c r="B44" s="226" t="s">
        <v>1174</v>
      </c>
      <c r="C44" s="136">
        <v>42900</v>
      </c>
      <c r="D44" s="136">
        <v>42998</v>
      </c>
      <c r="E44" s="25">
        <f t="shared" si="0"/>
        <v>98</v>
      </c>
      <c r="F44" s="120">
        <v>2446.3857064132276</v>
      </c>
      <c r="G44" s="121">
        <f t="shared" si="2"/>
        <v>239745.7992284963</v>
      </c>
    </row>
    <row r="45" spans="1:7">
      <c r="A45" s="23">
        <f t="shared" si="1"/>
        <v>33</v>
      </c>
      <c r="B45" s="226" t="s">
        <v>1174</v>
      </c>
      <c r="C45" s="136">
        <v>42901</v>
      </c>
      <c r="D45" s="136">
        <v>42998</v>
      </c>
      <c r="E45" s="25">
        <f t="shared" ref="E45:E76" si="3">D45-C45</f>
        <v>97</v>
      </c>
      <c r="F45" s="120">
        <v>649.54814148594528</v>
      </c>
      <c r="G45" s="121">
        <f t="shared" si="2"/>
        <v>63006.169724136693</v>
      </c>
    </row>
    <row r="46" spans="1:7">
      <c r="A46" s="23">
        <f t="shared" si="1"/>
        <v>34</v>
      </c>
      <c r="B46" s="226" t="s">
        <v>1174</v>
      </c>
      <c r="C46" s="136">
        <v>42856</v>
      </c>
      <c r="D46" s="136">
        <v>42997</v>
      </c>
      <c r="E46" s="25">
        <f t="shared" si="3"/>
        <v>141</v>
      </c>
      <c r="F46" s="120">
        <v>1838.4450991165661</v>
      </c>
      <c r="G46" s="121">
        <f t="shared" si="2"/>
        <v>259220.75897543583</v>
      </c>
    </row>
    <row r="47" spans="1:7">
      <c r="A47" s="23">
        <f t="shared" si="1"/>
        <v>35</v>
      </c>
      <c r="B47" s="226" t="s">
        <v>1174</v>
      </c>
      <c r="C47" s="136">
        <v>42857</v>
      </c>
      <c r="D47" s="136">
        <v>42997</v>
      </c>
      <c r="E47" s="25">
        <f t="shared" si="3"/>
        <v>140</v>
      </c>
      <c r="F47" s="120">
        <v>2108.931714586653</v>
      </c>
      <c r="G47" s="121">
        <f t="shared" si="2"/>
        <v>295250.44004213141</v>
      </c>
    </row>
    <row r="48" spans="1:7">
      <c r="A48" s="23">
        <f t="shared" si="1"/>
        <v>36</v>
      </c>
      <c r="B48" s="226" t="s">
        <v>1174</v>
      </c>
      <c r="C48" s="136">
        <v>42858</v>
      </c>
      <c r="D48" s="136">
        <v>42997</v>
      </c>
      <c r="E48" s="25">
        <f t="shared" si="3"/>
        <v>139</v>
      </c>
      <c r="F48" s="120">
        <v>808.39478279704167</v>
      </c>
      <c r="G48" s="121">
        <f t="shared" si="2"/>
        <v>112366.87480878879</v>
      </c>
    </row>
    <row r="49" spans="1:7">
      <c r="A49" s="23">
        <f t="shared" si="1"/>
        <v>37</v>
      </c>
      <c r="B49" s="226" t="s">
        <v>1174</v>
      </c>
      <c r="C49" s="136">
        <v>42864</v>
      </c>
      <c r="D49" s="136">
        <v>42997</v>
      </c>
      <c r="E49" s="25">
        <f t="shared" si="3"/>
        <v>133</v>
      </c>
      <c r="F49" s="120">
        <v>1435.9508124140898</v>
      </c>
      <c r="G49" s="121">
        <f t="shared" si="2"/>
        <v>190981.45805107395</v>
      </c>
    </row>
    <row r="50" spans="1:7">
      <c r="A50" s="23">
        <f t="shared" si="1"/>
        <v>38</v>
      </c>
      <c r="B50" s="226" t="s">
        <v>1174</v>
      </c>
      <c r="C50" s="136">
        <v>42865</v>
      </c>
      <c r="D50" s="136">
        <v>42997</v>
      </c>
      <c r="E50" s="25">
        <f t="shared" si="3"/>
        <v>132</v>
      </c>
      <c r="F50" s="120">
        <v>2040.539858518378</v>
      </c>
      <c r="G50" s="121">
        <f t="shared" si="2"/>
        <v>269351.26132442587</v>
      </c>
    </row>
    <row r="51" spans="1:7">
      <c r="A51" s="23">
        <f t="shared" si="1"/>
        <v>39</v>
      </c>
      <c r="B51" s="226" t="s">
        <v>1174</v>
      </c>
      <c r="C51" s="136">
        <v>42866</v>
      </c>
      <c r="D51" s="136">
        <v>42997</v>
      </c>
      <c r="E51" s="25">
        <f t="shared" si="3"/>
        <v>131</v>
      </c>
      <c r="F51" s="120">
        <v>1885.2660451671443</v>
      </c>
      <c r="G51" s="121">
        <f t="shared" si="2"/>
        <v>246969.85191689589</v>
      </c>
    </row>
    <row r="52" spans="1:7">
      <c r="A52" s="23">
        <f t="shared" si="1"/>
        <v>40</v>
      </c>
      <c r="B52" s="226" t="s">
        <v>1174</v>
      </c>
      <c r="C52" s="136">
        <v>42867</v>
      </c>
      <c r="D52" s="136">
        <v>42997</v>
      </c>
      <c r="E52" s="25">
        <f t="shared" si="3"/>
        <v>130</v>
      </c>
      <c r="F52" s="120">
        <v>1669.9715683214129</v>
      </c>
      <c r="G52" s="121">
        <f t="shared" si="2"/>
        <v>217096.30388178368</v>
      </c>
    </row>
    <row r="53" spans="1:7">
      <c r="A53" s="23">
        <f t="shared" si="1"/>
        <v>41</v>
      </c>
      <c r="B53" s="226" t="s">
        <v>1174</v>
      </c>
      <c r="C53" s="136">
        <v>42868</v>
      </c>
      <c r="D53" s="136">
        <v>42997</v>
      </c>
      <c r="E53" s="25">
        <f t="shared" si="3"/>
        <v>129</v>
      </c>
      <c r="F53" s="120">
        <v>1524.6067277471652</v>
      </c>
      <c r="G53" s="121">
        <f t="shared" si="2"/>
        <v>196674.26787938431</v>
      </c>
    </row>
    <row r="54" spans="1:7">
      <c r="A54" s="23">
        <f t="shared" si="1"/>
        <v>42</v>
      </c>
      <c r="B54" s="226" t="s">
        <v>1174</v>
      </c>
      <c r="C54" s="136">
        <v>42869</v>
      </c>
      <c r="D54" s="136">
        <v>42997</v>
      </c>
      <c r="E54" s="25">
        <f t="shared" si="3"/>
        <v>128</v>
      </c>
      <c r="F54" s="120">
        <v>1156.5734131070246</v>
      </c>
      <c r="G54" s="121">
        <f t="shared" si="2"/>
        <v>148041.39687769915</v>
      </c>
    </row>
    <row r="55" spans="1:7">
      <c r="A55" s="23">
        <f t="shared" si="1"/>
        <v>43</v>
      </c>
      <c r="B55" s="226" t="s">
        <v>1174</v>
      </c>
      <c r="C55" s="136">
        <v>42870</v>
      </c>
      <c r="D55" s="136">
        <v>42997</v>
      </c>
      <c r="E55" s="25">
        <f t="shared" si="3"/>
        <v>127</v>
      </c>
      <c r="F55" s="120">
        <v>2282.7691067049418</v>
      </c>
      <c r="G55" s="121">
        <f t="shared" si="2"/>
        <v>289911.67655152763</v>
      </c>
    </row>
    <row r="56" spans="1:7">
      <c r="A56" s="23">
        <f t="shared" si="1"/>
        <v>44</v>
      </c>
      <c r="B56" s="226" t="s">
        <v>1174</v>
      </c>
      <c r="C56" s="136">
        <v>42871</v>
      </c>
      <c r="D56" s="136">
        <v>42997</v>
      </c>
      <c r="E56" s="25">
        <f t="shared" si="3"/>
        <v>126</v>
      </c>
      <c r="F56" s="120">
        <v>2165.9293016407146</v>
      </c>
      <c r="G56" s="121">
        <f t="shared" si="2"/>
        <v>272907.09200673003</v>
      </c>
    </row>
    <row r="57" spans="1:7">
      <c r="A57" s="23">
        <f t="shared" si="1"/>
        <v>45</v>
      </c>
      <c r="B57" s="226" t="s">
        <v>1174</v>
      </c>
      <c r="C57" s="136">
        <v>42872</v>
      </c>
      <c r="D57" s="136">
        <v>42997</v>
      </c>
      <c r="E57" s="25">
        <f t="shared" si="3"/>
        <v>125</v>
      </c>
      <c r="F57" s="120">
        <v>2073.5470247230733</v>
      </c>
      <c r="G57" s="121">
        <f t="shared" si="2"/>
        <v>259193.37809038415</v>
      </c>
    </row>
    <row r="58" spans="1:7">
      <c r="A58" s="23">
        <f t="shared" si="1"/>
        <v>46</v>
      </c>
      <c r="B58" s="226" t="s">
        <v>1174</v>
      </c>
      <c r="C58" s="136">
        <v>42873</v>
      </c>
      <c r="D58" s="136">
        <v>42997</v>
      </c>
      <c r="E58" s="25">
        <f t="shared" si="3"/>
        <v>124</v>
      </c>
      <c r="F58" s="120">
        <v>3550.1151784089288</v>
      </c>
      <c r="G58" s="121">
        <f t="shared" si="2"/>
        <v>440214.28212270717</v>
      </c>
    </row>
    <row r="59" spans="1:7">
      <c r="A59" s="23">
        <f t="shared" si="1"/>
        <v>47</v>
      </c>
      <c r="B59" s="226" t="s">
        <v>1174</v>
      </c>
      <c r="C59" s="136">
        <v>42874</v>
      </c>
      <c r="D59" s="136">
        <v>42997</v>
      </c>
      <c r="E59" s="25">
        <f t="shared" si="3"/>
        <v>123</v>
      </c>
      <c r="F59" s="120">
        <v>3342.1946987833594</v>
      </c>
      <c r="G59" s="121">
        <f t="shared" si="2"/>
        <v>411089.94795035321</v>
      </c>
    </row>
    <row r="60" spans="1:7">
      <c r="A60" s="23">
        <f t="shared" si="1"/>
        <v>48</v>
      </c>
      <c r="B60" s="226" t="s">
        <v>1174</v>
      </c>
      <c r="C60" s="136">
        <v>42875</v>
      </c>
      <c r="D60" s="136">
        <v>42997</v>
      </c>
      <c r="E60" s="25">
        <f t="shared" si="3"/>
        <v>122</v>
      </c>
      <c r="F60" s="120">
        <v>1934.3490501514518</v>
      </c>
      <c r="G60" s="121">
        <f t="shared" si="2"/>
        <v>235990.58411847713</v>
      </c>
    </row>
    <row r="61" spans="1:7">
      <c r="A61" s="23">
        <f t="shared" si="1"/>
        <v>49</v>
      </c>
      <c r="B61" s="226" t="s">
        <v>1174</v>
      </c>
      <c r="C61" s="136">
        <v>42876</v>
      </c>
      <c r="D61" s="136">
        <v>42997</v>
      </c>
      <c r="E61" s="25">
        <f t="shared" si="3"/>
        <v>121</v>
      </c>
      <c r="F61" s="120">
        <v>1372.2772648873981</v>
      </c>
      <c r="G61" s="121">
        <f t="shared" si="2"/>
        <v>166045.54905137519</v>
      </c>
    </row>
    <row r="62" spans="1:7">
      <c r="A62" s="23">
        <f t="shared" si="1"/>
        <v>50</v>
      </c>
      <c r="B62" s="226" t="s">
        <v>1174</v>
      </c>
      <c r="C62" s="136">
        <v>42877</v>
      </c>
      <c r="D62" s="136">
        <v>42997</v>
      </c>
      <c r="E62" s="25">
        <f t="shared" si="3"/>
        <v>120</v>
      </c>
      <c r="F62" s="120">
        <v>1667.3106312462373</v>
      </c>
      <c r="G62" s="121">
        <f t="shared" si="2"/>
        <v>200077.27574954848</v>
      </c>
    </row>
    <row r="63" spans="1:7">
      <c r="A63" s="23">
        <f t="shared" si="1"/>
        <v>51</v>
      </c>
      <c r="B63" s="226" t="s">
        <v>1174</v>
      </c>
      <c r="C63" s="136">
        <v>42878</v>
      </c>
      <c r="D63" s="136">
        <v>42997</v>
      </c>
      <c r="E63" s="25">
        <f t="shared" si="3"/>
        <v>119</v>
      </c>
      <c r="F63" s="120">
        <v>1875.7926893077909</v>
      </c>
      <c r="G63" s="121">
        <f t="shared" si="2"/>
        <v>223219.33002762712</v>
      </c>
    </row>
    <row r="64" spans="1:7">
      <c r="A64" s="23">
        <f t="shared" si="1"/>
        <v>52</v>
      </c>
      <c r="B64" s="226" t="s">
        <v>1174</v>
      </c>
      <c r="C64" s="136">
        <v>42879</v>
      </c>
      <c r="D64" s="136">
        <v>42997</v>
      </c>
      <c r="E64" s="25">
        <f t="shared" si="3"/>
        <v>118</v>
      </c>
      <c r="F64" s="120">
        <v>1478.6727607216458</v>
      </c>
      <c r="G64" s="121">
        <f t="shared" si="2"/>
        <v>174483.38576515421</v>
      </c>
    </row>
    <row r="65" spans="1:7">
      <c r="A65" s="23">
        <f t="shared" si="1"/>
        <v>53</v>
      </c>
      <c r="B65" s="226" t="s">
        <v>1174</v>
      </c>
      <c r="C65" s="136">
        <v>42880</v>
      </c>
      <c r="D65" s="136">
        <v>42997</v>
      </c>
      <c r="E65" s="25">
        <f t="shared" si="3"/>
        <v>117</v>
      </c>
      <c r="F65" s="120">
        <v>1486.7080559131527</v>
      </c>
      <c r="G65" s="121">
        <f t="shared" si="2"/>
        <v>173944.84254183888</v>
      </c>
    </row>
    <row r="66" spans="1:7">
      <c r="A66" s="23">
        <f t="shared" si="1"/>
        <v>54</v>
      </c>
      <c r="B66" s="226" t="s">
        <v>1174</v>
      </c>
      <c r="C66" s="136">
        <v>42881</v>
      </c>
      <c r="D66" s="136">
        <v>42997</v>
      </c>
      <c r="E66" s="25">
        <f t="shared" si="3"/>
        <v>116</v>
      </c>
      <c r="F66" s="120">
        <v>2083.3825199476878</v>
      </c>
      <c r="G66" s="121">
        <f t="shared" si="2"/>
        <v>241672.37231393179</v>
      </c>
    </row>
    <row r="67" spans="1:7">
      <c r="A67" s="23">
        <f t="shared" si="1"/>
        <v>55</v>
      </c>
      <c r="B67" s="226" t="s">
        <v>1174</v>
      </c>
      <c r="C67" s="136">
        <v>42882</v>
      </c>
      <c r="D67" s="136">
        <v>42997</v>
      </c>
      <c r="E67" s="25">
        <f t="shared" si="3"/>
        <v>115</v>
      </c>
      <c r="F67" s="120">
        <v>1546.1408989886766</v>
      </c>
      <c r="G67" s="121">
        <f t="shared" si="2"/>
        <v>177806.20338369781</v>
      </c>
    </row>
    <row r="68" spans="1:7">
      <c r="A68" s="23">
        <f t="shared" si="1"/>
        <v>56</v>
      </c>
      <c r="B68" s="226" t="s">
        <v>1174</v>
      </c>
      <c r="C68" s="136">
        <v>42883</v>
      </c>
      <c r="D68" s="136">
        <v>42997</v>
      </c>
      <c r="E68" s="25">
        <f t="shared" si="3"/>
        <v>114</v>
      </c>
      <c r="F68" s="120">
        <v>1195.0808989464026</v>
      </c>
      <c r="G68" s="121">
        <f t="shared" si="2"/>
        <v>136239.2224798899</v>
      </c>
    </row>
    <row r="69" spans="1:7">
      <c r="A69" s="23">
        <f t="shared" si="1"/>
        <v>57</v>
      </c>
      <c r="B69" s="226" t="s">
        <v>1174</v>
      </c>
      <c r="C69" s="136">
        <v>42884</v>
      </c>
      <c r="D69" s="136">
        <v>42997</v>
      </c>
      <c r="E69" s="25">
        <f t="shared" si="3"/>
        <v>113</v>
      </c>
      <c r="F69" s="120">
        <v>1214.2113045460392</v>
      </c>
      <c r="G69" s="121">
        <f t="shared" si="2"/>
        <v>137205.87741370243</v>
      </c>
    </row>
    <row r="70" spans="1:7">
      <c r="A70" s="23">
        <f t="shared" si="1"/>
        <v>58</v>
      </c>
      <c r="B70" s="226" t="s">
        <v>1174</v>
      </c>
      <c r="C70" s="136">
        <v>42885</v>
      </c>
      <c r="D70" s="136">
        <v>42997</v>
      </c>
      <c r="E70" s="25">
        <f t="shared" si="3"/>
        <v>112</v>
      </c>
      <c r="F70" s="120">
        <v>1610.7644062996023</v>
      </c>
      <c r="G70" s="121">
        <f t="shared" si="2"/>
        <v>180405.61350555546</v>
      </c>
    </row>
    <row r="71" spans="1:7">
      <c r="A71" s="23">
        <f t="shared" si="1"/>
        <v>59</v>
      </c>
      <c r="B71" s="226" t="s">
        <v>1174</v>
      </c>
      <c r="C71" s="136">
        <v>42886</v>
      </c>
      <c r="D71" s="136">
        <v>42997</v>
      </c>
      <c r="E71" s="25">
        <f t="shared" si="3"/>
        <v>111</v>
      </c>
      <c r="F71" s="120">
        <v>1829.9741870074265</v>
      </c>
      <c r="G71" s="121">
        <f t="shared" si="2"/>
        <v>203127.13475782433</v>
      </c>
    </row>
    <row r="72" spans="1:7">
      <c r="A72" s="23">
        <f t="shared" si="1"/>
        <v>60</v>
      </c>
      <c r="B72" s="226" t="s">
        <v>1174</v>
      </c>
      <c r="C72" s="136">
        <v>42956</v>
      </c>
      <c r="D72" s="136">
        <v>43110</v>
      </c>
      <c r="E72" s="25">
        <f t="shared" si="3"/>
        <v>154</v>
      </c>
      <c r="F72" s="120">
        <v>-11.305899298339472</v>
      </c>
      <c r="G72" s="121">
        <f t="shared" si="2"/>
        <v>-1741.1084919442787</v>
      </c>
    </row>
    <row r="73" spans="1:7">
      <c r="A73" s="23">
        <f t="shared" si="1"/>
        <v>61</v>
      </c>
      <c r="B73" s="226" t="s">
        <v>1174</v>
      </c>
      <c r="C73" s="136">
        <v>42957</v>
      </c>
      <c r="D73" s="136">
        <v>43110</v>
      </c>
      <c r="E73" s="25">
        <f t="shared" si="3"/>
        <v>153</v>
      </c>
      <c r="F73" s="120">
        <v>-31.893989588263132</v>
      </c>
      <c r="G73" s="121">
        <f t="shared" si="2"/>
        <v>-4879.7804070042594</v>
      </c>
    </row>
    <row r="74" spans="1:7">
      <c r="A74" s="23">
        <f t="shared" ref="A74:A1662" si="4">A73+1</f>
        <v>62</v>
      </c>
      <c r="B74" s="226" t="s">
        <v>1174</v>
      </c>
      <c r="C74" s="136">
        <v>42956</v>
      </c>
      <c r="D74" s="136">
        <v>43110</v>
      </c>
      <c r="E74" s="25">
        <f t="shared" si="3"/>
        <v>154</v>
      </c>
      <c r="F74" s="120">
        <v>190.27933203358091</v>
      </c>
      <c r="G74" s="121">
        <f t="shared" si="2"/>
        <v>29303.017133171459</v>
      </c>
    </row>
    <row r="75" spans="1:7">
      <c r="A75" s="23">
        <f t="shared" si="4"/>
        <v>63</v>
      </c>
      <c r="B75" s="226" t="s">
        <v>1174</v>
      </c>
      <c r="C75" s="136">
        <v>42957</v>
      </c>
      <c r="D75" s="136">
        <v>43110</v>
      </c>
      <c r="E75" s="25">
        <f t="shared" si="3"/>
        <v>153</v>
      </c>
      <c r="F75" s="120">
        <v>536.77879791765258</v>
      </c>
      <c r="G75" s="121">
        <f t="shared" si="2"/>
        <v>82127.156081400841</v>
      </c>
    </row>
    <row r="76" spans="1:7">
      <c r="A76" s="23">
        <f t="shared" si="4"/>
        <v>64</v>
      </c>
      <c r="B76" s="226" t="s">
        <v>1174</v>
      </c>
      <c r="C76" s="136">
        <v>43045</v>
      </c>
      <c r="D76" s="136">
        <v>43089</v>
      </c>
      <c r="E76" s="25">
        <f t="shared" si="3"/>
        <v>44</v>
      </c>
      <c r="F76" s="120">
        <v>3858.2336208983793</v>
      </c>
      <c r="G76" s="121">
        <f t="shared" si="2"/>
        <v>169762.27931952869</v>
      </c>
    </row>
    <row r="77" spans="1:7">
      <c r="A77" s="23">
        <f t="shared" si="4"/>
        <v>65</v>
      </c>
      <c r="B77" s="226" t="s">
        <v>1174</v>
      </c>
      <c r="C77" s="136">
        <v>43046</v>
      </c>
      <c r="D77" s="136">
        <v>43089</v>
      </c>
      <c r="E77" s="25">
        <f t="shared" ref="E77:E96" si="5">D77-C77</f>
        <v>43</v>
      </c>
      <c r="F77" s="120">
        <v>5645.4864247177275</v>
      </c>
      <c r="G77" s="121">
        <f t="shared" si="2"/>
        <v>242755.91626286227</v>
      </c>
    </row>
    <row r="78" spans="1:7">
      <c r="A78" s="23">
        <f t="shared" si="4"/>
        <v>66</v>
      </c>
      <c r="B78" s="226" t="s">
        <v>1174</v>
      </c>
      <c r="C78" s="136">
        <v>43047</v>
      </c>
      <c r="D78" s="136">
        <v>43089</v>
      </c>
      <c r="E78" s="25">
        <f t="shared" si="5"/>
        <v>42</v>
      </c>
      <c r="F78" s="120">
        <v>5612.1360185533467</v>
      </c>
      <c r="G78" s="121">
        <f t="shared" ref="G78:G96" si="6">E78*F78</f>
        <v>235709.71277924057</v>
      </c>
    </row>
    <row r="79" spans="1:7">
      <c r="A79" s="23">
        <f t="shared" si="4"/>
        <v>67</v>
      </c>
      <c r="B79" s="226" t="s">
        <v>1174</v>
      </c>
      <c r="C79" s="136">
        <v>43048</v>
      </c>
      <c r="D79" s="136">
        <v>43089</v>
      </c>
      <c r="E79" s="25">
        <f t="shared" si="5"/>
        <v>41</v>
      </c>
      <c r="F79" s="120">
        <v>5304.3650849312817</v>
      </c>
      <c r="G79" s="121">
        <f t="shared" si="6"/>
        <v>217478.96848218254</v>
      </c>
    </row>
    <row r="80" spans="1:7">
      <c r="A80" s="23">
        <f t="shared" si="4"/>
        <v>68</v>
      </c>
      <c r="B80" s="226" t="s">
        <v>1174</v>
      </c>
      <c r="C80" s="136">
        <v>43049</v>
      </c>
      <c r="D80" s="136">
        <v>43089</v>
      </c>
      <c r="E80" s="25">
        <f t="shared" si="5"/>
        <v>40</v>
      </c>
      <c r="F80" s="120">
        <v>6767.7049047979808</v>
      </c>
      <c r="G80" s="121">
        <f t="shared" si="6"/>
        <v>270708.19619191921</v>
      </c>
    </row>
    <row r="81" spans="1:7">
      <c r="A81" s="23">
        <f t="shared" si="4"/>
        <v>69</v>
      </c>
      <c r="B81" s="226" t="s">
        <v>1174</v>
      </c>
      <c r="C81" s="136">
        <v>43050</v>
      </c>
      <c r="D81" s="136">
        <v>43089</v>
      </c>
      <c r="E81" s="25">
        <f t="shared" si="5"/>
        <v>39</v>
      </c>
      <c r="F81" s="120">
        <v>7032.2734500264951</v>
      </c>
      <c r="G81" s="121">
        <f t="shared" si="6"/>
        <v>274258.66455103329</v>
      </c>
    </row>
    <row r="82" spans="1:7">
      <c r="A82" s="23">
        <f t="shared" si="4"/>
        <v>70</v>
      </c>
      <c r="B82" s="226" t="s">
        <v>1174</v>
      </c>
      <c r="C82" s="136">
        <v>43051</v>
      </c>
      <c r="D82" s="136">
        <v>43089</v>
      </c>
      <c r="E82" s="25">
        <f t="shared" si="5"/>
        <v>38</v>
      </c>
      <c r="F82" s="120">
        <v>5272.7219019396016</v>
      </c>
      <c r="G82" s="121">
        <f t="shared" si="6"/>
        <v>200363.43227370485</v>
      </c>
    </row>
    <row r="83" spans="1:7">
      <c r="A83" s="23">
        <f t="shared" si="4"/>
        <v>71</v>
      </c>
      <c r="B83" s="226" t="s">
        <v>1174</v>
      </c>
      <c r="C83" s="136">
        <v>43052</v>
      </c>
      <c r="D83" s="136">
        <v>43089</v>
      </c>
      <c r="E83" s="25">
        <f t="shared" si="5"/>
        <v>37</v>
      </c>
      <c r="F83" s="120">
        <v>6761.7267877746372</v>
      </c>
      <c r="G83" s="121">
        <f t="shared" si="6"/>
        <v>250183.89114766158</v>
      </c>
    </row>
    <row r="84" spans="1:7">
      <c r="A84" s="23">
        <f t="shared" si="4"/>
        <v>72</v>
      </c>
      <c r="B84" s="226" t="s">
        <v>1174</v>
      </c>
      <c r="C84" s="136">
        <v>43053</v>
      </c>
      <c r="D84" s="136">
        <v>43089</v>
      </c>
      <c r="E84" s="25">
        <f t="shared" si="5"/>
        <v>36</v>
      </c>
      <c r="F84" s="120">
        <v>6090.0847730182795</v>
      </c>
      <c r="G84" s="121">
        <f t="shared" si="6"/>
        <v>219243.05182865806</v>
      </c>
    </row>
    <row r="85" spans="1:7">
      <c r="A85" s="23">
        <f t="shared" si="4"/>
        <v>73</v>
      </c>
      <c r="B85" s="226" t="s">
        <v>1174</v>
      </c>
      <c r="C85" s="136">
        <v>43054</v>
      </c>
      <c r="D85" s="136">
        <v>43089</v>
      </c>
      <c r="E85" s="25">
        <f t="shared" si="5"/>
        <v>35</v>
      </c>
      <c r="F85" s="120">
        <v>6889.4055281090514</v>
      </c>
      <c r="G85" s="121">
        <f t="shared" si="6"/>
        <v>241129.19348381681</v>
      </c>
    </row>
    <row r="86" spans="1:7">
      <c r="A86" s="23">
        <f t="shared" si="4"/>
        <v>74</v>
      </c>
      <c r="B86" s="226" t="s">
        <v>1174</v>
      </c>
      <c r="C86" s="136">
        <v>43055</v>
      </c>
      <c r="D86" s="136">
        <v>43089</v>
      </c>
      <c r="E86" s="25">
        <f t="shared" si="5"/>
        <v>34</v>
      </c>
      <c r="F86" s="120">
        <v>6003.0447503994756</v>
      </c>
      <c r="G86" s="121">
        <f t="shared" si="6"/>
        <v>204103.52151358218</v>
      </c>
    </row>
    <row r="87" spans="1:7">
      <c r="A87" s="23">
        <f t="shared" si="4"/>
        <v>75</v>
      </c>
      <c r="B87" s="226" t="s">
        <v>1174</v>
      </c>
      <c r="C87" s="136">
        <v>43056</v>
      </c>
      <c r="D87" s="136">
        <v>43089</v>
      </c>
      <c r="E87" s="25">
        <f t="shared" si="5"/>
        <v>33</v>
      </c>
      <c r="F87" s="120">
        <v>3142.2491783540763</v>
      </c>
      <c r="G87" s="121">
        <f t="shared" si="6"/>
        <v>103694.22288568452</v>
      </c>
    </row>
    <row r="88" spans="1:7">
      <c r="A88" s="23">
        <f t="shared" si="4"/>
        <v>76</v>
      </c>
      <c r="B88" s="226" t="s">
        <v>1174</v>
      </c>
      <c r="C88" s="136">
        <v>43059</v>
      </c>
      <c r="D88" s="136">
        <v>43089</v>
      </c>
      <c r="E88" s="25">
        <f t="shared" si="5"/>
        <v>30</v>
      </c>
      <c r="F88" s="120">
        <v>2487.5773022446283</v>
      </c>
      <c r="G88" s="121">
        <f t="shared" si="6"/>
        <v>74627.319067338845</v>
      </c>
    </row>
    <row r="89" spans="1:7">
      <c r="A89" s="23">
        <f t="shared" si="4"/>
        <v>77</v>
      </c>
      <c r="B89" s="226" t="s">
        <v>1174</v>
      </c>
      <c r="C89" s="136">
        <v>43060</v>
      </c>
      <c r="D89" s="136">
        <v>43089</v>
      </c>
      <c r="E89" s="25">
        <f t="shared" si="5"/>
        <v>29</v>
      </c>
      <c r="F89" s="120">
        <v>3265.8782265113878</v>
      </c>
      <c r="G89" s="121">
        <f t="shared" si="6"/>
        <v>94710.468568830242</v>
      </c>
    </row>
    <row r="90" spans="1:7">
      <c r="A90" s="23">
        <f t="shared" si="4"/>
        <v>78</v>
      </c>
      <c r="B90" s="226" t="s">
        <v>1174</v>
      </c>
      <c r="C90" s="136">
        <v>43061</v>
      </c>
      <c r="D90" s="136">
        <v>43089</v>
      </c>
      <c r="E90" s="25">
        <f t="shared" si="5"/>
        <v>28</v>
      </c>
      <c r="F90" s="120">
        <v>1133.3296102972631</v>
      </c>
      <c r="G90" s="121">
        <f t="shared" si="6"/>
        <v>31733.229088323365</v>
      </c>
    </row>
    <row r="91" spans="1:7">
      <c r="A91" s="23">
        <f t="shared" si="4"/>
        <v>79</v>
      </c>
      <c r="B91" s="226" t="s">
        <v>1174</v>
      </c>
      <c r="C91" s="136">
        <v>43066</v>
      </c>
      <c r="D91" s="136">
        <v>43089</v>
      </c>
      <c r="E91" s="25">
        <f t="shared" si="5"/>
        <v>23</v>
      </c>
      <c r="F91" s="120">
        <v>473.42262791405267</v>
      </c>
      <c r="G91" s="121">
        <f t="shared" si="6"/>
        <v>10888.720442023212</v>
      </c>
    </row>
    <row r="92" spans="1:7">
      <c r="A92" s="23">
        <f t="shared" si="4"/>
        <v>80</v>
      </c>
      <c r="B92" s="226" t="s">
        <v>1174</v>
      </c>
      <c r="C92" s="136">
        <v>43067</v>
      </c>
      <c r="D92" s="136">
        <v>43089</v>
      </c>
      <c r="E92" s="25">
        <f t="shared" si="5"/>
        <v>22</v>
      </c>
      <c r="F92" s="120">
        <v>623.64692343612194</v>
      </c>
      <c r="G92" s="121">
        <f t="shared" si="6"/>
        <v>13720.232315594683</v>
      </c>
    </row>
    <row r="93" spans="1:7">
      <c r="A93" s="23">
        <f t="shared" si="4"/>
        <v>81</v>
      </c>
      <c r="B93" s="226" t="s">
        <v>1174</v>
      </c>
      <c r="C93" s="136">
        <v>43068</v>
      </c>
      <c r="D93" s="136">
        <v>43089</v>
      </c>
      <c r="E93" s="25">
        <f t="shared" si="5"/>
        <v>21</v>
      </c>
      <c r="F93" s="120">
        <v>583.0138775582958</v>
      </c>
      <c r="G93" s="121">
        <f t="shared" si="6"/>
        <v>12243.291428724211</v>
      </c>
    </row>
    <row r="94" spans="1:7">
      <c r="A94" s="23">
        <f t="shared" si="4"/>
        <v>82</v>
      </c>
      <c r="B94" s="226" t="s">
        <v>1174</v>
      </c>
      <c r="C94" s="136">
        <v>43069</v>
      </c>
      <c r="D94" s="136">
        <v>43089</v>
      </c>
      <c r="E94" s="25">
        <f t="shared" si="5"/>
        <v>20</v>
      </c>
      <c r="F94" s="120">
        <v>376.07687604343135</v>
      </c>
      <c r="G94" s="121">
        <f t="shared" si="6"/>
        <v>7521.5375208686273</v>
      </c>
    </row>
    <row r="95" spans="1:7">
      <c r="A95" s="23">
        <f t="shared" si="4"/>
        <v>83</v>
      </c>
      <c r="B95" s="226" t="s">
        <v>1174</v>
      </c>
      <c r="C95" s="136">
        <v>43069</v>
      </c>
      <c r="D95" s="136">
        <v>43089</v>
      </c>
      <c r="E95" s="25">
        <f t="shared" si="5"/>
        <v>20</v>
      </c>
      <c r="F95" s="120">
        <v>1.3215382034524705</v>
      </c>
      <c r="G95" s="121">
        <f t="shared" si="6"/>
        <v>26.43076406904941</v>
      </c>
    </row>
    <row r="96" spans="1:7">
      <c r="A96" s="23">
        <f t="shared" si="4"/>
        <v>84</v>
      </c>
      <c r="B96" s="226" t="s">
        <v>1174</v>
      </c>
      <c r="C96" s="136">
        <v>43069</v>
      </c>
      <c r="D96" s="136">
        <v>43089</v>
      </c>
      <c r="E96" s="25">
        <f t="shared" si="5"/>
        <v>20</v>
      </c>
      <c r="F96" s="120">
        <v>-7.9405728962809397E-2</v>
      </c>
      <c r="G96" s="121">
        <f t="shared" si="6"/>
        <v>-1.5881145792561879</v>
      </c>
    </row>
    <row r="97" spans="1:7">
      <c r="A97" s="23">
        <f t="shared" si="4"/>
        <v>85</v>
      </c>
      <c r="B97" s="226" t="s">
        <v>1351</v>
      </c>
      <c r="C97" s="136">
        <v>42736</v>
      </c>
      <c r="D97" s="136">
        <v>42783</v>
      </c>
      <c r="E97" s="25">
        <f t="shared" ref="E97:E108" si="7">D97-C97</f>
        <v>47</v>
      </c>
      <c r="F97" s="120">
        <v>-159.71989237668157</v>
      </c>
      <c r="G97" s="121">
        <f t="shared" ref="G97:G108" si="8">E97*F97</f>
        <v>-7506.8349417040336</v>
      </c>
    </row>
    <row r="98" spans="1:7">
      <c r="A98" s="23">
        <f t="shared" si="4"/>
        <v>86</v>
      </c>
      <c r="B98" s="226" t="s">
        <v>1351</v>
      </c>
      <c r="C98" s="136">
        <v>42737</v>
      </c>
      <c r="D98" s="136">
        <v>42783</v>
      </c>
      <c r="E98" s="25">
        <f t="shared" si="7"/>
        <v>46</v>
      </c>
      <c r="F98" s="120">
        <v>8.1394224215246638</v>
      </c>
      <c r="G98" s="121">
        <f t="shared" si="8"/>
        <v>374.41343139013452</v>
      </c>
    </row>
    <row r="99" spans="1:7">
      <c r="A99" s="23">
        <f t="shared" si="4"/>
        <v>87</v>
      </c>
      <c r="B99" s="226" t="s">
        <v>1351</v>
      </c>
      <c r="C99" s="136">
        <v>42738</v>
      </c>
      <c r="D99" s="136">
        <v>42783</v>
      </c>
      <c r="E99" s="25">
        <f t="shared" si="7"/>
        <v>45</v>
      </c>
      <c r="F99" s="120">
        <v>25.422521973094167</v>
      </c>
      <c r="G99" s="121">
        <f t="shared" si="8"/>
        <v>1144.0134887892375</v>
      </c>
    </row>
    <row r="100" spans="1:7">
      <c r="A100" s="23">
        <f t="shared" si="4"/>
        <v>88</v>
      </c>
      <c r="B100" s="226" t="s">
        <v>1351</v>
      </c>
      <c r="C100" s="136">
        <v>42739</v>
      </c>
      <c r="D100" s="136">
        <v>42783</v>
      </c>
      <c r="E100" s="25">
        <f t="shared" si="7"/>
        <v>44</v>
      </c>
      <c r="F100" s="120">
        <v>43.799763228699547</v>
      </c>
      <c r="G100" s="121">
        <f t="shared" si="8"/>
        <v>1927.1895820627801</v>
      </c>
    </row>
    <row r="101" spans="1:7">
      <c r="A101" s="23">
        <f t="shared" si="4"/>
        <v>89</v>
      </c>
      <c r="B101" s="226" t="s">
        <v>1351</v>
      </c>
      <c r="C101" s="136">
        <v>42740</v>
      </c>
      <c r="D101" s="136">
        <v>42783</v>
      </c>
      <c r="E101" s="25">
        <f t="shared" si="7"/>
        <v>43</v>
      </c>
      <c r="F101" s="120">
        <v>-19.61706188340807</v>
      </c>
      <c r="G101" s="121">
        <f t="shared" si="8"/>
        <v>-843.53366098654703</v>
      </c>
    </row>
    <row r="102" spans="1:7">
      <c r="A102" s="23">
        <f t="shared" si="4"/>
        <v>90</v>
      </c>
      <c r="B102" s="226" t="s">
        <v>1351</v>
      </c>
      <c r="C102" s="136">
        <v>42741</v>
      </c>
      <c r="D102" s="136">
        <v>42783</v>
      </c>
      <c r="E102" s="25">
        <f t="shared" si="7"/>
        <v>42</v>
      </c>
      <c r="F102" s="120">
        <v>-18.476426905829598</v>
      </c>
      <c r="G102" s="121">
        <f t="shared" si="8"/>
        <v>-776.00993004484314</v>
      </c>
    </row>
    <row r="103" spans="1:7">
      <c r="A103" s="23">
        <f t="shared" si="4"/>
        <v>91</v>
      </c>
      <c r="B103" s="226" t="s">
        <v>1351</v>
      </c>
      <c r="C103" s="136">
        <v>42742</v>
      </c>
      <c r="D103" s="136">
        <v>42783</v>
      </c>
      <c r="E103" s="25">
        <f t="shared" si="7"/>
        <v>41</v>
      </c>
      <c r="F103" s="120">
        <v>51.92368789237667</v>
      </c>
      <c r="G103" s="121">
        <f t="shared" si="8"/>
        <v>2128.8712035874432</v>
      </c>
    </row>
    <row r="104" spans="1:7">
      <c r="A104" s="23">
        <f t="shared" si="4"/>
        <v>92</v>
      </c>
      <c r="B104" s="226" t="s">
        <v>1351</v>
      </c>
      <c r="C104" s="136">
        <v>42743</v>
      </c>
      <c r="D104" s="136">
        <v>42783</v>
      </c>
      <c r="E104" s="25">
        <f t="shared" si="7"/>
        <v>40</v>
      </c>
      <c r="F104" s="120">
        <v>-22.729011659192821</v>
      </c>
      <c r="G104" s="121">
        <f t="shared" si="8"/>
        <v>-909.16046636771284</v>
      </c>
    </row>
    <row r="105" spans="1:7">
      <c r="A105" s="23">
        <f t="shared" si="4"/>
        <v>93</v>
      </c>
      <c r="B105" s="226" t="s">
        <v>1351</v>
      </c>
      <c r="C105" s="136">
        <v>42744</v>
      </c>
      <c r="D105" s="136">
        <v>42783</v>
      </c>
      <c r="E105" s="25">
        <f t="shared" si="7"/>
        <v>39</v>
      </c>
      <c r="F105" s="120">
        <v>-56.33744932735425</v>
      </c>
      <c r="G105" s="121">
        <f t="shared" si="8"/>
        <v>-2197.1605237668159</v>
      </c>
    </row>
    <row r="106" spans="1:7">
      <c r="A106" s="23">
        <f t="shared" si="4"/>
        <v>94</v>
      </c>
      <c r="B106" s="226" t="s">
        <v>1351</v>
      </c>
      <c r="C106" s="136">
        <v>42745</v>
      </c>
      <c r="D106" s="136">
        <v>42783</v>
      </c>
      <c r="E106" s="25">
        <f t="shared" si="7"/>
        <v>38</v>
      </c>
      <c r="F106" s="120">
        <v>-53.4083730941704</v>
      </c>
      <c r="G106" s="121">
        <f t="shared" si="8"/>
        <v>-2029.5181775784752</v>
      </c>
    </row>
    <row r="107" spans="1:7">
      <c r="A107" s="23">
        <f t="shared" si="4"/>
        <v>95</v>
      </c>
      <c r="B107" s="226" t="s">
        <v>1351</v>
      </c>
      <c r="C107" s="136">
        <v>42747</v>
      </c>
      <c r="D107" s="136">
        <v>42783</v>
      </c>
      <c r="E107" s="25">
        <f t="shared" si="7"/>
        <v>36</v>
      </c>
      <c r="F107" s="120">
        <v>47.271260986547077</v>
      </c>
      <c r="G107" s="121">
        <f t="shared" si="8"/>
        <v>1701.7653955156948</v>
      </c>
    </row>
    <row r="108" spans="1:7">
      <c r="A108" s="23">
        <f t="shared" si="4"/>
        <v>96</v>
      </c>
      <c r="B108" s="226" t="s">
        <v>1351</v>
      </c>
      <c r="C108" s="136">
        <v>42748</v>
      </c>
      <c r="D108" s="136">
        <v>42783</v>
      </c>
      <c r="E108" s="25">
        <f t="shared" si="7"/>
        <v>35</v>
      </c>
      <c r="F108" s="120">
        <v>5.74656860986547</v>
      </c>
      <c r="G108" s="121">
        <f t="shared" si="8"/>
        <v>201.12990134529144</v>
      </c>
    </row>
    <row r="109" spans="1:7">
      <c r="A109" s="23">
        <f t="shared" si="4"/>
        <v>97</v>
      </c>
      <c r="B109" s="226" t="s">
        <v>1351</v>
      </c>
      <c r="C109" s="136">
        <v>42749</v>
      </c>
      <c r="D109" s="136">
        <v>42783</v>
      </c>
      <c r="E109" s="25">
        <f t="shared" ref="E109:E172" si="9">D109-C109</f>
        <v>34</v>
      </c>
      <c r="F109" s="120">
        <v>-19.750342600896857</v>
      </c>
      <c r="G109" s="121">
        <f t="shared" ref="G109:G172" si="10">E109*F109</f>
        <v>-671.5116484304931</v>
      </c>
    </row>
    <row r="110" spans="1:7">
      <c r="A110" s="23">
        <f t="shared" si="4"/>
        <v>98</v>
      </c>
      <c r="B110" s="226" t="s">
        <v>1351</v>
      </c>
      <c r="C110" s="136">
        <v>42750</v>
      </c>
      <c r="D110" s="136">
        <v>42783</v>
      </c>
      <c r="E110" s="25">
        <f t="shared" si="9"/>
        <v>33</v>
      </c>
      <c r="F110" s="120">
        <v>-6.8965022421524651</v>
      </c>
      <c r="G110" s="121">
        <f t="shared" si="10"/>
        <v>-227.58457399103133</v>
      </c>
    </row>
    <row r="111" spans="1:7">
      <c r="A111" s="23">
        <f t="shared" si="4"/>
        <v>99</v>
      </c>
      <c r="B111" s="226" t="s">
        <v>1351</v>
      </c>
      <c r="C111" s="136">
        <v>42751</v>
      </c>
      <c r="D111" s="136">
        <v>42783</v>
      </c>
      <c r="E111" s="25">
        <f t="shared" si="9"/>
        <v>32</v>
      </c>
      <c r="F111" s="120">
        <v>-41.899738116591926</v>
      </c>
      <c r="G111" s="121">
        <f t="shared" si="10"/>
        <v>-1340.7916197309416</v>
      </c>
    </row>
    <row r="112" spans="1:7">
      <c r="A112" s="23">
        <f t="shared" si="4"/>
        <v>100</v>
      </c>
      <c r="B112" s="226" t="s">
        <v>1351</v>
      </c>
      <c r="C112" s="136">
        <v>42752</v>
      </c>
      <c r="D112" s="136">
        <v>42783</v>
      </c>
      <c r="E112" s="25">
        <f t="shared" si="9"/>
        <v>31</v>
      </c>
      <c r="F112" s="120">
        <v>36.921858295964121</v>
      </c>
      <c r="G112" s="121">
        <f t="shared" si="10"/>
        <v>1144.5776071748878</v>
      </c>
    </row>
    <row r="113" spans="1:7">
      <c r="A113" s="23">
        <f t="shared" si="4"/>
        <v>101</v>
      </c>
      <c r="B113" s="226" t="s">
        <v>1351</v>
      </c>
      <c r="C113" s="136">
        <v>42755</v>
      </c>
      <c r="D113" s="136">
        <v>42783</v>
      </c>
      <c r="E113" s="25">
        <f t="shared" si="9"/>
        <v>28</v>
      </c>
      <c r="F113" s="120">
        <v>44.515759641255599</v>
      </c>
      <c r="G113" s="121">
        <f t="shared" si="10"/>
        <v>1246.4412699551567</v>
      </c>
    </row>
    <row r="114" spans="1:7">
      <c r="A114" s="23">
        <f t="shared" si="4"/>
        <v>102</v>
      </c>
      <c r="B114" s="226" t="s">
        <v>1351</v>
      </c>
      <c r="C114" s="136">
        <v>42757</v>
      </c>
      <c r="D114" s="136">
        <v>42783</v>
      </c>
      <c r="E114" s="25">
        <f t="shared" si="9"/>
        <v>26</v>
      </c>
      <c r="F114" s="120">
        <v>8.4276807174887889</v>
      </c>
      <c r="G114" s="121">
        <f t="shared" si="10"/>
        <v>219.11969865470851</v>
      </c>
    </row>
    <row r="115" spans="1:7">
      <c r="A115" s="23">
        <f t="shared" si="4"/>
        <v>103</v>
      </c>
      <c r="B115" s="226" t="s">
        <v>1351</v>
      </c>
      <c r="C115" s="136">
        <v>42758</v>
      </c>
      <c r="D115" s="136">
        <v>42783</v>
      </c>
      <c r="E115" s="25">
        <f t="shared" si="9"/>
        <v>25</v>
      </c>
      <c r="F115" s="120">
        <v>34.96294170403587</v>
      </c>
      <c r="G115" s="121">
        <f t="shared" si="10"/>
        <v>874.07354260089676</v>
      </c>
    </row>
    <row r="116" spans="1:7">
      <c r="A116" s="23">
        <f t="shared" si="4"/>
        <v>104</v>
      </c>
      <c r="B116" s="226" t="s">
        <v>1351</v>
      </c>
      <c r="C116" s="136">
        <v>42759</v>
      </c>
      <c r="D116" s="136">
        <v>42783</v>
      </c>
      <c r="E116" s="25">
        <f t="shared" si="9"/>
        <v>24</v>
      </c>
      <c r="F116" s="120">
        <v>-14.158751569506725</v>
      </c>
      <c r="G116" s="121">
        <f t="shared" si="10"/>
        <v>-339.81003766816139</v>
      </c>
    </row>
    <row r="117" spans="1:7">
      <c r="A117" s="23">
        <f t="shared" si="4"/>
        <v>105</v>
      </c>
      <c r="B117" s="226" t="s">
        <v>1351</v>
      </c>
      <c r="C117" s="136">
        <v>42760</v>
      </c>
      <c r="D117" s="136">
        <v>42783</v>
      </c>
      <c r="E117" s="25">
        <f t="shared" si="9"/>
        <v>23</v>
      </c>
      <c r="F117" s="120">
        <v>-7.2994439461883402</v>
      </c>
      <c r="G117" s="121">
        <f t="shared" si="10"/>
        <v>-167.88721076233182</v>
      </c>
    </row>
    <row r="118" spans="1:7">
      <c r="A118" s="23">
        <f t="shared" si="4"/>
        <v>106</v>
      </c>
      <c r="B118" s="226" t="s">
        <v>1351</v>
      </c>
      <c r="C118" s="136">
        <v>42764</v>
      </c>
      <c r="D118" s="136">
        <v>42783</v>
      </c>
      <c r="E118" s="25">
        <f t="shared" si="9"/>
        <v>19</v>
      </c>
      <c r="F118" s="120">
        <v>-45.144968609865465</v>
      </c>
      <c r="G118" s="121">
        <f t="shared" si="10"/>
        <v>-857.75440358744379</v>
      </c>
    </row>
    <row r="119" spans="1:7">
      <c r="A119" s="23">
        <f t="shared" si="4"/>
        <v>107</v>
      </c>
      <c r="B119" s="226" t="s">
        <v>1351</v>
      </c>
      <c r="C119" s="136">
        <v>42765</v>
      </c>
      <c r="D119" s="136">
        <v>42783</v>
      </c>
      <c r="E119" s="25">
        <f t="shared" si="9"/>
        <v>18</v>
      </c>
      <c r="F119" s="120">
        <v>-66.330403587443939</v>
      </c>
      <c r="G119" s="121">
        <f t="shared" si="10"/>
        <v>-1193.9472645739909</v>
      </c>
    </row>
    <row r="120" spans="1:7">
      <c r="A120" s="23">
        <f t="shared" si="4"/>
        <v>108</v>
      </c>
      <c r="B120" s="226" t="s">
        <v>1351</v>
      </c>
      <c r="C120" s="136">
        <v>42765</v>
      </c>
      <c r="D120" s="136">
        <v>42783</v>
      </c>
      <c r="E120" s="25">
        <f t="shared" si="9"/>
        <v>18</v>
      </c>
      <c r="F120" s="120">
        <v>-3.0995515695067259E-3</v>
      </c>
      <c r="G120" s="121">
        <f t="shared" si="10"/>
        <v>-5.5791928251121066E-2</v>
      </c>
    </row>
    <row r="121" spans="1:7">
      <c r="A121" s="23">
        <f t="shared" si="4"/>
        <v>109</v>
      </c>
      <c r="B121" s="226" t="s">
        <v>1351</v>
      </c>
      <c r="C121" s="136">
        <v>42736</v>
      </c>
      <c r="D121" s="136">
        <v>42783</v>
      </c>
      <c r="E121" s="25">
        <f t="shared" si="9"/>
        <v>47</v>
      </c>
      <c r="F121" s="120">
        <v>1187.4332169713691</v>
      </c>
      <c r="G121" s="121">
        <f t="shared" si="10"/>
        <v>55809.361197654347</v>
      </c>
    </row>
    <row r="122" spans="1:7">
      <c r="A122" s="23">
        <f t="shared" si="4"/>
        <v>110</v>
      </c>
      <c r="B122" s="226" t="s">
        <v>1351</v>
      </c>
      <c r="C122" s="136">
        <v>42737</v>
      </c>
      <c r="D122" s="136">
        <v>42783</v>
      </c>
      <c r="E122" s="25">
        <f t="shared" si="9"/>
        <v>46</v>
      </c>
      <c r="F122" s="120">
        <v>-60.512315695067265</v>
      </c>
      <c r="G122" s="121">
        <f t="shared" si="10"/>
        <v>-2783.566521973094</v>
      </c>
    </row>
    <row r="123" spans="1:7">
      <c r="A123" s="23">
        <f t="shared" si="4"/>
        <v>111</v>
      </c>
      <c r="B123" s="226" t="s">
        <v>1351</v>
      </c>
      <c r="C123" s="136">
        <v>42738</v>
      </c>
      <c r="D123" s="136">
        <v>42783</v>
      </c>
      <c r="E123" s="25">
        <f t="shared" si="9"/>
        <v>45</v>
      </c>
      <c r="F123" s="120">
        <v>-189.00305153501205</v>
      </c>
      <c r="G123" s="121">
        <f t="shared" si="10"/>
        <v>-8505.1373190755421</v>
      </c>
    </row>
    <row r="124" spans="1:7">
      <c r="A124" s="23">
        <f t="shared" si="4"/>
        <v>112</v>
      </c>
      <c r="B124" s="226" t="s">
        <v>1351</v>
      </c>
      <c r="C124" s="136">
        <v>42739</v>
      </c>
      <c r="D124" s="136">
        <v>42783</v>
      </c>
      <c r="E124" s="25">
        <f t="shared" si="9"/>
        <v>44</v>
      </c>
      <c r="F124" s="120">
        <v>-325.62815426008967</v>
      </c>
      <c r="G124" s="121">
        <f t="shared" si="10"/>
        <v>-14327.638787443946</v>
      </c>
    </row>
    <row r="125" spans="1:7">
      <c r="A125" s="23">
        <f t="shared" si="4"/>
        <v>113</v>
      </c>
      <c r="B125" s="226" t="s">
        <v>1351</v>
      </c>
      <c r="C125" s="136">
        <v>42740</v>
      </c>
      <c r="D125" s="136">
        <v>42783</v>
      </c>
      <c r="E125" s="25">
        <f t="shared" si="9"/>
        <v>43</v>
      </c>
      <c r="F125" s="120">
        <v>145.84251562607795</v>
      </c>
      <c r="G125" s="121">
        <f t="shared" si="10"/>
        <v>6271.2281719213524</v>
      </c>
    </row>
    <row r="126" spans="1:7">
      <c r="A126" s="23">
        <f t="shared" si="4"/>
        <v>114</v>
      </c>
      <c r="B126" s="226" t="s">
        <v>1351</v>
      </c>
      <c r="C126" s="136">
        <v>42741</v>
      </c>
      <c r="D126" s="136">
        <v>42783</v>
      </c>
      <c r="E126" s="25">
        <f t="shared" si="9"/>
        <v>42</v>
      </c>
      <c r="F126" s="120">
        <v>137.36249575715766</v>
      </c>
      <c r="G126" s="121">
        <f t="shared" si="10"/>
        <v>5769.2248218006216</v>
      </c>
    </row>
    <row r="127" spans="1:7">
      <c r="A127" s="23">
        <f t="shared" si="4"/>
        <v>115</v>
      </c>
      <c r="B127" s="226" t="s">
        <v>1351</v>
      </c>
      <c r="C127" s="136">
        <v>42742</v>
      </c>
      <c r="D127" s="136">
        <v>42783</v>
      </c>
      <c r="E127" s="25">
        <f t="shared" si="9"/>
        <v>41</v>
      </c>
      <c r="F127" s="120">
        <v>-386.02525229389437</v>
      </c>
      <c r="G127" s="121">
        <f t="shared" si="10"/>
        <v>-15827.035344049669</v>
      </c>
    </row>
    <row r="128" spans="1:7">
      <c r="A128" s="23">
        <f t="shared" si="4"/>
        <v>116</v>
      </c>
      <c r="B128" s="226" t="s">
        <v>1351</v>
      </c>
      <c r="C128" s="136">
        <v>42743</v>
      </c>
      <c r="D128" s="136">
        <v>42783</v>
      </c>
      <c r="E128" s="25">
        <f t="shared" si="9"/>
        <v>40</v>
      </c>
      <c r="F128" s="120">
        <v>168.97822200758881</v>
      </c>
      <c r="G128" s="121">
        <f t="shared" si="10"/>
        <v>6759.1288803035523</v>
      </c>
    </row>
    <row r="129" spans="1:7">
      <c r="A129" s="23">
        <f t="shared" si="4"/>
        <v>117</v>
      </c>
      <c r="B129" s="226" t="s">
        <v>1351</v>
      </c>
      <c r="C129" s="136">
        <v>42744</v>
      </c>
      <c r="D129" s="136">
        <v>42783</v>
      </c>
      <c r="E129" s="25">
        <f t="shared" si="9"/>
        <v>39</v>
      </c>
      <c r="F129" s="120">
        <v>418.83924222145561</v>
      </c>
      <c r="G129" s="121">
        <f t="shared" si="10"/>
        <v>16334.730446636768</v>
      </c>
    </row>
    <row r="130" spans="1:7">
      <c r="A130" s="23">
        <f t="shared" si="4"/>
        <v>118</v>
      </c>
      <c r="B130" s="226" t="s">
        <v>1351</v>
      </c>
      <c r="C130" s="136">
        <v>42745</v>
      </c>
      <c r="D130" s="136">
        <v>42783</v>
      </c>
      <c r="E130" s="25">
        <f t="shared" si="9"/>
        <v>38</v>
      </c>
      <c r="F130" s="120">
        <v>397.06310424284231</v>
      </c>
      <c r="G130" s="121">
        <f t="shared" si="10"/>
        <v>15088.397961228007</v>
      </c>
    </row>
    <row r="131" spans="1:7">
      <c r="A131" s="23">
        <f t="shared" si="4"/>
        <v>119</v>
      </c>
      <c r="B131" s="226" t="s">
        <v>1351</v>
      </c>
      <c r="C131" s="136">
        <v>42747</v>
      </c>
      <c r="D131" s="136">
        <v>42783</v>
      </c>
      <c r="E131" s="25">
        <f t="shared" si="9"/>
        <v>36</v>
      </c>
      <c r="F131" s="120">
        <v>-351.43691038289057</v>
      </c>
      <c r="G131" s="121">
        <f t="shared" si="10"/>
        <v>-12651.72877378406</v>
      </c>
    </row>
    <row r="132" spans="1:7">
      <c r="A132" s="23">
        <f t="shared" si="4"/>
        <v>120</v>
      </c>
      <c r="B132" s="226" t="s">
        <v>1351</v>
      </c>
      <c r="C132" s="136">
        <v>42748</v>
      </c>
      <c r="D132" s="136">
        <v>42783</v>
      </c>
      <c r="E132" s="25">
        <f t="shared" si="9"/>
        <v>35</v>
      </c>
      <c r="F132" s="120">
        <v>-42.722708796136594</v>
      </c>
      <c r="G132" s="121">
        <f t="shared" si="10"/>
        <v>-1495.2948078647808</v>
      </c>
    </row>
    <row r="133" spans="1:7">
      <c r="A133" s="23">
        <f t="shared" si="4"/>
        <v>121</v>
      </c>
      <c r="B133" s="226" t="s">
        <v>1351</v>
      </c>
      <c r="C133" s="136">
        <v>42749</v>
      </c>
      <c r="D133" s="136">
        <v>42783</v>
      </c>
      <c r="E133" s="25">
        <f t="shared" si="9"/>
        <v>34</v>
      </c>
      <c r="F133" s="120">
        <v>146.83338751293547</v>
      </c>
      <c r="G133" s="121">
        <f t="shared" si="10"/>
        <v>4992.3351754398063</v>
      </c>
    </row>
    <row r="134" spans="1:7">
      <c r="A134" s="23">
        <f t="shared" si="4"/>
        <v>122</v>
      </c>
      <c r="B134" s="226" t="s">
        <v>1351</v>
      </c>
      <c r="C134" s="136">
        <v>42750</v>
      </c>
      <c r="D134" s="136">
        <v>42783</v>
      </c>
      <c r="E134" s="25">
        <f t="shared" si="9"/>
        <v>33</v>
      </c>
      <c r="F134" s="120">
        <v>51.271859261814413</v>
      </c>
      <c r="G134" s="121">
        <f t="shared" si="10"/>
        <v>1691.9713556398756</v>
      </c>
    </row>
    <row r="135" spans="1:7">
      <c r="A135" s="23">
        <f t="shared" si="4"/>
        <v>123</v>
      </c>
      <c r="B135" s="226" t="s">
        <v>1351</v>
      </c>
      <c r="C135" s="136">
        <v>42751</v>
      </c>
      <c r="D135" s="136">
        <v>42783</v>
      </c>
      <c r="E135" s="25">
        <f t="shared" si="9"/>
        <v>32</v>
      </c>
      <c r="F135" s="120">
        <v>311.50246898930664</v>
      </c>
      <c r="G135" s="121">
        <f t="shared" si="10"/>
        <v>9968.0790076578123</v>
      </c>
    </row>
    <row r="136" spans="1:7">
      <c r="A136" s="23">
        <f t="shared" si="4"/>
        <v>124</v>
      </c>
      <c r="B136" s="226" t="s">
        <v>1351</v>
      </c>
      <c r="C136" s="136">
        <v>42752</v>
      </c>
      <c r="D136" s="136">
        <v>42783</v>
      </c>
      <c r="E136" s="25">
        <f t="shared" si="9"/>
        <v>31</v>
      </c>
      <c r="F136" s="120">
        <v>-274.49455619179025</v>
      </c>
      <c r="G136" s="121">
        <f t="shared" si="10"/>
        <v>-8509.3312419454978</v>
      </c>
    </row>
    <row r="137" spans="1:7">
      <c r="A137" s="23">
        <f t="shared" si="4"/>
        <v>125</v>
      </c>
      <c r="B137" s="226" t="s">
        <v>1351</v>
      </c>
      <c r="C137" s="136">
        <v>42755</v>
      </c>
      <c r="D137" s="136">
        <v>42783</v>
      </c>
      <c r="E137" s="25">
        <f t="shared" si="9"/>
        <v>28</v>
      </c>
      <c r="F137" s="120">
        <v>-330.95121021041734</v>
      </c>
      <c r="G137" s="121">
        <f t="shared" si="10"/>
        <v>-9266.6338858916861</v>
      </c>
    </row>
    <row r="138" spans="1:7">
      <c r="A138" s="23">
        <f t="shared" si="4"/>
        <v>126</v>
      </c>
      <c r="B138" s="226" t="s">
        <v>1351</v>
      </c>
      <c r="C138" s="136">
        <v>42757</v>
      </c>
      <c r="D138" s="136">
        <v>42783</v>
      </c>
      <c r="E138" s="25">
        <f t="shared" si="9"/>
        <v>26</v>
      </c>
      <c r="F138" s="120">
        <v>-62.65536419454984</v>
      </c>
      <c r="G138" s="121">
        <f t="shared" si="10"/>
        <v>-1629.0394690582959</v>
      </c>
    </row>
    <row r="139" spans="1:7">
      <c r="A139" s="23">
        <f t="shared" si="4"/>
        <v>127</v>
      </c>
      <c r="B139" s="226" t="s">
        <v>1351</v>
      </c>
      <c r="C139" s="136">
        <v>42758</v>
      </c>
      <c r="D139" s="136">
        <v>42783</v>
      </c>
      <c r="E139" s="25">
        <f t="shared" si="9"/>
        <v>25</v>
      </c>
      <c r="F139" s="120">
        <v>-259.93104380820972</v>
      </c>
      <c r="G139" s="121">
        <f t="shared" si="10"/>
        <v>-6498.2760952052431</v>
      </c>
    </row>
    <row r="140" spans="1:7">
      <c r="A140" s="23">
        <f t="shared" si="4"/>
        <v>128</v>
      </c>
      <c r="B140" s="226" t="s">
        <v>1351</v>
      </c>
      <c r="C140" s="136">
        <v>42759</v>
      </c>
      <c r="D140" s="136">
        <v>42783</v>
      </c>
      <c r="E140" s="25">
        <f t="shared" si="9"/>
        <v>24</v>
      </c>
      <c r="F140" s="120">
        <v>105.26285532942393</v>
      </c>
      <c r="G140" s="121">
        <f t="shared" si="10"/>
        <v>2526.3085279061743</v>
      </c>
    </row>
    <row r="141" spans="1:7">
      <c r="A141" s="23">
        <f t="shared" si="4"/>
        <v>129</v>
      </c>
      <c r="B141" s="226" t="s">
        <v>1351</v>
      </c>
      <c r="C141" s="136">
        <v>42760</v>
      </c>
      <c r="D141" s="136">
        <v>42783</v>
      </c>
      <c r="E141" s="25">
        <f t="shared" si="9"/>
        <v>23</v>
      </c>
      <c r="F141" s="120">
        <v>54.267518454639529</v>
      </c>
      <c r="G141" s="121">
        <f t="shared" si="10"/>
        <v>1248.1529244567091</v>
      </c>
    </row>
    <row r="142" spans="1:7">
      <c r="A142" s="23">
        <f t="shared" si="4"/>
        <v>130</v>
      </c>
      <c r="B142" s="226" t="s">
        <v>1351</v>
      </c>
      <c r="C142" s="136">
        <v>42764</v>
      </c>
      <c r="D142" s="136">
        <v>42783</v>
      </c>
      <c r="E142" s="25">
        <f t="shared" si="9"/>
        <v>19</v>
      </c>
      <c r="F142" s="120">
        <v>335.62904725767504</v>
      </c>
      <c r="G142" s="121">
        <f t="shared" si="10"/>
        <v>6376.9518978958258</v>
      </c>
    </row>
    <row r="143" spans="1:7">
      <c r="A143" s="23">
        <f t="shared" si="4"/>
        <v>131</v>
      </c>
      <c r="B143" s="226" t="s">
        <v>1351</v>
      </c>
      <c r="C143" s="136">
        <v>42765</v>
      </c>
      <c r="D143" s="136">
        <v>42783</v>
      </c>
      <c r="E143" s="25">
        <f t="shared" si="9"/>
        <v>18</v>
      </c>
      <c r="F143" s="120">
        <v>493.13159020351839</v>
      </c>
      <c r="G143" s="121">
        <f t="shared" si="10"/>
        <v>8876.3686236633312</v>
      </c>
    </row>
    <row r="144" spans="1:7">
      <c r="A144" s="23">
        <f t="shared" si="4"/>
        <v>132</v>
      </c>
      <c r="B144" s="226" t="s">
        <v>1351</v>
      </c>
      <c r="C144" s="136">
        <v>42765</v>
      </c>
      <c r="D144" s="136">
        <v>42783</v>
      </c>
      <c r="E144" s="25">
        <f t="shared" si="9"/>
        <v>18</v>
      </c>
      <c r="F144" s="120">
        <v>2.3043532252500859E-2</v>
      </c>
      <c r="G144" s="121">
        <f t="shared" si="10"/>
        <v>0.41478358054501546</v>
      </c>
    </row>
    <row r="145" spans="1:7">
      <c r="A145" s="23">
        <f t="shared" si="4"/>
        <v>133</v>
      </c>
      <c r="B145" s="226" t="s">
        <v>1351</v>
      </c>
      <c r="C145" s="136">
        <v>42795</v>
      </c>
      <c r="D145" s="136">
        <v>42853</v>
      </c>
      <c r="E145" s="25">
        <f t="shared" si="9"/>
        <v>58</v>
      </c>
      <c r="F145" s="120">
        <v>669.87126943974624</v>
      </c>
      <c r="G145" s="121">
        <f t="shared" si="10"/>
        <v>38852.533627505283</v>
      </c>
    </row>
    <row r="146" spans="1:7">
      <c r="A146" s="23">
        <f t="shared" si="4"/>
        <v>134</v>
      </c>
      <c r="B146" s="226" t="s">
        <v>1351</v>
      </c>
      <c r="C146" s="136">
        <v>42796</v>
      </c>
      <c r="D146" s="136">
        <v>42853</v>
      </c>
      <c r="E146" s="25">
        <f t="shared" si="9"/>
        <v>57</v>
      </c>
      <c r="F146" s="120">
        <v>-115.86207636695657</v>
      </c>
      <c r="G146" s="121">
        <f t="shared" si="10"/>
        <v>-6604.138352916525</v>
      </c>
    </row>
    <row r="147" spans="1:7">
      <c r="A147" s="23">
        <f t="shared" si="4"/>
        <v>135</v>
      </c>
      <c r="B147" s="226" t="s">
        <v>1351</v>
      </c>
      <c r="C147" s="136">
        <v>42797</v>
      </c>
      <c r="D147" s="136">
        <v>42853</v>
      </c>
      <c r="E147" s="25">
        <f t="shared" si="9"/>
        <v>56</v>
      </c>
      <c r="F147" s="120">
        <v>39.095969555000075</v>
      </c>
      <c r="G147" s="121">
        <f t="shared" si="10"/>
        <v>2189.3742950800042</v>
      </c>
    </row>
    <row r="148" spans="1:7">
      <c r="A148" s="23">
        <f t="shared" si="4"/>
        <v>136</v>
      </c>
      <c r="B148" s="226" t="s">
        <v>1351</v>
      </c>
      <c r="C148" s="136">
        <v>42798</v>
      </c>
      <c r="D148" s="136">
        <v>42853</v>
      </c>
      <c r="E148" s="25">
        <f t="shared" si="9"/>
        <v>55</v>
      </c>
      <c r="F148" s="120">
        <v>38.192355670643181</v>
      </c>
      <c r="G148" s="121">
        <f t="shared" si="10"/>
        <v>2100.5795618853749</v>
      </c>
    </row>
    <row r="149" spans="1:7">
      <c r="A149" s="23">
        <f t="shared" si="4"/>
        <v>137</v>
      </c>
      <c r="B149" s="226" t="s">
        <v>1351</v>
      </c>
      <c r="C149" s="136">
        <v>42802</v>
      </c>
      <c r="D149" s="136">
        <v>42853</v>
      </c>
      <c r="E149" s="25">
        <f t="shared" si="9"/>
        <v>51</v>
      </c>
      <c r="F149" s="120">
        <v>-32.054822404167105</v>
      </c>
      <c r="G149" s="121">
        <f t="shared" si="10"/>
        <v>-1634.7959426125224</v>
      </c>
    </row>
    <row r="150" spans="1:7">
      <c r="A150" s="23">
        <f t="shared" si="4"/>
        <v>138</v>
      </c>
      <c r="B150" s="226" t="s">
        <v>1351</v>
      </c>
      <c r="C150" s="136">
        <v>42804</v>
      </c>
      <c r="D150" s="136">
        <v>42853</v>
      </c>
      <c r="E150" s="25">
        <f t="shared" si="9"/>
        <v>49</v>
      </c>
      <c r="F150" s="120">
        <v>25.993568231825051</v>
      </c>
      <c r="G150" s="121">
        <f t="shared" si="10"/>
        <v>1273.6848433594275</v>
      </c>
    </row>
    <row r="151" spans="1:7">
      <c r="A151" s="23">
        <f t="shared" si="4"/>
        <v>139</v>
      </c>
      <c r="B151" s="226" t="s">
        <v>1351</v>
      </c>
      <c r="C151" s="136">
        <v>42805</v>
      </c>
      <c r="D151" s="136">
        <v>42853</v>
      </c>
      <c r="E151" s="25">
        <f t="shared" si="9"/>
        <v>48</v>
      </c>
      <c r="F151" s="120">
        <v>-49.704631262255084</v>
      </c>
      <c r="G151" s="121">
        <f t="shared" si="10"/>
        <v>-2385.8223005882442</v>
      </c>
    </row>
    <row r="152" spans="1:7">
      <c r="A152" s="23">
        <f t="shared" si="4"/>
        <v>140</v>
      </c>
      <c r="B152" s="226" t="s">
        <v>1351</v>
      </c>
      <c r="C152" s="136">
        <v>42806</v>
      </c>
      <c r="D152" s="136">
        <v>42853</v>
      </c>
      <c r="E152" s="25">
        <f t="shared" si="9"/>
        <v>47</v>
      </c>
      <c r="F152" s="120">
        <v>-57.502701731802603</v>
      </c>
      <c r="G152" s="121">
        <f t="shared" si="10"/>
        <v>-2702.6269813947224</v>
      </c>
    </row>
    <row r="153" spans="1:7">
      <c r="A153" s="23">
        <f t="shared" si="4"/>
        <v>141</v>
      </c>
      <c r="B153" s="226" t="s">
        <v>1351</v>
      </c>
      <c r="C153" s="136">
        <v>42807</v>
      </c>
      <c r="D153" s="136">
        <v>42853</v>
      </c>
      <c r="E153" s="25">
        <f t="shared" si="9"/>
        <v>46</v>
      </c>
      <c r="F153" s="120">
        <v>-190.31047224176382</v>
      </c>
      <c r="G153" s="121">
        <f t="shared" si="10"/>
        <v>-8754.2817231211357</v>
      </c>
    </row>
    <row r="154" spans="1:7">
      <c r="A154" s="23">
        <f t="shared" si="4"/>
        <v>142</v>
      </c>
      <c r="B154" s="226" t="s">
        <v>1351</v>
      </c>
      <c r="C154" s="136">
        <v>42808</v>
      </c>
      <c r="D154" s="136">
        <v>42853</v>
      </c>
      <c r="E154" s="25">
        <f t="shared" si="9"/>
        <v>45</v>
      </c>
      <c r="F154" s="120">
        <v>-91.200458471164069</v>
      </c>
      <c r="G154" s="121">
        <f t="shared" si="10"/>
        <v>-4104.0206312023829</v>
      </c>
    </row>
    <row r="155" spans="1:7">
      <c r="A155" s="23">
        <f t="shared" si="4"/>
        <v>143</v>
      </c>
      <c r="B155" s="226" t="s">
        <v>1351</v>
      </c>
      <c r="C155" s="136">
        <v>42809</v>
      </c>
      <c r="D155" s="136">
        <v>42853</v>
      </c>
      <c r="E155" s="25">
        <f t="shared" si="9"/>
        <v>44</v>
      </c>
      <c r="F155" s="120">
        <v>1833.0101025310962</v>
      </c>
      <c r="G155" s="121">
        <f t="shared" si="10"/>
        <v>80652.44451136823</v>
      </c>
    </row>
    <row r="156" spans="1:7">
      <c r="A156" s="23">
        <f t="shared" si="4"/>
        <v>144</v>
      </c>
      <c r="B156" s="226" t="s">
        <v>1351</v>
      </c>
      <c r="C156" s="136">
        <v>42810</v>
      </c>
      <c r="D156" s="136">
        <v>42853</v>
      </c>
      <c r="E156" s="25">
        <f t="shared" si="9"/>
        <v>43</v>
      </c>
      <c r="F156" s="120">
        <v>1312.8042834049306</v>
      </c>
      <c r="G156" s="121">
        <f t="shared" si="10"/>
        <v>56450.584186412016</v>
      </c>
    </row>
    <row r="157" spans="1:7">
      <c r="A157" s="23">
        <f t="shared" si="4"/>
        <v>145</v>
      </c>
      <c r="B157" s="226" t="s">
        <v>1351</v>
      </c>
      <c r="C157" s="136">
        <v>42811</v>
      </c>
      <c r="D157" s="136">
        <v>42853</v>
      </c>
      <c r="E157" s="25">
        <f t="shared" si="9"/>
        <v>42</v>
      </c>
      <c r="F157" s="120">
        <v>3312.1732226197068</v>
      </c>
      <c r="G157" s="121">
        <f t="shared" si="10"/>
        <v>139111.27535002769</v>
      </c>
    </row>
    <row r="158" spans="1:7">
      <c r="A158" s="23">
        <f t="shared" si="4"/>
        <v>146</v>
      </c>
      <c r="B158" s="226" t="s">
        <v>1351</v>
      </c>
      <c r="C158" s="136">
        <v>42812</v>
      </c>
      <c r="D158" s="136">
        <v>42853</v>
      </c>
      <c r="E158" s="25">
        <f t="shared" si="9"/>
        <v>41</v>
      </c>
      <c r="F158" s="120">
        <v>73.984853687377452</v>
      </c>
      <c r="G158" s="121">
        <f t="shared" si="10"/>
        <v>3033.3790011824753</v>
      </c>
    </row>
    <row r="159" spans="1:7">
      <c r="A159" s="23">
        <f t="shared" si="4"/>
        <v>147</v>
      </c>
      <c r="B159" s="226" t="s">
        <v>1351</v>
      </c>
      <c r="C159" s="136">
        <v>42813</v>
      </c>
      <c r="D159" s="136">
        <v>42853</v>
      </c>
      <c r="E159" s="25">
        <f t="shared" si="9"/>
        <v>40</v>
      </c>
      <c r="F159" s="120">
        <v>-6.2138123606100999</v>
      </c>
      <c r="G159" s="121">
        <f t="shared" si="10"/>
        <v>-248.55249442440399</v>
      </c>
    </row>
    <row r="160" spans="1:7">
      <c r="A160" s="23">
        <f t="shared" si="4"/>
        <v>148</v>
      </c>
      <c r="B160" s="226" t="s">
        <v>1351</v>
      </c>
      <c r="C160" s="136">
        <v>42814</v>
      </c>
      <c r="D160" s="136">
        <v>42853</v>
      </c>
      <c r="E160" s="25">
        <f t="shared" si="9"/>
        <v>39</v>
      </c>
      <c r="F160" s="120">
        <v>-87.321959915580237</v>
      </c>
      <c r="G160" s="121">
        <f t="shared" si="10"/>
        <v>-3405.5564367076295</v>
      </c>
    </row>
    <row r="161" spans="1:7">
      <c r="A161" s="23">
        <f t="shared" si="4"/>
        <v>149</v>
      </c>
      <c r="B161" s="226" t="s">
        <v>1351</v>
      </c>
      <c r="C161" s="136">
        <v>42815</v>
      </c>
      <c r="D161" s="136">
        <v>42853</v>
      </c>
      <c r="E161" s="25">
        <f t="shared" si="9"/>
        <v>38</v>
      </c>
      <c r="F161" s="120">
        <v>-50.801876693259892</v>
      </c>
      <c r="G161" s="121">
        <f t="shared" si="10"/>
        <v>-1930.471314343876</v>
      </c>
    </row>
    <row r="162" spans="1:7">
      <c r="A162" s="23">
        <f t="shared" si="4"/>
        <v>150</v>
      </c>
      <c r="B162" s="226" t="s">
        <v>1351</v>
      </c>
      <c r="C162" s="136">
        <v>42816</v>
      </c>
      <c r="D162" s="136">
        <v>42853</v>
      </c>
      <c r="E162" s="25">
        <f t="shared" si="9"/>
        <v>37</v>
      </c>
      <c r="F162" s="120">
        <v>-112.5292667155623</v>
      </c>
      <c r="G162" s="121">
        <f t="shared" si="10"/>
        <v>-4163.5828684758053</v>
      </c>
    </row>
    <row r="163" spans="1:7">
      <c r="A163" s="23">
        <f t="shared" si="4"/>
        <v>151</v>
      </c>
      <c r="B163" s="226" t="s">
        <v>1351</v>
      </c>
      <c r="C163" s="136">
        <v>42817</v>
      </c>
      <c r="D163" s="136">
        <v>42853</v>
      </c>
      <c r="E163" s="25">
        <f t="shared" si="9"/>
        <v>36</v>
      </c>
      <c r="F163" s="120">
        <v>-97.848474906075523</v>
      </c>
      <c r="G163" s="121">
        <f t="shared" si="10"/>
        <v>-3522.5450966187191</v>
      </c>
    </row>
    <row r="164" spans="1:7">
      <c r="A164" s="23">
        <f t="shared" si="4"/>
        <v>152</v>
      </c>
      <c r="B164" s="226" t="s">
        <v>1351</v>
      </c>
      <c r="C164" s="136">
        <v>42818</v>
      </c>
      <c r="D164" s="136">
        <v>42853</v>
      </c>
      <c r="E164" s="25">
        <f t="shared" si="9"/>
        <v>35</v>
      </c>
      <c r="F164" s="120">
        <v>-24.820043706686224</v>
      </c>
      <c r="G164" s="121">
        <f t="shared" si="10"/>
        <v>-868.70152973401787</v>
      </c>
    </row>
    <row r="165" spans="1:7">
      <c r="A165" s="23">
        <f t="shared" si="4"/>
        <v>153</v>
      </c>
      <c r="B165" s="226" t="s">
        <v>1351</v>
      </c>
      <c r="C165" s="136">
        <v>42819</v>
      </c>
      <c r="D165" s="136">
        <v>42853</v>
      </c>
      <c r="E165" s="25">
        <f t="shared" si="9"/>
        <v>34</v>
      </c>
      <c r="F165" s="120">
        <v>-16.282652786301249</v>
      </c>
      <c r="G165" s="121">
        <f t="shared" si="10"/>
        <v>-553.61019473424244</v>
      </c>
    </row>
    <row r="166" spans="1:7">
      <c r="A166" s="23">
        <f t="shared" si="4"/>
        <v>154</v>
      </c>
      <c r="B166" s="226" t="s">
        <v>1351</v>
      </c>
      <c r="C166" s="136">
        <v>42821</v>
      </c>
      <c r="D166" s="136">
        <v>42853</v>
      </c>
      <c r="E166" s="25">
        <f t="shared" si="9"/>
        <v>32</v>
      </c>
      <c r="F166" s="120">
        <v>-99.602894071158076</v>
      </c>
      <c r="G166" s="121">
        <f t="shared" si="10"/>
        <v>-3187.2926102770584</v>
      </c>
    </row>
    <row r="167" spans="1:7">
      <c r="A167" s="23">
        <f t="shared" si="4"/>
        <v>155</v>
      </c>
      <c r="B167" s="226" t="s">
        <v>1351</v>
      </c>
      <c r="C167" s="136">
        <v>42824</v>
      </c>
      <c r="D167" s="136">
        <v>42853</v>
      </c>
      <c r="E167" s="25">
        <f t="shared" si="9"/>
        <v>29</v>
      </c>
      <c r="F167" s="120">
        <v>-18.089880555015043</v>
      </c>
      <c r="G167" s="121">
        <f t="shared" si="10"/>
        <v>-524.60653609543624</v>
      </c>
    </row>
    <row r="168" spans="1:7">
      <c r="A168" s="23">
        <f t="shared" si="4"/>
        <v>156</v>
      </c>
      <c r="B168" s="226" t="s">
        <v>1351</v>
      </c>
      <c r="C168" s="136">
        <v>42825</v>
      </c>
      <c r="D168" s="136">
        <v>42853</v>
      </c>
      <c r="E168" s="25">
        <f t="shared" si="9"/>
        <v>28</v>
      </c>
      <c r="F168" s="120">
        <v>321.36382358664258</v>
      </c>
      <c r="G168" s="121">
        <f t="shared" si="10"/>
        <v>8998.187060425993</v>
      </c>
    </row>
    <row r="169" spans="1:7">
      <c r="A169" s="23">
        <f t="shared" si="4"/>
        <v>157</v>
      </c>
      <c r="B169" s="226" t="s">
        <v>1351</v>
      </c>
      <c r="C169" s="136">
        <v>42825</v>
      </c>
      <c r="D169" s="136">
        <v>42853</v>
      </c>
      <c r="E169" s="25">
        <f t="shared" si="9"/>
        <v>28</v>
      </c>
      <c r="F169" s="120">
        <v>0.5456889041895554</v>
      </c>
      <c r="G169" s="121">
        <f t="shared" si="10"/>
        <v>15.279289317307551</v>
      </c>
    </row>
    <row r="170" spans="1:7">
      <c r="A170" s="23">
        <f t="shared" si="4"/>
        <v>158</v>
      </c>
      <c r="B170" s="226" t="s">
        <v>1351</v>
      </c>
      <c r="C170" s="136">
        <v>42825</v>
      </c>
      <c r="D170" s="136">
        <v>42853</v>
      </c>
      <c r="E170" s="25">
        <f t="shared" si="9"/>
        <v>28</v>
      </c>
      <c r="F170" s="120">
        <v>87.280886557200375</v>
      </c>
      <c r="G170" s="121">
        <f t="shared" si="10"/>
        <v>2443.8648236016106</v>
      </c>
    </row>
    <row r="171" spans="1:7">
      <c r="A171" s="23">
        <f t="shared" si="4"/>
        <v>159</v>
      </c>
      <c r="B171" s="226" t="s">
        <v>1352</v>
      </c>
      <c r="C171" s="136">
        <v>42736</v>
      </c>
      <c r="D171" s="136">
        <v>42796</v>
      </c>
      <c r="E171" s="25">
        <f t="shared" si="9"/>
        <v>60</v>
      </c>
      <c r="F171" s="120">
        <v>-96.83086875679723</v>
      </c>
      <c r="G171" s="121">
        <f t="shared" si="10"/>
        <v>-5809.8521254078341</v>
      </c>
    </row>
    <row r="172" spans="1:7">
      <c r="A172" s="23">
        <f t="shared" si="4"/>
        <v>160</v>
      </c>
      <c r="B172" s="226" t="s">
        <v>1352</v>
      </c>
      <c r="C172" s="136">
        <v>42737</v>
      </c>
      <c r="D172" s="136">
        <v>42796</v>
      </c>
      <c r="E172" s="25">
        <f t="shared" si="9"/>
        <v>59</v>
      </c>
      <c r="F172" s="120">
        <v>-73.168370423210519</v>
      </c>
      <c r="G172" s="121">
        <f t="shared" si="10"/>
        <v>-4316.9338549694203</v>
      </c>
    </row>
    <row r="173" spans="1:7">
      <c r="A173" s="23">
        <f t="shared" si="4"/>
        <v>161</v>
      </c>
      <c r="B173" s="226" t="s">
        <v>1352</v>
      </c>
      <c r="C173" s="136">
        <v>42738</v>
      </c>
      <c r="D173" s="136">
        <v>42796</v>
      </c>
      <c r="E173" s="25">
        <f t="shared" ref="E173:E236" si="11">D173-C173</f>
        <v>58</v>
      </c>
      <c r="F173" s="120">
        <v>-105.22598575655165</v>
      </c>
      <c r="G173" s="121">
        <f t="shared" ref="G173:G236" si="12">E173*F173</f>
        <v>-6103.1071738799956</v>
      </c>
    </row>
    <row r="174" spans="1:7">
      <c r="A174" s="23">
        <f t="shared" si="4"/>
        <v>162</v>
      </c>
      <c r="B174" s="226" t="s">
        <v>1352</v>
      </c>
      <c r="C174" s="136">
        <v>42739</v>
      </c>
      <c r="D174" s="136">
        <v>42796</v>
      </c>
      <c r="E174" s="25">
        <f t="shared" si="11"/>
        <v>57</v>
      </c>
      <c r="F174" s="120">
        <v>-90.951278752938165</v>
      </c>
      <c r="G174" s="121">
        <f t="shared" si="12"/>
        <v>-5184.2228889174758</v>
      </c>
    </row>
    <row r="175" spans="1:7">
      <c r="A175" s="23">
        <f t="shared" si="4"/>
        <v>163</v>
      </c>
      <c r="B175" s="226" t="s">
        <v>1352</v>
      </c>
      <c r="C175" s="136">
        <v>42740</v>
      </c>
      <c r="D175" s="136">
        <v>42796</v>
      </c>
      <c r="E175" s="25">
        <f t="shared" si="11"/>
        <v>56</v>
      </c>
      <c r="F175" s="120">
        <v>-91.537859038976549</v>
      </c>
      <c r="G175" s="121">
        <f t="shared" si="12"/>
        <v>-5126.1201061826869</v>
      </c>
    </row>
    <row r="176" spans="1:7">
      <c r="A176" s="23">
        <f t="shared" si="4"/>
        <v>164</v>
      </c>
      <c r="B176" s="226" t="s">
        <v>1352</v>
      </c>
      <c r="C176" s="136">
        <v>42741</v>
      </c>
      <c r="D176" s="136">
        <v>42796</v>
      </c>
      <c r="E176" s="25">
        <f t="shared" si="11"/>
        <v>55</v>
      </c>
      <c r="F176" s="120">
        <v>25.640326733946893</v>
      </c>
      <c r="G176" s="121">
        <f t="shared" si="12"/>
        <v>1410.217970367079</v>
      </c>
    </row>
    <row r="177" spans="1:7">
      <c r="A177" s="23">
        <f t="shared" si="4"/>
        <v>165</v>
      </c>
      <c r="B177" s="226" t="s">
        <v>1352</v>
      </c>
      <c r="C177" s="136">
        <v>42742</v>
      </c>
      <c r="D177" s="136">
        <v>42796</v>
      </c>
      <c r="E177" s="25">
        <f t="shared" si="11"/>
        <v>54</v>
      </c>
      <c r="F177" s="120">
        <v>5.7818266228526678</v>
      </c>
      <c r="G177" s="121">
        <f t="shared" si="12"/>
        <v>312.21863763404406</v>
      </c>
    </row>
    <row r="178" spans="1:7">
      <c r="A178" s="23">
        <f t="shared" si="4"/>
        <v>166</v>
      </c>
      <c r="B178" s="226" t="s">
        <v>1352</v>
      </c>
      <c r="C178" s="136">
        <v>42743</v>
      </c>
      <c r="D178" s="136">
        <v>42796</v>
      </c>
      <c r="E178" s="25">
        <f t="shared" si="11"/>
        <v>53</v>
      </c>
      <c r="F178" s="120">
        <v>16.340271771543513</v>
      </c>
      <c r="G178" s="121">
        <f t="shared" si="12"/>
        <v>866.03440389180616</v>
      </c>
    </row>
    <row r="179" spans="1:7">
      <c r="A179" s="23">
        <f t="shared" si="4"/>
        <v>167</v>
      </c>
      <c r="B179" s="226" t="s">
        <v>1352</v>
      </c>
      <c r="C179" s="136">
        <v>42744</v>
      </c>
      <c r="D179" s="136">
        <v>42796</v>
      </c>
      <c r="E179" s="25">
        <f t="shared" si="11"/>
        <v>52</v>
      </c>
      <c r="F179" s="120">
        <v>23.464464818214783</v>
      </c>
      <c r="G179" s="121">
        <f t="shared" si="12"/>
        <v>1220.1521705471687</v>
      </c>
    </row>
    <row r="180" spans="1:7">
      <c r="A180" s="23">
        <f t="shared" si="4"/>
        <v>168</v>
      </c>
      <c r="B180" s="226" t="s">
        <v>1352</v>
      </c>
      <c r="C180" s="136">
        <v>42745</v>
      </c>
      <c r="D180" s="136">
        <v>42796</v>
      </c>
      <c r="E180" s="25">
        <f t="shared" si="11"/>
        <v>51</v>
      </c>
      <c r="F180" s="120">
        <v>-28.065610608913275</v>
      </c>
      <c r="G180" s="121">
        <f t="shared" si="12"/>
        <v>-1431.3461410545769</v>
      </c>
    </row>
    <row r="181" spans="1:7">
      <c r="A181" s="23">
        <f t="shared" si="4"/>
        <v>169</v>
      </c>
      <c r="B181" s="226" t="s">
        <v>1352</v>
      </c>
      <c r="C181" s="136">
        <v>42746</v>
      </c>
      <c r="D181" s="136">
        <v>42796</v>
      </c>
      <c r="E181" s="25">
        <f t="shared" si="11"/>
        <v>50</v>
      </c>
      <c r="F181" s="120">
        <v>-27.277236677464252</v>
      </c>
      <c r="G181" s="121">
        <f t="shared" si="12"/>
        <v>-1363.8618338732126</v>
      </c>
    </row>
    <row r="182" spans="1:7">
      <c r="A182" s="23">
        <f t="shared" si="4"/>
        <v>170</v>
      </c>
      <c r="B182" s="226" t="s">
        <v>1352</v>
      </c>
      <c r="C182" s="136">
        <v>42747</v>
      </c>
      <c r="D182" s="136">
        <v>42796</v>
      </c>
      <c r="E182" s="25">
        <f t="shared" si="11"/>
        <v>49</v>
      </c>
      <c r="F182" s="120">
        <v>-28.812623109936506</v>
      </c>
      <c r="G182" s="121">
        <f t="shared" si="12"/>
        <v>-1411.8185323868888</v>
      </c>
    </row>
    <row r="183" spans="1:7">
      <c r="A183" s="23">
        <f t="shared" si="4"/>
        <v>171</v>
      </c>
      <c r="B183" s="226" t="s">
        <v>1352</v>
      </c>
      <c r="C183" s="136">
        <v>42748</v>
      </c>
      <c r="D183" s="136">
        <v>42796</v>
      </c>
      <c r="E183" s="25">
        <f t="shared" si="11"/>
        <v>48</v>
      </c>
      <c r="F183" s="120">
        <v>-19.373443336100948</v>
      </c>
      <c r="G183" s="121">
        <f t="shared" si="12"/>
        <v>-929.9252801328455</v>
      </c>
    </row>
    <row r="184" spans="1:7">
      <c r="A184" s="23">
        <f t="shared" si="4"/>
        <v>172</v>
      </c>
      <c r="B184" s="226" t="s">
        <v>1352</v>
      </c>
      <c r="C184" s="136">
        <v>42749</v>
      </c>
      <c r="D184" s="136">
        <v>42796</v>
      </c>
      <c r="E184" s="25">
        <f t="shared" si="11"/>
        <v>47</v>
      </c>
      <c r="F184" s="120">
        <v>0.53769859553518184</v>
      </c>
      <c r="G184" s="121">
        <f t="shared" si="12"/>
        <v>25.271833990153546</v>
      </c>
    </row>
    <row r="185" spans="1:7">
      <c r="A185" s="23">
        <f t="shared" si="4"/>
        <v>173</v>
      </c>
      <c r="B185" s="226" t="s">
        <v>1352</v>
      </c>
      <c r="C185" s="136">
        <v>42750</v>
      </c>
      <c r="D185" s="136">
        <v>42796</v>
      </c>
      <c r="E185" s="25">
        <f t="shared" si="11"/>
        <v>46</v>
      </c>
      <c r="F185" s="120">
        <v>-77.58401646533278</v>
      </c>
      <c r="G185" s="121">
        <f t="shared" si="12"/>
        <v>-3568.864757405308</v>
      </c>
    </row>
    <row r="186" spans="1:7">
      <c r="A186" s="23">
        <f t="shared" si="4"/>
        <v>174</v>
      </c>
      <c r="B186" s="226" t="s">
        <v>1352</v>
      </c>
      <c r="C186" s="136">
        <v>42751</v>
      </c>
      <c r="D186" s="136">
        <v>42796</v>
      </c>
      <c r="E186" s="25">
        <f t="shared" si="11"/>
        <v>45</v>
      </c>
      <c r="F186" s="120">
        <v>18.808170453615244</v>
      </c>
      <c r="G186" s="121">
        <f t="shared" si="12"/>
        <v>846.36767041268592</v>
      </c>
    </row>
    <row r="187" spans="1:7">
      <c r="A187" s="23">
        <f t="shared" si="4"/>
        <v>175</v>
      </c>
      <c r="B187" s="226" t="s">
        <v>1352</v>
      </c>
      <c r="C187" s="136">
        <v>42752</v>
      </c>
      <c r="D187" s="136">
        <v>42796</v>
      </c>
      <c r="E187" s="25">
        <f t="shared" si="11"/>
        <v>44</v>
      </c>
      <c r="F187" s="120">
        <v>-2.6884929776759097</v>
      </c>
      <c r="G187" s="121">
        <f t="shared" si="12"/>
        <v>-118.29369101774003</v>
      </c>
    </row>
    <row r="188" spans="1:7">
      <c r="A188" s="23">
        <f t="shared" si="4"/>
        <v>176</v>
      </c>
      <c r="B188" s="226" t="s">
        <v>1352</v>
      </c>
      <c r="C188" s="136">
        <v>42753</v>
      </c>
      <c r="D188" s="136">
        <v>42796</v>
      </c>
      <c r="E188" s="25">
        <f t="shared" si="11"/>
        <v>43</v>
      </c>
      <c r="F188" s="120">
        <v>4.0559269350858935</v>
      </c>
      <c r="G188" s="121">
        <f t="shared" si="12"/>
        <v>174.40485820869341</v>
      </c>
    </row>
    <row r="189" spans="1:7">
      <c r="A189" s="23">
        <f t="shared" si="4"/>
        <v>177</v>
      </c>
      <c r="B189" s="226" t="s">
        <v>1352</v>
      </c>
      <c r="C189" s="136">
        <v>42754</v>
      </c>
      <c r="D189" s="136">
        <v>42796</v>
      </c>
      <c r="E189" s="25">
        <f t="shared" si="11"/>
        <v>42</v>
      </c>
      <c r="F189" s="120">
        <v>47.944164746880602</v>
      </c>
      <c r="G189" s="121">
        <f t="shared" si="12"/>
        <v>2013.6549193689852</v>
      </c>
    </row>
    <row r="190" spans="1:7">
      <c r="A190" s="23">
        <f t="shared" si="4"/>
        <v>178</v>
      </c>
      <c r="B190" s="226" t="s">
        <v>1352</v>
      </c>
      <c r="C190" s="136">
        <v>42755</v>
      </c>
      <c r="D190" s="136">
        <v>42796</v>
      </c>
      <c r="E190" s="25">
        <f t="shared" si="11"/>
        <v>41</v>
      </c>
      <c r="F190" s="120">
        <v>-46.383710780816962</v>
      </c>
      <c r="G190" s="121">
        <f t="shared" si="12"/>
        <v>-1901.7321420134954</v>
      </c>
    </row>
    <row r="191" spans="1:7">
      <c r="A191" s="23">
        <f t="shared" si="4"/>
        <v>179</v>
      </c>
      <c r="B191" s="226" t="s">
        <v>1352</v>
      </c>
      <c r="C191" s="136">
        <v>42756</v>
      </c>
      <c r="D191" s="136">
        <v>42796</v>
      </c>
      <c r="E191" s="25">
        <f t="shared" si="11"/>
        <v>40</v>
      </c>
      <c r="F191" s="120">
        <v>-2.7423881748973846</v>
      </c>
      <c r="G191" s="121">
        <f t="shared" si="12"/>
        <v>-109.69552699589539</v>
      </c>
    </row>
    <row r="192" spans="1:7">
      <c r="A192" s="23">
        <f t="shared" si="4"/>
        <v>180</v>
      </c>
      <c r="B192" s="226" t="s">
        <v>1352</v>
      </c>
      <c r="C192" s="136">
        <v>42757</v>
      </c>
      <c r="D192" s="136">
        <v>42796</v>
      </c>
      <c r="E192" s="25">
        <f t="shared" si="11"/>
        <v>39</v>
      </c>
      <c r="F192" s="120">
        <v>38.551359910189099</v>
      </c>
      <c r="G192" s="121">
        <f t="shared" si="12"/>
        <v>1503.5030364973748</v>
      </c>
    </row>
    <row r="193" spans="1:7">
      <c r="A193" s="23">
        <f t="shared" si="4"/>
        <v>181</v>
      </c>
      <c r="B193" s="226" t="s">
        <v>1352</v>
      </c>
      <c r="C193" s="136">
        <v>42758</v>
      </c>
      <c r="D193" s="136">
        <v>42796</v>
      </c>
      <c r="E193" s="25">
        <f t="shared" si="11"/>
        <v>38</v>
      </c>
      <c r="F193" s="120">
        <v>-29.738868476138141</v>
      </c>
      <c r="G193" s="121">
        <f t="shared" si="12"/>
        <v>-1130.0770020932493</v>
      </c>
    </row>
    <row r="194" spans="1:7">
      <c r="A194" s="23">
        <f t="shared" si="4"/>
        <v>182</v>
      </c>
      <c r="B194" s="226" t="s">
        <v>1352</v>
      </c>
      <c r="C194" s="136">
        <v>42759</v>
      </c>
      <c r="D194" s="136">
        <v>42796</v>
      </c>
      <c r="E194" s="25">
        <f t="shared" si="11"/>
        <v>37</v>
      </c>
      <c r="F194" s="120">
        <v>-24.8995811163215</v>
      </c>
      <c r="G194" s="121">
        <f t="shared" si="12"/>
        <v>-921.28450130389547</v>
      </c>
    </row>
    <row r="195" spans="1:7">
      <c r="A195" s="23">
        <f t="shared" si="4"/>
        <v>183</v>
      </c>
      <c r="B195" s="226" t="s">
        <v>1352</v>
      </c>
      <c r="C195" s="136">
        <v>42760</v>
      </c>
      <c r="D195" s="136">
        <v>42796</v>
      </c>
      <c r="E195" s="25">
        <f t="shared" si="11"/>
        <v>36</v>
      </c>
      <c r="F195" s="120">
        <v>-18.927241238174318</v>
      </c>
      <c r="G195" s="121">
        <f t="shared" si="12"/>
        <v>-681.38068457427539</v>
      </c>
    </row>
    <row r="196" spans="1:7">
      <c r="A196" s="23">
        <f t="shared" si="4"/>
        <v>184</v>
      </c>
      <c r="B196" s="226" t="s">
        <v>1352</v>
      </c>
      <c r="C196" s="136">
        <v>42761</v>
      </c>
      <c r="D196" s="136">
        <v>42796</v>
      </c>
      <c r="E196" s="25">
        <f t="shared" si="11"/>
        <v>35</v>
      </c>
      <c r="F196" s="120">
        <v>153.26916726111824</v>
      </c>
      <c r="G196" s="121">
        <f t="shared" si="12"/>
        <v>5364.4208541391381</v>
      </c>
    </row>
    <row r="197" spans="1:7">
      <c r="A197" s="23">
        <f t="shared" si="4"/>
        <v>185</v>
      </c>
      <c r="B197" s="226" t="s">
        <v>1352</v>
      </c>
      <c r="C197" s="136">
        <v>42762</v>
      </c>
      <c r="D197" s="136">
        <v>42796</v>
      </c>
      <c r="E197" s="25">
        <f t="shared" si="11"/>
        <v>34</v>
      </c>
      <c r="F197" s="120">
        <v>-8.9578831288809901</v>
      </c>
      <c r="G197" s="121">
        <f t="shared" si="12"/>
        <v>-304.56802638195364</v>
      </c>
    </row>
    <row r="198" spans="1:7">
      <c r="A198" s="23">
        <f t="shared" si="4"/>
        <v>186</v>
      </c>
      <c r="B198" s="226" t="s">
        <v>1352</v>
      </c>
      <c r="C198" s="136">
        <v>42763</v>
      </c>
      <c r="D198" s="136">
        <v>42796</v>
      </c>
      <c r="E198" s="25">
        <f t="shared" si="11"/>
        <v>33</v>
      </c>
      <c r="F198" s="120">
        <v>10.589779565680075</v>
      </c>
      <c r="G198" s="121">
        <f t="shared" si="12"/>
        <v>349.4627256674425</v>
      </c>
    </row>
    <row r="199" spans="1:7">
      <c r="A199" s="23">
        <f t="shared" si="4"/>
        <v>187</v>
      </c>
      <c r="B199" s="226" t="s">
        <v>1352</v>
      </c>
      <c r="C199" s="136">
        <v>42764</v>
      </c>
      <c r="D199" s="136">
        <v>42796</v>
      </c>
      <c r="E199" s="25">
        <f t="shared" si="11"/>
        <v>32</v>
      </c>
      <c r="F199" s="120">
        <v>-9.2336259983862128</v>
      </c>
      <c r="G199" s="121">
        <f t="shared" si="12"/>
        <v>-295.47603194835881</v>
      </c>
    </row>
    <row r="200" spans="1:7">
      <c r="A200" s="23">
        <f t="shared" si="4"/>
        <v>188</v>
      </c>
      <c r="B200" s="226" t="s">
        <v>1352</v>
      </c>
      <c r="C200" s="136">
        <v>42765</v>
      </c>
      <c r="D200" s="136">
        <v>42796</v>
      </c>
      <c r="E200" s="25">
        <f t="shared" si="11"/>
        <v>31</v>
      </c>
      <c r="F200" s="120">
        <v>30.329208892215227</v>
      </c>
      <c r="G200" s="121">
        <f t="shared" si="12"/>
        <v>940.20547565867207</v>
      </c>
    </row>
    <row r="201" spans="1:7">
      <c r="A201" s="23">
        <f t="shared" si="4"/>
        <v>189</v>
      </c>
      <c r="B201" s="226" t="s">
        <v>1352</v>
      </c>
      <c r="C201" s="136">
        <v>42766</v>
      </c>
      <c r="D201" s="136">
        <v>42796</v>
      </c>
      <c r="E201" s="25">
        <f t="shared" si="11"/>
        <v>30</v>
      </c>
      <c r="F201" s="120">
        <v>-21.639548372762043</v>
      </c>
      <c r="G201" s="121">
        <f t="shared" si="12"/>
        <v>-649.18645118286133</v>
      </c>
    </row>
    <row r="202" spans="1:7">
      <c r="A202" s="23">
        <f t="shared" si="4"/>
        <v>190</v>
      </c>
      <c r="B202" s="226" t="s">
        <v>1352</v>
      </c>
      <c r="C202" s="136">
        <v>42766</v>
      </c>
      <c r="D202" s="136">
        <v>42796</v>
      </c>
      <c r="E202" s="25">
        <f t="shared" si="11"/>
        <v>30</v>
      </c>
      <c r="F202" s="120">
        <v>6.2668833978459437E-3</v>
      </c>
      <c r="G202" s="121">
        <f t="shared" si="12"/>
        <v>0.18800650193537832</v>
      </c>
    </row>
    <row r="203" spans="1:7">
      <c r="A203" s="23">
        <f t="shared" si="4"/>
        <v>191</v>
      </c>
      <c r="B203" s="226" t="s">
        <v>1352</v>
      </c>
      <c r="C203" s="136">
        <v>42736</v>
      </c>
      <c r="D203" s="136">
        <v>42796</v>
      </c>
      <c r="E203" s="25">
        <f t="shared" si="11"/>
        <v>60</v>
      </c>
      <c r="F203" s="120">
        <v>1159.7999066808554</v>
      </c>
      <c r="G203" s="121">
        <f t="shared" si="12"/>
        <v>69587.994400851327</v>
      </c>
    </row>
    <row r="204" spans="1:7">
      <c r="A204" s="23">
        <f t="shared" si="4"/>
        <v>192</v>
      </c>
      <c r="B204" s="226" t="s">
        <v>1352</v>
      </c>
      <c r="C204" s="136">
        <v>42737</v>
      </c>
      <c r="D204" s="136">
        <v>42796</v>
      </c>
      <c r="E204" s="25">
        <f t="shared" si="11"/>
        <v>59</v>
      </c>
      <c r="F204" s="120">
        <v>876.38033489060138</v>
      </c>
      <c r="G204" s="121">
        <f t="shared" si="12"/>
        <v>51706.439758545479</v>
      </c>
    </row>
    <row r="205" spans="1:7">
      <c r="A205" s="23">
        <f t="shared" si="4"/>
        <v>193</v>
      </c>
      <c r="B205" s="226" t="s">
        <v>1352</v>
      </c>
      <c r="C205" s="136">
        <v>42738</v>
      </c>
      <c r="D205" s="136">
        <v>42796</v>
      </c>
      <c r="E205" s="25">
        <f t="shared" si="11"/>
        <v>58</v>
      </c>
      <c r="F205" s="120">
        <v>1260.3531294072245</v>
      </c>
      <c r="G205" s="121">
        <f t="shared" si="12"/>
        <v>73100.481505619027</v>
      </c>
    </row>
    <row r="206" spans="1:7">
      <c r="A206" s="23">
        <f t="shared" si="4"/>
        <v>194</v>
      </c>
      <c r="B206" s="226" t="s">
        <v>1352</v>
      </c>
      <c r="C206" s="136">
        <v>42739</v>
      </c>
      <c r="D206" s="136">
        <v>42796</v>
      </c>
      <c r="E206" s="25">
        <f t="shared" si="11"/>
        <v>57</v>
      </c>
      <c r="F206" s="120">
        <v>1089.3766209523699</v>
      </c>
      <c r="G206" s="121">
        <f t="shared" si="12"/>
        <v>62094.467394285086</v>
      </c>
    </row>
    <row r="207" spans="1:7">
      <c r="A207" s="23">
        <f t="shared" si="4"/>
        <v>195</v>
      </c>
      <c r="B207" s="226" t="s">
        <v>1352</v>
      </c>
      <c r="C207" s="136">
        <v>42740</v>
      </c>
      <c r="D207" s="136">
        <v>42796</v>
      </c>
      <c r="E207" s="25">
        <f t="shared" si="11"/>
        <v>56</v>
      </c>
      <c r="F207" s="120">
        <v>1096.4024358577058</v>
      </c>
      <c r="G207" s="121">
        <f t="shared" si="12"/>
        <v>61398.536408031519</v>
      </c>
    </row>
    <row r="208" spans="1:7">
      <c r="A208" s="23">
        <f t="shared" si="4"/>
        <v>196</v>
      </c>
      <c r="B208" s="226" t="s">
        <v>1352</v>
      </c>
      <c r="C208" s="136">
        <v>42741</v>
      </c>
      <c r="D208" s="136">
        <v>42796</v>
      </c>
      <c r="E208" s="25">
        <f t="shared" si="11"/>
        <v>55</v>
      </c>
      <c r="F208" s="120">
        <v>-307.10917845824611</v>
      </c>
      <c r="G208" s="121">
        <f t="shared" si="12"/>
        <v>-16891.004815203534</v>
      </c>
    </row>
    <row r="209" spans="1:7">
      <c r="A209" s="23">
        <f t="shared" si="4"/>
        <v>197</v>
      </c>
      <c r="B209" s="226" t="s">
        <v>1352</v>
      </c>
      <c r="C209" s="136">
        <v>42742</v>
      </c>
      <c r="D209" s="136">
        <v>42796</v>
      </c>
      <c r="E209" s="25">
        <f t="shared" si="11"/>
        <v>54</v>
      </c>
      <c r="F209" s="120">
        <v>-69.252316577596389</v>
      </c>
      <c r="G209" s="121">
        <f t="shared" si="12"/>
        <v>-3739.6250951902048</v>
      </c>
    </row>
    <row r="210" spans="1:7">
      <c r="A210" s="23">
        <f t="shared" si="4"/>
        <v>198</v>
      </c>
      <c r="B210" s="226" t="s">
        <v>1352</v>
      </c>
      <c r="C210" s="136">
        <v>42743</v>
      </c>
      <c r="D210" s="136">
        <v>42796</v>
      </c>
      <c r="E210" s="25">
        <f t="shared" si="11"/>
        <v>53</v>
      </c>
      <c r="F210" s="120">
        <v>-195.71698487364495</v>
      </c>
      <c r="G210" s="121">
        <f t="shared" si="12"/>
        <v>-10373.000198303182</v>
      </c>
    </row>
    <row r="211" spans="1:7">
      <c r="A211" s="23">
        <f t="shared" si="4"/>
        <v>199</v>
      </c>
      <c r="B211" s="226" t="s">
        <v>1352</v>
      </c>
      <c r="C211" s="136">
        <v>42744</v>
      </c>
      <c r="D211" s="136">
        <v>42796</v>
      </c>
      <c r="E211" s="25">
        <f t="shared" si="11"/>
        <v>52</v>
      </c>
      <c r="F211" s="120">
        <v>-281.04760863845263</v>
      </c>
      <c r="G211" s="121">
        <f t="shared" si="12"/>
        <v>-14614.475649199536</v>
      </c>
    </row>
    <row r="212" spans="1:7">
      <c r="A212" s="23">
        <f t="shared" si="4"/>
        <v>200</v>
      </c>
      <c r="B212" s="226" t="s">
        <v>1352</v>
      </c>
      <c r="C212" s="136">
        <v>42745</v>
      </c>
      <c r="D212" s="136">
        <v>42796</v>
      </c>
      <c r="E212" s="25">
        <f t="shared" si="11"/>
        <v>51</v>
      </c>
      <c r="F212" s="120">
        <v>336.15822085530857</v>
      </c>
      <c r="G212" s="121">
        <f t="shared" si="12"/>
        <v>17144.069263620739</v>
      </c>
    </row>
    <row r="213" spans="1:7">
      <c r="A213" s="23">
        <f t="shared" si="4"/>
        <v>201</v>
      </c>
      <c r="B213" s="226" t="s">
        <v>1352</v>
      </c>
      <c r="C213" s="136">
        <v>42746</v>
      </c>
      <c r="D213" s="136">
        <v>42796</v>
      </c>
      <c r="E213" s="25">
        <f t="shared" si="11"/>
        <v>50</v>
      </c>
      <c r="F213" s="120">
        <v>326.71540552313684</v>
      </c>
      <c r="G213" s="121">
        <f t="shared" si="12"/>
        <v>16335.770276156842</v>
      </c>
    </row>
    <row r="214" spans="1:7">
      <c r="A214" s="23">
        <f t="shared" si="4"/>
        <v>202</v>
      </c>
      <c r="B214" s="226" t="s">
        <v>1352</v>
      </c>
      <c r="C214" s="136">
        <v>42747</v>
      </c>
      <c r="D214" s="136">
        <v>42796</v>
      </c>
      <c r="E214" s="25">
        <f t="shared" si="11"/>
        <v>49</v>
      </c>
      <c r="F214" s="120">
        <v>345.10562616210399</v>
      </c>
      <c r="G214" s="121">
        <f t="shared" si="12"/>
        <v>16910.175681943096</v>
      </c>
    </row>
    <row r="215" spans="1:7">
      <c r="A215" s="23">
        <f t="shared" si="4"/>
        <v>203</v>
      </c>
      <c r="B215" s="226" t="s">
        <v>1352</v>
      </c>
      <c r="C215" s="136">
        <v>42748</v>
      </c>
      <c r="D215" s="136">
        <v>42796</v>
      </c>
      <c r="E215" s="25">
        <f t="shared" si="11"/>
        <v>48</v>
      </c>
      <c r="F215" s="120">
        <v>232.04705340123724</v>
      </c>
      <c r="G215" s="121">
        <f t="shared" si="12"/>
        <v>11138.258563259387</v>
      </c>
    </row>
    <row r="216" spans="1:7">
      <c r="A216" s="23">
        <f t="shared" si="4"/>
        <v>204</v>
      </c>
      <c r="B216" s="226" t="s">
        <v>1352</v>
      </c>
      <c r="C216" s="136">
        <v>42749</v>
      </c>
      <c r="D216" s="136">
        <v>42796</v>
      </c>
      <c r="E216" s="25">
        <f t="shared" si="11"/>
        <v>47</v>
      </c>
      <c r="F216" s="120">
        <v>-6.4403303298913608</v>
      </c>
      <c r="G216" s="121">
        <f t="shared" si="12"/>
        <v>-302.69552550489396</v>
      </c>
    </row>
    <row r="217" spans="1:7">
      <c r="A217" s="23">
        <f t="shared" si="4"/>
        <v>205</v>
      </c>
      <c r="B217" s="226" t="s">
        <v>1352</v>
      </c>
      <c r="C217" s="136">
        <v>42750</v>
      </c>
      <c r="D217" s="136">
        <v>42796</v>
      </c>
      <c r="E217" s="25">
        <f t="shared" si="11"/>
        <v>46</v>
      </c>
      <c r="F217" s="120">
        <v>929.26910820576995</v>
      </c>
      <c r="G217" s="121">
        <f t="shared" si="12"/>
        <v>42746.378977465414</v>
      </c>
    </row>
    <row r="218" spans="1:7">
      <c r="A218" s="23">
        <f t="shared" si="4"/>
        <v>206</v>
      </c>
      <c r="B218" s="226" t="s">
        <v>1352</v>
      </c>
      <c r="C218" s="136">
        <v>42751</v>
      </c>
      <c r="D218" s="136">
        <v>42796</v>
      </c>
      <c r="E218" s="25">
        <f t="shared" si="11"/>
        <v>45</v>
      </c>
      <c r="F218" s="120">
        <v>-225.27644972109505</v>
      </c>
      <c r="G218" s="121">
        <f t="shared" si="12"/>
        <v>-10137.440237449277</v>
      </c>
    </row>
    <row r="219" spans="1:7">
      <c r="A219" s="23">
        <f t="shared" si="4"/>
        <v>207</v>
      </c>
      <c r="B219" s="226" t="s">
        <v>1352</v>
      </c>
      <c r="C219" s="136">
        <v>42752</v>
      </c>
      <c r="D219" s="136">
        <v>42796</v>
      </c>
      <c r="E219" s="25">
        <f t="shared" si="11"/>
        <v>44</v>
      </c>
      <c r="F219" s="120">
        <v>32.201651649456807</v>
      </c>
      <c r="G219" s="121">
        <f t="shared" si="12"/>
        <v>1416.8726725760994</v>
      </c>
    </row>
    <row r="220" spans="1:7">
      <c r="A220" s="23">
        <f t="shared" si="4"/>
        <v>208</v>
      </c>
      <c r="B220" s="226" t="s">
        <v>1352</v>
      </c>
      <c r="C220" s="136">
        <v>42753</v>
      </c>
      <c r="D220" s="136">
        <v>42796</v>
      </c>
      <c r="E220" s="25">
        <f t="shared" si="11"/>
        <v>43</v>
      </c>
      <c r="F220" s="120">
        <v>-48.58020733689613</v>
      </c>
      <c r="G220" s="121">
        <f t="shared" si="12"/>
        <v>-2088.9489154865337</v>
      </c>
    </row>
    <row r="221" spans="1:7">
      <c r="A221" s="23">
        <f t="shared" si="4"/>
        <v>209</v>
      </c>
      <c r="B221" s="226" t="s">
        <v>1352</v>
      </c>
      <c r="C221" s="136">
        <v>42754</v>
      </c>
      <c r="D221" s="136">
        <v>42796</v>
      </c>
      <c r="E221" s="25">
        <f t="shared" si="11"/>
        <v>42</v>
      </c>
      <c r="F221" s="120">
        <v>-574.25528153614073</v>
      </c>
      <c r="G221" s="121">
        <f t="shared" si="12"/>
        <v>-24118.72182451791</v>
      </c>
    </row>
    <row r="222" spans="1:7">
      <c r="A222" s="23">
        <f t="shared" si="4"/>
        <v>210</v>
      </c>
      <c r="B222" s="226" t="s">
        <v>1352</v>
      </c>
      <c r="C222" s="136">
        <v>42755</v>
      </c>
      <c r="D222" s="136">
        <v>42796</v>
      </c>
      <c r="E222" s="25">
        <f t="shared" si="11"/>
        <v>41</v>
      </c>
      <c r="F222" s="120">
        <v>555.56481239694551</v>
      </c>
      <c r="G222" s="121">
        <f t="shared" si="12"/>
        <v>22778.157308274767</v>
      </c>
    </row>
    <row r="223" spans="1:7">
      <c r="A223" s="23">
        <f t="shared" si="4"/>
        <v>211</v>
      </c>
      <c r="B223" s="226" t="s">
        <v>1352</v>
      </c>
      <c r="C223" s="136">
        <v>42756</v>
      </c>
      <c r="D223" s="136">
        <v>42796</v>
      </c>
      <c r="E223" s="25">
        <f t="shared" si="11"/>
        <v>40</v>
      </c>
      <c r="F223" s="120">
        <v>32.847185924947084</v>
      </c>
      <c r="G223" s="121">
        <f t="shared" si="12"/>
        <v>1313.8874369978835</v>
      </c>
    </row>
    <row r="224" spans="1:7">
      <c r="A224" s="23">
        <f t="shared" si="4"/>
        <v>212</v>
      </c>
      <c r="B224" s="226" t="s">
        <v>1352</v>
      </c>
      <c r="C224" s="136">
        <v>42757</v>
      </c>
      <c r="D224" s="136">
        <v>42796</v>
      </c>
      <c r="E224" s="25">
        <f t="shared" si="11"/>
        <v>39</v>
      </c>
      <c r="F224" s="120">
        <v>-461.7521685006958</v>
      </c>
      <c r="G224" s="121">
        <f t="shared" si="12"/>
        <v>-18008.334571527135</v>
      </c>
    </row>
    <row r="225" spans="1:7">
      <c r="A225" s="23">
        <f t="shared" si="4"/>
        <v>213</v>
      </c>
      <c r="B225" s="226" t="s">
        <v>1352</v>
      </c>
      <c r="C225" s="136">
        <v>42758</v>
      </c>
      <c r="D225" s="136">
        <v>42796</v>
      </c>
      <c r="E225" s="25">
        <f t="shared" si="11"/>
        <v>38</v>
      </c>
      <c r="F225" s="120">
        <v>356.19980824552994</v>
      </c>
      <c r="G225" s="121">
        <f t="shared" si="12"/>
        <v>13535.592713330137</v>
      </c>
    </row>
    <row r="226" spans="1:7">
      <c r="A226" s="23">
        <f t="shared" si="4"/>
        <v>214</v>
      </c>
      <c r="B226" s="226" t="s">
        <v>1352</v>
      </c>
      <c r="C226" s="136">
        <v>42759</v>
      </c>
      <c r="D226" s="136">
        <v>42796</v>
      </c>
      <c r="E226" s="25">
        <f t="shared" si="11"/>
        <v>37</v>
      </c>
      <c r="F226" s="120">
        <v>298.23683527650769</v>
      </c>
      <c r="G226" s="121">
        <f t="shared" si="12"/>
        <v>11034.762905230784</v>
      </c>
    </row>
    <row r="227" spans="1:7">
      <c r="A227" s="23">
        <f t="shared" si="4"/>
        <v>215</v>
      </c>
      <c r="B227" s="226" t="s">
        <v>1352</v>
      </c>
      <c r="C227" s="136">
        <v>42760</v>
      </c>
      <c r="D227" s="136">
        <v>42796</v>
      </c>
      <c r="E227" s="25">
        <f t="shared" si="11"/>
        <v>36</v>
      </c>
      <c r="F227" s="120">
        <v>226.7026300971782</v>
      </c>
      <c r="G227" s="121">
        <f t="shared" si="12"/>
        <v>8161.294683498415</v>
      </c>
    </row>
    <row r="228" spans="1:7">
      <c r="A228" s="23">
        <f t="shared" si="4"/>
        <v>216</v>
      </c>
      <c r="B228" s="226" t="s">
        <v>1352</v>
      </c>
      <c r="C228" s="136">
        <v>42761</v>
      </c>
      <c r="D228" s="136">
        <v>42796</v>
      </c>
      <c r="E228" s="25">
        <f t="shared" si="11"/>
        <v>35</v>
      </c>
      <c r="F228" s="120">
        <v>-1835.7943925192662</v>
      </c>
      <c r="G228" s="121">
        <f t="shared" si="12"/>
        <v>-64252.80373817432</v>
      </c>
    </row>
    <row r="229" spans="1:7">
      <c r="A229" s="23">
        <f t="shared" si="4"/>
        <v>217</v>
      </c>
      <c r="B229" s="226" t="s">
        <v>1352</v>
      </c>
      <c r="C229" s="136">
        <v>42762</v>
      </c>
      <c r="D229" s="136">
        <v>42796</v>
      </c>
      <c r="E229" s="25">
        <f t="shared" si="11"/>
        <v>34</v>
      </c>
      <c r="F229" s="120">
        <v>107.29380155648849</v>
      </c>
      <c r="G229" s="121">
        <f t="shared" si="12"/>
        <v>3647.9892529206086</v>
      </c>
    </row>
    <row r="230" spans="1:7">
      <c r="A230" s="23">
        <f t="shared" si="4"/>
        <v>218</v>
      </c>
      <c r="B230" s="226" t="s">
        <v>1352</v>
      </c>
      <c r="C230" s="136">
        <v>42763</v>
      </c>
      <c r="D230" s="136">
        <v>42796</v>
      </c>
      <c r="E230" s="25">
        <f t="shared" si="11"/>
        <v>33</v>
      </c>
      <c r="F230" s="120">
        <v>-126.83997892133361</v>
      </c>
      <c r="G230" s="121">
        <f t="shared" si="12"/>
        <v>-4185.7193044040096</v>
      </c>
    </row>
    <row r="231" spans="1:7">
      <c r="A231" s="23">
        <f t="shared" si="4"/>
        <v>219</v>
      </c>
      <c r="B231" s="226" t="s">
        <v>1352</v>
      </c>
      <c r="C231" s="136">
        <v>42764</v>
      </c>
      <c r="D231" s="136">
        <v>42796</v>
      </c>
      <c r="E231" s="25">
        <f t="shared" si="11"/>
        <v>32</v>
      </c>
      <c r="F231" s="120">
        <v>110.59653505899688</v>
      </c>
      <c r="G231" s="121">
        <f t="shared" si="12"/>
        <v>3539.0891218879001</v>
      </c>
    </row>
    <row r="232" spans="1:7">
      <c r="A232" s="23">
        <f t="shared" si="4"/>
        <v>220</v>
      </c>
      <c r="B232" s="226" t="s">
        <v>1352</v>
      </c>
      <c r="C232" s="136">
        <v>42765</v>
      </c>
      <c r="D232" s="136">
        <v>42796</v>
      </c>
      <c r="E232" s="25">
        <f t="shared" si="11"/>
        <v>31</v>
      </c>
      <c r="F232" s="120">
        <v>-363.27066042590019</v>
      </c>
      <c r="G232" s="121">
        <f t="shared" si="12"/>
        <v>-11261.390473202906</v>
      </c>
    </row>
    <row r="233" spans="1:7">
      <c r="A233" s="23">
        <f t="shared" si="4"/>
        <v>221</v>
      </c>
      <c r="B233" s="226" t="s">
        <v>1352</v>
      </c>
      <c r="C233" s="136">
        <v>42766</v>
      </c>
      <c r="D233" s="136">
        <v>42796</v>
      </c>
      <c r="E233" s="25">
        <f t="shared" si="11"/>
        <v>30</v>
      </c>
      <c r="F233" s="120">
        <v>259.18951782185167</v>
      </c>
      <c r="G233" s="121">
        <f t="shared" si="12"/>
        <v>7775.6855346555503</v>
      </c>
    </row>
    <row r="234" spans="1:7">
      <c r="A234" s="23">
        <f t="shared" si="4"/>
        <v>222</v>
      </c>
      <c r="B234" s="226" t="s">
        <v>1352</v>
      </c>
      <c r="C234" s="136">
        <v>42766</v>
      </c>
      <c r="D234" s="136">
        <v>42796</v>
      </c>
      <c r="E234" s="25">
        <f t="shared" si="11"/>
        <v>30</v>
      </c>
      <c r="F234" s="120">
        <v>-7.5062125057008877E-2</v>
      </c>
      <c r="G234" s="121">
        <f t="shared" si="12"/>
        <v>-2.2518637517102662</v>
      </c>
    </row>
    <row r="235" spans="1:7">
      <c r="A235" s="23">
        <f t="shared" si="4"/>
        <v>223</v>
      </c>
      <c r="B235" s="226" t="s">
        <v>1352</v>
      </c>
      <c r="C235" s="136">
        <v>42767</v>
      </c>
      <c r="D235" s="136">
        <v>42825</v>
      </c>
      <c r="E235" s="25">
        <f t="shared" si="11"/>
        <v>58</v>
      </c>
      <c r="F235" s="120">
        <v>469.27209523187531</v>
      </c>
      <c r="G235" s="121">
        <f t="shared" si="12"/>
        <v>27217.781523448768</v>
      </c>
    </row>
    <row r="236" spans="1:7">
      <c r="A236" s="23">
        <f t="shared" si="4"/>
        <v>224</v>
      </c>
      <c r="B236" s="226" t="s">
        <v>1352</v>
      </c>
      <c r="C236" s="136">
        <v>42768</v>
      </c>
      <c r="D236" s="136">
        <v>42825</v>
      </c>
      <c r="E236" s="25">
        <f t="shared" si="11"/>
        <v>57</v>
      </c>
      <c r="F236" s="120">
        <v>1252.2718348109568</v>
      </c>
      <c r="G236" s="121">
        <f t="shared" si="12"/>
        <v>71379.494584224536</v>
      </c>
    </row>
    <row r="237" spans="1:7">
      <c r="A237" s="23">
        <f t="shared" si="4"/>
        <v>225</v>
      </c>
      <c r="B237" s="226" t="s">
        <v>1352</v>
      </c>
      <c r="C237" s="136">
        <v>42769</v>
      </c>
      <c r="D237" s="136">
        <v>42825</v>
      </c>
      <c r="E237" s="25">
        <f t="shared" ref="E237:E300" si="13">D237-C237</f>
        <v>56</v>
      </c>
      <c r="F237" s="120">
        <v>231.5025408047197</v>
      </c>
      <c r="G237" s="121">
        <f t="shared" ref="G237:G300" si="14">E237*F237</f>
        <v>12964.142285064303</v>
      </c>
    </row>
    <row r="238" spans="1:7">
      <c r="A238" s="23">
        <f t="shared" si="4"/>
        <v>226</v>
      </c>
      <c r="B238" s="226" t="s">
        <v>1352</v>
      </c>
      <c r="C238" s="136">
        <v>42770</v>
      </c>
      <c r="D238" s="136">
        <v>42825</v>
      </c>
      <c r="E238" s="25">
        <f t="shared" si="13"/>
        <v>55</v>
      </c>
      <c r="F238" s="120">
        <v>920.14838506375827</v>
      </c>
      <c r="G238" s="121">
        <f t="shared" si="14"/>
        <v>50608.161178506707</v>
      </c>
    </row>
    <row r="239" spans="1:7">
      <c r="A239" s="23">
        <f t="shared" si="4"/>
        <v>227</v>
      </c>
      <c r="B239" s="226" t="s">
        <v>1352</v>
      </c>
      <c r="C239" s="136">
        <v>42771</v>
      </c>
      <c r="D239" s="136">
        <v>42825</v>
      </c>
      <c r="E239" s="25">
        <f t="shared" si="13"/>
        <v>54</v>
      </c>
      <c r="F239" s="120">
        <v>809.20810782568947</v>
      </c>
      <c r="G239" s="121">
        <f t="shared" si="14"/>
        <v>43697.237822587231</v>
      </c>
    </row>
    <row r="240" spans="1:7">
      <c r="A240" s="23">
        <f t="shared" si="4"/>
        <v>228</v>
      </c>
      <c r="B240" s="226" t="s">
        <v>1352</v>
      </c>
      <c r="C240" s="136">
        <v>42772</v>
      </c>
      <c r="D240" s="136">
        <v>42825</v>
      </c>
      <c r="E240" s="25">
        <f t="shared" si="13"/>
        <v>53</v>
      </c>
      <c r="F240" s="120">
        <v>617.97466357535882</v>
      </c>
      <c r="G240" s="121">
        <f t="shared" si="14"/>
        <v>32752.657169494018</v>
      </c>
    </row>
    <row r="241" spans="1:7">
      <c r="A241" s="23">
        <f t="shared" si="4"/>
        <v>229</v>
      </c>
      <c r="B241" s="226" t="s">
        <v>1352</v>
      </c>
      <c r="C241" s="136">
        <v>42773</v>
      </c>
      <c r="D241" s="136">
        <v>42825</v>
      </c>
      <c r="E241" s="25">
        <f t="shared" si="13"/>
        <v>52</v>
      </c>
      <c r="F241" s="120">
        <v>1082.5347184896132</v>
      </c>
      <c r="G241" s="121">
        <f t="shared" si="14"/>
        <v>56291.805361459883</v>
      </c>
    </row>
    <row r="242" spans="1:7">
      <c r="A242" s="23">
        <f t="shared" si="4"/>
        <v>230</v>
      </c>
      <c r="B242" s="226" t="s">
        <v>1352</v>
      </c>
      <c r="C242" s="136">
        <v>42774</v>
      </c>
      <c r="D242" s="136">
        <v>42825</v>
      </c>
      <c r="E242" s="25">
        <f t="shared" si="13"/>
        <v>51</v>
      </c>
      <c r="F242" s="120">
        <v>696.66573687962955</v>
      </c>
      <c r="G242" s="121">
        <f t="shared" si="14"/>
        <v>35529.952580861107</v>
      </c>
    </row>
    <row r="243" spans="1:7">
      <c r="A243" s="23">
        <f t="shared" si="4"/>
        <v>231</v>
      </c>
      <c r="B243" s="226" t="s">
        <v>1352</v>
      </c>
      <c r="C243" s="136">
        <v>42775</v>
      </c>
      <c r="D243" s="136">
        <v>42825</v>
      </c>
      <c r="E243" s="25">
        <f t="shared" si="13"/>
        <v>50</v>
      </c>
      <c r="F243" s="120">
        <v>683.92437986078244</v>
      </c>
      <c r="G243" s="121">
        <f t="shared" si="14"/>
        <v>34196.218993039125</v>
      </c>
    </row>
    <row r="244" spans="1:7">
      <c r="A244" s="23">
        <f t="shared" si="4"/>
        <v>232</v>
      </c>
      <c r="B244" s="226" t="s">
        <v>1352</v>
      </c>
      <c r="C244" s="136">
        <v>42776</v>
      </c>
      <c r="D244" s="136">
        <v>42825</v>
      </c>
      <c r="E244" s="25">
        <f t="shared" si="13"/>
        <v>49</v>
      </c>
      <c r="F244" s="120">
        <v>687.38301745391618</v>
      </c>
      <c r="G244" s="121">
        <f t="shared" si="14"/>
        <v>33681.767855241895</v>
      </c>
    </row>
    <row r="245" spans="1:7">
      <c r="A245" s="23">
        <f t="shared" si="4"/>
        <v>233</v>
      </c>
      <c r="B245" s="226" t="s">
        <v>1352</v>
      </c>
      <c r="C245" s="136">
        <v>42777</v>
      </c>
      <c r="D245" s="136">
        <v>42825</v>
      </c>
      <c r="E245" s="25">
        <f t="shared" si="13"/>
        <v>48</v>
      </c>
      <c r="F245" s="120">
        <v>707.99348180319043</v>
      </c>
      <c r="G245" s="121">
        <f t="shared" si="14"/>
        <v>33983.687126553137</v>
      </c>
    </row>
    <row r="246" spans="1:7">
      <c r="A246" s="23">
        <f t="shared" si="4"/>
        <v>234</v>
      </c>
      <c r="B246" s="226" t="s">
        <v>1352</v>
      </c>
      <c r="C246" s="136">
        <v>42778</v>
      </c>
      <c r="D246" s="136">
        <v>42825</v>
      </c>
      <c r="E246" s="25">
        <f t="shared" si="13"/>
        <v>47</v>
      </c>
      <c r="F246" s="120">
        <v>908.11383409255427</v>
      </c>
      <c r="G246" s="121">
        <f t="shared" si="14"/>
        <v>42681.350202350048</v>
      </c>
    </row>
    <row r="247" spans="1:7">
      <c r="A247" s="23">
        <f t="shared" si="4"/>
        <v>235</v>
      </c>
      <c r="B247" s="226" t="s">
        <v>1352</v>
      </c>
      <c r="C247" s="136">
        <v>42779</v>
      </c>
      <c r="D247" s="136">
        <v>42825</v>
      </c>
      <c r="E247" s="25">
        <f t="shared" si="13"/>
        <v>46</v>
      </c>
      <c r="F247" s="120">
        <v>1185.916883058218</v>
      </c>
      <c r="G247" s="121">
        <f t="shared" si="14"/>
        <v>54552.17662067803</v>
      </c>
    </row>
    <row r="248" spans="1:7">
      <c r="A248" s="23">
        <f t="shared" si="4"/>
        <v>236</v>
      </c>
      <c r="B248" s="226" t="s">
        <v>1352</v>
      </c>
      <c r="C248" s="136">
        <v>42780</v>
      </c>
      <c r="D248" s="136">
        <v>42825</v>
      </c>
      <c r="E248" s="25">
        <f t="shared" si="13"/>
        <v>45</v>
      </c>
      <c r="F248" s="120">
        <v>576.98933689269143</v>
      </c>
      <c r="G248" s="121">
        <f t="shared" si="14"/>
        <v>25964.520160171116</v>
      </c>
    </row>
    <row r="249" spans="1:7">
      <c r="A249" s="23">
        <f t="shared" si="4"/>
        <v>237</v>
      </c>
      <c r="B249" s="226" t="s">
        <v>1352</v>
      </c>
      <c r="C249" s="136">
        <v>42781</v>
      </c>
      <c r="D249" s="136">
        <v>42825</v>
      </c>
      <c r="E249" s="25">
        <f t="shared" si="13"/>
        <v>44</v>
      </c>
      <c r="F249" s="120">
        <v>130.2973388628559</v>
      </c>
      <c r="G249" s="121">
        <f t="shared" si="14"/>
        <v>5733.0829099656594</v>
      </c>
    </row>
    <row r="250" spans="1:7">
      <c r="A250" s="23">
        <f t="shared" si="4"/>
        <v>238</v>
      </c>
      <c r="B250" s="226" t="s">
        <v>1352</v>
      </c>
      <c r="C250" s="136">
        <v>42782</v>
      </c>
      <c r="D250" s="136">
        <v>42825</v>
      </c>
      <c r="E250" s="25">
        <f t="shared" si="13"/>
        <v>43</v>
      </c>
      <c r="F250" s="120">
        <v>3.7602081734615393</v>
      </c>
      <c r="G250" s="121">
        <f t="shared" si="14"/>
        <v>161.68895145884619</v>
      </c>
    </row>
    <row r="251" spans="1:7">
      <c r="A251" s="23">
        <f t="shared" si="4"/>
        <v>239</v>
      </c>
      <c r="B251" s="226" t="s">
        <v>1352</v>
      </c>
      <c r="C251" s="136">
        <v>42783</v>
      </c>
      <c r="D251" s="136">
        <v>42825</v>
      </c>
      <c r="E251" s="25">
        <f t="shared" si="13"/>
        <v>42</v>
      </c>
      <c r="F251" s="120">
        <v>-217.15909007788139</v>
      </c>
      <c r="G251" s="121">
        <f t="shared" si="14"/>
        <v>-9120.6817832710185</v>
      </c>
    </row>
    <row r="252" spans="1:7">
      <c r="A252" s="23">
        <f t="shared" si="4"/>
        <v>240</v>
      </c>
      <c r="B252" s="226" t="s">
        <v>1352</v>
      </c>
      <c r="C252" s="136">
        <v>42784</v>
      </c>
      <c r="D252" s="136">
        <v>42825</v>
      </c>
      <c r="E252" s="25">
        <f t="shared" si="13"/>
        <v>41</v>
      </c>
      <c r="F252" s="120">
        <v>-205.1151150260421</v>
      </c>
      <c r="G252" s="121">
        <f t="shared" si="14"/>
        <v>-8409.719716067726</v>
      </c>
    </row>
    <row r="253" spans="1:7">
      <c r="A253" s="23">
        <f t="shared" si="4"/>
        <v>241</v>
      </c>
      <c r="B253" s="226" t="s">
        <v>1352</v>
      </c>
      <c r="C253" s="136">
        <v>42785</v>
      </c>
      <c r="D253" s="136">
        <v>42825</v>
      </c>
      <c r="E253" s="25">
        <f t="shared" si="13"/>
        <v>40</v>
      </c>
      <c r="F253" s="120">
        <v>-557.19876755868324</v>
      </c>
      <c r="G253" s="121">
        <f t="shared" si="14"/>
        <v>-22287.950702347331</v>
      </c>
    </row>
    <row r="254" spans="1:7">
      <c r="A254" s="23">
        <f t="shared" si="4"/>
        <v>242</v>
      </c>
      <c r="B254" s="226" t="s">
        <v>1352</v>
      </c>
      <c r="C254" s="136">
        <v>42786</v>
      </c>
      <c r="D254" s="136">
        <v>42825</v>
      </c>
      <c r="E254" s="25">
        <f t="shared" si="13"/>
        <v>39</v>
      </c>
      <c r="F254" s="120">
        <v>103.0617458270065</v>
      </c>
      <c r="G254" s="121">
        <f t="shared" si="14"/>
        <v>4019.4080872532536</v>
      </c>
    </row>
    <row r="255" spans="1:7">
      <c r="A255" s="23">
        <f t="shared" si="4"/>
        <v>243</v>
      </c>
      <c r="B255" s="226" t="s">
        <v>1352</v>
      </c>
      <c r="C255" s="136">
        <v>42787</v>
      </c>
      <c r="D255" s="136">
        <v>42825</v>
      </c>
      <c r="E255" s="25">
        <f t="shared" si="13"/>
        <v>38</v>
      </c>
      <c r="F255" s="120">
        <v>72.113065020871773</v>
      </c>
      <c r="G255" s="121">
        <f t="shared" si="14"/>
        <v>2740.2964707931274</v>
      </c>
    </row>
    <row r="256" spans="1:7">
      <c r="A256" s="23">
        <f t="shared" si="4"/>
        <v>244</v>
      </c>
      <c r="B256" s="226" t="s">
        <v>1352</v>
      </c>
      <c r="C256" s="136">
        <v>42788</v>
      </c>
      <c r="D256" s="136">
        <v>42825</v>
      </c>
      <c r="E256" s="25">
        <f t="shared" si="13"/>
        <v>37</v>
      </c>
      <c r="F256" s="120">
        <v>67.259663493722158</v>
      </c>
      <c r="G256" s="121">
        <f t="shared" si="14"/>
        <v>2488.6075492677201</v>
      </c>
    </row>
    <row r="257" spans="1:7">
      <c r="A257" s="23">
        <f t="shared" si="4"/>
        <v>245</v>
      </c>
      <c r="B257" s="226" t="s">
        <v>1352</v>
      </c>
      <c r="C257" s="136">
        <v>42789</v>
      </c>
      <c r="D257" s="136">
        <v>42825</v>
      </c>
      <c r="E257" s="25">
        <f t="shared" si="13"/>
        <v>36</v>
      </c>
      <c r="F257" s="120">
        <v>25.944493988821225</v>
      </c>
      <c r="G257" s="121">
        <f t="shared" si="14"/>
        <v>934.0017835975641</v>
      </c>
    </row>
    <row r="258" spans="1:7">
      <c r="A258" s="23">
        <f t="shared" si="4"/>
        <v>246</v>
      </c>
      <c r="B258" s="226" t="s">
        <v>1352</v>
      </c>
      <c r="C258" s="136">
        <v>42790</v>
      </c>
      <c r="D258" s="136">
        <v>42825</v>
      </c>
      <c r="E258" s="25">
        <f t="shared" si="13"/>
        <v>35</v>
      </c>
      <c r="F258" s="120">
        <v>23.522505265564032</v>
      </c>
      <c r="G258" s="121">
        <f t="shared" si="14"/>
        <v>823.2876842947411</v>
      </c>
    </row>
    <row r="259" spans="1:7">
      <c r="A259" s="23">
        <f t="shared" si="4"/>
        <v>247</v>
      </c>
      <c r="B259" s="226" t="s">
        <v>1352</v>
      </c>
      <c r="C259" s="136">
        <v>42791</v>
      </c>
      <c r="D259" s="136">
        <v>42825</v>
      </c>
      <c r="E259" s="25">
        <f t="shared" si="13"/>
        <v>34</v>
      </c>
      <c r="F259" s="120">
        <v>3.3361245448756738</v>
      </c>
      <c r="G259" s="121">
        <f t="shared" si="14"/>
        <v>113.42823452577291</v>
      </c>
    </row>
    <row r="260" spans="1:7">
      <c r="A260" s="23">
        <f t="shared" si="4"/>
        <v>248</v>
      </c>
      <c r="B260" s="226" t="s">
        <v>1352</v>
      </c>
      <c r="C260" s="136">
        <v>42792</v>
      </c>
      <c r="D260" s="136">
        <v>42825</v>
      </c>
      <c r="E260" s="25">
        <f t="shared" si="13"/>
        <v>33</v>
      </c>
      <c r="F260" s="120">
        <v>52.8219719605314</v>
      </c>
      <c r="G260" s="121">
        <f t="shared" si="14"/>
        <v>1743.1250746975361</v>
      </c>
    </row>
    <row r="261" spans="1:7">
      <c r="A261" s="23">
        <f t="shared" si="4"/>
        <v>249</v>
      </c>
      <c r="B261" s="226" t="s">
        <v>1352</v>
      </c>
      <c r="C261" s="136">
        <v>42793</v>
      </c>
      <c r="D261" s="136">
        <v>42825</v>
      </c>
      <c r="E261" s="25">
        <f t="shared" si="13"/>
        <v>32</v>
      </c>
      <c r="F261" s="120">
        <v>-41.202080537278022</v>
      </c>
      <c r="G261" s="121">
        <f t="shared" si="14"/>
        <v>-1318.4665771928967</v>
      </c>
    </row>
    <row r="262" spans="1:7">
      <c r="A262" s="23">
        <f t="shared" si="4"/>
        <v>250</v>
      </c>
      <c r="B262" s="226" t="s">
        <v>1352</v>
      </c>
      <c r="C262" s="136">
        <v>42794</v>
      </c>
      <c r="D262" s="136">
        <v>42825</v>
      </c>
      <c r="E262" s="25">
        <f t="shared" si="13"/>
        <v>31</v>
      </c>
      <c r="F262" s="120">
        <v>98.227192461127359</v>
      </c>
      <c r="G262" s="121">
        <f t="shared" si="14"/>
        <v>3045.0429662949482</v>
      </c>
    </row>
    <row r="263" spans="1:7">
      <c r="A263" s="23">
        <f t="shared" si="4"/>
        <v>251</v>
      </c>
      <c r="B263" s="226" t="s">
        <v>1352</v>
      </c>
      <c r="C263" s="136">
        <v>42794</v>
      </c>
      <c r="D263" s="136">
        <v>42825</v>
      </c>
      <c r="E263" s="25">
        <f t="shared" si="13"/>
        <v>31</v>
      </c>
      <c r="F263" s="120">
        <v>-2.8272241905725998E-2</v>
      </c>
      <c r="G263" s="121">
        <f t="shared" si="14"/>
        <v>-0.87643949907750596</v>
      </c>
    </row>
    <row r="264" spans="1:7">
      <c r="A264" s="23">
        <f t="shared" si="4"/>
        <v>252</v>
      </c>
      <c r="B264" s="226" t="s">
        <v>1352</v>
      </c>
      <c r="C264" s="136">
        <v>42795</v>
      </c>
      <c r="D264" s="136">
        <v>42864</v>
      </c>
      <c r="E264" s="25">
        <f t="shared" si="13"/>
        <v>69</v>
      </c>
      <c r="F264" s="120">
        <v>555.84570067502966</v>
      </c>
      <c r="G264" s="121">
        <f t="shared" si="14"/>
        <v>38353.353346577045</v>
      </c>
    </row>
    <row r="265" spans="1:7">
      <c r="A265" s="23">
        <f t="shared" si="4"/>
        <v>253</v>
      </c>
      <c r="B265" s="226" t="s">
        <v>1352</v>
      </c>
      <c r="C265" s="136">
        <v>42796</v>
      </c>
      <c r="D265" s="136">
        <v>42864</v>
      </c>
      <c r="E265" s="25">
        <f t="shared" si="13"/>
        <v>68</v>
      </c>
      <c r="F265" s="120">
        <v>522.4959302850674</v>
      </c>
      <c r="G265" s="121">
        <f t="shared" si="14"/>
        <v>35529.723259384584</v>
      </c>
    </row>
    <row r="266" spans="1:7">
      <c r="A266" s="23">
        <f t="shared" si="4"/>
        <v>254</v>
      </c>
      <c r="B266" s="226" t="s">
        <v>1352</v>
      </c>
      <c r="C266" s="136">
        <v>42797</v>
      </c>
      <c r="D266" s="136">
        <v>42864</v>
      </c>
      <c r="E266" s="25">
        <f t="shared" si="13"/>
        <v>67</v>
      </c>
      <c r="F266" s="120">
        <v>703.35573642638155</v>
      </c>
      <c r="G266" s="121">
        <f t="shared" si="14"/>
        <v>47124.834340567562</v>
      </c>
    </row>
    <row r="267" spans="1:7">
      <c r="A267" s="23">
        <f t="shared" si="4"/>
        <v>255</v>
      </c>
      <c r="B267" s="226" t="s">
        <v>1352</v>
      </c>
      <c r="C267" s="136">
        <v>42798</v>
      </c>
      <c r="D267" s="136">
        <v>42864</v>
      </c>
      <c r="E267" s="25">
        <f t="shared" si="13"/>
        <v>66</v>
      </c>
      <c r="F267" s="120">
        <v>491.88284006528409</v>
      </c>
      <c r="G267" s="121">
        <f t="shared" si="14"/>
        <v>32464.267444308749</v>
      </c>
    </row>
    <row r="268" spans="1:7">
      <c r="A268" s="23">
        <f t="shared" si="4"/>
        <v>256</v>
      </c>
      <c r="B268" s="226" t="s">
        <v>1352</v>
      </c>
      <c r="C268" s="136">
        <v>42799</v>
      </c>
      <c r="D268" s="136">
        <v>42864</v>
      </c>
      <c r="E268" s="25">
        <f t="shared" si="13"/>
        <v>65</v>
      </c>
      <c r="F268" s="120">
        <v>500.1764262602851</v>
      </c>
      <c r="G268" s="121">
        <f t="shared" si="14"/>
        <v>32511.467706918531</v>
      </c>
    </row>
    <row r="269" spans="1:7">
      <c r="A269" s="23">
        <f t="shared" si="4"/>
        <v>257</v>
      </c>
      <c r="B269" s="226" t="s">
        <v>1352</v>
      </c>
      <c r="C269" s="136">
        <v>42800</v>
      </c>
      <c r="D269" s="136">
        <v>42864</v>
      </c>
      <c r="E269" s="25">
        <f t="shared" si="13"/>
        <v>64</v>
      </c>
      <c r="F269" s="120">
        <v>544.99160525843638</v>
      </c>
      <c r="G269" s="121">
        <f t="shared" si="14"/>
        <v>34879.462736539928</v>
      </c>
    </row>
    <row r="270" spans="1:7">
      <c r="A270" s="23">
        <f t="shared" si="4"/>
        <v>258</v>
      </c>
      <c r="B270" s="226" t="s">
        <v>1352</v>
      </c>
      <c r="C270" s="136">
        <v>42801</v>
      </c>
      <c r="D270" s="136">
        <v>42864</v>
      </c>
      <c r="E270" s="25">
        <f t="shared" si="13"/>
        <v>63</v>
      </c>
      <c r="F270" s="120">
        <v>495.67729126561142</v>
      </c>
      <c r="G270" s="121">
        <f t="shared" si="14"/>
        <v>31227.669349733518</v>
      </c>
    </row>
    <row r="271" spans="1:7">
      <c r="A271" s="23">
        <f t="shared" si="4"/>
        <v>259</v>
      </c>
      <c r="B271" s="226" t="s">
        <v>1352</v>
      </c>
      <c r="C271" s="136">
        <v>42802</v>
      </c>
      <c r="D271" s="136">
        <v>42864</v>
      </c>
      <c r="E271" s="25">
        <f t="shared" si="13"/>
        <v>62</v>
      </c>
      <c r="F271" s="120">
        <v>518.65404844473608</v>
      </c>
      <c r="G271" s="121">
        <f t="shared" si="14"/>
        <v>32156.551003573637</v>
      </c>
    </row>
    <row r="272" spans="1:7">
      <c r="A272" s="23">
        <f t="shared" si="4"/>
        <v>260</v>
      </c>
      <c r="B272" s="226" t="s">
        <v>1352</v>
      </c>
      <c r="C272" s="136">
        <v>42803</v>
      </c>
      <c r="D272" s="136">
        <v>42864</v>
      </c>
      <c r="E272" s="25">
        <f t="shared" si="13"/>
        <v>61</v>
      </c>
      <c r="F272" s="120">
        <v>573.09087155800285</v>
      </c>
      <c r="G272" s="121">
        <f t="shared" si="14"/>
        <v>34958.543165038172</v>
      </c>
    </row>
    <row r="273" spans="1:7">
      <c r="A273" s="23">
        <f t="shared" si="4"/>
        <v>261</v>
      </c>
      <c r="B273" s="226" t="s">
        <v>1352</v>
      </c>
      <c r="C273" s="136">
        <v>42804</v>
      </c>
      <c r="D273" s="136">
        <v>42864</v>
      </c>
      <c r="E273" s="25">
        <f t="shared" si="13"/>
        <v>60</v>
      </c>
      <c r="F273" s="120">
        <v>650.38248734752676</v>
      </c>
      <c r="G273" s="121">
        <f t="shared" si="14"/>
        <v>39022.949240851609</v>
      </c>
    </row>
    <row r="274" spans="1:7">
      <c r="A274" s="23">
        <f t="shared" si="4"/>
        <v>262</v>
      </c>
      <c r="B274" s="226" t="s">
        <v>1352</v>
      </c>
      <c r="C274" s="136">
        <v>42805</v>
      </c>
      <c r="D274" s="136">
        <v>42864</v>
      </c>
      <c r="E274" s="25">
        <f t="shared" si="13"/>
        <v>59</v>
      </c>
      <c r="F274" s="120">
        <v>380.00073610134802</v>
      </c>
      <c r="G274" s="121">
        <f t="shared" si="14"/>
        <v>22420.043429979534</v>
      </c>
    </row>
    <row r="275" spans="1:7">
      <c r="A275" s="23">
        <f t="shared" si="4"/>
        <v>263</v>
      </c>
      <c r="B275" s="226" t="s">
        <v>1352</v>
      </c>
      <c r="C275" s="136">
        <v>42806</v>
      </c>
      <c r="D275" s="136">
        <v>42864</v>
      </c>
      <c r="E275" s="25">
        <f t="shared" si="13"/>
        <v>58</v>
      </c>
      <c r="F275" s="120">
        <v>632.76539248886434</v>
      </c>
      <c r="G275" s="121">
        <f t="shared" si="14"/>
        <v>36700.392764354132</v>
      </c>
    </row>
    <row r="276" spans="1:7">
      <c r="A276" s="23">
        <f t="shared" si="4"/>
        <v>264</v>
      </c>
      <c r="B276" s="226" t="s">
        <v>1352</v>
      </c>
      <c r="C276" s="136">
        <v>42807</v>
      </c>
      <c r="D276" s="136">
        <v>42864</v>
      </c>
      <c r="E276" s="25">
        <f t="shared" si="13"/>
        <v>57</v>
      </c>
      <c r="F276" s="120">
        <v>149.91470144150219</v>
      </c>
      <c r="G276" s="121">
        <f t="shared" si="14"/>
        <v>8545.1379821656246</v>
      </c>
    </row>
    <row r="277" spans="1:7">
      <c r="A277" s="23">
        <f t="shared" si="4"/>
        <v>265</v>
      </c>
      <c r="B277" s="226" t="s">
        <v>1352</v>
      </c>
      <c r="C277" s="136">
        <v>42808</v>
      </c>
      <c r="D277" s="136">
        <v>42864</v>
      </c>
      <c r="E277" s="25">
        <f t="shared" si="13"/>
        <v>56</v>
      </c>
      <c r="F277" s="120">
        <v>-7.2975427549151552</v>
      </c>
      <c r="G277" s="121">
        <f t="shared" si="14"/>
        <v>-408.66239427524869</v>
      </c>
    </row>
    <row r="278" spans="1:7">
      <c r="A278" s="23">
        <f t="shared" si="4"/>
        <v>266</v>
      </c>
      <c r="B278" s="226" t="s">
        <v>1352</v>
      </c>
      <c r="C278" s="136">
        <v>42810</v>
      </c>
      <c r="D278" s="136">
        <v>42864</v>
      </c>
      <c r="E278" s="25">
        <f t="shared" si="13"/>
        <v>54</v>
      </c>
      <c r="F278" s="120">
        <v>13.151838892562969</v>
      </c>
      <c r="G278" s="121">
        <f t="shared" si="14"/>
        <v>710.19930019840035</v>
      </c>
    </row>
    <row r="279" spans="1:7">
      <c r="A279" s="23">
        <f t="shared" si="4"/>
        <v>267</v>
      </c>
      <c r="B279" s="226" t="s">
        <v>1352</v>
      </c>
      <c r="C279" s="136">
        <v>42811</v>
      </c>
      <c r="D279" s="136">
        <v>42864</v>
      </c>
      <c r="E279" s="25">
        <f t="shared" si="13"/>
        <v>53</v>
      </c>
      <c r="F279" s="120">
        <v>20.794947738936546</v>
      </c>
      <c r="G279" s="121">
        <f t="shared" si="14"/>
        <v>1102.1322301636369</v>
      </c>
    </row>
    <row r="280" spans="1:7">
      <c r="A280" s="23">
        <f t="shared" si="4"/>
        <v>268</v>
      </c>
      <c r="B280" s="226" t="s">
        <v>1352</v>
      </c>
      <c r="C280" s="136">
        <v>42812</v>
      </c>
      <c r="D280" s="136">
        <v>42864</v>
      </c>
      <c r="E280" s="25">
        <f t="shared" si="13"/>
        <v>52</v>
      </c>
      <c r="F280" s="120">
        <v>168.61592521454381</v>
      </c>
      <c r="G280" s="121">
        <f t="shared" si="14"/>
        <v>8768.0281111562781</v>
      </c>
    </row>
    <row r="281" spans="1:7">
      <c r="A281" s="23">
        <f t="shared" si="4"/>
        <v>269</v>
      </c>
      <c r="B281" s="226" t="s">
        <v>1352</v>
      </c>
      <c r="C281" s="136">
        <v>42813</v>
      </c>
      <c r="D281" s="136">
        <v>42864</v>
      </c>
      <c r="E281" s="25">
        <f t="shared" si="13"/>
        <v>51</v>
      </c>
      <c r="F281" s="120">
        <v>-32.191852951348103</v>
      </c>
      <c r="G281" s="121">
        <f t="shared" si="14"/>
        <v>-1641.7845005187532</v>
      </c>
    </row>
    <row r="282" spans="1:7">
      <c r="A282" s="23">
        <f t="shared" si="4"/>
        <v>270</v>
      </c>
      <c r="B282" s="226" t="s">
        <v>1352</v>
      </c>
      <c r="C282" s="136">
        <v>42814</v>
      </c>
      <c r="D282" s="136">
        <v>42864</v>
      </c>
      <c r="E282" s="25">
        <f t="shared" si="13"/>
        <v>50</v>
      </c>
      <c r="F282" s="120">
        <v>-52.194031421644809</v>
      </c>
      <c r="G282" s="121">
        <f t="shared" si="14"/>
        <v>-2609.7015710822407</v>
      </c>
    </row>
    <row r="283" spans="1:7">
      <c r="A283" s="23">
        <f t="shared" si="4"/>
        <v>271</v>
      </c>
      <c r="B283" s="226" t="s">
        <v>1352</v>
      </c>
      <c r="C283" s="136">
        <v>42815</v>
      </c>
      <c r="D283" s="136">
        <v>42864</v>
      </c>
      <c r="E283" s="25">
        <f t="shared" si="13"/>
        <v>49</v>
      </c>
      <c r="F283" s="120">
        <v>91.371740065024042</v>
      </c>
      <c r="G283" s="121">
        <f t="shared" si="14"/>
        <v>4477.2152631861782</v>
      </c>
    </row>
    <row r="284" spans="1:7">
      <c r="A284" s="23">
        <f t="shared" si="4"/>
        <v>272</v>
      </c>
      <c r="B284" s="226" t="s">
        <v>1352</v>
      </c>
      <c r="C284" s="136">
        <v>42816</v>
      </c>
      <c r="D284" s="136">
        <v>42864</v>
      </c>
      <c r="E284" s="25">
        <f t="shared" si="13"/>
        <v>48</v>
      </c>
      <c r="F284" s="120">
        <v>165.1467126885303</v>
      </c>
      <c r="G284" s="121">
        <f t="shared" si="14"/>
        <v>7927.042209049454</v>
      </c>
    </row>
    <row r="285" spans="1:7">
      <c r="A285" s="23">
        <f t="shared" si="4"/>
        <v>273</v>
      </c>
      <c r="B285" s="226" t="s">
        <v>1352</v>
      </c>
      <c r="C285" s="136">
        <v>42817</v>
      </c>
      <c r="D285" s="136">
        <v>42864</v>
      </c>
      <c r="E285" s="25">
        <f t="shared" si="13"/>
        <v>47</v>
      </c>
      <c r="F285" s="120">
        <v>26.324005202270559</v>
      </c>
      <c r="G285" s="121">
        <f t="shared" si="14"/>
        <v>1237.2282445067162</v>
      </c>
    </row>
    <row r="286" spans="1:7">
      <c r="A286" s="23">
        <f t="shared" si="4"/>
        <v>274</v>
      </c>
      <c r="B286" s="226" t="s">
        <v>1352</v>
      </c>
      <c r="C286" s="136">
        <v>42818</v>
      </c>
      <c r="D286" s="136">
        <v>42864</v>
      </c>
      <c r="E286" s="25">
        <f t="shared" si="13"/>
        <v>46</v>
      </c>
      <c r="F286" s="120">
        <v>50.06642842717558</v>
      </c>
      <c r="G286" s="121">
        <f t="shared" si="14"/>
        <v>2303.0557076500768</v>
      </c>
    </row>
    <row r="287" spans="1:7">
      <c r="A287" s="23">
        <f t="shared" si="4"/>
        <v>275</v>
      </c>
      <c r="B287" s="226" t="s">
        <v>1352</v>
      </c>
      <c r="C287" s="136">
        <v>42820</v>
      </c>
      <c r="D287" s="136">
        <v>42864</v>
      </c>
      <c r="E287" s="25">
        <f t="shared" si="13"/>
        <v>44</v>
      </c>
      <c r="F287" s="120">
        <v>286.90116557903212</v>
      </c>
      <c r="G287" s="121">
        <f t="shared" si="14"/>
        <v>12623.651285477414</v>
      </c>
    </row>
    <row r="288" spans="1:7">
      <c r="A288" s="23">
        <f t="shared" si="4"/>
        <v>276</v>
      </c>
      <c r="B288" s="226" t="s">
        <v>1352</v>
      </c>
      <c r="C288" s="136">
        <v>42821</v>
      </c>
      <c r="D288" s="136">
        <v>42864</v>
      </c>
      <c r="E288" s="25">
        <f t="shared" si="13"/>
        <v>43</v>
      </c>
      <c r="F288" s="120">
        <v>-77.311943206668474</v>
      </c>
      <c r="G288" s="121">
        <f t="shared" si="14"/>
        <v>-3324.4135578867445</v>
      </c>
    </row>
    <row r="289" spans="1:7">
      <c r="A289" s="23">
        <f t="shared" si="4"/>
        <v>277</v>
      </c>
      <c r="B289" s="226" t="s">
        <v>1352</v>
      </c>
      <c r="C289" s="136">
        <v>42822</v>
      </c>
      <c r="D289" s="136">
        <v>42864</v>
      </c>
      <c r="E289" s="25">
        <f t="shared" si="13"/>
        <v>42</v>
      </c>
      <c r="F289" s="120">
        <v>29.373117773962139</v>
      </c>
      <c r="G289" s="121">
        <f t="shared" si="14"/>
        <v>1233.6709465064098</v>
      </c>
    </row>
    <row r="290" spans="1:7">
      <c r="A290" s="23">
        <f t="shared" si="4"/>
        <v>278</v>
      </c>
      <c r="B290" s="226" t="s">
        <v>1352</v>
      </c>
      <c r="C290" s="136">
        <v>42823</v>
      </c>
      <c r="D290" s="136">
        <v>42864</v>
      </c>
      <c r="E290" s="25">
        <f t="shared" si="13"/>
        <v>41</v>
      </c>
      <c r="F290" s="120">
        <v>-115.57491807854024</v>
      </c>
      <c r="G290" s="121">
        <f t="shared" si="14"/>
        <v>-4738.57164122015</v>
      </c>
    </row>
    <row r="291" spans="1:7">
      <c r="A291" s="23">
        <f t="shared" si="4"/>
        <v>279</v>
      </c>
      <c r="B291" s="226" t="s">
        <v>1352</v>
      </c>
      <c r="C291" s="136">
        <v>42824</v>
      </c>
      <c r="D291" s="136">
        <v>42864</v>
      </c>
      <c r="E291" s="25">
        <f t="shared" si="13"/>
        <v>40</v>
      </c>
      <c r="F291" s="120">
        <v>61.3210417195749</v>
      </c>
      <c r="G291" s="121">
        <f t="shared" si="14"/>
        <v>2452.8416687829958</v>
      </c>
    </row>
    <row r="292" spans="1:7">
      <c r="A292" s="23">
        <f t="shared" si="4"/>
        <v>280</v>
      </c>
      <c r="B292" s="226" t="s">
        <v>1352</v>
      </c>
      <c r="C292" s="136">
        <v>42825</v>
      </c>
      <c r="D292" s="136">
        <v>42864</v>
      </c>
      <c r="E292" s="25">
        <f t="shared" si="13"/>
        <v>39</v>
      </c>
      <c r="F292" s="120">
        <v>453.43691843911085</v>
      </c>
      <c r="G292" s="121">
        <f t="shared" si="14"/>
        <v>17684.039819125323</v>
      </c>
    </row>
    <row r="293" spans="1:7">
      <c r="A293" s="23">
        <f t="shared" si="4"/>
        <v>281</v>
      </c>
      <c r="B293" s="226" t="s">
        <v>1352</v>
      </c>
      <c r="C293" s="136">
        <v>42825</v>
      </c>
      <c r="D293" s="136">
        <v>42864</v>
      </c>
      <c r="E293" s="25">
        <f t="shared" si="13"/>
        <v>39</v>
      </c>
      <c r="F293" s="120">
        <v>15.896040207085386</v>
      </c>
      <c r="G293" s="121">
        <f t="shared" si="14"/>
        <v>619.94556807633012</v>
      </c>
    </row>
    <row r="294" spans="1:7">
      <c r="A294" s="23">
        <f t="shared" si="4"/>
        <v>282</v>
      </c>
      <c r="B294" s="226" t="s">
        <v>1352</v>
      </c>
      <c r="C294" s="136">
        <v>42825</v>
      </c>
      <c r="D294" s="136">
        <v>42864</v>
      </c>
      <c r="E294" s="25">
        <f t="shared" si="13"/>
        <v>39</v>
      </c>
      <c r="F294" s="120">
        <v>0.36589350860298842</v>
      </c>
      <c r="G294" s="121">
        <f t="shared" si="14"/>
        <v>14.269846835516548</v>
      </c>
    </row>
    <row r="295" spans="1:7">
      <c r="A295" s="23">
        <f t="shared" si="4"/>
        <v>283</v>
      </c>
      <c r="B295" s="226" t="s">
        <v>1352</v>
      </c>
      <c r="C295" s="136">
        <v>42826</v>
      </c>
      <c r="D295" s="136">
        <v>42886</v>
      </c>
      <c r="E295" s="25">
        <f t="shared" si="13"/>
        <v>60</v>
      </c>
      <c r="F295" s="120">
        <v>-131.49998935080163</v>
      </c>
      <c r="G295" s="121">
        <f t="shared" si="14"/>
        <v>-7889.9993610480979</v>
      </c>
    </row>
    <row r="296" spans="1:7">
      <c r="A296" s="23">
        <f t="shared" ref="A296:A359" si="15">A295+1</f>
        <v>284</v>
      </c>
      <c r="B296" s="226" t="s">
        <v>1352</v>
      </c>
      <c r="C296" s="136">
        <v>42827</v>
      </c>
      <c r="D296" s="136">
        <v>42886</v>
      </c>
      <c r="E296" s="25">
        <f t="shared" si="13"/>
        <v>59</v>
      </c>
      <c r="F296" s="120">
        <v>-141.2787845895644</v>
      </c>
      <c r="G296" s="121">
        <f t="shared" si="14"/>
        <v>-8335.4482907842994</v>
      </c>
    </row>
    <row r="297" spans="1:7">
      <c r="A297" s="23">
        <f t="shared" si="15"/>
        <v>285</v>
      </c>
      <c r="B297" s="226" t="s">
        <v>1352</v>
      </c>
      <c r="C297" s="136">
        <v>42828</v>
      </c>
      <c r="D297" s="136">
        <v>42886</v>
      </c>
      <c r="E297" s="25">
        <f t="shared" si="13"/>
        <v>58</v>
      </c>
      <c r="F297" s="120">
        <v>-124.87559683916302</v>
      </c>
      <c r="G297" s="121">
        <f t="shared" si="14"/>
        <v>-7242.7846166714553</v>
      </c>
    </row>
    <row r="298" spans="1:7">
      <c r="A298" s="23">
        <f t="shared" si="15"/>
        <v>286</v>
      </c>
      <c r="B298" s="226" t="s">
        <v>1352</v>
      </c>
      <c r="C298" s="136">
        <v>42829</v>
      </c>
      <c r="D298" s="136">
        <v>42886</v>
      </c>
      <c r="E298" s="25">
        <f t="shared" si="13"/>
        <v>57</v>
      </c>
      <c r="F298" s="120">
        <v>-144.92198029394885</v>
      </c>
      <c r="G298" s="121">
        <f t="shared" si="14"/>
        <v>-8260.5528767550841</v>
      </c>
    </row>
    <row r="299" spans="1:7">
      <c r="A299" s="23">
        <f t="shared" si="15"/>
        <v>287</v>
      </c>
      <c r="B299" s="226" t="s">
        <v>1352</v>
      </c>
      <c r="C299" s="136">
        <v>42830</v>
      </c>
      <c r="D299" s="136">
        <v>42886</v>
      </c>
      <c r="E299" s="25">
        <f t="shared" si="13"/>
        <v>56</v>
      </c>
      <c r="F299" s="120">
        <v>71.211118615031083</v>
      </c>
      <c r="G299" s="121">
        <f t="shared" si="14"/>
        <v>3987.8226424417408</v>
      </c>
    </row>
    <row r="300" spans="1:7">
      <c r="A300" s="23">
        <f t="shared" si="15"/>
        <v>288</v>
      </c>
      <c r="B300" s="226" t="s">
        <v>1352</v>
      </c>
      <c r="C300" s="136">
        <v>42831</v>
      </c>
      <c r="D300" s="136">
        <v>42886</v>
      </c>
      <c r="E300" s="25">
        <f t="shared" si="13"/>
        <v>55</v>
      </c>
      <c r="F300" s="120">
        <v>-95.195734976691796</v>
      </c>
      <c r="G300" s="121">
        <f t="shared" si="14"/>
        <v>-5235.7654237180486</v>
      </c>
    </row>
    <row r="301" spans="1:7">
      <c r="A301" s="23">
        <f t="shared" si="15"/>
        <v>289</v>
      </c>
      <c r="B301" s="226" t="s">
        <v>1352</v>
      </c>
      <c r="C301" s="136">
        <v>42832</v>
      </c>
      <c r="D301" s="136">
        <v>42886</v>
      </c>
      <c r="E301" s="25">
        <f t="shared" ref="E301:E364" si="16">D301-C301</f>
        <v>54</v>
      </c>
      <c r="F301" s="120">
        <v>-131.94327907792658</v>
      </c>
      <c r="G301" s="121">
        <f t="shared" ref="G301:G364" si="17">E301*F301</f>
        <v>-7124.937070208035</v>
      </c>
    </row>
    <row r="302" spans="1:7">
      <c r="A302" s="23">
        <f t="shared" si="15"/>
        <v>290</v>
      </c>
      <c r="B302" s="226" t="s">
        <v>1352</v>
      </c>
      <c r="C302" s="136">
        <v>42833</v>
      </c>
      <c r="D302" s="136">
        <v>42886</v>
      </c>
      <c r="E302" s="25">
        <f t="shared" si="16"/>
        <v>53</v>
      </c>
      <c r="F302" s="120">
        <v>-137.52550037678799</v>
      </c>
      <c r="G302" s="121">
        <f t="shared" si="17"/>
        <v>-7288.8515199697631</v>
      </c>
    </row>
    <row r="303" spans="1:7">
      <c r="A303" s="23">
        <f t="shared" si="15"/>
        <v>291</v>
      </c>
      <c r="B303" s="226" t="s">
        <v>1352</v>
      </c>
      <c r="C303" s="136">
        <v>42834</v>
      </c>
      <c r="D303" s="136">
        <v>42886</v>
      </c>
      <c r="E303" s="25">
        <f t="shared" si="16"/>
        <v>52</v>
      </c>
      <c r="F303" s="120">
        <v>-170.81186177417968</v>
      </c>
      <c r="G303" s="121">
        <f t="shared" si="17"/>
        <v>-8882.2168122573439</v>
      </c>
    </row>
    <row r="304" spans="1:7">
      <c r="A304" s="23">
        <f t="shared" si="15"/>
        <v>292</v>
      </c>
      <c r="B304" s="226" t="s">
        <v>1352</v>
      </c>
      <c r="C304" s="136">
        <v>42835</v>
      </c>
      <c r="D304" s="136">
        <v>42886</v>
      </c>
      <c r="E304" s="25">
        <f t="shared" si="16"/>
        <v>51</v>
      </c>
      <c r="F304" s="120">
        <v>-28.768329012985827</v>
      </c>
      <c r="G304" s="121">
        <f t="shared" si="17"/>
        <v>-1467.1847796622772</v>
      </c>
    </row>
    <row r="305" spans="1:7">
      <c r="A305" s="23">
        <f t="shared" si="15"/>
        <v>293</v>
      </c>
      <c r="B305" s="226" t="s">
        <v>1352</v>
      </c>
      <c r="C305" s="136">
        <v>42836</v>
      </c>
      <c r="D305" s="136">
        <v>42886</v>
      </c>
      <c r="E305" s="25">
        <f t="shared" si="16"/>
        <v>50</v>
      </c>
      <c r="F305" s="120">
        <v>-111.5152554607153</v>
      </c>
      <c r="G305" s="121">
        <f t="shared" si="17"/>
        <v>-5575.7627730357644</v>
      </c>
    </row>
    <row r="306" spans="1:7">
      <c r="A306" s="23">
        <f t="shared" si="15"/>
        <v>294</v>
      </c>
      <c r="B306" s="226" t="s">
        <v>1352</v>
      </c>
      <c r="C306" s="136">
        <v>42837</v>
      </c>
      <c r="D306" s="136">
        <v>42886</v>
      </c>
      <c r="E306" s="25">
        <f t="shared" si="16"/>
        <v>49</v>
      </c>
      <c r="F306" s="120">
        <v>-61.564429586338669</v>
      </c>
      <c r="G306" s="121">
        <f t="shared" si="17"/>
        <v>-3016.6570497305947</v>
      </c>
    </row>
    <row r="307" spans="1:7">
      <c r="A307" s="23">
        <f t="shared" si="15"/>
        <v>295</v>
      </c>
      <c r="B307" s="226" t="s">
        <v>1352</v>
      </c>
      <c r="C307" s="136">
        <v>42838</v>
      </c>
      <c r="D307" s="136">
        <v>42886</v>
      </c>
      <c r="E307" s="25">
        <f t="shared" si="16"/>
        <v>48</v>
      </c>
      <c r="F307" s="120">
        <v>-119.61336613802754</v>
      </c>
      <c r="G307" s="121">
        <f t="shared" si="17"/>
        <v>-5741.4415746253217</v>
      </c>
    </row>
    <row r="308" spans="1:7">
      <c r="A308" s="23">
        <f t="shared" si="15"/>
        <v>296</v>
      </c>
      <c r="B308" s="226" t="s">
        <v>1352</v>
      </c>
      <c r="C308" s="136">
        <v>42839</v>
      </c>
      <c r="D308" s="136">
        <v>42886</v>
      </c>
      <c r="E308" s="25">
        <f t="shared" si="16"/>
        <v>47</v>
      </c>
      <c r="F308" s="120">
        <v>-104.97306236867601</v>
      </c>
      <c r="G308" s="121">
        <f t="shared" si="17"/>
        <v>-4933.7339313277726</v>
      </c>
    </row>
    <row r="309" spans="1:7">
      <c r="A309" s="23">
        <f t="shared" si="15"/>
        <v>297</v>
      </c>
      <c r="B309" s="226" t="s">
        <v>1352</v>
      </c>
      <c r="C309" s="136">
        <v>42840</v>
      </c>
      <c r="D309" s="136">
        <v>42886</v>
      </c>
      <c r="E309" s="25">
        <f t="shared" si="16"/>
        <v>46</v>
      </c>
      <c r="F309" s="120">
        <v>-102.18121779585603</v>
      </c>
      <c r="G309" s="121">
        <f t="shared" si="17"/>
        <v>-4700.3360186093769</v>
      </c>
    </row>
    <row r="310" spans="1:7">
      <c r="A310" s="23">
        <f t="shared" si="15"/>
        <v>298</v>
      </c>
      <c r="B310" s="226" t="s">
        <v>1352</v>
      </c>
      <c r="C310" s="136">
        <v>42841</v>
      </c>
      <c r="D310" s="136">
        <v>42886</v>
      </c>
      <c r="E310" s="25">
        <f t="shared" si="16"/>
        <v>45</v>
      </c>
      <c r="F310" s="120">
        <v>-112.44587031832195</v>
      </c>
      <c r="G310" s="121">
        <f t="shared" si="17"/>
        <v>-5060.064164324488</v>
      </c>
    </row>
    <row r="311" spans="1:7">
      <c r="A311" s="23">
        <f t="shared" si="15"/>
        <v>299</v>
      </c>
      <c r="B311" s="226" t="s">
        <v>1352</v>
      </c>
      <c r="C311" s="136">
        <v>42842</v>
      </c>
      <c r="D311" s="136">
        <v>42886</v>
      </c>
      <c r="E311" s="25">
        <f t="shared" si="16"/>
        <v>44</v>
      </c>
      <c r="F311" s="120">
        <v>-21.555329943144898</v>
      </c>
      <c r="G311" s="121">
        <f t="shared" si="17"/>
        <v>-948.4345174983755</v>
      </c>
    </row>
    <row r="312" spans="1:7">
      <c r="A312" s="23">
        <f t="shared" si="15"/>
        <v>300</v>
      </c>
      <c r="B312" s="226" t="s">
        <v>1352</v>
      </c>
      <c r="C312" s="136">
        <v>42843</v>
      </c>
      <c r="D312" s="136">
        <v>42886</v>
      </c>
      <c r="E312" s="25">
        <f t="shared" si="16"/>
        <v>43</v>
      </c>
      <c r="F312" s="120">
        <v>-33.375900050883807</v>
      </c>
      <c r="G312" s="121">
        <f t="shared" si="17"/>
        <v>-1435.1637021880038</v>
      </c>
    </row>
    <row r="313" spans="1:7">
      <c r="A313" s="23">
        <f t="shared" si="15"/>
        <v>301</v>
      </c>
      <c r="B313" s="226" t="s">
        <v>1352</v>
      </c>
      <c r="C313" s="136">
        <v>42844</v>
      </c>
      <c r="D313" s="136">
        <v>42886</v>
      </c>
      <c r="E313" s="25">
        <f t="shared" si="16"/>
        <v>42</v>
      </c>
      <c r="F313" s="120">
        <v>-71.912749375182486</v>
      </c>
      <c r="G313" s="121">
        <f t="shared" si="17"/>
        <v>-3020.3354737576642</v>
      </c>
    </row>
    <row r="314" spans="1:7">
      <c r="A314" s="23">
        <f t="shared" si="15"/>
        <v>302</v>
      </c>
      <c r="B314" s="226" t="s">
        <v>1352</v>
      </c>
      <c r="C314" s="136">
        <v>42845</v>
      </c>
      <c r="D314" s="136">
        <v>42886</v>
      </c>
      <c r="E314" s="25">
        <f t="shared" si="16"/>
        <v>41</v>
      </c>
      <c r="F314" s="120">
        <v>-13.286949039519754</v>
      </c>
      <c r="G314" s="121">
        <f t="shared" si="17"/>
        <v>-544.76491062030993</v>
      </c>
    </row>
    <row r="315" spans="1:7">
      <c r="A315" s="23">
        <f t="shared" si="15"/>
        <v>303</v>
      </c>
      <c r="B315" s="226" t="s">
        <v>1352</v>
      </c>
      <c r="C315" s="136">
        <v>42846</v>
      </c>
      <c r="D315" s="136">
        <v>42886</v>
      </c>
      <c r="E315" s="25">
        <f t="shared" si="16"/>
        <v>40</v>
      </c>
      <c r="F315" s="120">
        <v>4.0116252458028603</v>
      </c>
      <c r="G315" s="121">
        <f t="shared" si="17"/>
        <v>160.46500983211442</v>
      </c>
    </row>
    <row r="316" spans="1:7">
      <c r="A316" s="23">
        <f t="shared" si="15"/>
        <v>304</v>
      </c>
      <c r="B316" s="226" t="s">
        <v>1352</v>
      </c>
      <c r="C316" s="136">
        <v>42847</v>
      </c>
      <c r="D316" s="136">
        <v>42886</v>
      </c>
      <c r="E316" s="25">
        <f t="shared" si="16"/>
        <v>39</v>
      </c>
      <c r="F316" s="120">
        <v>-6.4732042934469867</v>
      </c>
      <c r="G316" s="121">
        <f t="shared" si="17"/>
        <v>-252.45496744443247</v>
      </c>
    </row>
    <row r="317" spans="1:7">
      <c r="A317" s="23">
        <f t="shared" si="15"/>
        <v>305</v>
      </c>
      <c r="B317" s="226" t="s">
        <v>1352</v>
      </c>
      <c r="C317" s="136">
        <v>42848</v>
      </c>
      <c r="D317" s="136">
        <v>42886</v>
      </c>
      <c r="E317" s="25">
        <f t="shared" si="16"/>
        <v>38</v>
      </c>
      <c r="F317" s="120">
        <v>-3.1529348803456072</v>
      </c>
      <c r="G317" s="121">
        <f t="shared" si="17"/>
        <v>-119.81152545313307</v>
      </c>
    </row>
    <row r="318" spans="1:7">
      <c r="A318" s="23">
        <f t="shared" si="15"/>
        <v>306</v>
      </c>
      <c r="B318" s="226" t="s">
        <v>1352</v>
      </c>
      <c r="C318" s="136">
        <v>42849</v>
      </c>
      <c r="D318" s="136">
        <v>42886</v>
      </c>
      <c r="E318" s="25">
        <f t="shared" si="16"/>
        <v>37</v>
      </c>
      <c r="F318" s="120">
        <v>27.911106494307131</v>
      </c>
      <c r="G318" s="121">
        <f t="shared" si="17"/>
        <v>1032.7109402893639</v>
      </c>
    </row>
    <row r="319" spans="1:7">
      <c r="A319" s="23">
        <f t="shared" si="15"/>
        <v>307</v>
      </c>
      <c r="B319" s="226" t="s">
        <v>1352</v>
      </c>
      <c r="C319" s="136">
        <v>42850</v>
      </c>
      <c r="D319" s="136">
        <v>42886</v>
      </c>
      <c r="E319" s="25">
        <f t="shared" si="16"/>
        <v>36</v>
      </c>
      <c r="F319" s="120">
        <v>-10.889955250132243</v>
      </c>
      <c r="G319" s="121">
        <f t="shared" si="17"/>
        <v>-392.03838900476075</v>
      </c>
    </row>
    <row r="320" spans="1:7">
      <c r="A320" s="23">
        <f t="shared" si="15"/>
        <v>308</v>
      </c>
      <c r="B320" s="226" t="s">
        <v>1352</v>
      </c>
      <c r="C320" s="136">
        <v>42851</v>
      </c>
      <c r="D320" s="136">
        <v>42886</v>
      </c>
      <c r="E320" s="25">
        <f t="shared" si="16"/>
        <v>35</v>
      </c>
      <c r="F320" s="120">
        <v>-33.001599122351159</v>
      </c>
      <c r="G320" s="121">
        <f t="shared" si="17"/>
        <v>-1155.0559692822906</v>
      </c>
    </row>
    <row r="321" spans="1:7">
      <c r="A321" s="23">
        <f t="shared" si="15"/>
        <v>309</v>
      </c>
      <c r="B321" s="226" t="s">
        <v>1352</v>
      </c>
      <c r="C321" s="136">
        <v>42852</v>
      </c>
      <c r="D321" s="136">
        <v>42886</v>
      </c>
      <c r="E321" s="25">
        <f t="shared" si="16"/>
        <v>34</v>
      </c>
      <c r="F321" s="120">
        <v>-29.69747602381393</v>
      </c>
      <c r="G321" s="121">
        <f t="shared" si="17"/>
        <v>-1009.7141848096736</v>
      </c>
    </row>
    <row r="322" spans="1:7">
      <c r="A322" s="23">
        <f t="shared" si="15"/>
        <v>310</v>
      </c>
      <c r="B322" s="226" t="s">
        <v>1352</v>
      </c>
      <c r="C322" s="136">
        <v>42853</v>
      </c>
      <c r="D322" s="136">
        <v>42886</v>
      </c>
      <c r="E322" s="25">
        <f t="shared" si="16"/>
        <v>33</v>
      </c>
      <c r="F322" s="120">
        <v>-6.006429017865095</v>
      </c>
      <c r="G322" s="121">
        <f t="shared" si="17"/>
        <v>-198.21215758954813</v>
      </c>
    </row>
    <row r="323" spans="1:7">
      <c r="A323" s="23">
        <f t="shared" si="15"/>
        <v>311</v>
      </c>
      <c r="B323" s="226" t="s">
        <v>1352</v>
      </c>
      <c r="C323" s="136">
        <v>42854</v>
      </c>
      <c r="D323" s="136">
        <v>42886</v>
      </c>
      <c r="E323" s="25">
        <f t="shared" si="16"/>
        <v>32</v>
      </c>
      <c r="F323" s="120">
        <v>-28.082844567398581</v>
      </c>
      <c r="G323" s="121">
        <f t="shared" si="17"/>
        <v>-898.6510261567546</v>
      </c>
    </row>
    <row r="324" spans="1:7">
      <c r="A324" s="23">
        <f t="shared" si="15"/>
        <v>312</v>
      </c>
      <c r="B324" s="226" t="s">
        <v>1352</v>
      </c>
      <c r="C324" s="136">
        <v>42855</v>
      </c>
      <c r="D324" s="136">
        <v>42886</v>
      </c>
      <c r="E324" s="25">
        <f t="shared" si="16"/>
        <v>31</v>
      </c>
      <c r="F324" s="120">
        <v>-21.837156524628305</v>
      </c>
      <c r="G324" s="121">
        <f t="shared" si="17"/>
        <v>-676.95185226347746</v>
      </c>
    </row>
    <row r="325" spans="1:7">
      <c r="A325" s="23">
        <f t="shared" si="15"/>
        <v>313</v>
      </c>
      <c r="B325" s="226" t="s">
        <v>1352</v>
      </c>
      <c r="C325" s="136">
        <v>42855</v>
      </c>
      <c r="D325" s="136">
        <v>42886</v>
      </c>
      <c r="E325" s="25">
        <f t="shared" si="16"/>
        <v>31</v>
      </c>
      <c r="F325" s="120">
        <v>2.9356935571188147E-3</v>
      </c>
      <c r="G325" s="121">
        <f t="shared" si="17"/>
        <v>9.1006500270683258E-2</v>
      </c>
    </row>
    <row r="326" spans="1:7">
      <c r="A326" s="23">
        <f t="shared" si="15"/>
        <v>314</v>
      </c>
      <c r="B326" s="226" t="s">
        <v>1352</v>
      </c>
      <c r="C326" s="136">
        <v>42826</v>
      </c>
      <c r="D326" s="136">
        <v>42886</v>
      </c>
      <c r="E326" s="25">
        <f t="shared" si="16"/>
        <v>60</v>
      </c>
      <c r="F326" s="120">
        <v>629.74912984819275</v>
      </c>
      <c r="G326" s="121">
        <f t="shared" si="17"/>
        <v>37784.947790891565</v>
      </c>
    </row>
    <row r="327" spans="1:7">
      <c r="A327" s="23">
        <f t="shared" si="15"/>
        <v>315</v>
      </c>
      <c r="B327" s="226" t="s">
        <v>1352</v>
      </c>
      <c r="C327" s="136">
        <v>42827</v>
      </c>
      <c r="D327" s="136">
        <v>42886</v>
      </c>
      <c r="E327" s="25">
        <f t="shared" si="16"/>
        <v>59</v>
      </c>
      <c r="F327" s="120">
        <v>676.57945905944734</v>
      </c>
      <c r="G327" s="121">
        <f t="shared" si="17"/>
        <v>39918.18808450739</v>
      </c>
    </row>
    <row r="328" spans="1:7">
      <c r="A328" s="23">
        <f t="shared" si="15"/>
        <v>316</v>
      </c>
      <c r="B328" s="226" t="s">
        <v>1352</v>
      </c>
      <c r="C328" s="136">
        <v>42828</v>
      </c>
      <c r="D328" s="136">
        <v>42886</v>
      </c>
      <c r="E328" s="25">
        <f t="shared" si="16"/>
        <v>58</v>
      </c>
      <c r="F328" s="120">
        <v>598.02513168992323</v>
      </c>
      <c r="G328" s="121">
        <f t="shared" si="17"/>
        <v>34685.457638015549</v>
      </c>
    </row>
    <row r="329" spans="1:7">
      <c r="A329" s="23">
        <f t="shared" si="15"/>
        <v>317</v>
      </c>
      <c r="B329" s="226" t="s">
        <v>1352</v>
      </c>
      <c r="C329" s="136">
        <v>42829</v>
      </c>
      <c r="D329" s="136">
        <v>42886</v>
      </c>
      <c r="E329" s="25">
        <f t="shared" si="16"/>
        <v>57</v>
      </c>
      <c r="F329" s="120">
        <v>694.02660362599397</v>
      </c>
      <c r="G329" s="121">
        <f t="shared" si="17"/>
        <v>39559.516406681658</v>
      </c>
    </row>
    <row r="330" spans="1:7">
      <c r="A330" s="23">
        <f t="shared" si="15"/>
        <v>318</v>
      </c>
      <c r="B330" s="226" t="s">
        <v>1352</v>
      </c>
      <c r="C330" s="136">
        <v>42830</v>
      </c>
      <c r="D330" s="136">
        <v>42886</v>
      </c>
      <c r="E330" s="25">
        <f t="shared" si="16"/>
        <v>56</v>
      </c>
      <c r="F330" s="120">
        <v>-341.0277080988896</v>
      </c>
      <c r="G330" s="121">
        <f t="shared" si="17"/>
        <v>-19097.551653537819</v>
      </c>
    </row>
    <row r="331" spans="1:7">
      <c r="A331" s="23">
        <f t="shared" si="15"/>
        <v>319</v>
      </c>
      <c r="B331" s="226" t="s">
        <v>1352</v>
      </c>
      <c r="C331" s="136">
        <v>42831</v>
      </c>
      <c r="D331" s="136">
        <v>42886</v>
      </c>
      <c r="E331" s="25">
        <f t="shared" si="16"/>
        <v>55</v>
      </c>
      <c r="F331" s="120">
        <v>455.8892480736568</v>
      </c>
      <c r="G331" s="121">
        <f t="shared" si="17"/>
        <v>25073.908644051124</v>
      </c>
    </row>
    <row r="332" spans="1:7">
      <c r="A332" s="23">
        <f t="shared" si="15"/>
        <v>320</v>
      </c>
      <c r="B332" s="226" t="s">
        <v>1352</v>
      </c>
      <c r="C332" s="136">
        <v>42832</v>
      </c>
      <c r="D332" s="136">
        <v>42886</v>
      </c>
      <c r="E332" s="25">
        <f t="shared" si="16"/>
        <v>54</v>
      </c>
      <c r="F332" s="120">
        <v>631.87202979142285</v>
      </c>
      <c r="G332" s="121">
        <f t="shared" si="17"/>
        <v>34121.089608736831</v>
      </c>
    </row>
    <row r="333" spans="1:7">
      <c r="A333" s="23">
        <f t="shared" si="15"/>
        <v>321</v>
      </c>
      <c r="B333" s="226" t="s">
        <v>1352</v>
      </c>
      <c r="C333" s="136">
        <v>42833</v>
      </c>
      <c r="D333" s="136">
        <v>42886</v>
      </c>
      <c r="E333" s="25">
        <f t="shared" si="16"/>
        <v>53</v>
      </c>
      <c r="F333" s="120">
        <v>658.60510424209849</v>
      </c>
      <c r="G333" s="121">
        <f t="shared" si="17"/>
        <v>34906.070524831222</v>
      </c>
    </row>
    <row r="334" spans="1:7">
      <c r="A334" s="23">
        <f t="shared" si="15"/>
        <v>322</v>
      </c>
      <c r="B334" s="226" t="s">
        <v>1352</v>
      </c>
      <c r="C334" s="136">
        <v>42834</v>
      </c>
      <c r="D334" s="136">
        <v>42886</v>
      </c>
      <c r="E334" s="25">
        <f t="shared" si="16"/>
        <v>52</v>
      </c>
      <c r="F334" s="120">
        <v>818.01239567464415</v>
      </c>
      <c r="G334" s="121">
        <f t="shared" si="17"/>
        <v>42536.644575081496</v>
      </c>
    </row>
    <row r="335" spans="1:7">
      <c r="A335" s="23">
        <f t="shared" si="15"/>
        <v>323</v>
      </c>
      <c r="B335" s="226" t="s">
        <v>1352</v>
      </c>
      <c r="C335" s="136">
        <v>42835</v>
      </c>
      <c r="D335" s="136">
        <v>42886</v>
      </c>
      <c r="E335" s="25">
        <f t="shared" si="16"/>
        <v>51</v>
      </c>
      <c r="F335" s="120">
        <v>137.77058273962439</v>
      </c>
      <c r="G335" s="121">
        <f t="shared" si="17"/>
        <v>7026.2997197208442</v>
      </c>
    </row>
    <row r="336" spans="1:7">
      <c r="A336" s="23">
        <f t="shared" si="15"/>
        <v>324</v>
      </c>
      <c r="B336" s="226" t="s">
        <v>1352</v>
      </c>
      <c r="C336" s="136">
        <v>42836</v>
      </c>
      <c r="D336" s="136">
        <v>42886</v>
      </c>
      <c r="E336" s="25">
        <f t="shared" si="16"/>
        <v>50</v>
      </c>
      <c r="F336" s="120">
        <v>534.04289565257125</v>
      </c>
      <c r="G336" s="121">
        <f t="shared" si="17"/>
        <v>26702.144782628562</v>
      </c>
    </row>
    <row r="337" spans="1:7">
      <c r="A337" s="23">
        <f t="shared" si="15"/>
        <v>325</v>
      </c>
      <c r="B337" s="226" t="s">
        <v>1352</v>
      </c>
      <c r="C337" s="136">
        <v>42837</v>
      </c>
      <c r="D337" s="136">
        <v>42886</v>
      </c>
      <c r="E337" s="25">
        <f t="shared" si="16"/>
        <v>49</v>
      </c>
      <c r="F337" s="120">
        <v>294.83003118859767</v>
      </c>
      <c r="G337" s="121">
        <f t="shared" si="17"/>
        <v>14446.671528241286</v>
      </c>
    </row>
    <row r="338" spans="1:7">
      <c r="A338" s="23">
        <f t="shared" si="15"/>
        <v>326</v>
      </c>
      <c r="B338" s="226" t="s">
        <v>1352</v>
      </c>
      <c r="C338" s="136">
        <v>42838</v>
      </c>
      <c r="D338" s="136">
        <v>42886</v>
      </c>
      <c r="E338" s="25">
        <f t="shared" si="16"/>
        <v>48</v>
      </c>
      <c r="F338" s="120">
        <v>572.8244817015792</v>
      </c>
      <c r="G338" s="121">
        <f t="shared" si="17"/>
        <v>27495.5751216758</v>
      </c>
    </row>
    <row r="339" spans="1:7">
      <c r="A339" s="23">
        <f t="shared" si="15"/>
        <v>327</v>
      </c>
      <c r="B339" s="226" t="s">
        <v>1352</v>
      </c>
      <c r="C339" s="136">
        <v>42839</v>
      </c>
      <c r="D339" s="136">
        <v>42886</v>
      </c>
      <c r="E339" s="25">
        <f t="shared" si="16"/>
        <v>47</v>
      </c>
      <c r="F339" s="120">
        <v>502.71254781490063</v>
      </c>
      <c r="G339" s="121">
        <f t="shared" si="17"/>
        <v>23627.489747300329</v>
      </c>
    </row>
    <row r="340" spans="1:7">
      <c r="A340" s="23">
        <f t="shared" si="15"/>
        <v>328</v>
      </c>
      <c r="B340" s="226" t="s">
        <v>1352</v>
      </c>
      <c r="C340" s="136">
        <v>42840</v>
      </c>
      <c r="D340" s="136">
        <v>42886</v>
      </c>
      <c r="E340" s="25">
        <f t="shared" si="16"/>
        <v>46</v>
      </c>
      <c r="F340" s="120">
        <v>489.34249585455751</v>
      </c>
      <c r="G340" s="121">
        <f t="shared" si="17"/>
        <v>22509.754809309645</v>
      </c>
    </row>
    <row r="341" spans="1:7">
      <c r="A341" s="23">
        <f t="shared" si="15"/>
        <v>329</v>
      </c>
      <c r="B341" s="226" t="s">
        <v>1352</v>
      </c>
      <c r="C341" s="136">
        <v>42841</v>
      </c>
      <c r="D341" s="136">
        <v>42886</v>
      </c>
      <c r="E341" s="25">
        <f t="shared" si="16"/>
        <v>45</v>
      </c>
      <c r="F341" s="120">
        <v>538.49957963935231</v>
      </c>
      <c r="G341" s="121">
        <f t="shared" si="17"/>
        <v>24232.481083770854</v>
      </c>
    </row>
    <row r="342" spans="1:7">
      <c r="A342" s="23">
        <f t="shared" si="15"/>
        <v>330</v>
      </c>
      <c r="B342" s="226" t="s">
        <v>1352</v>
      </c>
      <c r="C342" s="136">
        <v>42842</v>
      </c>
      <c r="D342" s="136">
        <v>42886</v>
      </c>
      <c r="E342" s="25">
        <f t="shared" si="16"/>
        <v>44</v>
      </c>
      <c r="F342" s="120">
        <v>103.22776710706587</v>
      </c>
      <c r="G342" s="121">
        <f t="shared" si="17"/>
        <v>4542.021752710898</v>
      </c>
    </row>
    <row r="343" spans="1:7">
      <c r="A343" s="23">
        <f t="shared" si="15"/>
        <v>331</v>
      </c>
      <c r="B343" s="226" t="s">
        <v>1352</v>
      </c>
      <c r="C343" s="136">
        <v>42843</v>
      </c>
      <c r="D343" s="136">
        <v>42886</v>
      </c>
      <c r="E343" s="25">
        <f t="shared" si="16"/>
        <v>43</v>
      </c>
      <c r="F343" s="120">
        <v>159.83608910319808</v>
      </c>
      <c r="G343" s="121">
        <f t="shared" si="17"/>
        <v>6872.9518314375173</v>
      </c>
    </row>
    <row r="344" spans="1:7">
      <c r="A344" s="23">
        <f t="shared" si="15"/>
        <v>332</v>
      </c>
      <c r="B344" s="226" t="s">
        <v>1352</v>
      </c>
      <c r="C344" s="136">
        <v>42844</v>
      </c>
      <c r="D344" s="136">
        <v>42886</v>
      </c>
      <c r="E344" s="25">
        <f t="shared" si="16"/>
        <v>42</v>
      </c>
      <c r="F344" s="120">
        <v>344.38779476400214</v>
      </c>
      <c r="G344" s="121">
        <f t="shared" si="17"/>
        <v>14464.28738008809</v>
      </c>
    </row>
    <row r="345" spans="1:7">
      <c r="A345" s="23">
        <f t="shared" si="15"/>
        <v>333</v>
      </c>
      <c r="B345" s="226" t="s">
        <v>1352</v>
      </c>
      <c r="C345" s="136">
        <v>42845</v>
      </c>
      <c r="D345" s="136">
        <v>42886</v>
      </c>
      <c r="E345" s="25">
        <f t="shared" si="16"/>
        <v>41</v>
      </c>
      <c r="F345" s="120">
        <v>63.63076253681718</v>
      </c>
      <c r="G345" s="121">
        <f t="shared" si="17"/>
        <v>2608.8612640095043</v>
      </c>
    </row>
    <row r="346" spans="1:7">
      <c r="A346" s="23">
        <f t="shared" si="15"/>
        <v>334</v>
      </c>
      <c r="B346" s="226" t="s">
        <v>1352</v>
      </c>
      <c r="C346" s="136">
        <v>42846</v>
      </c>
      <c r="D346" s="136">
        <v>42886</v>
      </c>
      <c r="E346" s="25">
        <f t="shared" si="16"/>
        <v>40</v>
      </c>
      <c r="F346" s="120">
        <v>-19.211541539231259</v>
      </c>
      <c r="G346" s="121">
        <f t="shared" si="17"/>
        <v>-768.4616615692504</v>
      </c>
    </row>
    <row r="347" spans="1:7">
      <c r="A347" s="23">
        <f t="shared" si="15"/>
        <v>335</v>
      </c>
      <c r="B347" s="226" t="s">
        <v>1352</v>
      </c>
      <c r="C347" s="136">
        <v>42847</v>
      </c>
      <c r="D347" s="136">
        <v>42886</v>
      </c>
      <c r="E347" s="25">
        <f t="shared" si="16"/>
        <v>39</v>
      </c>
      <c r="F347" s="120">
        <v>30.999962747167896</v>
      </c>
      <c r="G347" s="121">
        <f t="shared" si="17"/>
        <v>1208.998547139548</v>
      </c>
    </row>
    <row r="348" spans="1:7">
      <c r="A348" s="23">
        <f t="shared" si="15"/>
        <v>336</v>
      </c>
      <c r="B348" s="226" t="s">
        <v>1352</v>
      </c>
      <c r="C348" s="136">
        <v>42848</v>
      </c>
      <c r="D348" s="136">
        <v>42886</v>
      </c>
      <c r="E348" s="25">
        <f t="shared" si="16"/>
        <v>38</v>
      </c>
      <c r="F348" s="120">
        <v>15.099301582974293</v>
      </c>
      <c r="G348" s="121">
        <f t="shared" si="17"/>
        <v>573.77346015302317</v>
      </c>
    </row>
    <row r="349" spans="1:7">
      <c r="A349" s="23">
        <f t="shared" si="15"/>
        <v>337</v>
      </c>
      <c r="B349" s="226" t="s">
        <v>1352</v>
      </c>
      <c r="C349" s="136">
        <v>42849</v>
      </c>
      <c r="D349" s="136">
        <v>42886</v>
      </c>
      <c r="E349" s="25">
        <f t="shared" si="16"/>
        <v>37</v>
      </c>
      <c r="F349" s="120">
        <v>-133.66537225337811</v>
      </c>
      <c r="G349" s="121">
        <f t="shared" si="17"/>
        <v>-4945.6187733749903</v>
      </c>
    </row>
    <row r="350" spans="1:7">
      <c r="A350" s="23">
        <f t="shared" si="15"/>
        <v>338</v>
      </c>
      <c r="B350" s="226" t="s">
        <v>1352</v>
      </c>
      <c r="C350" s="136">
        <v>42850</v>
      </c>
      <c r="D350" s="136">
        <v>42886</v>
      </c>
      <c r="E350" s="25">
        <f t="shared" si="16"/>
        <v>36</v>
      </c>
      <c r="F350" s="120">
        <v>52.151638009351153</v>
      </c>
      <c r="G350" s="121">
        <f t="shared" si="17"/>
        <v>1877.4589683366414</v>
      </c>
    </row>
    <row r="351" spans="1:7">
      <c r="A351" s="23">
        <f t="shared" si="15"/>
        <v>339</v>
      </c>
      <c r="B351" s="226" t="s">
        <v>1352</v>
      </c>
      <c r="C351" s="136">
        <v>42851</v>
      </c>
      <c r="D351" s="136">
        <v>42886</v>
      </c>
      <c r="E351" s="25">
        <f t="shared" si="16"/>
        <v>35</v>
      </c>
      <c r="F351" s="120">
        <v>158.0435742504707</v>
      </c>
      <c r="G351" s="121">
        <f t="shared" si="17"/>
        <v>5531.525098766474</v>
      </c>
    </row>
    <row r="352" spans="1:7">
      <c r="A352" s="23">
        <f t="shared" si="15"/>
        <v>340</v>
      </c>
      <c r="B352" s="226" t="s">
        <v>1352</v>
      </c>
      <c r="C352" s="136">
        <v>42852</v>
      </c>
      <c r="D352" s="136">
        <v>42886</v>
      </c>
      <c r="E352" s="25">
        <f t="shared" si="16"/>
        <v>34</v>
      </c>
      <c r="F352" s="120">
        <v>142.22023725639474</v>
      </c>
      <c r="G352" s="121">
        <f t="shared" si="17"/>
        <v>4835.4880667174211</v>
      </c>
    </row>
    <row r="353" spans="1:7">
      <c r="A353" s="23">
        <f t="shared" si="15"/>
        <v>341</v>
      </c>
      <c r="B353" s="226" t="s">
        <v>1352</v>
      </c>
      <c r="C353" s="136">
        <v>42853</v>
      </c>
      <c r="D353" s="136">
        <v>42886</v>
      </c>
      <c r="E353" s="25">
        <f t="shared" si="16"/>
        <v>33</v>
      </c>
      <c r="F353" s="120">
        <v>28.764591283766674</v>
      </c>
      <c r="G353" s="121">
        <f t="shared" si="17"/>
        <v>949.23151236430022</v>
      </c>
    </row>
    <row r="354" spans="1:7">
      <c r="A354" s="23">
        <f t="shared" si="15"/>
        <v>342</v>
      </c>
      <c r="B354" s="226" t="s">
        <v>1352</v>
      </c>
      <c r="C354" s="136">
        <v>42854</v>
      </c>
      <c r="D354" s="136">
        <v>42886</v>
      </c>
      <c r="E354" s="25">
        <f t="shared" si="16"/>
        <v>32</v>
      </c>
      <c r="F354" s="120">
        <v>134.48782024462952</v>
      </c>
      <c r="G354" s="121">
        <f t="shared" si="17"/>
        <v>4303.6102478281446</v>
      </c>
    </row>
    <row r="355" spans="1:7">
      <c r="A355" s="23">
        <f t="shared" si="15"/>
        <v>343</v>
      </c>
      <c r="B355" s="226" t="s">
        <v>1352</v>
      </c>
      <c r="C355" s="136">
        <v>42855</v>
      </c>
      <c r="D355" s="136">
        <v>42886</v>
      </c>
      <c r="E355" s="25">
        <f t="shared" si="16"/>
        <v>31</v>
      </c>
      <c r="F355" s="120">
        <v>104.57742534911945</v>
      </c>
      <c r="G355" s="121">
        <f t="shared" si="17"/>
        <v>3241.900185822703</v>
      </c>
    </row>
    <row r="356" spans="1:7">
      <c r="A356" s="23">
        <f t="shared" si="15"/>
        <v>344</v>
      </c>
      <c r="B356" s="226" t="s">
        <v>1352</v>
      </c>
      <c r="C356" s="136">
        <v>42855</v>
      </c>
      <c r="D356" s="136">
        <v>42886</v>
      </c>
      <c r="E356" s="25">
        <f t="shared" si="16"/>
        <v>31</v>
      </c>
      <c r="F356" s="120">
        <v>-1.4058940021391336E-2</v>
      </c>
      <c r="G356" s="121">
        <f t="shared" si="17"/>
        <v>-0.43582714066313138</v>
      </c>
    </row>
    <row r="357" spans="1:7">
      <c r="A357" s="23">
        <f t="shared" si="15"/>
        <v>345</v>
      </c>
      <c r="B357" s="226" t="s">
        <v>1352</v>
      </c>
      <c r="C357" s="136">
        <v>42887</v>
      </c>
      <c r="D357" s="136">
        <v>42956</v>
      </c>
      <c r="E357" s="25">
        <f t="shared" si="16"/>
        <v>69</v>
      </c>
      <c r="F357" s="120">
        <v>1006.2814109694102</v>
      </c>
      <c r="G357" s="121">
        <f t="shared" si="17"/>
        <v>69433.417356889302</v>
      </c>
    </row>
    <row r="358" spans="1:7">
      <c r="A358" s="23">
        <f t="shared" si="15"/>
        <v>346</v>
      </c>
      <c r="B358" s="226" t="s">
        <v>1352</v>
      </c>
      <c r="C358" s="136">
        <v>42888</v>
      </c>
      <c r="D358" s="136">
        <v>42956</v>
      </c>
      <c r="E358" s="25">
        <f t="shared" si="16"/>
        <v>68</v>
      </c>
      <c r="F358" s="120">
        <v>1092.980535965705</v>
      </c>
      <c r="G358" s="121">
        <f t="shared" si="17"/>
        <v>74322.676445667938</v>
      </c>
    </row>
    <row r="359" spans="1:7">
      <c r="A359" s="23">
        <f t="shared" si="15"/>
        <v>347</v>
      </c>
      <c r="B359" s="226" t="s">
        <v>1352</v>
      </c>
      <c r="C359" s="136">
        <v>42889</v>
      </c>
      <c r="D359" s="136">
        <v>42956</v>
      </c>
      <c r="E359" s="25">
        <f t="shared" si="16"/>
        <v>67</v>
      </c>
      <c r="F359" s="120">
        <v>871.72951549856225</v>
      </c>
      <c r="G359" s="121">
        <f t="shared" si="17"/>
        <v>58405.877538403671</v>
      </c>
    </row>
    <row r="360" spans="1:7">
      <c r="A360" s="23">
        <f t="shared" ref="A360:A423" si="18">A359+1</f>
        <v>348</v>
      </c>
      <c r="B360" s="226" t="s">
        <v>1352</v>
      </c>
      <c r="C360" s="136">
        <v>42890</v>
      </c>
      <c r="D360" s="136">
        <v>42956</v>
      </c>
      <c r="E360" s="25">
        <f t="shared" si="16"/>
        <v>66</v>
      </c>
      <c r="F360" s="120">
        <v>1427.9623007380617</v>
      </c>
      <c r="G360" s="121">
        <f t="shared" si="17"/>
        <v>94245.511848712078</v>
      </c>
    </row>
    <row r="361" spans="1:7">
      <c r="A361" s="23">
        <f t="shared" si="18"/>
        <v>349</v>
      </c>
      <c r="B361" s="226" t="s">
        <v>1352</v>
      </c>
      <c r="C361" s="136">
        <v>42891</v>
      </c>
      <c r="D361" s="136">
        <v>42956</v>
      </c>
      <c r="E361" s="25">
        <f t="shared" si="16"/>
        <v>65</v>
      </c>
      <c r="F361" s="120">
        <v>1277.0306048255622</v>
      </c>
      <c r="G361" s="121">
        <f t="shared" si="17"/>
        <v>83006.989313661543</v>
      </c>
    </row>
    <row r="362" spans="1:7">
      <c r="A362" s="23">
        <f t="shared" si="18"/>
        <v>350</v>
      </c>
      <c r="B362" s="226" t="s">
        <v>1352</v>
      </c>
      <c r="C362" s="136">
        <v>42892</v>
      </c>
      <c r="D362" s="136">
        <v>42956</v>
      </c>
      <c r="E362" s="25">
        <f t="shared" si="16"/>
        <v>64</v>
      </c>
      <c r="F362" s="120">
        <v>995.36979164196566</v>
      </c>
      <c r="G362" s="121">
        <f t="shared" si="17"/>
        <v>63703.666665085802</v>
      </c>
    </row>
    <row r="363" spans="1:7">
      <c r="A363" s="23">
        <f t="shared" si="18"/>
        <v>351</v>
      </c>
      <c r="B363" s="226" t="s">
        <v>1352</v>
      </c>
      <c r="C363" s="136">
        <v>42893</v>
      </c>
      <c r="D363" s="136">
        <v>42956</v>
      </c>
      <c r="E363" s="25">
        <f t="shared" si="16"/>
        <v>63</v>
      </c>
      <c r="F363" s="120">
        <v>918.02348321205181</v>
      </c>
      <c r="G363" s="121">
        <f t="shared" si="17"/>
        <v>57835.479442359261</v>
      </c>
    </row>
    <row r="364" spans="1:7">
      <c r="A364" s="23">
        <f t="shared" si="18"/>
        <v>352</v>
      </c>
      <c r="B364" s="226" t="s">
        <v>1352</v>
      </c>
      <c r="C364" s="136">
        <v>42894</v>
      </c>
      <c r="D364" s="136">
        <v>42956</v>
      </c>
      <c r="E364" s="25">
        <f t="shared" si="16"/>
        <v>62</v>
      </c>
      <c r="F364" s="120">
        <v>1016.9332298366776</v>
      </c>
      <c r="G364" s="121">
        <f t="shared" si="17"/>
        <v>63049.860249874007</v>
      </c>
    </row>
    <row r="365" spans="1:7">
      <c r="A365" s="23">
        <f t="shared" si="18"/>
        <v>353</v>
      </c>
      <c r="B365" s="226" t="s">
        <v>1352</v>
      </c>
      <c r="C365" s="136">
        <v>42895</v>
      </c>
      <c r="D365" s="136">
        <v>42956</v>
      </c>
      <c r="E365" s="25">
        <f t="shared" ref="E365:E428" si="19">D365-C365</f>
        <v>61</v>
      </c>
      <c r="F365" s="120">
        <v>639.14624638749729</v>
      </c>
      <c r="G365" s="121">
        <f t="shared" ref="G365:G428" si="20">E365*F365</f>
        <v>38987.921029637335</v>
      </c>
    </row>
    <row r="366" spans="1:7">
      <c r="A366" s="23">
        <f t="shared" si="18"/>
        <v>354</v>
      </c>
      <c r="B366" s="226" t="s">
        <v>1352</v>
      </c>
      <c r="C366" s="136">
        <v>42896</v>
      </c>
      <c r="D366" s="136">
        <v>42956</v>
      </c>
      <c r="E366" s="25">
        <f t="shared" si="19"/>
        <v>60</v>
      </c>
      <c r="F366" s="120">
        <v>972.4454938939441</v>
      </c>
      <c r="G366" s="121">
        <f t="shared" si="20"/>
        <v>58346.729633636649</v>
      </c>
    </row>
    <row r="367" spans="1:7">
      <c r="A367" s="23">
        <f t="shared" si="18"/>
        <v>355</v>
      </c>
      <c r="B367" s="226" t="s">
        <v>1352</v>
      </c>
      <c r="C367" s="136">
        <v>42897</v>
      </c>
      <c r="D367" s="136">
        <v>42956</v>
      </c>
      <c r="E367" s="25">
        <f t="shared" si="19"/>
        <v>59</v>
      </c>
      <c r="F367" s="120">
        <v>904.3282875255652</v>
      </c>
      <c r="G367" s="121">
        <f t="shared" si="20"/>
        <v>53355.368964008347</v>
      </c>
    </row>
    <row r="368" spans="1:7">
      <c r="A368" s="23">
        <f t="shared" si="18"/>
        <v>356</v>
      </c>
      <c r="B368" s="226" t="s">
        <v>1352</v>
      </c>
      <c r="C368" s="136">
        <v>42898</v>
      </c>
      <c r="D368" s="136">
        <v>42956</v>
      </c>
      <c r="E368" s="25">
        <f t="shared" si="19"/>
        <v>58</v>
      </c>
      <c r="F368" s="120">
        <v>656.28070530871139</v>
      </c>
      <c r="G368" s="121">
        <f t="shared" si="20"/>
        <v>38064.28090790526</v>
      </c>
    </row>
    <row r="369" spans="1:7">
      <c r="A369" s="23">
        <f t="shared" si="18"/>
        <v>357</v>
      </c>
      <c r="B369" s="226" t="s">
        <v>1352</v>
      </c>
      <c r="C369" s="136">
        <v>42899</v>
      </c>
      <c r="D369" s="136">
        <v>42956</v>
      </c>
      <c r="E369" s="25">
        <f t="shared" si="19"/>
        <v>57</v>
      </c>
      <c r="F369" s="120">
        <v>-220.01387541867976</v>
      </c>
      <c r="G369" s="121">
        <f t="shared" si="20"/>
        <v>-12540.790898864747</v>
      </c>
    </row>
    <row r="370" spans="1:7">
      <c r="A370" s="23">
        <f t="shared" si="18"/>
        <v>358</v>
      </c>
      <c r="B370" s="226" t="s">
        <v>1352</v>
      </c>
      <c r="C370" s="136">
        <v>42900</v>
      </c>
      <c r="D370" s="136">
        <v>42956</v>
      </c>
      <c r="E370" s="25">
        <f t="shared" si="19"/>
        <v>56</v>
      </c>
      <c r="F370" s="120">
        <v>-191.83171121469007</v>
      </c>
      <c r="G370" s="121">
        <f t="shared" si="20"/>
        <v>-10742.575828022644</v>
      </c>
    </row>
    <row r="371" spans="1:7">
      <c r="A371" s="23">
        <f t="shared" si="18"/>
        <v>359</v>
      </c>
      <c r="B371" s="226" t="s">
        <v>1352</v>
      </c>
      <c r="C371" s="136">
        <v>42901</v>
      </c>
      <c r="D371" s="136">
        <v>42956</v>
      </c>
      <c r="E371" s="25">
        <f t="shared" si="19"/>
        <v>55</v>
      </c>
      <c r="F371" s="120">
        <v>1.2124021474938456</v>
      </c>
      <c r="G371" s="121">
        <f t="shared" si="20"/>
        <v>66.682118112161504</v>
      </c>
    </row>
    <row r="372" spans="1:7">
      <c r="A372" s="23">
        <f t="shared" si="18"/>
        <v>360</v>
      </c>
      <c r="B372" s="226" t="s">
        <v>1352</v>
      </c>
      <c r="C372" s="136">
        <v>42902</v>
      </c>
      <c r="D372" s="136">
        <v>42956</v>
      </c>
      <c r="E372" s="25">
        <f t="shared" si="19"/>
        <v>54</v>
      </c>
      <c r="F372" s="120">
        <v>47.283683752260117</v>
      </c>
      <c r="G372" s="121">
        <f t="shared" si="20"/>
        <v>2553.3189226220466</v>
      </c>
    </row>
    <row r="373" spans="1:7">
      <c r="A373" s="23">
        <f t="shared" si="18"/>
        <v>361</v>
      </c>
      <c r="B373" s="226" t="s">
        <v>1352</v>
      </c>
      <c r="C373" s="136">
        <v>42903</v>
      </c>
      <c r="D373" s="136">
        <v>42956</v>
      </c>
      <c r="E373" s="25">
        <f t="shared" si="19"/>
        <v>53</v>
      </c>
      <c r="F373" s="120">
        <v>-291.07548700240085</v>
      </c>
      <c r="G373" s="121">
        <f t="shared" si="20"/>
        <v>-15427.000811127245</v>
      </c>
    </row>
    <row r="374" spans="1:7">
      <c r="A374" s="23">
        <f t="shared" si="18"/>
        <v>362</v>
      </c>
      <c r="B374" s="226" t="s">
        <v>1352</v>
      </c>
      <c r="C374" s="136">
        <v>42904</v>
      </c>
      <c r="D374" s="136">
        <v>42956</v>
      </c>
      <c r="E374" s="25">
        <f t="shared" si="19"/>
        <v>52</v>
      </c>
      <c r="F374" s="120">
        <v>-4.4042363725286773</v>
      </c>
      <c r="G374" s="121">
        <f t="shared" si="20"/>
        <v>-229.02029137149123</v>
      </c>
    </row>
    <row r="375" spans="1:7">
      <c r="A375" s="23">
        <f t="shared" si="18"/>
        <v>363</v>
      </c>
      <c r="B375" s="226" t="s">
        <v>1352</v>
      </c>
      <c r="C375" s="136">
        <v>42905</v>
      </c>
      <c r="D375" s="136">
        <v>42956</v>
      </c>
      <c r="E375" s="25">
        <f t="shared" si="19"/>
        <v>51</v>
      </c>
      <c r="F375" s="120">
        <v>-207.46922462726377</v>
      </c>
      <c r="G375" s="121">
        <f t="shared" si="20"/>
        <v>-10580.930455990452</v>
      </c>
    </row>
    <row r="376" spans="1:7">
      <c r="A376" s="23">
        <f t="shared" si="18"/>
        <v>364</v>
      </c>
      <c r="B376" s="226" t="s">
        <v>1352</v>
      </c>
      <c r="C376" s="136">
        <v>42906</v>
      </c>
      <c r="D376" s="136">
        <v>42956</v>
      </c>
      <c r="E376" s="25">
        <f t="shared" si="19"/>
        <v>50</v>
      </c>
      <c r="F376" s="120">
        <v>-1639.1924463126534</v>
      </c>
      <c r="G376" s="121">
        <f t="shared" si="20"/>
        <v>-81959.622315632674</v>
      </c>
    </row>
    <row r="377" spans="1:7">
      <c r="A377" s="23">
        <f t="shared" si="18"/>
        <v>365</v>
      </c>
      <c r="B377" s="226" t="s">
        <v>1352</v>
      </c>
      <c r="C377" s="136">
        <v>42907</v>
      </c>
      <c r="D377" s="136">
        <v>42956</v>
      </c>
      <c r="E377" s="25">
        <f t="shared" si="19"/>
        <v>49</v>
      </c>
      <c r="F377" s="120">
        <v>230.92549474612437</v>
      </c>
      <c r="G377" s="121">
        <f t="shared" si="20"/>
        <v>11315.349242560094</v>
      </c>
    </row>
    <row r="378" spans="1:7">
      <c r="A378" s="23">
        <f t="shared" si="18"/>
        <v>366</v>
      </c>
      <c r="B378" s="226" t="s">
        <v>1352</v>
      </c>
      <c r="C378" s="136">
        <v>42908</v>
      </c>
      <c r="D378" s="136">
        <v>42956</v>
      </c>
      <c r="E378" s="25">
        <f t="shared" si="19"/>
        <v>48</v>
      </c>
      <c r="F378" s="120">
        <v>-18.482947024038886</v>
      </c>
      <c r="G378" s="121">
        <f t="shared" si="20"/>
        <v>-887.18145715386652</v>
      </c>
    </row>
    <row r="379" spans="1:7">
      <c r="A379" s="23">
        <f t="shared" si="18"/>
        <v>367</v>
      </c>
      <c r="B379" s="226" t="s">
        <v>1352</v>
      </c>
      <c r="C379" s="136">
        <v>42909</v>
      </c>
      <c r="D379" s="136">
        <v>42956</v>
      </c>
      <c r="E379" s="25">
        <f t="shared" si="19"/>
        <v>47</v>
      </c>
      <c r="F379" s="120">
        <v>576.99207915271052</v>
      </c>
      <c r="G379" s="121">
        <f t="shared" si="20"/>
        <v>27118.627720177396</v>
      </c>
    </row>
    <row r="380" spans="1:7">
      <c r="A380" s="23">
        <f t="shared" si="18"/>
        <v>368</v>
      </c>
      <c r="B380" s="226" t="s">
        <v>1352</v>
      </c>
      <c r="C380" s="136">
        <v>42910</v>
      </c>
      <c r="D380" s="136">
        <v>42956</v>
      </c>
      <c r="E380" s="25">
        <f t="shared" si="19"/>
        <v>46</v>
      </c>
      <c r="F380" s="120">
        <v>136.39524159305805</v>
      </c>
      <c r="G380" s="121">
        <f t="shared" si="20"/>
        <v>6274.1811132806697</v>
      </c>
    </row>
    <row r="381" spans="1:7">
      <c r="A381" s="23">
        <f t="shared" si="18"/>
        <v>369</v>
      </c>
      <c r="B381" s="226" t="s">
        <v>1352</v>
      </c>
      <c r="C381" s="136">
        <v>42911</v>
      </c>
      <c r="D381" s="136">
        <v>42956</v>
      </c>
      <c r="E381" s="25">
        <f t="shared" si="19"/>
        <v>45</v>
      </c>
      <c r="F381" s="120">
        <v>79.202026002608392</v>
      </c>
      <c r="G381" s="121">
        <f t="shared" si="20"/>
        <v>3564.0911701173777</v>
      </c>
    </row>
    <row r="382" spans="1:7">
      <c r="A382" s="23">
        <f t="shared" si="18"/>
        <v>370</v>
      </c>
      <c r="B382" s="226" t="s">
        <v>1352</v>
      </c>
      <c r="C382" s="136">
        <v>42912</v>
      </c>
      <c r="D382" s="136">
        <v>42956</v>
      </c>
      <c r="E382" s="25">
        <f t="shared" si="19"/>
        <v>44</v>
      </c>
      <c r="F382" s="120">
        <v>214.65703735883446</v>
      </c>
      <c r="G382" s="121">
        <f t="shared" si="20"/>
        <v>9444.9096437887165</v>
      </c>
    </row>
    <row r="383" spans="1:7">
      <c r="A383" s="23">
        <f t="shared" si="18"/>
        <v>371</v>
      </c>
      <c r="B383" s="226" t="s">
        <v>1352</v>
      </c>
      <c r="C383" s="136">
        <v>42914</v>
      </c>
      <c r="D383" s="136">
        <v>42956</v>
      </c>
      <c r="E383" s="25">
        <f t="shared" si="19"/>
        <v>42</v>
      </c>
      <c r="F383" s="120">
        <v>150.86983866007645</v>
      </c>
      <c r="G383" s="121">
        <f t="shared" si="20"/>
        <v>6336.5332237232114</v>
      </c>
    </row>
    <row r="384" spans="1:7">
      <c r="A384" s="23">
        <f t="shared" si="18"/>
        <v>372</v>
      </c>
      <c r="B384" s="226" t="s">
        <v>1352</v>
      </c>
      <c r="C384" s="136">
        <v>42915</v>
      </c>
      <c r="D384" s="136">
        <v>42956</v>
      </c>
      <c r="E384" s="25">
        <f t="shared" si="19"/>
        <v>41</v>
      </c>
      <c r="F384" s="120">
        <v>-93.020936193941353</v>
      </c>
      <c r="G384" s="121">
        <f t="shared" si="20"/>
        <v>-3813.8583839515954</v>
      </c>
    </row>
    <row r="385" spans="1:7">
      <c r="A385" s="23">
        <f t="shared" si="18"/>
        <v>373</v>
      </c>
      <c r="B385" s="226" t="s">
        <v>1352</v>
      </c>
      <c r="C385" s="136">
        <v>42916</v>
      </c>
      <c r="D385" s="136">
        <v>42956</v>
      </c>
      <c r="E385" s="25">
        <f t="shared" si="19"/>
        <v>40</v>
      </c>
      <c r="F385" s="120">
        <v>-3872.5485450506853</v>
      </c>
      <c r="G385" s="121">
        <f t="shared" si="20"/>
        <v>-154901.9418020274</v>
      </c>
    </row>
    <row r="386" spans="1:7">
      <c r="A386" s="23">
        <f t="shared" si="18"/>
        <v>374</v>
      </c>
      <c r="B386" s="226" t="s">
        <v>1352</v>
      </c>
      <c r="C386" s="136">
        <v>42917</v>
      </c>
      <c r="D386" s="136">
        <v>42968</v>
      </c>
      <c r="E386" s="25">
        <f t="shared" si="19"/>
        <v>51</v>
      </c>
      <c r="F386" s="120">
        <v>-797.06386117739828</v>
      </c>
      <c r="G386" s="121">
        <f t="shared" si="20"/>
        <v>-40650.256920047315</v>
      </c>
    </row>
    <row r="387" spans="1:7">
      <c r="A387" s="23">
        <f t="shared" si="18"/>
        <v>375</v>
      </c>
      <c r="B387" s="226" t="s">
        <v>1352</v>
      </c>
      <c r="C387" s="136">
        <v>42918</v>
      </c>
      <c r="D387" s="136">
        <v>42968</v>
      </c>
      <c r="E387" s="25">
        <f t="shared" si="19"/>
        <v>50</v>
      </c>
      <c r="F387" s="120">
        <v>-779.60488917650832</v>
      </c>
      <c r="G387" s="121">
        <f t="shared" si="20"/>
        <v>-38980.244458825415</v>
      </c>
    </row>
    <row r="388" spans="1:7">
      <c r="A388" s="23">
        <f t="shared" si="18"/>
        <v>376</v>
      </c>
      <c r="B388" s="226" t="s">
        <v>1352</v>
      </c>
      <c r="C388" s="136">
        <v>42919</v>
      </c>
      <c r="D388" s="136">
        <v>42968</v>
      </c>
      <c r="E388" s="25">
        <f t="shared" si="19"/>
        <v>49</v>
      </c>
      <c r="F388" s="120">
        <v>-686.84655097273878</v>
      </c>
      <c r="G388" s="121">
        <f t="shared" si="20"/>
        <v>-33655.480997664199</v>
      </c>
    </row>
    <row r="389" spans="1:7">
      <c r="A389" s="23">
        <f t="shared" si="18"/>
        <v>377</v>
      </c>
      <c r="B389" s="226" t="s">
        <v>1352</v>
      </c>
      <c r="C389" s="136">
        <v>42920</v>
      </c>
      <c r="D389" s="136">
        <v>42968</v>
      </c>
      <c r="E389" s="25">
        <f t="shared" si="19"/>
        <v>48</v>
      </c>
      <c r="F389" s="120">
        <v>-893.92909966024888</v>
      </c>
      <c r="G389" s="121">
        <f t="shared" si="20"/>
        <v>-42908.596783691944</v>
      </c>
    </row>
    <row r="390" spans="1:7">
      <c r="A390" s="23">
        <f t="shared" si="18"/>
        <v>378</v>
      </c>
      <c r="B390" s="226" t="s">
        <v>1352</v>
      </c>
      <c r="C390" s="136">
        <v>42921</v>
      </c>
      <c r="D390" s="136">
        <v>42968</v>
      </c>
      <c r="E390" s="25">
        <f t="shared" si="19"/>
        <v>47</v>
      </c>
      <c r="F390" s="120">
        <v>-702.89319527584507</v>
      </c>
      <c r="G390" s="121">
        <f t="shared" si="20"/>
        <v>-33035.980177964717</v>
      </c>
    </row>
    <row r="391" spans="1:7">
      <c r="A391" s="23">
        <f t="shared" si="18"/>
        <v>379</v>
      </c>
      <c r="B391" s="226" t="s">
        <v>1352</v>
      </c>
      <c r="C391" s="136">
        <v>42922</v>
      </c>
      <c r="D391" s="136">
        <v>42968</v>
      </c>
      <c r="E391" s="25">
        <f t="shared" si="19"/>
        <v>46</v>
      </c>
      <c r="F391" s="120">
        <v>-698.33100514682076</v>
      </c>
      <c r="G391" s="121">
        <f t="shared" si="20"/>
        <v>-32123.226236753755</v>
      </c>
    </row>
    <row r="392" spans="1:7">
      <c r="A392" s="23">
        <f t="shared" si="18"/>
        <v>380</v>
      </c>
      <c r="B392" s="226" t="s">
        <v>1352</v>
      </c>
      <c r="C392" s="136">
        <v>42923</v>
      </c>
      <c r="D392" s="136">
        <v>42968</v>
      </c>
      <c r="E392" s="25">
        <f t="shared" si="19"/>
        <v>45</v>
      </c>
      <c r="F392" s="120">
        <v>-27.586848254732139</v>
      </c>
      <c r="G392" s="121">
        <f t="shared" si="20"/>
        <v>-1241.4081714629463</v>
      </c>
    </row>
    <row r="393" spans="1:7">
      <c r="A393" s="23">
        <f t="shared" si="18"/>
        <v>381</v>
      </c>
      <c r="B393" s="226" t="s">
        <v>1352</v>
      </c>
      <c r="C393" s="136">
        <v>42924</v>
      </c>
      <c r="D393" s="136">
        <v>42968</v>
      </c>
      <c r="E393" s="25">
        <f t="shared" si="19"/>
        <v>44</v>
      </c>
      <c r="F393" s="120">
        <v>-999.28688758898204</v>
      </c>
      <c r="G393" s="121">
        <f t="shared" si="20"/>
        <v>-43968.623053915209</v>
      </c>
    </row>
    <row r="394" spans="1:7">
      <c r="A394" s="23">
        <f t="shared" si="18"/>
        <v>382</v>
      </c>
      <c r="B394" s="226" t="s">
        <v>1352</v>
      </c>
      <c r="C394" s="136">
        <v>42925</v>
      </c>
      <c r="D394" s="136">
        <v>42968</v>
      </c>
      <c r="E394" s="25">
        <f t="shared" si="19"/>
        <v>43</v>
      </c>
      <c r="F394" s="120">
        <v>-863.50830438035894</v>
      </c>
      <c r="G394" s="121">
        <f t="shared" si="20"/>
        <v>-37130.857088355435</v>
      </c>
    </row>
    <row r="395" spans="1:7">
      <c r="A395" s="23">
        <f t="shared" si="18"/>
        <v>383</v>
      </c>
      <c r="B395" s="226" t="s">
        <v>1352</v>
      </c>
      <c r="C395" s="136">
        <v>42926</v>
      </c>
      <c r="D395" s="136">
        <v>42968</v>
      </c>
      <c r="E395" s="25">
        <f t="shared" si="19"/>
        <v>42</v>
      </c>
      <c r="F395" s="120">
        <v>-1025.3870751092052</v>
      </c>
      <c r="G395" s="121">
        <f t="shared" si="20"/>
        <v>-43066.257154586616</v>
      </c>
    </row>
    <row r="396" spans="1:7">
      <c r="A396" s="23">
        <f t="shared" si="18"/>
        <v>384</v>
      </c>
      <c r="B396" s="226" t="s">
        <v>1352</v>
      </c>
      <c r="C396" s="136">
        <v>42927</v>
      </c>
      <c r="D396" s="136">
        <v>42968</v>
      </c>
      <c r="E396" s="25">
        <f t="shared" si="19"/>
        <v>41</v>
      </c>
      <c r="F396" s="120">
        <v>200.82928197298165</v>
      </c>
      <c r="G396" s="121">
        <f t="shared" si="20"/>
        <v>8234.0005608922474</v>
      </c>
    </row>
    <row r="397" spans="1:7">
      <c r="A397" s="23">
        <f t="shared" si="18"/>
        <v>385</v>
      </c>
      <c r="B397" s="226" t="s">
        <v>1352</v>
      </c>
      <c r="C397" s="136">
        <v>42928</v>
      </c>
      <c r="D397" s="136">
        <v>42968</v>
      </c>
      <c r="E397" s="25">
        <f t="shared" si="19"/>
        <v>40</v>
      </c>
      <c r="F397" s="120">
        <v>26.536894110985266</v>
      </c>
      <c r="G397" s="121">
        <f t="shared" si="20"/>
        <v>1061.4757644394106</v>
      </c>
    </row>
    <row r="398" spans="1:7">
      <c r="A398" s="23">
        <f t="shared" si="18"/>
        <v>386</v>
      </c>
      <c r="B398" s="226" t="s">
        <v>1352</v>
      </c>
      <c r="C398" s="136">
        <v>42929</v>
      </c>
      <c r="D398" s="136">
        <v>42968</v>
      </c>
      <c r="E398" s="25">
        <f t="shared" si="19"/>
        <v>39</v>
      </c>
      <c r="F398" s="120">
        <v>928.18733796109018</v>
      </c>
      <c r="G398" s="121">
        <f t="shared" si="20"/>
        <v>36199.306180482519</v>
      </c>
    </row>
    <row r="399" spans="1:7">
      <c r="A399" s="23">
        <f t="shared" si="18"/>
        <v>387</v>
      </c>
      <c r="B399" s="226" t="s">
        <v>1352</v>
      </c>
      <c r="C399" s="136">
        <v>42930</v>
      </c>
      <c r="D399" s="136">
        <v>42968</v>
      </c>
      <c r="E399" s="25">
        <f t="shared" si="19"/>
        <v>38</v>
      </c>
      <c r="F399" s="120">
        <v>807.64702728118402</v>
      </c>
      <c r="G399" s="121">
        <f t="shared" si="20"/>
        <v>30690.587036684992</v>
      </c>
    </row>
    <row r="400" spans="1:7">
      <c r="A400" s="23">
        <f t="shared" si="18"/>
        <v>388</v>
      </c>
      <c r="B400" s="226" t="s">
        <v>1352</v>
      </c>
      <c r="C400" s="136">
        <v>42931</v>
      </c>
      <c r="D400" s="136">
        <v>42968</v>
      </c>
      <c r="E400" s="25">
        <f t="shared" si="19"/>
        <v>37</v>
      </c>
      <c r="F400" s="120">
        <v>1.7096598446853255</v>
      </c>
      <c r="G400" s="121">
        <f t="shared" si="20"/>
        <v>63.257414253357041</v>
      </c>
    </row>
    <row r="401" spans="1:7">
      <c r="A401" s="23">
        <f t="shared" si="18"/>
        <v>389</v>
      </c>
      <c r="B401" s="226" t="s">
        <v>1352</v>
      </c>
      <c r="C401" s="136">
        <v>42932</v>
      </c>
      <c r="D401" s="136">
        <v>42968</v>
      </c>
      <c r="E401" s="25">
        <f t="shared" si="19"/>
        <v>36</v>
      </c>
      <c r="F401" s="120">
        <v>-22.049037018686288</v>
      </c>
      <c r="G401" s="121">
        <f t="shared" si="20"/>
        <v>-793.76533267270634</v>
      </c>
    </row>
    <row r="402" spans="1:7">
      <c r="A402" s="23">
        <f t="shared" si="18"/>
        <v>390</v>
      </c>
      <c r="B402" s="226" t="s">
        <v>1352</v>
      </c>
      <c r="C402" s="136">
        <v>42933</v>
      </c>
      <c r="D402" s="136">
        <v>42968</v>
      </c>
      <c r="E402" s="25">
        <f t="shared" si="19"/>
        <v>35</v>
      </c>
      <c r="F402" s="120">
        <v>2441.2920502851471</v>
      </c>
      <c r="G402" s="121">
        <f t="shared" si="20"/>
        <v>85445.221759980152</v>
      </c>
    </row>
    <row r="403" spans="1:7">
      <c r="A403" s="23">
        <f t="shared" si="18"/>
        <v>391</v>
      </c>
      <c r="B403" s="226" t="s">
        <v>1352</v>
      </c>
      <c r="C403" s="136">
        <v>42934</v>
      </c>
      <c r="D403" s="136">
        <v>42968</v>
      </c>
      <c r="E403" s="25">
        <f t="shared" si="19"/>
        <v>34</v>
      </c>
      <c r="F403" s="120">
        <v>1166.8800105160972</v>
      </c>
      <c r="G403" s="121">
        <f t="shared" si="20"/>
        <v>39673.920357547308</v>
      </c>
    </row>
    <row r="404" spans="1:7">
      <c r="A404" s="23">
        <f t="shared" si="18"/>
        <v>392</v>
      </c>
      <c r="B404" s="226" t="s">
        <v>1352</v>
      </c>
      <c r="C404" s="136">
        <v>42935</v>
      </c>
      <c r="D404" s="136">
        <v>42968</v>
      </c>
      <c r="E404" s="25">
        <f t="shared" si="19"/>
        <v>33</v>
      </c>
      <c r="F404" s="120">
        <v>-128.79127775643096</v>
      </c>
      <c r="G404" s="121">
        <f t="shared" si="20"/>
        <v>-4250.1121659622213</v>
      </c>
    </row>
    <row r="405" spans="1:7">
      <c r="A405" s="23">
        <f t="shared" si="18"/>
        <v>393</v>
      </c>
      <c r="B405" s="226" t="s">
        <v>1352</v>
      </c>
      <c r="C405" s="136">
        <v>42936</v>
      </c>
      <c r="D405" s="136">
        <v>42968</v>
      </c>
      <c r="E405" s="25">
        <f t="shared" si="19"/>
        <v>32</v>
      </c>
      <c r="F405" s="120">
        <v>-551.12371754165974</v>
      </c>
      <c r="G405" s="121">
        <f t="shared" si="20"/>
        <v>-17635.958961333112</v>
      </c>
    </row>
    <row r="406" spans="1:7">
      <c r="A406" s="23">
        <f t="shared" si="18"/>
        <v>394</v>
      </c>
      <c r="B406" s="226" t="s">
        <v>1352</v>
      </c>
      <c r="C406" s="136">
        <v>42938</v>
      </c>
      <c r="D406" s="136">
        <v>42968</v>
      </c>
      <c r="E406" s="25">
        <f t="shared" si="19"/>
        <v>30</v>
      </c>
      <c r="F406" s="120">
        <v>-87.136902301407517</v>
      </c>
      <c r="G406" s="121">
        <f t="shared" si="20"/>
        <v>-2614.1070690422257</v>
      </c>
    </row>
    <row r="407" spans="1:7">
      <c r="A407" s="23">
        <f t="shared" si="18"/>
        <v>395</v>
      </c>
      <c r="B407" s="226" t="s">
        <v>1352</v>
      </c>
      <c r="C407" s="136">
        <v>42939</v>
      </c>
      <c r="D407" s="136">
        <v>42968</v>
      </c>
      <c r="E407" s="25">
        <f t="shared" si="19"/>
        <v>29</v>
      </c>
      <c r="F407" s="120">
        <v>42.760079376314501</v>
      </c>
      <c r="G407" s="121">
        <f t="shared" si="20"/>
        <v>1240.0423019131206</v>
      </c>
    </row>
    <row r="408" spans="1:7">
      <c r="A408" s="23">
        <f t="shared" si="18"/>
        <v>396</v>
      </c>
      <c r="B408" s="226" t="s">
        <v>1352</v>
      </c>
      <c r="C408" s="136">
        <v>42940</v>
      </c>
      <c r="D408" s="136">
        <v>42968</v>
      </c>
      <c r="E408" s="25">
        <f t="shared" si="19"/>
        <v>28</v>
      </c>
      <c r="F408" s="120">
        <v>-99.308937065199771</v>
      </c>
      <c r="G408" s="121">
        <f t="shared" si="20"/>
        <v>-2780.6502378255936</v>
      </c>
    </row>
    <row r="409" spans="1:7">
      <c r="A409" s="23">
        <f t="shared" si="18"/>
        <v>397</v>
      </c>
      <c r="B409" s="226" t="s">
        <v>1352</v>
      </c>
      <c r="C409" s="136">
        <v>42941</v>
      </c>
      <c r="D409" s="136">
        <v>42968</v>
      </c>
      <c r="E409" s="25">
        <f t="shared" si="19"/>
        <v>27</v>
      </c>
      <c r="F409" s="120">
        <v>-58.249225903979919</v>
      </c>
      <c r="G409" s="121">
        <f t="shared" si="20"/>
        <v>-1572.7290994074579</v>
      </c>
    </row>
    <row r="410" spans="1:7">
      <c r="A410" s="23">
        <f t="shared" si="18"/>
        <v>398</v>
      </c>
      <c r="B410" s="226" t="s">
        <v>1352</v>
      </c>
      <c r="C410" s="136">
        <v>42942</v>
      </c>
      <c r="D410" s="136">
        <v>42968</v>
      </c>
      <c r="E410" s="25">
        <f t="shared" si="19"/>
        <v>26</v>
      </c>
      <c r="F410" s="120">
        <v>-206.44142624575306</v>
      </c>
      <c r="G410" s="121">
        <f t="shared" si="20"/>
        <v>-5367.4770823895797</v>
      </c>
    </row>
    <row r="411" spans="1:7">
      <c r="A411" s="23">
        <f t="shared" si="18"/>
        <v>399</v>
      </c>
      <c r="B411" s="226" t="s">
        <v>1352</v>
      </c>
      <c r="C411" s="136">
        <v>42943</v>
      </c>
      <c r="D411" s="136">
        <v>42968</v>
      </c>
      <c r="E411" s="25">
        <f t="shared" si="19"/>
        <v>25</v>
      </c>
      <c r="F411" s="120">
        <v>-209.46120586272443</v>
      </c>
      <c r="G411" s="121">
        <f t="shared" si="20"/>
        <v>-5236.5301465681105</v>
      </c>
    </row>
    <row r="412" spans="1:7">
      <c r="A412" s="23">
        <f t="shared" si="18"/>
        <v>400</v>
      </c>
      <c r="B412" s="226" t="s">
        <v>1352</v>
      </c>
      <c r="C412" s="136">
        <v>42944</v>
      </c>
      <c r="D412" s="136">
        <v>42968</v>
      </c>
      <c r="E412" s="25">
        <f t="shared" si="19"/>
        <v>24</v>
      </c>
      <c r="F412" s="120">
        <v>-96.670114261446344</v>
      </c>
      <c r="G412" s="121">
        <f t="shared" si="20"/>
        <v>-2320.0827422747125</v>
      </c>
    </row>
    <row r="413" spans="1:7">
      <c r="A413" s="23">
        <f t="shared" si="18"/>
        <v>401</v>
      </c>
      <c r="B413" s="226" t="s">
        <v>1352</v>
      </c>
      <c r="C413" s="136">
        <v>42945</v>
      </c>
      <c r="D413" s="136">
        <v>42968</v>
      </c>
      <c r="E413" s="25">
        <f t="shared" si="19"/>
        <v>23</v>
      </c>
      <c r="F413" s="120">
        <v>-118.74702616890467</v>
      </c>
      <c r="G413" s="121">
        <f t="shared" si="20"/>
        <v>-2731.1816018848072</v>
      </c>
    </row>
    <row r="414" spans="1:7">
      <c r="A414" s="23">
        <f t="shared" si="18"/>
        <v>402</v>
      </c>
      <c r="B414" s="226" t="s">
        <v>1352</v>
      </c>
      <c r="C414" s="136">
        <v>42946</v>
      </c>
      <c r="D414" s="136">
        <v>42968</v>
      </c>
      <c r="E414" s="25">
        <f t="shared" si="19"/>
        <v>22</v>
      </c>
      <c r="F414" s="120">
        <v>-187.77454239807469</v>
      </c>
      <c r="G414" s="121">
        <f t="shared" si="20"/>
        <v>-4131.0399327576433</v>
      </c>
    </row>
    <row r="415" spans="1:7">
      <c r="A415" s="23">
        <f t="shared" si="18"/>
        <v>403</v>
      </c>
      <c r="B415" s="226" t="s">
        <v>1352</v>
      </c>
      <c r="C415" s="136">
        <v>42947</v>
      </c>
      <c r="D415" s="136">
        <v>42968</v>
      </c>
      <c r="E415" s="25">
        <f t="shared" si="19"/>
        <v>21</v>
      </c>
      <c r="F415" s="120">
        <v>-51.271212081378401</v>
      </c>
      <c r="G415" s="121">
        <f t="shared" si="20"/>
        <v>-1076.6954537089464</v>
      </c>
    </row>
    <row r="416" spans="1:7">
      <c r="A416" s="23">
        <f t="shared" si="18"/>
        <v>404</v>
      </c>
      <c r="B416" s="226" t="s">
        <v>1352</v>
      </c>
      <c r="C416" s="136">
        <v>42917</v>
      </c>
      <c r="D416" s="136">
        <v>42968</v>
      </c>
      <c r="E416" s="25">
        <f t="shared" si="19"/>
        <v>51</v>
      </c>
      <c r="F416" s="120">
        <v>1294.3174558121661</v>
      </c>
      <c r="G416" s="121">
        <f t="shared" si="20"/>
        <v>66010.190246420476</v>
      </c>
    </row>
    <row r="417" spans="1:7">
      <c r="A417" s="23">
        <f t="shared" si="18"/>
        <v>405</v>
      </c>
      <c r="B417" s="226" t="s">
        <v>1352</v>
      </c>
      <c r="C417" s="136">
        <v>42918</v>
      </c>
      <c r="D417" s="136">
        <v>42968</v>
      </c>
      <c r="E417" s="25">
        <f t="shared" si="19"/>
        <v>50</v>
      </c>
      <c r="F417" s="120">
        <v>1265.9665879307552</v>
      </c>
      <c r="G417" s="121">
        <f t="shared" si="20"/>
        <v>63298.32939653776</v>
      </c>
    </row>
    <row r="418" spans="1:7">
      <c r="A418" s="23">
        <f t="shared" si="18"/>
        <v>406</v>
      </c>
      <c r="B418" s="226" t="s">
        <v>1352</v>
      </c>
      <c r="C418" s="136">
        <v>42919</v>
      </c>
      <c r="D418" s="136">
        <v>42968</v>
      </c>
      <c r="E418" s="25">
        <f t="shared" si="19"/>
        <v>49</v>
      </c>
      <c r="F418" s="120">
        <v>1115.3403430876879</v>
      </c>
      <c r="G418" s="121">
        <f t="shared" si="20"/>
        <v>54651.676811296704</v>
      </c>
    </row>
    <row r="419" spans="1:7">
      <c r="A419" s="23">
        <f t="shared" si="18"/>
        <v>407</v>
      </c>
      <c r="B419" s="226" t="s">
        <v>1352</v>
      </c>
      <c r="C419" s="136">
        <v>42920</v>
      </c>
      <c r="D419" s="136">
        <v>42968</v>
      </c>
      <c r="E419" s="25">
        <f t="shared" si="19"/>
        <v>48</v>
      </c>
      <c r="F419" s="120">
        <v>1451.6127180067947</v>
      </c>
      <c r="G419" s="121">
        <f t="shared" si="20"/>
        <v>69677.410464326153</v>
      </c>
    </row>
    <row r="420" spans="1:7">
      <c r="A420" s="23">
        <f t="shared" si="18"/>
        <v>408</v>
      </c>
      <c r="B420" s="226" t="s">
        <v>1352</v>
      </c>
      <c r="C420" s="136">
        <v>42921</v>
      </c>
      <c r="D420" s="136">
        <v>42968</v>
      </c>
      <c r="E420" s="25">
        <f t="shared" si="19"/>
        <v>47</v>
      </c>
      <c r="F420" s="120">
        <v>1141.39779323734</v>
      </c>
      <c r="G420" s="121">
        <f t="shared" si="20"/>
        <v>53645.696282154982</v>
      </c>
    </row>
    <row r="421" spans="1:7">
      <c r="A421" s="23">
        <f t="shared" si="18"/>
        <v>409</v>
      </c>
      <c r="B421" s="226" t="s">
        <v>1352</v>
      </c>
      <c r="C421" s="136">
        <v>42922</v>
      </c>
      <c r="D421" s="136">
        <v>42968</v>
      </c>
      <c r="E421" s="25">
        <f t="shared" si="19"/>
        <v>46</v>
      </c>
      <c r="F421" s="120">
        <v>1133.9894504327776</v>
      </c>
      <c r="G421" s="121">
        <f t="shared" si="20"/>
        <v>52163.514719907769</v>
      </c>
    </row>
    <row r="422" spans="1:7">
      <c r="A422" s="23">
        <f t="shared" si="18"/>
        <v>410</v>
      </c>
      <c r="B422" s="226" t="s">
        <v>1352</v>
      </c>
      <c r="C422" s="136">
        <v>42923</v>
      </c>
      <c r="D422" s="136">
        <v>42968</v>
      </c>
      <c r="E422" s="25">
        <f t="shared" si="19"/>
        <v>45</v>
      </c>
      <c r="F422" s="120">
        <v>44.797087142048049</v>
      </c>
      <c r="G422" s="121">
        <f t="shared" si="20"/>
        <v>2015.8689213921623</v>
      </c>
    </row>
    <row r="423" spans="1:7">
      <c r="A423" s="23">
        <f t="shared" si="18"/>
        <v>411</v>
      </c>
      <c r="B423" s="226" t="s">
        <v>1352</v>
      </c>
      <c r="C423" s="136">
        <v>42924</v>
      </c>
      <c r="D423" s="136">
        <v>42968</v>
      </c>
      <c r="E423" s="25">
        <f t="shared" si="19"/>
        <v>44</v>
      </c>
      <c r="F423" s="120">
        <v>1622.6986631410771</v>
      </c>
      <c r="G423" s="121">
        <f t="shared" si="20"/>
        <v>71398.74117820739</v>
      </c>
    </row>
    <row r="424" spans="1:7">
      <c r="A424" s="23">
        <f t="shared" ref="A424:A487" si="21">A423+1</f>
        <v>412</v>
      </c>
      <c r="B424" s="226" t="s">
        <v>1352</v>
      </c>
      <c r="C424" s="136">
        <v>42925</v>
      </c>
      <c r="D424" s="136">
        <v>42968</v>
      </c>
      <c r="E424" s="25">
        <f t="shared" si="19"/>
        <v>43</v>
      </c>
      <c r="F424" s="120">
        <v>1402.2137071266782</v>
      </c>
      <c r="G424" s="121">
        <f t="shared" si="20"/>
        <v>60295.189406447163</v>
      </c>
    </row>
    <row r="425" spans="1:7">
      <c r="A425" s="23">
        <f t="shared" si="21"/>
        <v>413</v>
      </c>
      <c r="B425" s="226" t="s">
        <v>1352</v>
      </c>
      <c r="C425" s="136">
        <v>42926</v>
      </c>
      <c r="D425" s="136">
        <v>42968</v>
      </c>
      <c r="E425" s="25">
        <f t="shared" si="19"/>
        <v>42</v>
      </c>
      <c r="F425" s="120">
        <v>1665.0816263549582</v>
      </c>
      <c r="G425" s="121">
        <f t="shared" si="20"/>
        <v>69933.428306908245</v>
      </c>
    </row>
    <row r="426" spans="1:7">
      <c r="A426" s="23">
        <f t="shared" si="21"/>
        <v>414</v>
      </c>
      <c r="B426" s="226" t="s">
        <v>1352</v>
      </c>
      <c r="C426" s="136">
        <v>42927</v>
      </c>
      <c r="D426" s="136">
        <v>42968</v>
      </c>
      <c r="E426" s="25">
        <f t="shared" si="19"/>
        <v>41</v>
      </c>
      <c r="F426" s="120">
        <v>-326.11796614625456</v>
      </c>
      <c r="G426" s="121">
        <f t="shared" si="20"/>
        <v>-13370.836611996438</v>
      </c>
    </row>
    <row r="427" spans="1:7">
      <c r="A427" s="23">
        <f t="shared" si="21"/>
        <v>415</v>
      </c>
      <c r="B427" s="226" t="s">
        <v>1352</v>
      </c>
      <c r="C427" s="136">
        <v>42928</v>
      </c>
      <c r="D427" s="136">
        <v>42968</v>
      </c>
      <c r="E427" s="25">
        <f t="shared" si="19"/>
        <v>40</v>
      </c>
      <c r="F427" s="120">
        <v>-43.092112117780282</v>
      </c>
      <c r="G427" s="121">
        <f t="shared" si="20"/>
        <v>-1723.6844847112113</v>
      </c>
    </row>
    <row r="428" spans="1:7">
      <c r="A428" s="23">
        <f t="shared" si="21"/>
        <v>416</v>
      </c>
      <c r="B428" s="226" t="s">
        <v>1352</v>
      </c>
      <c r="C428" s="136">
        <v>42929</v>
      </c>
      <c r="D428" s="136">
        <v>42968</v>
      </c>
      <c r="E428" s="25">
        <f t="shared" si="19"/>
        <v>39</v>
      </c>
      <c r="F428" s="120">
        <v>-1507.2431862764922</v>
      </c>
      <c r="G428" s="121">
        <f t="shared" si="20"/>
        <v>-58782.484264783197</v>
      </c>
    </row>
    <row r="429" spans="1:7">
      <c r="A429" s="23">
        <f t="shared" si="21"/>
        <v>417</v>
      </c>
      <c r="B429" s="226" t="s">
        <v>1352</v>
      </c>
      <c r="C429" s="136">
        <v>42930</v>
      </c>
      <c r="D429" s="136">
        <v>42968</v>
      </c>
      <c r="E429" s="25">
        <f t="shared" ref="E429:E492" si="22">D429-C429</f>
        <v>38</v>
      </c>
      <c r="F429" s="120">
        <v>-1311.5030005258045</v>
      </c>
      <c r="G429" s="121">
        <f t="shared" ref="G429:G492" si="23">E429*F429</f>
        <v>-49837.114019980574</v>
      </c>
    </row>
    <row r="430" spans="1:7">
      <c r="A430" s="23">
        <f t="shared" si="21"/>
        <v>418</v>
      </c>
      <c r="B430" s="226" t="s">
        <v>1352</v>
      </c>
      <c r="C430" s="136">
        <v>42931</v>
      </c>
      <c r="D430" s="136">
        <v>42968</v>
      </c>
      <c r="E430" s="25">
        <f t="shared" si="22"/>
        <v>37</v>
      </c>
      <c r="F430" s="120">
        <v>-2.7762425173920073</v>
      </c>
      <c r="G430" s="121">
        <f t="shared" si="23"/>
        <v>-102.72097314350427</v>
      </c>
    </row>
    <row r="431" spans="1:7">
      <c r="A431" s="23">
        <f t="shared" si="21"/>
        <v>419</v>
      </c>
      <c r="B431" s="226" t="s">
        <v>1352</v>
      </c>
      <c r="C431" s="136">
        <v>42932</v>
      </c>
      <c r="D431" s="136">
        <v>42968</v>
      </c>
      <c r="E431" s="25">
        <f t="shared" si="22"/>
        <v>36</v>
      </c>
      <c r="F431" s="120">
        <v>35.804475509626265</v>
      </c>
      <c r="G431" s="121">
        <f t="shared" si="23"/>
        <v>1288.9611183465456</v>
      </c>
    </row>
    <row r="432" spans="1:7">
      <c r="A432" s="23">
        <f t="shared" si="21"/>
        <v>420</v>
      </c>
      <c r="B432" s="226" t="s">
        <v>1352</v>
      </c>
      <c r="C432" s="136">
        <v>42933</v>
      </c>
      <c r="D432" s="136">
        <v>42968</v>
      </c>
      <c r="E432" s="25">
        <f t="shared" si="22"/>
        <v>35</v>
      </c>
      <c r="F432" s="120">
        <v>-3964.3083438157246</v>
      </c>
      <c r="G432" s="121">
        <f t="shared" si="23"/>
        <v>-138750.79203355036</v>
      </c>
    </row>
    <row r="433" spans="1:7">
      <c r="A433" s="23">
        <f t="shared" si="21"/>
        <v>421</v>
      </c>
      <c r="B433" s="226" t="s">
        <v>1352</v>
      </c>
      <c r="C433" s="136">
        <v>42934</v>
      </c>
      <c r="D433" s="136">
        <v>42968</v>
      </c>
      <c r="E433" s="25">
        <f t="shared" si="22"/>
        <v>34</v>
      </c>
      <c r="F433" s="120">
        <v>-1894.8458712182489</v>
      </c>
      <c r="G433" s="121">
        <f t="shared" si="23"/>
        <v>-64424.75962142046</v>
      </c>
    </row>
    <row r="434" spans="1:7">
      <c r="A434" s="23">
        <f t="shared" si="21"/>
        <v>422</v>
      </c>
      <c r="B434" s="226" t="s">
        <v>1352</v>
      </c>
      <c r="C434" s="136">
        <v>42935</v>
      </c>
      <c r="D434" s="136">
        <v>42968</v>
      </c>
      <c r="E434" s="25">
        <f t="shared" si="22"/>
        <v>33</v>
      </c>
      <c r="F434" s="120">
        <v>209.13857355201421</v>
      </c>
      <c r="G434" s="121">
        <f t="shared" si="23"/>
        <v>6901.572927216469</v>
      </c>
    </row>
    <row r="435" spans="1:7">
      <c r="A435" s="23">
        <f t="shared" si="21"/>
        <v>423</v>
      </c>
      <c r="B435" s="226" t="s">
        <v>1352</v>
      </c>
      <c r="C435" s="136">
        <v>42936</v>
      </c>
      <c r="D435" s="136">
        <v>42968</v>
      </c>
      <c r="E435" s="25">
        <f t="shared" si="22"/>
        <v>32</v>
      </c>
      <c r="F435" s="120">
        <v>894.94591672059516</v>
      </c>
      <c r="G435" s="121">
        <f t="shared" si="23"/>
        <v>28638.269335059045</v>
      </c>
    </row>
    <row r="436" spans="1:7">
      <c r="A436" s="23">
        <f t="shared" si="21"/>
        <v>424</v>
      </c>
      <c r="B436" s="226" t="s">
        <v>1352</v>
      </c>
      <c r="C436" s="136">
        <v>42938</v>
      </c>
      <c r="D436" s="136">
        <v>42968</v>
      </c>
      <c r="E436" s="25">
        <f t="shared" si="22"/>
        <v>30</v>
      </c>
      <c r="F436" s="120">
        <v>141.4978387396861</v>
      </c>
      <c r="G436" s="121">
        <f t="shared" si="23"/>
        <v>4244.9351621905835</v>
      </c>
    </row>
    <row r="437" spans="1:7">
      <c r="A437" s="23">
        <f t="shared" si="21"/>
        <v>425</v>
      </c>
      <c r="B437" s="226" t="s">
        <v>1352</v>
      </c>
      <c r="C437" s="136">
        <v>42939</v>
      </c>
      <c r="D437" s="136">
        <v>42968</v>
      </c>
      <c r="E437" s="25">
        <f t="shared" si="22"/>
        <v>29</v>
      </c>
      <c r="F437" s="120">
        <v>-69.43623948390227</v>
      </c>
      <c r="G437" s="121">
        <f t="shared" si="23"/>
        <v>-2013.6509450331657</v>
      </c>
    </row>
    <row r="438" spans="1:7">
      <c r="A438" s="23">
        <f t="shared" si="21"/>
        <v>426</v>
      </c>
      <c r="B438" s="226" t="s">
        <v>1352</v>
      </c>
      <c r="C438" s="136">
        <v>42940</v>
      </c>
      <c r="D438" s="136">
        <v>42968</v>
      </c>
      <c r="E438" s="25">
        <f t="shared" si="22"/>
        <v>28</v>
      </c>
      <c r="F438" s="120">
        <v>161.2634784015531</v>
      </c>
      <c r="G438" s="121">
        <f t="shared" si="23"/>
        <v>4515.3773952434867</v>
      </c>
    </row>
    <row r="439" spans="1:7">
      <c r="A439" s="23">
        <f t="shared" si="21"/>
        <v>427</v>
      </c>
      <c r="B439" s="226" t="s">
        <v>1352</v>
      </c>
      <c r="C439" s="136">
        <v>42941</v>
      </c>
      <c r="D439" s="136">
        <v>42968</v>
      </c>
      <c r="E439" s="25">
        <f t="shared" si="22"/>
        <v>27</v>
      </c>
      <c r="F439" s="120">
        <v>94.588393160491805</v>
      </c>
      <c r="G439" s="121">
        <f t="shared" si="23"/>
        <v>2553.8866153332788</v>
      </c>
    </row>
    <row r="440" spans="1:7">
      <c r="A440" s="23">
        <f t="shared" si="21"/>
        <v>428</v>
      </c>
      <c r="B440" s="226" t="s">
        <v>1352</v>
      </c>
      <c r="C440" s="136">
        <v>42942</v>
      </c>
      <c r="D440" s="136">
        <v>42968</v>
      </c>
      <c r="E440" s="25">
        <f t="shared" si="22"/>
        <v>26</v>
      </c>
      <c r="F440" s="120">
        <v>335.23128397508486</v>
      </c>
      <c r="G440" s="121">
        <f t="shared" si="23"/>
        <v>8716.0133833522068</v>
      </c>
    </row>
    <row r="441" spans="1:7">
      <c r="A441" s="23">
        <f t="shared" si="21"/>
        <v>429</v>
      </c>
      <c r="B441" s="226" t="s">
        <v>1352</v>
      </c>
      <c r="C441" s="136">
        <v>42943</v>
      </c>
      <c r="D441" s="136">
        <v>42968</v>
      </c>
      <c r="E441" s="25">
        <f t="shared" si="22"/>
        <v>25</v>
      </c>
      <c r="F441" s="120">
        <v>340.134973204174</v>
      </c>
      <c r="G441" s="121">
        <f t="shared" si="23"/>
        <v>8503.3743301043505</v>
      </c>
    </row>
    <row r="442" spans="1:7">
      <c r="A442" s="23">
        <f t="shared" si="21"/>
        <v>430</v>
      </c>
      <c r="B442" s="226" t="s">
        <v>1352</v>
      </c>
      <c r="C442" s="136">
        <v>42944</v>
      </c>
      <c r="D442" s="136">
        <v>42968</v>
      </c>
      <c r="E442" s="25">
        <f t="shared" si="22"/>
        <v>24</v>
      </c>
      <c r="F442" s="120">
        <v>156.97840842905677</v>
      </c>
      <c r="G442" s="121">
        <f t="shared" si="23"/>
        <v>3767.4818022973623</v>
      </c>
    </row>
    <row r="443" spans="1:7">
      <c r="A443" s="23">
        <f t="shared" si="21"/>
        <v>431</v>
      </c>
      <c r="B443" s="226" t="s">
        <v>1352</v>
      </c>
      <c r="C443" s="136">
        <v>42945</v>
      </c>
      <c r="D443" s="136">
        <v>42968</v>
      </c>
      <c r="E443" s="25">
        <f t="shared" si="22"/>
        <v>23</v>
      </c>
      <c r="F443" s="120">
        <v>192.82814876233613</v>
      </c>
      <c r="G443" s="121">
        <f t="shared" si="23"/>
        <v>4435.0474215337308</v>
      </c>
    </row>
    <row r="444" spans="1:7">
      <c r="A444" s="23">
        <f t="shared" si="21"/>
        <v>432</v>
      </c>
      <c r="B444" s="226" t="s">
        <v>1352</v>
      </c>
      <c r="C444" s="136">
        <v>42946</v>
      </c>
      <c r="D444" s="136">
        <v>42968</v>
      </c>
      <c r="E444" s="25">
        <f t="shared" si="22"/>
        <v>22</v>
      </c>
      <c r="F444" s="120">
        <v>304.91894040203846</v>
      </c>
      <c r="G444" s="121">
        <f t="shared" si="23"/>
        <v>6708.2166888448464</v>
      </c>
    </row>
    <row r="445" spans="1:7">
      <c r="A445" s="23">
        <f t="shared" si="21"/>
        <v>433</v>
      </c>
      <c r="B445" s="226" t="s">
        <v>1352</v>
      </c>
      <c r="C445" s="136">
        <v>42947</v>
      </c>
      <c r="D445" s="136">
        <v>42968</v>
      </c>
      <c r="E445" s="25">
        <f t="shared" si="22"/>
        <v>21</v>
      </c>
      <c r="F445" s="120">
        <v>83.257098972658127</v>
      </c>
      <c r="G445" s="121">
        <f t="shared" si="23"/>
        <v>1748.3990784258208</v>
      </c>
    </row>
    <row r="446" spans="1:7">
      <c r="A446" s="23">
        <f t="shared" si="21"/>
        <v>434</v>
      </c>
      <c r="B446" s="226" t="s">
        <v>1352</v>
      </c>
      <c r="C446" s="136">
        <v>42948</v>
      </c>
      <c r="D446" s="136">
        <v>42998</v>
      </c>
      <c r="E446" s="25">
        <f t="shared" si="22"/>
        <v>50</v>
      </c>
      <c r="F446" s="120">
        <v>-196.80600944900846</v>
      </c>
      <c r="G446" s="121">
        <f t="shared" si="23"/>
        <v>-9840.3004724504226</v>
      </c>
    </row>
    <row r="447" spans="1:7">
      <c r="A447" s="23">
        <f t="shared" si="21"/>
        <v>435</v>
      </c>
      <c r="B447" s="226" t="s">
        <v>1352</v>
      </c>
      <c r="C447" s="136">
        <v>42949</v>
      </c>
      <c r="D447" s="136">
        <v>42998</v>
      </c>
      <c r="E447" s="25">
        <f t="shared" si="22"/>
        <v>49</v>
      </c>
      <c r="F447" s="120">
        <v>-170.95915548233074</v>
      </c>
      <c r="G447" s="121">
        <f t="shared" si="23"/>
        <v>-8376.9986186342067</v>
      </c>
    </row>
    <row r="448" spans="1:7">
      <c r="A448" s="23">
        <f t="shared" si="21"/>
        <v>436</v>
      </c>
      <c r="B448" s="226" t="s">
        <v>1352</v>
      </c>
      <c r="C448" s="136">
        <v>42950</v>
      </c>
      <c r="D448" s="136">
        <v>42998</v>
      </c>
      <c r="E448" s="25">
        <f t="shared" si="22"/>
        <v>48</v>
      </c>
      <c r="F448" s="120">
        <v>-196.80600944900846</v>
      </c>
      <c r="G448" s="121">
        <f t="shared" si="23"/>
        <v>-9446.6884535524059</v>
      </c>
    </row>
    <row r="449" spans="1:7">
      <c r="A449" s="23">
        <f t="shared" si="21"/>
        <v>437</v>
      </c>
      <c r="B449" s="226" t="s">
        <v>1352</v>
      </c>
      <c r="C449" s="136">
        <v>42951</v>
      </c>
      <c r="D449" s="136">
        <v>42998</v>
      </c>
      <c r="E449" s="25">
        <f t="shared" si="22"/>
        <v>47</v>
      </c>
      <c r="F449" s="120">
        <v>87.621142281805149</v>
      </c>
      <c r="G449" s="121">
        <f t="shared" si="23"/>
        <v>4118.1936872448423</v>
      </c>
    </row>
    <row r="450" spans="1:7">
      <c r="A450" s="23">
        <f t="shared" si="21"/>
        <v>438</v>
      </c>
      <c r="B450" s="226" t="s">
        <v>1352</v>
      </c>
      <c r="C450" s="136">
        <v>42952</v>
      </c>
      <c r="D450" s="136">
        <v>42998</v>
      </c>
      <c r="E450" s="25">
        <f t="shared" si="22"/>
        <v>46</v>
      </c>
      <c r="F450" s="120">
        <v>-221.00443147964251</v>
      </c>
      <c r="G450" s="121">
        <f t="shared" si="23"/>
        <v>-10166.203848063555</v>
      </c>
    </row>
    <row r="451" spans="1:7">
      <c r="A451" s="23">
        <f t="shared" si="21"/>
        <v>439</v>
      </c>
      <c r="B451" s="226" t="s">
        <v>1352</v>
      </c>
      <c r="C451" s="136">
        <v>42953</v>
      </c>
      <c r="D451" s="136">
        <v>42998</v>
      </c>
      <c r="E451" s="25">
        <f t="shared" si="22"/>
        <v>45</v>
      </c>
      <c r="F451" s="120">
        <v>-284.28466015668101</v>
      </c>
      <c r="G451" s="121">
        <f t="shared" si="23"/>
        <v>-12792.809707050646</v>
      </c>
    </row>
    <row r="452" spans="1:7">
      <c r="A452" s="23">
        <f t="shared" si="21"/>
        <v>440</v>
      </c>
      <c r="B452" s="226" t="s">
        <v>1352</v>
      </c>
      <c r="C452" s="136">
        <v>42954</v>
      </c>
      <c r="D452" s="136">
        <v>42998</v>
      </c>
      <c r="E452" s="25">
        <f t="shared" si="22"/>
        <v>44</v>
      </c>
      <c r="F452" s="120">
        <v>-170.61549933295214</v>
      </c>
      <c r="G452" s="121">
        <f t="shared" si="23"/>
        <v>-7507.0819706498942</v>
      </c>
    </row>
    <row r="453" spans="1:7">
      <c r="A453" s="23">
        <f t="shared" si="21"/>
        <v>441</v>
      </c>
      <c r="B453" s="226" t="s">
        <v>1352</v>
      </c>
      <c r="C453" s="136">
        <v>42955</v>
      </c>
      <c r="D453" s="136">
        <v>42998</v>
      </c>
      <c r="E453" s="25">
        <f t="shared" si="22"/>
        <v>43</v>
      </c>
      <c r="F453" s="120">
        <v>-21.848708033663346</v>
      </c>
      <c r="G453" s="121">
        <f t="shared" si="23"/>
        <v>-939.49444544752384</v>
      </c>
    </row>
    <row r="454" spans="1:7">
      <c r="A454" s="23">
        <f t="shared" si="21"/>
        <v>442</v>
      </c>
      <c r="B454" s="226" t="s">
        <v>1352</v>
      </c>
      <c r="C454" s="136">
        <v>42956</v>
      </c>
      <c r="D454" s="136">
        <v>42998</v>
      </c>
      <c r="E454" s="25">
        <f t="shared" si="22"/>
        <v>42</v>
      </c>
      <c r="F454" s="120">
        <v>-12.433088331176712</v>
      </c>
      <c r="G454" s="121">
        <f t="shared" si="23"/>
        <v>-522.18970990942194</v>
      </c>
    </row>
    <row r="455" spans="1:7">
      <c r="A455" s="23">
        <f t="shared" si="21"/>
        <v>443</v>
      </c>
      <c r="B455" s="226" t="s">
        <v>1352</v>
      </c>
      <c r="C455" s="136">
        <v>42957</v>
      </c>
      <c r="D455" s="136">
        <v>42998</v>
      </c>
      <c r="E455" s="25">
        <f t="shared" si="22"/>
        <v>41</v>
      </c>
      <c r="F455" s="120">
        <v>-13.556257209633575</v>
      </c>
      <c r="G455" s="121">
        <f t="shared" si="23"/>
        <v>-555.80654559497657</v>
      </c>
    </row>
    <row r="456" spans="1:7">
      <c r="A456" s="23">
        <f t="shared" si="21"/>
        <v>444</v>
      </c>
      <c r="B456" s="226" t="s">
        <v>1352</v>
      </c>
      <c r="C456" s="136">
        <v>42958</v>
      </c>
      <c r="D456" s="136">
        <v>42998</v>
      </c>
      <c r="E456" s="25">
        <f t="shared" si="22"/>
        <v>40</v>
      </c>
      <c r="F456" s="120">
        <v>-37.349556137341636</v>
      </c>
      <c r="G456" s="121">
        <f t="shared" si="23"/>
        <v>-1493.9822454936655</v>
      </c>
    </row>
    <row r="457" spans="1:7">
      <c r="A457" s="23">
        <f t="shared" si="21"/>
        <v>445</v>
      </c>
      <c r="B457" s="226" t="s">
        <v>1352</v>
      </c>
      <c r="C457" s="136">
        <v>42959</v>
      </c>
      <c r="D457" s="136">
        <v>42998</v>
      </c>
      <c r="E457" s="25">
        <f t="shared" si="22"/>
        <v>39</v>
      </c>
      <c r="F457" s="120">
        <v>-7.3983860451586372</v>
      </c>
      <c r="G457" s="121">
        <f t="shared" si="23"/>
        <v>-288.53705576118688</v>
      </c>
    </row>
    <row r="458" spans="1:7">
      <c r="A458" s="23">
        <f t="shared" si="21"/>
        <v>446</v>
      </c>
      <c r="B458" s="226" t="s">
        <v>1352</v>
      </c>
      <c r="C458" s="136">
        <v>42960</v>
      </c>
      <c r="D458" s="136">
        <v>42998</v>
      </c>
      <c r="E458" s="25">
        <f t="shared" si="22"/>
        <v>38</v>
      </c>
      <c r="F458" s="120">
        <v>13.078491343424313</v>
      </c>
      <c r="G458" s="121">
        <f t="shared" si="23"/>
        <v>496.98267105012388</v>
      </c>
    </row>
    <row r="459" spans="1:7">
      <c r="A459" s="23">
        <f t="shared" si="21"/>
        <v>447</v>
      </c>
      <c r="B459" s="226" t="s">
        <v>1352</v>
      </c>
      <c r="C459" s="136">
        <v>42961</v>
      </c>
      <c r="D459" s="136">
        <v>42998</v>
      </c>
      <c r="E459" s="25">
        <f t="shared" si="22"/>
        <v>37</v>
      </c>
      <c r="F459" s="120">
        <v>42.834084765229257</v>
      </c>
      <c r="G459" s="121">
        <f t="shared" si="23"/>
        <v>1584.8611363134826</v>
      </c>
    </row>
    <row r="460" spans="1:7">
      <c r="A460" s="23">
        <f t="shared" si="21"/>
        <v>448</v>
      </c>
      <c r="B460" s="226" t="s">
        <v>1352</v>
      </c>
      <c r="C460" s="136">
        <v>42962</v>
      </c>
      <c r="D460" s="136">
        <v>42998</v>
      </c>
      <c r="E460" s="25">
        <f t="shared" si="22"/>
        <v>36</v>
      </c>
      <c r="F460" s="120">
        <v>-97.101022890273143</v>
      </c>
      <c r="G460" s="121">
        <f t="shared" si="23"/>
        <v>-3495.6368240498332</v>
      </c>
    </row>
    <row r="461" spans="1:7">
      <c r="A461" s="23">
        <f t="shared" si="21"/>
        <v>449</v>
      </c>
      <c r="B461" s="226" t="s">
        <v>1352</v>
      </c>
      <c r="C461" s="136">
        <v>42963</v>
      </c>
      <c r="D461" s="136">
        <v>42998</v>
      </c>
      <c r="E461" s="25">
        <f t="shared" si="22"/>
        <v>35</v>
      </c>
      <c r="F461" s="120">
        <v>-138.02125023823137</v>
      </c>
      <c r="G461" s="121">
        <f t="shared" si="23"/>
        <v>-4830.7437583380979</v>
      </c>
    </row>
    <row r="462" spans="1:7">
      <c r="A462" s="23">
        <f t="shared" si="21"/>
        <v>450</v>
      </c>
      <c r="B462" s="226" t="s">
        <v>1352</v>
      </c>
      <c r="C462" s="136">
        <v>42964</v>
      </c>
      <c r="D462" s="136">
        <v>42998</v>
      </c>
      <c r="E462" s="25">
        <f t="shared" si="22"/>
        <v>34</v>
      </c>
      <c r="F462" s="120">
        <v>-42.163536181075898</v>
      </c>
      <c r="G462" s="121">
        <f t="shared" si="23"/>
        <v>-1433.5602301565805</v>
      </c>
    </row>
    <row r="463" spans="1:7">
      <c r="A463" s="23">
        <f t="shared" si="21"/>
        <v>451</v>
      </c>
      <c r="B463" s="226" t="s">
        <v>1352</v>
      </c>
      <c r="C463" s="136">
        <v>42965</v>
      </c>
      <c r="D463" s="136">
        <v>42998</v>
      </c>
      <c r="E463" s="25">
        <f t="shared" si="22"/>
        <v>33</v>
      </c>
      <c r="F463" s="120">
        <v>-94.371331362282206</v>
      </c>
      <c r="G463" s="121">
        <f t="shared" si="23"/>
        <v>-3114.2539349553126</v>
      </c>
    </row>
    <row r="464" spans="1:7">
      <c r="A464" s="23">
        <f t="shared" si="21"/>
        <v>452</v>
      </c>
      <c r="B464" s="226" t="s">
        <v>1352</v>
      </c>
      <c r="C464" s="136">
        <v>42966</v>
      </c>
      <c r="D464" s="136">
        <v>42998</v>
      </c>
      <c r="E464" s="25">
        <f t="shared" si="22"/>
        <v>32</v>
      </c>
      <c r="F464" s="120">
        <v>-720.22505842937824</v>
      </c>
      <c r="G464" s="121">
        <f t="shared" si="23"/>
        <v>-23047.201869740104</v>
      </c>
    </row>
    <row r="465" spans="1:7">
      <c r="A465" s="23">
        <f t="shared" si="21"/>
        <v>453</v>
      </c>
      <c r="B465" s="226" t="s">
        <v>1352</v>
      </c>
      <c r="C465" s="136">
        <v>42967</v>
      </c>
      <c r="D465" s="136">
        <v>42998</v>
      </c>
      <c r="E465" s="25">
        <f t="shared" si="22"/>
        <v>31</v>
      </c>
      <c r="F465" s="120">
        <v>6.6440188879861175</v>
      </c>
      <c r="G465" s="121">
        <f t="shared" si="23"/>
        <v>205.96458552756965</v>
      </c>
    </row>
    <row r="466" spans="1:7">
      <c r="A466" s="23">
        <f t="shared" si="21"/>
        <v>454</v>
      </c>
      <c r="B466" s="226" t="s">
        <v>1352</v>
      </c>
      <c r="C466" s="136">
        <v>42968</v>
      </c>
      <c r="D466" s="136">
        <v>42998</v>
      </c>
      <c r="E466" s="25">
        <f t="shared" si="22"/>
        <v>30</v>
      </c>
      <c r="F466" s="120">
        <v>39.556778560179751</v>
      </c>
      <c r="G466" s="121">
        <f t="shared" si="23"/>
        <v>1186.7033568053926</v>
      </c>
    </row>
    <row r="467" spans="1:7">
      <c r="A467" s="23">
        <f t="shared" si="21"/>
        <v>455</v>
      </c>
      <c r="B467" s="226" t="s">
        <v>1352</v>
      </c>
      <c r="C467" s="136">
        <v>42969</v>
      </c>
      <c r="D467" s="136">
        <v>42998</v>
      </c>
      <c r="E467" s="25">
        <f t="shared" si="22"/>
        <v>29</v>
      </c>
      <c r="F467" s="120">
        <v>89.434417411453168</v>
      </c>
      <c r="G467" s="121">
        <f t="shared" si="23"/>
        <v>2593.5981049321417</v>
      </c>
    </row>
    <row r="468" spans="1:7">
      <c r="A468" s="23">
        <f t="shared" si="21"/>
        <v>456</v>
      </c>
      <c r="B468" s="226" t="s">
        <v>1352</v>
      </c>
      <c r="C468" s="136">
        <v>42970</v>
      </c>
      <c r="D468" s="136">
        <v>42998</v>
      </c>
      <c r="E468" s="25">
        <f t="shared" si="22"/>
        <v>28</v>
      </c>
      <c r="F468" s="120">
        <v>5.5739351057747282</v>
      </c>
      <c r="G468" s="121">
        <f t="shared" si="23"/>
        <v>156.07018296169238</v>
      </c>
    </row>
    <row r="469" spans="1:7">
      <c r="A469" s="23">
        <f t="shared" si="21"/>
        <v>457</v>
      </c>
      <c r="B469" s="226" t="s">
        <v>1352</v>
      </c>
      <c r="C469" s="136">
        <v>42971</v>
      </c>
      <c r="D469" s="136">
        <v>42998</v>
      </c>
      <c r="E469" s="25">
        <f t="shared" si="22"/>
        <v>27</v>
      </c>
      <c r="F469" s="120">
        <v>-18.456849778820981</v>
      </c>
      <c r="G469" s="121">
        <f t="shared" si="23"/>
        <v>-498.33494402816649</v>
      </c>
    </row>
    <row r="470" spans="1:7">
      <c r="A470" s="23">
        <f t="shared" si="21"/>
        <v>458</v>
      </c>
      <c r="B470" s="226" t="s">
        <v>1352</v>
      </c>
      <c r="C470" s="136">
        <v>42973</v>
      </c>
      <c r="D470" s="136">
        <v>42998</v>
      </c>
      <c r="E470" s="25">
        <f t="shared" si="22"/>
        <v>25</v>
      </c>
      <c r="F470" s="120">
        <v>-18.716687355180401</v>
      </c>
      <c r="G470" s="121">
        <f t="shared" si="23"/>
        <v>-467.91718387951005</v>
      </c>
    </row>
    <row r="471" spans="1:7">
      <c r="A471" s="23">
        <f t="shared" si="21"/>
        <v>459</v>
      </c>
      <c r="B471" s="226" t="s">
        <v>1352</v>
      </c>
      <c r="C471" s="136">
        <v>42975</v>
      </c>
      <c r="D471" s="136">
        <v>42998</v>
      </c>
      <c r="E471" s="25">
        <f t="shared" si="22"/>
        <v>23</v>
      </c>
      <c r="F471" s="120">
        <v>-48.343758965022616</v>
      </c>
      <c r="G471" s="121">
        <f t="shared" si="23"/>
        <v>-1111.9064561955201</v>
      </c>
    </row>
    <row r="472" spans="1:7">
      <c r="A472" s="23">
        <f t="shared" si="21"/>
        <v>460</v>
      </c>
      <c r="B472" s="226" t="s">
        <v>1352</v>
      </c>
      <c r="C472" s="136">
        <v>42976</v>
      </c>
      <c r="D472" s="136">
        <v>42998</v>
      </c>
      <c r="E472" s="25">
        <f t="shared" si="22"/>
        <v>22</v>
      </c>
      <c r="F472" s="120">
        <v>-11.430059407380657</v>
      </c>
      <c r="G472" s="121">
        <f t="shared" si="23"/>
        <v>-251.46130696237447</v>
      </c>
    </row>
    <row r="473" spans="1:7">
      <c r="A473" s="23">
        <f t="shared" si="21"/>
        <v>461</v>
      </c>
      <c r="B473" s="226" t="s">
        <v>1352</v>
      </c>
      <c r="C473" s="136">
        <v>42978</v>
      </c>
      <c r="D473" s="136">
        <v>42998</v>
      </c>
      <c r="E473" s="25">
        <f t="shared" si="22"/>
        <v>20</v>
      </c>
      <c r="F473" s="120">
        <v>8.8456534059562859</v>
      </c>
      <c r="G473" s="121">
        <f t="shared" si="23"/>
        <v>176.91306811912571</v>
      </c>
    </row>
    <row r="474" spans="1:7">
      <c r="A474" s="23">
        <f t="shared" si="21"/>
        <v>462</v>
      </c>
      <c r="B474" s="226" t="s">
        <v>1352</v>
      </c>
      <c r="C474" s="136">
        <v>42978</v>
      </c>
      <c r="D474" s="136">
        <v>42998</v>
      </c>
      <c r="E474" s="25">
        <f t="shared" si="22"/>
        <v>20</v>
      </c>
      <c r="F474" s="120">
        <v>2.7939524339722949E-3</v>
      </c>
      <c r="G474" s="121">
        <f t="shared" si="23"/>
        <v>5.5879048679445896E-2</v>
      </c>
    </row>
    <row r="475" spans="1:7">
      <c r="A475" s="23">
        <f t="shared" si="21"/>
        <v>463</v>
      </c>
      <c r="B475" s="226" t="s">
        <v>1352</v>
      </c>
      <c r="C475" s="136">
        <v>42948</v>
      </c>
      <c r="D475" s="136">
        <v>42998</v>
      </c>
      <c r="E475" s="25">
        <f t="shared" si="22"/>
        <v>50</v>
      </c>
      <c r="F475" s="120">
        <v>537.87312900604854</v>
      </c>
      <c r="G475" s="121">
        <f t="shared" si="23"/>
        <v>26893.656450302427</v>
      </c>
    </row>
    <row r="476" spans="1:7">
      <c r="A476" s="23">
        <f t="shared" si="21"/>
        <v>464</v>
      </c>
      <c r="B476" s="226" t="s">
        <v>1352</v>
      </c>
      <c r="C476" s="136">
        <v>42949</v>
      </c>
      <c r="D476" s="136">
        <v>42998</v>
      </c>
      <c r="E476" s="25">
        <f t="shared" si="22"/>
        <v>49</v>
      </c>
      <c r="F476" s="120">
        <v>467.23337437182147</v>
      </c>
      <c r="G476" s="121">
        <f t="shared" si="23"/>
        <v>22894.435344219251</v>
      </c>
    </row>
    <row r="477" spans="1:7">
      <c r="A477" s="23">
        <f t="shared" si="21"/>
        <v>465</v>
      </c>
      <c r="B477" s="226" t="s">
        <v>1352</v>
      </c>
      <c r="C477" s="136">
        <v>42950</v>
      </c>
      <c r="D477" s="136">
        <v>42998</v>
      </c>
      <c r="E477" s="25">
        <f t="shared" si="22"/>
        <v>48</v>
      </c>
      <c r="F477" s="120">
        <v>537.87312900604854</v>
      </c>
      <c r="G477" s="121">
        <f t="shared" si="23"/>
        <v>25817.910192290328</v>
      </c>
    </row>
    <row r="478" spans="1:7">
      <c r="A478" s="23">
        <f t="shared" si="21"/>
        <v>466</v>
      </c>
      <c r="B478" s="226" t="s">
        <v>1352</v>
      </c>
      <c r="C478" s="136">
        <v>42951</v>
      </c>
      <c r="D478" s="136">
        <v>42998</v>
      </c>
      <c r="E478" s="25">
        <f t="shared" si="22"/>
        <v>47</v>
      </c>
      <c r="F478" s="120">
        <v>-239.46960815954984</v>
      </c>
      <c r="G478" s="121">
        <f t="shared" si="23"/>
        <v>-11255.071583498842</v>
      </c>
    </row>
    <row r="479" spans="1:7">
      <c r="A479" s="23">
        <f t="shared" si="21"/>
        <v>467</v>
      </c>
      <c r="B479" s="226" t="s">
        <v>1352</v>
      </c>
      <c r="C479" s="136">
        <v>42952</v>
      </c>
      <c r="D479" s="136">
        <v>42998</v>
      </c>
      <c r="E479" s="25">
        <f t="shared" si="22"/>
        <v>46</v>
      </c>
      <c r="F479" s="120">
        <v>604.00769985104273</v>
      </c>
      <c r="G479" s="121">
        <f t="shared" si="23"/>
        <v>27784.354193147967</v>
      </c>
    </row>
    <row r="480" spans="1:7">
      <c r="A480" s="23">
        <f t="shared" si="21"/>
        <v>468</v>
      </c>
      <c r="B480" s="226" t="s">
        <v>1352</v>
      </c>
      <c r="C480" s="136">
        <v>42953</v>
      </c>
      <c r="D480" s="136">
        <v>42998</v>
      </c>
      <c r="E480" s="25">
        <f t="shared" si="22"/>
        <v>45</v>
      </c>
      <c r="F480" s="120">
        <v>776.95330602449519</v>
      </c>
      <c r="G480" s="121">
        <f t="shared" si="23"/>
        <v>34962.898771102286</v>
      </c>
    </row>
    <row r="481" spans="1:7">
      <c r="A481" s="23">
        <f t="shared" si="21"/>
        <v>469</v>
      </c>
      <c r="B481" s="226" t="s">
        <v>1352</v>
      </c>
      <c r="C481" s="136">
        <v>42954</v>
      </c>
      <c r="D481" s="136">
        <v>42998</v>
      </c>
      <c r="E481" s="25">
        <f t="shared" si="22"/>
        <v>44</v>
      </c>
      <c r="F481" s="120">
        <v>466.29415809033731</v>
      </c>
      <c r="G481" s="121">
        <f t="shared" si="23"/>
        <v>20516.942955974842</v>
      </c>
    </row>
    <row r="482" spans="1:7">
      <c r="A482" s="23">
        <f t="shared" si="21"/>
        <v>470</v>
      </c>
      <c r="B482" s="226" t="s">
        <v>1352</v>
      </c>
      <c r="C482" s="136">
        <v>42955</v>
      </c>
      <c r="D482" s="136">
        <v>42998</v>
      </c>
      <c r="E482" s="25">
        <f t="shared" si="22"/>
        <v>43</v>
      </c>
      <c r="F482" s="120">
        <v>59.712774969155305</v>
      </c>
      <c r="G482" s="121">
        <f t="shared" si="23"/>
        <v>2567.6493236736783</v>
      </c>
    </row>
    <row r="483" spans="1:7">
      <c r="A483" s="23">
        <f t="shared" si="21"/>
        <v>471</v>
      </c>
      <c r="B483" s="226" t="s">
        <v>1352</v>
      </c>
      <c r="C483" s="136">
        <v>42956</v>
      </c>
      <c r="D483" s="136">
        <v>42998</v>
      </c>
      <c r="E483" s="25">
        <f t="shared" si="22"/>
        <v>42</v>
      </c>
      <c r="F483" s="120">
        <v>33.979776037434924</v>
      </c>
      <c r="G483" s="121">
        <f t="shared" si="23"/>
        <v>1427.1505935722669</v>
      </c>
    </row>
    <row r="484" spans="1:7">
      <c r="A484" s="23">
        <f t="shared" si="21"/>
        <v>472</v>
      </c>
      <c r="B484" s="226" t="s">
        <v>1352</v>
      </c>
      <c r="C484" s="136">
        <v>42957</v>
      </c>
      <c r="D484" s="136">
        <v>42998</v>
      </c>
      <c r="E484" s="25">
        <f t="shared" si="22"/>
        <v>41</v>
      </c>
      <c r="F484" s="120">
        <v>37.049409737895338</v>
      </c>
      <c r="G484" s="121">
        <f t="shared" si="23"/>
        <v>1519.0257992537088</v>
      </c>
    </row>
    <row r="485" spans="1:7">
      <c r="A485" s="23">
        <f t="shared" si="21"/>
        <v>473</v>
      </c>
      <c r="B485" s="226" t="s">
        <v>1352</v>
      </c>
      <c r="C485" s="136">
        <v>42958</v>
      </c>
      <c r="D485" s="136">
        <v>42998</v>
      </c>
      <c r="E485" s="25">
        <f t="shared" si="22"/>
        <v>40</v>
      </c>
      <c r="F485" s="120">
        <v>102.07677439740002</v>
      </c>
      <c r="G485" s="121">
        <f t="shared" si="23"/>
        <v>4083.0709758960006</v>
      </c>
    </row>
    <row r="486" spans="1:7">
      <c r="A486" s="23">
        <f t="shared" si="21"/>
        <v>474</v>
      </c>
      <c r="B486" s="226" t="s">
        <v>1352</v>
      </c>
      <c r="C486" s="136">
        <v>42959</v>
      </c>
      <c r="D486" s="136">
        <v>42998</v>
      </c>
      <c r="E486" s="25">
        <f t="shared" si="22"/>
        <v>39</v>
      </c>
      <c r="F486" s="120">
        <v>20.219875718455658</v>
      </c>
      <c r="G486" s="121">
        <f t="shared" si="23"/>
        <v>788.5751530197706</v>
      </c>
    </row>
    <row r="487" spans="1:7">
      <c r="A487" s="23">
        <f t="shared" si="21"/>
        <v>475</v>
      </c>
      <c r="B487" s="226" t="s">
        <v>1352</v>
      </c>
      <c r="C487" s="136">
        <v>42960</v>
      </c>
      <c r="D487" s="136">
        <v>42998</v>
      </c>
      <c r="E487" s="25">
        <f t="shared" si="22"/>
        <v>38</v>
      </c>
      <c r="F487" s="120">
        <v>-35.743670029490538</v>
      </c>
      <c r="G487" s="121">
        <f t="shared" si="23"/>
        <v>-1358.2594611206405</v>
      </c>
    </row>
    <row r="488" spans="1:7">
      <c r="A488" s="23">
        <f t="shared" ref="A488:A551" si="24">A487+1</f>
        <v>476</v>
      </c>
      <c r="B488" s="226" t="s">
        <v>1352</v>
      </c>
      <c r="C488" s="136">
        <v>42961</v>
      </c>
      <c r="D488" s="136">
        <v>42998</v>
      </c>
      <c r="E488" s="25">
        <f t="shared" si="22"/>
        <v>37</v>
      </c>
      <c r="F488" s="120">
        <v>-117.06605537750895</v>
      </c>
      <c r="G488" s="121">
        <f t="shared" si="23"/>
        <v>-4331.4440489678309</v>
      </c>
    </row>
    <row r="489" spans="1:7">
      <c r="A489" s="23">
        <f t="shared" si="24"/>
        <v>477</v>
      </c>
      <c r="B489" s="226" t="s">
        <v>1352</v>
      </c>
      <c r="C489" s="136">
        <v>42962</v>
      </c>
      <c r="D489" s="136">
        <v>42998</v>
      </c>
      <c r="E489" s="25">
        <f t="shared" si="22"/>
        <v>36</v>
      </c>
      <c r="F489" s="120">
        <v>265.37823290000301</v>
      </c>
      <c r="G489" s="121">
        <f t="shared" si="23"/>
        <v>9553.6163844001094</v>
      </c>
    </row>
    <row r="490" spans="1:7">
      <c r="A490" s="23">
        <f t="shared" si="24"/>
        <v>478</v>
      </c>
      <c r="B490" s="226" t="s">
        <v>1352</v>
      </c>
      <c r="C490" s="136">
        <v>42963</v>
      </c>
      <c r="D490" s="136">
        <v>42998</v>
      </c>
      <c r="E490" s="25">
        <f t="shared" si="22"/>
        <v>35</v>
      </c>
      <c r="F490" s="120">
        <v>377.21369353916521</v>
      </c>
      <c r="G490" s="121">
        <f t="shared" si="23"/>
        <v>13202.479273870782</v>
      </c>
    </row>
    <row r="491" spans="1:7">
      <c r="A491" s="23">
        <f t="shared" si="24"/>
        <v>479</v>
      </c>
      <c r="B491" s="226" t="s">
        <v>1352</v>
      </c>
      <c r="C491" s="136">
        <v>42964</v>
      </c>
      <c r="D491" s="136">
        <v>42998</v>
      </c>
      <c r="E491" s="25">
        <f t="shared" si="22"/>
        <v>34</v>
      </c>
      <c r="F491" s="120">
        <v>115.23343824290572</v>
      </c>
      <c r="G491" s="121">
        <f t="shared" si="23"/>
        <v>3917.9369002587946</v>
      </c>
    </row>
    <row r="492" spans="1:7">
      <c r="A492" s="23">
        <f t="shared" si="24"/>
        <v>480</v>
      </c>
      <c r="B492" s="226" t="s">
        <v>1352</v>
      </c>
      <c r="C492" s="136">
        <v>42965</v>
      </c>
      <c r="D492" s="136">
        <v>42998</v>
      </c>
      <c r="E492" s="25">
        <f t="shared" si="22"/>
        <v>33</v>
      </c>
      <c r="F492" s="120">
        <v>257.91795398122235</v>
      </c>
      <c r="G492" s="121">
        <f t="shared" si="23"/>
        <v>8511.2924813803384</v>
      </c>
    </row>
    <row r="493" spans="1:7">
      <c r="A493" s="23">
        <f t="shared" si="24"/>
        <v>481</v>
      </c>
      <c r="B493" s="226" t="s">
        <v>1352</v>
      </c>
      <c r="C493" s="136">
        <v>42966</v>
      </c>
      <c r="D493" s="136">
        <v>42998</v>
      </c>
      <c r="E493" s="25">
        <f t="shared" ref="E493:E556" si="25">D493-C493</f>
        <v>32</v>
      </c>
      <c r="F493" s="120">
        <v>1968.3835206584215</v>
      </c>
      <c r="G493" s="121">
        <f t="shared" ref="G493:G556" si="26">E493*F493</f>
        <v>62988.272661069488</v>
      </c>
    </row>
    <row r="494" spans="1:7">
      <c r="A494" s="23">
        <f t="shared" si="24"/>
        <v>482</v>
      </c>
      <c r="B494" s="226" t="s">
        <v>1352</v>
      </c>
      <c r="C494" s="136">
        <v>42967</v>
      </c>
      <c r="D494" s="136">
        <v>42998</v>
      </c>
      <c r="E494" s="25">
        <f t="shared" si="25"/>
        <v>31</v>
      </c>
      <c r="F494" s="120">
        <v>-18.158181442027022</v>
      </c>
      <c r="G494" s="121">
        <f t="shared" si="26"/>
        <v>-562.90362470283765</v>
      </c>
    </row>
    <row r="495" spans="1:7">
      <c r="A495" s="23">
        <f t="shared" si="24"/>
        <v>483</v>
      </c>
      <c r="B495" s="226" t="s">
        <v>1352</v>
      </c>
      <c r="C495" s="136">
        <v>42968</v>
      </c>
      <c r="D495" s="136">
        <v>42998</v>
      </c>
      <c r="E495" s="25">
        <f t="shared" si="25"/>
        <v>30</v>
      </c>
      <c r="F495" s="120">
        <v>-108.10913913213567</v>
      </c>
      <c r="G495" s="121">
        <f t="shared" si="26"/>
        <v>-3243.2741739640701</v>
      </c>
    </row>
    <row r="496" spans="1:7">
      <c r="A496" s="23">
        <f t="shared" si="24"/>
        <v>484</v>
      </c>
      <c r="B496" s="226" t="s">
        <v>1352</v>
      </c>
      <c r="C496" s="136">
        <v>42969</v>
      </c>
      <c r="D496" s="136">
        <v>42998</v>
      </c>
      <c r="E496" s="25">
        <f t="shared" si="25"/>
        <v>29</v>
      </c>
      <c r="F496" s="120">
        <v>-244.42531032770606</v>
      </c>
      <c r="G496" s="121">
        <f t="shared" si="26"/>
        <v>-7088.3339995034758</v>
      </c>
    </row>
    <row r="497" spans="1:7">
      <c r="A497" s="23">
        <f t="shared" si="24"/>
        <v>485</v>
      </c>
      <c r="B497" s="226" t="s">
        <v>1352</v>
      </c>
      <c r="C497" s="136">
        <v>42970</v>
      </c>
      <c r="D497" s="136">
        <v>42998</v>
      </c>
      <c r="E497" s="25">
        <f t="shared" si="25"/>
        <v>28</v>
      </c>
      <c r="F497" s="120">
        <v>-15.233629931389364</v>
      </c>
      <c r="G497" s="121">
        <f t="shared" si="26"/>
        <v>-426.54163807890222</v>
      </c>
    </row>
    <row r="498" spans="1:7">
      <c r="A498" s="23">
        <f t="shared" si="24"/>
        <v>486</v>
      </c>
      <c r="B498" s="226" t="s">
        <v>1352</v>
      </c>
      <c r="C498" s="136">
        <v>42971</v>
      </c>
      <c r="D498" s="136">
        <v>42998</v>
      </c>
      <c r="E498" s="25">
        <f t="shared" si="25"/>
        <v>27</v>
      </c>
      <c r="F498" s="120">
        <v>50.442786629953957</v>
      </c>
      <c r="G498" s="121">
        <f t="shared" si="26"/>
        <v>1361.955239008757</v>
      </c>
    </row>
    <row r="499" spans="1:7">
      <c r="A499" s="23">
        <f t="shared" si="24"/>
        <v>487</v>
      </c>
      <c r="B499" s="226" t="s">
        <v>1352</v>
      </c>
      <c r="C499" s="136">
        <v>42973</v>
      </c>
      <c r="D499" s="136">
        <v>42998</v>
      </c>
      <c r="E499" s="25">
        <f t="shared" si="25"/>
        <v>25</v>
      </c>
      <c r="F499" s="120">
        <v>51.152925769612708</v>
      </c>
      <c r="G499" s="121">
        <f t="shared" si="26"/>
        <v>1278.8231442403178</v>
      </c>
    </row>
    <row r="500" spans="1:7">
      <c r="A500" s="23">
        <f t="shared" si="24"/>
        <v>488</v>
      </c>
      <c r="B500" s="226" t="s">
        <v>1352</v>
      </c>
      <c r="C500" s="136">
        <v>42975</v>
      </c>
      <c r="D500" s="136">
        <v>42998</v>
      </c>
      <c r="E500" s="25">
        <f t="shared" si="25"/>
        <v>23</v>
      </c>
      <c r="F500" s="120">
        <v>132.12405950016552</v>
      </c>
      <c r="G500" s="121">
        <f t="shared" si="26"/>
        <v>3038.8533685038069</v>
      </c>
    </row>
    <row r="501" spans="1:7">
      <c r="A501" s="23">
        <f t="shared" si="24"/>
        <v>489</v>
      </c>
      <c r="B501" s="226" t="s">
        <v>1352</v>
      </c>
      <c r="C501" s="136">
        <v>42976</v>
      </c>
      <c r="D501" s="136">
        <v>42998</v>
      </c>
      <c r="E501" s="25">
        <f t="shared" si="25"/>
        <v>22</v>
      </c>
      <c r="F501" s="120">
        <v>31.238486240257586</v>
      </c>
      <c r="G501" s="121">
        <f t="shared" si="26"/>
        <v>687.24669728566687</v>
      </c>
    </row>
    <row r="502" spans="1:7">
      <c r="A502" s="23">
        <f t="shared" si="24"/>
        <v>490</v>
      </c>
      <c r="B502" s="226" t="s">
        <v>1352</v>
      </c>
      <c r="C502" s="136">
        <v>42978</v>
      </c>
      <c r="D502" s="136">
        <v>42998</v>
      </c>
      <c r="E502" s="25">
        <f t="shared" si="25"/>
        <v>20</v>
      </c>
      <c r="F502" s="120">
        <v>-24.175274367307633</v>
      </c>
      <c r="G502" s="121">
        <f t="shared" si="26"/>
        <v>-483.50548734615268</v>
      </c>
    </row>
    <row r="503" spans="1:7">
      <c r="A503" s="23">
        <f t="shared" si="24"/>
        <v>491</v>
      </c>
      <c r="B503" s="226" t="s">
        <v>1352</v>
      </c>
      <c r="C503" s="136">
        <v>42978</v>
      </c>
      <c r="D503" s="136">
        <v>42998</v>
      </c>
      <c r="E503" s="25">
        <f t="shared" si="25"/>
        <v>20</v>
      </c>
      <c r="F503" s="120">
        <v>-7.6359047275134659E-3</v>
      </c>
      <c r="G503" s="121">
        <f t="shared" si="26"/>
        <v>-0.15271809455026933</v>
      </c>
    </row>
    <row r="504" spans="1:7">
      <c r="A504" s="23">
        <f t="shared" si="24"/>
        <v>492</v>
      </c>
      <c r="B504" s="226" t="s">
        <v>1352</v>
      </c>
      <c r="C504" s="136">
        <v>43009</v>
      </c>
      <c r="D504" s="136">
        <v>43081</v>
      </c>
      <c r="E504" s="25">
        <f t="shared" si="25"/>
        <v>72</v>
      </c>
      <c r="F504" s="120">
        <v>662.12114839682613</v>
      </c>
      <c r="G504" s="121">
        <f t="shared" si="26"/>
        <v>47672.722684571483</v>
      </c>
    </row>
    <row r="505" spans="1:7">
      <c r="A505" s="23">
        <f t="shared" si="24"/>
        <v>493</v>
      </c>
      <c r="B505" s="226" t="s">
        <v>1352</v>
      </c>
      <c r="C505" s="136">
        <v>43010</v>
      </c>
      <c r="D505" s="136">
        <v>43081</v>
      </c>
      <c r="E505" s="25">
        <f t="shared" si="25"/>
        <v>71</v>
      </c>
      <c r="F505" s="120">
        <v>1165.3418077163253</v>
      </c>
      <c r="G505" s="121">
        <f t="shared" si="26"/>
        <v>82739.268347859092</v>
      </c>
    </row>
    <row r="506" spans="1:7">
      <c r="A506" s="23">
        <f t="shared" si="24"/>
        <v>494</v>
      </c>
      <c r="B506" s="226" t="s">
        <v>1352</v>
      </c>
      <c r="C506" s="136">
        <v>43011</v>
      </c>
      <c r="D506" s="136">
        <v>43081</v>
      </c>
      <c r="E506" s="25">
        <f t="shared" si="25"/>
        <v>70</v>
      </c>
      <c r="F506" s="120">
        <v>1331.0124516852352</v>
      </c>
      <c r="G506" s="121">
        <f t="shared" si="26"/>
        <v>93170.871617966463</v>
      </c>
    </row>
    <row r="507" spans="1:7">
      <c r="A507" s="23">
        <f t="shared" si="24"/>
        <v>495</v>
      </c>
      <c r="B507" s="226" t="s">
        <v>1352</v>
      </c>
      <c r="C507" s="136">
        <v>43012</v>
      </c>
      <c r="D507" s="136">
        <v>43081</v>
      </c>
      <c r="E507" s="25">
        <f t="shared" si="25"/>
        <v>69</v>
      </c>
      <c r="F507" s="120">
        <v>1023.0859921285489</v>
      </c>
      <c r="G507" s="121">
        <f t="shared" si="26"/>
        <v>70592.933456869869</v>
      </c>
    </row>
    <row r="508" spans="1:7">
      <c r="A508" s="23">
        <f t="shared" si="24"/>
        <v>496</v>
      </c>
      <c r="B508" s="226" t="s">
        <v>1352</v>
      </c>
      <c r="C508" s="136">
        <v>43013</v>
      </c>
      <c r="D508" s="136">
        <v>43081</v>
      </c>
      <c r="E508" s="25">
        <f t="shared" si="25"/>
        <v>68</v>
      </c>
      <c r="F508" s="120">
        <v>1228.1226099060787</v>
      </c>
      <c r="G508" s="121">
        <f t="shared" si="26"/>
        <v>83512.337473613356</v>
      </c>
    </row>
    <row r="509" spans="1:7">
      <c r="A509" s="23">
        <f t="shared" si="24"/>
        <v>497</v>
      </c>
      <c r="B509" s="226" t="s">
        <v>1352</v>
      </c>
      <c r="C509" s="136">
        <v>43014</v>
      </c>
      <c r="D509" s="136">
        <v>43081</v>
      </c>
      <c r="E509" s="25">
        <f t="shared" si="25"/>
        <v>67</v>
      </c>
      <c r="F509" s="120">
        <v>1157.2011092735193</v>
      </c>
      <c r="G509" s="121">
        <f t="shared" si="26"/>
        <v>77532.47432132579</v>
      </c>
    </row>
    <row r="510" spans="1:7">
      <c r="A510" s="23">
        <f t="shared" si="24"/>
        <v>498</v>
      </c>
      <c r="B510" s="226" t="s">
        <v>1352</v>
      </c>
      <c r="C510" s="136">
        <v>43015</v>
      </c>
      <c r="D510" s="136">
        <v>43081</v>
      </c>
      <c r="E510" s="25">
        <f t="shared" si="25"/>
        <v>66</v>
      </c>
      <c r="F510" s="120">
        <v>1162.6832834784109</v>
      </c>
      <c r="G510" s="121">
        <f t="shared" si="26"/>
        <v>76737.096709575126</v>
      </c>
    </row>
    <row r="511" spans="1:7">
      <c r="A511" s="23">
        <f t="shared" si="24"/>
        <v>499</v>
      </c>
      <c r="B511" s="226" t="s">
        <v>1352</v>
      </c>
      <c r="C511" s="136">
        <v>43016</v>
      </c>
      <c r="D511" s="136">
        <v>43081</v>
      </c>
      <c r="E511" s="25">
        <f t="shared" si="25"/>
        <v>65</v>
      </c>
      <c r="F511" s="120">
        <v>1406.2437338463392</v>
      </c>
      <c r="G511" s="121">
        <f t="shared" si="26"/>
        <v>91405.842700012043</v>
      </c>
    </row>
    <row r="512" spans="1:7">
      <c r="A512" s="23">
        <f t="shared" si="24"/>
        <v>500</v>
      </c>
      <c r="B512" s="226" t="s">
        <v>1352</v>
      </c>
      <c r="C512" s="136">
        <v>43017</v>
      </c>
      <c r="D512" s="136">
        <v>43081</v>
      </c>
      <c r="E512" s="25">
        <f t="shared" si="25"/>
        <v>64</v>
      </c>
      <c r="F512" s="120">
        <v>1066.9929234864012</v>
      </c>
      <c r="G512" s="121">
        <f t="shared" si="26"/>
        <v>68287.547103129677</v>
      </c>
    </row>
    <row r="513" spans="1:7">
      <c r="A513" s="23">
        <f t="shared" si="24"/>
        <v>501</v>
      </c>
      <c r="B513" s="226" t="s">
        <v>1352</v>
      </c>
      <c r="C513" s="136">
        <v>43018</v>
      </c>
      <c r="D513" s="136">
        <v>43081</v>
      </c>
      <c r="E513" s="25">
        <f t="shared" si="25"/>
        <v>63</v>
      </c>
      <c r="F513" s="120">
        <v>1315.9364726217832</v>
      </c>
      <c r="G513" s="121">
        <f t="shared" si="26"/>
        <v>82903.997775172335</v>
      </c>
    </row>
    <row r="514" spans="1:7">
      <c r="A514" s="23">
        <f t="shared" si="24"/>
        <v>502</v>
      </c>
      <c r="B514" s="226" t="s">
        <v>1352</v>
      </c>
      <c r="C514" s="136">
        <v>43019</v>
      </c>
      <c r="D514" s="136">
        <v>43081</v>
      </c>
      <c r="E514" s="25">
        <f t="shared" si="25"/>
        <v>62</v>
      </c>
      <c r="F514" s="120">
        <v>1450.5469669539427</v>
      </c>
      <c r="G514" s="121">
        <f t="shared" si="26"/>
        <v>89933.911951144444</v>
      </c>
    </row>
    <row r="515" spans="1:7">
      <c r="A515" s="23">
        <f t="shared" si="24"/>
        <v>503</v>
      </c>
      <c r="B515" s="226" t="s">
        <v>1352</v>
      </c>
      <c r="C515" s="136">
        <v>43020</v>
      </c>
      <c r="D515" s="136">
        <v>43081</v>
      </c>
      <c r="E515" s="25">
        <f t="shared" si="25"/>
        <v>61</v>
      </c>
      <c r="F515" s="120">
        <v>1720.6431219822953</v>
      </c>
      <c r="G515" s="121">
        <f t="shared" si="26"/>
        <v>104959.23044092002</v>
      </c>
    </row>
    <row r="516" spans="1:7">
      <c r="A516" s="23">
        <f t="shared" si="24"/>
        <v>504</v>
      </c>
      <c r="B516" s="226" t="s">
        <v>1352</v>
      </c>
      <c r="C516" s="136">
        <v>43021</v>
      </c>
      <c r="D516" s="136">
        <v>43081</v>
      </c>
      <c r="E516" s="25">
        <f t="shared" si="25"/>
        <v>60</v>
      </c>
      <c r="F516" s="120">
        <v>1300.4641918085799</v>
      </c>
      <c r="G516" s="121">
        <f t="shared" si="26"/>
        <v>78027.851508514796</v>
      </c>
    </row>
    <row r="517" spans="1:7">
      <c r="A517" s="23">
        <f t="shared" si="24"/>
        <v>505</v>
      </c>
      <c r="B517" s="226" t="s">
        <v>1352</v>
      </c>
      <c r="C517" s="136">
        <v>43022</v>
      </c>
      <c r="D517" s="136">
        <v>43081</v>
      </c>
      <c r="E517" s="25">
        <f t="shared" si="25"/>
        <v>59</v>
      </c>
      <c r="F517" s="120">
        <v>-341.94235974366495</v>
      </c>
      <c r="G517" s="121">
        <f t="shared" si="26"/>
        <v>-20174.59922487623</v>
      </c>
    </row>
    <row r="518" spans="1:7">
      <c r="A518" s="23">
        <f t="shared" si="24"/>
        <v>506</v>
      </c>
      <c r="B518" s="226" t="s">
        <v>1352</v>
      </c>
      <c r="C518" s="136">
        <v>43023</v>
      </c>
      <c r="D518" s="136">
        <v>43081</v>
      </c>
      <c r="E518" s="25">
        <f t="shared" si="25"/>
        <v>58</v>
      </c>
      <c r="F518" s="120">
        <v>-73.365361422691862</v>
      </c>
      <c r="G518" s="121">
        <f t="shared" si="26"/>
        <v>-4255.1909625161279</v>
      </c>
    </row>
    <row r="519" spans="1:7">
      <c r="A519" s="23">
        <f t="shared" si="24"/>
        <v>507</v>
      </c>
      <c r="B519" s="226" t="s">
        <v>1352</v>
      </c>
      <c r="C519" s="136">
        <v>43024</v>
      </c>
      <c r="D519" s="136">
        <v>43081</v>
      </c>
      <c r="E519" s="25">
        <f t="shared" si="25"/>
        <v>57</v>
      </c>
      <c r="F519" s="120">
        <v>-67.041045999578884</v>
      </c>
      <c r="G519" s="121">
        <f t="shared" si="26"/>
        <v>-3821.3396219759966</v>
      </c>
    </row>
    <row r="520" spans="1:7">
      <c r="A520" s="23">
        <f t="shared" si="24"/>
        <v>508</v>
      </c>
      <c r="B520" s="226" t="s">
        <v>1352</v>
      </c>
      <c r="C520" s="136">
        <v>43025</v>
      </c>
      <c r="D520" s="136">
        <v>43081</v>
      </c>
      <c r="E520" s="25">
        <f t="shared" si="25"/>
        <v>56</v>
      </c>
      <c r="F520" s="120">
        <v>173.15083949546408</v>
      </c>
      <c r="G520" s="121">
        <f t="shared" si="26"/>
        <v>9696.4470117459896</v>
      </c>
    </row>
    <row r="521" spans="1:7">
      <c r="A521" s="23">
        <f t="shared" si="24"/>
        <v>509</v>
      </c>
      <c r="B521" s="226" t="s">
        <v>1352</v>
      </c>
      <c r="C521" s="136">
        <v>43026</v>
      </c>
      <c r="D521" s="136">
        <v>43081</v>
      </c>
      <c r="E521" s="25">
        <f t="shared" si="25"/>
        <v>55</v>
      </c>
      <c r="F521" s="120">
        <v>437.81435803764396</v>
      </c>
      <c r="G521" s="121">
        <f t="shared" si="26"/>
        <v>24079.789692070419</v>
      </c>
    </row>
    <row r="522" spans="1:7">
      <c r="A522" s="23">
        <f t="shared" si="24"/>
        <v>510</v>
      </c>
      <c r="B522" s="226" t="s">
        <v>1352</v>
      </c>
      <c r="C522" s="136">
        <v>43027</v>
      </c>
      <c r="D522" s="136">
        <v>43081</v>
      </c>
      <c r="E522" s="25">
        <f t="shared" si="25"/>
        <v>54</v>
      </c>
      <c r="F522" s="120">
        <v>1620.0155026913019</v>
      </c>
      <c r="G522" s="121">
        <f t="shared" si="26"/>
        <v>87480.837145330297</v>
      </c>
    </row>
    <row r="523" spans="1:7">
      <c r="A523" s="23">
        <f t="shared" si="24"/>
        <v>511</v>
      </c>
      <c r="B523" s="226" t="s">
        <v>1352</v>
      </c>
      <c r="C523" s="136">
        <v>43028</v>
      </c>
      <c r="D523" s="136">
        <v>43081</v>
      </c>
      <c r="E523" s="25">
        <f t="shared" si="25"/>
        <v>53</v>
      </c>
      <c r="F523" s="120">
        <v>121.56556173618222</v>
      </c>
      <c r="G523" s="121">
        <f t="shared" si="26"/>
        <v>6442.9747720176574</v>
      </c>
    </row>
    <row r="524" spans="1:7">
      <c r="A524" s="23">
        <f t="shared" si="24"/>
        <v>512</v>
      </c>
      <c r="B524" s="226" t="s">
        <v>1352</v>
      </c>
      <c r="C524" s="136">
        <v>43029</v>
      </c>
      <c r="D524" s="136">
        <v>43081</v>
      </c>
      <c r="E524" s="25">
        <f t="shared" si="25"/>
        <v>52</v>
      </c>
      <c r="F524" s="120">
        <v>458.81835077445788</v>
      </c>
      <c r="G524" s="121">
        <f t="shared" si="26"/>
        <v>23858.554240271809</v>
      </c>
    </row>
    <row r="525" spans="1:7">
      <c r="A525" s="23">
        <f t="shared" si="24"/>
        <v>513</v>
      </c>
      <c r="B525" s="226" t="s">
        <v>1352</v>
      </c>
      <c r="C525" s="136">
        <v>43030</v>
      </c>
      <c r="D525" s="136">
        <v>43081</v>
      </c>
      <c r="E525" s="25">
        <f t="shared" si="25"/>
        <v>51</v>
      </c>
      <c r="F525" s="120">
        <v>401.84997424772212</v>
      </c>
      <c r="G525" s="121">
        <f t="shared" si="26"/>
        <v>20494.348686633828</v>
      </c>
    </row>
    <row r="526" spans="1:7">
      <c r="A526" s="23">
        <f t="shared" si="24"/>
        <v>514</v>
      </c>
      <c r="B526" s="226" t="s">
        <v>1352</v>
      </c>
      <c r="C526" s="136">
        <v>43031</v>
      </c>
      <c r="D526" s="136">
        <v>43081</v>
      </c>
      <c r="E526" s="25">
        <f t="shared" si="25"/>
        <v>50</v>
      </c>
      <c r="F526" s="120">
        <v>-109.89117269142794</v>
      </c>
      <c r="G526" s="121">
        <f t="shared" si="26"/>
        <v>-5494.5586345713973</v>
      </c>
    </row>
    <row r="527" spans="1:7">
      <c r="A527" s="23">
        <f t="shared" si="24"/>
        <v>515</v>
      </c>
      <c r="B527" s="226" t="s">
        <v>1352</v>
      </c>
      <c r="C527" s="136">
        <v>43032</v>
      </c>
      <c r="D527" s="136">
        <v>43081</v>
      </c>
      <c r="E527" s="25">
        <f t="shared" si="25"/>
        <v>49</v>
      </c>
      <c r="F527" s="120">
        <v>-145.17854099219153</v>
      </c>
      <c r="G527" s="121">
        <f t="shared" si="26"/>
        <v>-7113.7485086173847</v>
      </c>
    </row>
    <row r="528" spans="1:7">
      <c r="A528" s="23">
        <f t="shared" si="24"/>
        <v>516</v>
      </c>
      <c r="B528" s="226" t="s">
        <v>1352</v>
      </c>
      <c r="C528" s="136">
        <v>43033</v>
      </c>
      <c r="D528" s="136">
        <v>43081</v>
      </c>
      <c r="E528" s="25">
        <f t="shared" si="25"/>
        <v>48</v>
      </c>
      <c r="F528" s="120">
        <v>314.58102643792546</v>
      </c>
      <c r="G528" s="121">
        <f t="shared" si="26"/>
        <v>15099.889269020423</v>
      </c>
    </row>
    <row r="529" spans="1:7">
      <c r="A529" s="23">
        <f t="shared" si="24"/>
        <v>517</v>
      </c>
      <c r="B529" s="226" t="s">
        <v>1352</v>
      </c>
      <c r="C529" s="136">
        <v>43034</v>
      </c>
      <c r="D529" s="136">
        <v>43081</v>
      </c>
      <c r="E529" s="25">
        <f t="shared" si="25"/>
        <v>47</v>
      </c>
      <c r="F529" s="120">
        <v>161.97182763789885</v>
      </c>
      <c r="G529" s="121">
        <f t="shared" si="26"/>
        <v>7612.6758989812461</v>
      </c>
    </row>
    <row r="530" spans="1:7">
      <c r="A530" s="23">
        <f t="shared" si="24"/>
        <v>518</v>
      </c>
      <c r="B530" s="226" t="s">
        <v>1352</v>
      </c>
      <c r="C530" s="136">
        <v>43035</v>
      </c>
      <c r="D530" s="136">
        <v>43081</v>
      </c>
      <c r="E530" s="25">
        <f t="shared" si="25"/>
        <v>46</v>
      </c>
      <c r="F530" s="120">
        <v>17.255638687083728</v>
      </c>
      <c r="G530" s="121">
        <f t="shared" si="26"/>
        <v>793.75937960585145</v>
      </c>
    </row>
    <row r="531" spans="1:7">
      <c r="A531" s="23">
        <f t="shared" si="24"/>
        <v>519</v>
      </c>
      <c r="B531" s="226" t="s">
        <v>1352</v>
      </c>
      <c r="C531" s="136">
        <v>43036</v>
      </c>
      <c r="D531" s="136">
        <v>43081</v>
      </c>
      <c r="E531" s="25">
        <f t="shared" si="25"/>
        <v>45</v>
      </c>
      <c r="F531" s="120">
        <v>174.9341973693445</v>
      </c>
      <c r="G531" s="121">
        <f t="shared" si="26"/>
        <v>7872.0388816205023</v>
      </c>
    </row>
    <row r="532" spans="1:7">
      <c r="A532" s="23">
        <f t="shared" si="24"/>
        <v>520</v>
      </c>
      <c r="B532" s="226" t="s">
        <v>1352</v>
      </c>
      <c r="C532" s="136">
        <v>43037</v>
      </c>
      <c r="D532" s="136">
        <v>43081</v>
      </c>
      <c r="E532" s="25">
        <f t="shared" si="25"/>
        <v>44</v>
      </c>
      <c r="F532" s="120">
        <v>155.02003444434644</v>
      </c>
      <c r="G532" s="121">
        <f t="shared" si="26"/>
        <v>6820.881515551243</v>
      </c>
    </row>
    <row r="533" spans="1:7">
      <c r="A533" s="23">
        <f t="shared" si="24"/>
        <v>521</v>
      </c>
      <c r="B533" s="226" t="s">
        <v>1352</v>
      </c>
      <c r="C533" s="136">
        <v>43038</v>
      </c>
      <c r="D533" s="136">
        <v>43081</v>
      </c>
      <c r="E533" s="25">
        <f t="shared" si="25"/>
        <v>43</v>
      </c>
      <c r="F533" s="120">
        <v>182.56300605205521</v>
      </c>
      <c r="G533" s="121">
        <f t="shared" si="26"/>
        <v>7850.2092602383746</v>
      </c>
    </row>
    <row r="534" spans="1:7">
      <c r="A534" s="23">
        <f t="shared" si="24"/>
        <v>522</v>
      </c>
      <c r="B534" s="226" t="s">
        <v>1352</v>
      </c>
      <c r="C534" s="136">
        <v>43039</v>
      </c>
      <c r="D534" s="136">
        <v>43081</v>
      </c>
      <c r="E534" s="25">
        <f t="shared" si="25"/>
        <v>42</v>
      </c>
      <c r="F534" s="120">
        <v>-10296.860675191972</v>
      </c>
      <c r="G534" s="121">
        <f t="shared" si="26"/>
        <v>-432468.14835806284</v>
      </c>
    </row>
    <row r="535" spans="1:7">
      <c r="A535" s="23">
        <f t="shared" si="24"/>
        <v>523</v>
      </c>
      <c r="B535" s="226" t="s">
        <v>1352</v>
      </c>
      <c r="C535" s="136">
        <v>43039</v>
      </c>
      <c r="D535" s="136">
        <v>43081</v>
      </c>
      <c r="E535" s="25">
        <f t="shared" si="25"/>
        <v>42</v>
      </c>
      <c r="F535" s="120">
        <v>3.3025145812600437E-2</v>
      </c>
      <c r="G535" s="121">
        <f t="shared" si="26"/>
        <v>1.3870561241292183</v>
      </c>
    </row>
    <row r="536" spans="1:7">
      <c r="A536" s="23">
        <f t="shared" si="24"/>
        <v>524</v>
      </c>
      <c r="B536" s="226" t="s">
        <v>1352</v>
      </c>
      <c r="C536" s="136">
        <v>43040</v>
      </c>
      <c r="D536" s="136">
        <v>43089</v>
      </c>
      <c r="E536" s="25">
        <f t="shared" si="25"/>
        <v>49</v>
      </c>
      <c r="F536" s="120">
        <v>9082.5935790781787</v>
      </c>
      <c r="G536" s="121">
        <f t="shared" si="26"/>
        <v>445047.08537483076</v>
      </c>
    </row>
    <row r="537" spans="1:7">
      <c r="A537" s="23">
        <f t="shared" si="24"/>
        <v>525</v>
      </c>
      <c r="B537" s="226" t="s">
        <v>1352</v>
      </c>
      <c r="C537" s="136">
        <v>43041</v>
      </c>
      <c r="D537" s="136">
        <v>43089</v>
      </c>
      <c r="E537" s="25">
        <f t="shared" si="25"/>
        <v>48</v>
      </c>
      <c r="F537" s="120">
        <v>-1949.2650067239197</v>
      </c>
      <c r="G537" s="121">
        <f t="shared" si="26"/>
        <v>-93564.720322748151</v>
      </c>
    </row>
    <row r="538" spans="1:7">
      <c r="A538" s="23">
        <f t="shared" si="24"/>
        <v>526</v>
      </c>
      <c r="B538" s="226" t="s">
        <v>1352</v>
      </c>
      <c r="C538" s="136">
        <v>43042</v>
      </c>
      <c r="D538" s="136">
        <v>43089</v>
      </c>
      <c r="E538" s="25">
        <f t="shared" si="25"/>
        <v>47</v>
      </c>
      <c r="F538" s="120">
        <v>-1384.0635927479307</v>
      </c>
      <c r="G538" s="121">
        <f t="shared" si="26"/>
        <v>-65050.988859152741</v>
      </c>
    </row>
    <row r="539" spans="1:7">
      <c r="A539" s="23">
        <f t="shared" si="24"/>
        <v>527</v>
      </c>
      <c r="B539" s="226" t="s">
        <v>1352</v>
      </c>
      <c r="C539" s="136">
        <v>43043</v>
      </c>
      <c r="D539" s="136">
        <v>43089</v>
      </c>
      <c r="E539" s="25">
        <f t="shared" si="25"/>
        <v>46</v>
      </c>
      <c r="F539" s="120">
        <v>-1108.8459269467189</v>
      </c>
      <c r="G539" s="121">
        <f t="shared" si="26"/>
        <v>-51006.912639549068</v>
      </c>
    </row>
    <row r="540" spans="1:7">
      <c r="A540" s="23">
        <f t="shared" si="24"/>
        <v>528</v>
      </c>
      <c r="B540" s="226" t="s">
        <v>1352</v>
      </c>
      <c r="C540" s="136">
        <v>43044</v>
      </c>
      <c r="D540" s="136">
        <v>43089</v>
      </c>
      <c r="E540" s="25">
        <f t="shared" si="25"/>
        <v>45</v>
      </c>
      <c r="F540" s="120">
        <v>-1065.1004208774382</v>
      </c>
      <c r="G540" s="121">
        <f t="shared" si="26"/>
        <v>-47929.518939484718</v>
      </c>
    </row>
    <row r="541" spans="1:7">
      <c r="A541" s="23">
        <f t="shared" si="24"/>
        <v>529</v>
      </c>
      <c r="B541" s="226" t="s">
        <v>1352</v>
      </c>
      <c r="C541" s="136">
        <v>43045</v>
      </c>
      <c r="D541" s="136">
        <v>43089</v>
      </c>
      <c r="E541" s="25">
        <f t="shared" si="25"/>
        <v>44</v>
      </c>
      <c r="F541" s="120">
        <v>-722.2904207886736</v>
      </c>
      <c r="G541" s="121">
        <f t="shared" si="26"/>
        <v>-31780.77851470164</v>
      </c>
    </row>
    <row r="542" spans="1:7">
      <c r="A542" s="23">
        <f t="shared" si="24"/>
        <v>530</v>
      </c>
      <c r="B542" s="226" t="s">
        <v>1352</v>
      </c>
      <c r="C542" s="136">
        <v>43046</v>
      </c>
      <c r="D542" s="136">
        <v>43089</v>
      </c>
      <c r="E542" s="25">
        <f t="shared" si="25"/>
        <v>43</v>
      </c>
      <c r="F542" s="120">
        <v>-1425.6139272130129</v>
      </c>
      <c r="G542" s="121">
        <f t="shared" si="26"/>
        <v>-61301.398870159552</v>
      </c>
    </row>
    <row r="543" spans="1:7">
      <c r="A543" s="23">
        <f t="shared" si="24"/>
        <v>531</v>
      </c>
      <c r="B543" s="226" t="s">
        <v>1352</v>
      </c>
      <c r="C543" s="136">
        <v>43047</v>
      </c>
      <c r="D543" s="136">
        <v>43089</v>
      </c>
      <c r="E543" s="25">
        <f t="shared" si="25"/>
        <v>42</v>
      </c>
      <c r="F543" s="120">
        <v>-1260.0285008099772</v>
      </c>
      <c r="G543" s="121">
        <f t="shared" si="26"/>
        <v>-52921.197034019046</v>
      </c>
    </row>
    <row r="544" spans="1:7">
      <c r="A544" s="23">
        <f t="shared" si="24"/>
        <v>532</v>
      </c>
      <c r="B544" s="226" t="s">
        <v>1352</v>
      </c>
      <c r="C544" s="136">
        <v>43048</v>
      </c>
      <c r="D544" s="136">
        <v>43089</v>
      </c>
      <c r="E544" s="25">
        <f t="shared" si="25"/>
        <v>41</v>
      </c>
      <c r="F544" s="120">
        <v>-1563.2622416172912</v>
      </c>
      <c r="G544" s="121">
        <f t="shared" si="26"/>
        <v>-64093.751906308942</v>
      </c>
    </row>
    <row r="545" spans="1:7">
      <c r="A545" s="23">
        <f t="shared" si="24"/>
        <v>533</v>
      </c>
      <c r="B545" s="226" t="s">
        <v>1352</v>
      </c>
      <c r="C545" s="136">
        <v>43049</v>
      </c>
      <c r="D545" s="136">
        <v>43089</v>
      </c>
      <c r="E545" s="25">
        <f t="shared" si="25"/>
        <v>40</v>
      </c>
      <c r="F545" s="120">
        <v>-1375.3144915340745</v>
      </c>
      <c r="G545" s="121">
        <f t="shared" si="26"/>
        <v>-55012.579661362979</v>
      </c>
    </row>
    <row r="546" spans="1:7">
      <c r="A546" s="23">
        <f t="shared" si="24"/>
        <v>534</v>
      </c>
      <c r="B546" s="226" t="s">
        <v>1352</v>
      </c>
      <c r="C546" s="136">
        <v>43050</v>
      </c>
      <c r="D546" s="136">
        <v>43089</v>
      </c>
      <c r="E546" s="25">
        <f t="shared" si="25"/>
        <v>39</v>
      </c>
      <c r="F546" s="120">
        <v>-1030.0882234205446</v>
      </c>
      <c r="G546" s="121">
        <f t="shared" si="26"/>
        <v>-40173.440713401244</v>
      </c>
    </row>
    <row r="547" spans="1:7">
      <c r="A547" s="23">
        <f t="shared" si="24"/>
        <v>535</v>
      </c>
      <c r="B547" s="226" t="s">
        <v>1352</v>
      </c>
      <c r="C547" s="136">
        <v>43051</v>
      </c>
      <c r="D547" s="136">
        <v>43089</v>
      </c>
      <c r="E547" s="25">
        <f t="shared" si="25"/>
        <v>38</v>
      </c>
      <c r="F547" s="120">
        <v>-219.09076018019215</v>
      </c>
      <c r="G547" s="121">
        <f t="shared" si="26"/>
        <v>-8325.4488868473018</v>
      </c>
    </row>
    <row r="548" spans="1:7">
      <c r="A548" s="23">
        <f t="shared" si="24"/>
        <v>536</v>
      </c>
      <c r="B548" s="226" t="s">
        <v>1352</v>
      </c>
      <c r="C548" s="136">
        <v>43052</v>
      </c>
      <c r="D548" s="136">
        <v>43089</v>
      </c>
      <c r="E548" s="25">
        <f t="shared" si="25"/>
        <v>37</v>
      </c>
      <c r="F548" s="120">
        <v>-166.01182664270021</v>
      </c>
      <c r="G548" s="121">
        <f t="shared" si="26"/>
        <v>-6142.4375857799077</v>
      </c>
    </row>
    <row r="549" spans="1:7">
      <c r="A549" s="23">
        <f t="shared" si="24"/>
        <v>537</v>
      </c>
      <c r="B549" s="226" t="s">
        <v>1352</v>
      </c>
      <c r="C549" s="136">
        <v>43053</v>
      </c>
      <c r="D549" s="136">
        <v>43089</v>
      </c>
      <c r="E549" s="25">
        <f t="shared" si="25"/>
        <v>36</v>
      </c>
      <c r="F549" s="120">
        <v>152.46177458225154</v>
      </c>
      <c r="G549" s="121">
        <f t="shared" si="26"/>
        <v>5488.6238849610554</v>
      </c>
    </row>
    <row r="550" spans="1:7">
      <c r="A550" s="23">
        <f t="shared" si="24"/>
        <v>538</v>
      </c>
      <c r="B550" s="226" t="s">
        <v>1352</v>
      </c>
      <c r="C550" s="136">
        <v>43054</v>
      </c>
      <c r="D550" s="136">
        <v>43089</v>
      </c>
      <c r="E550" s="25">
        <f t="shared" si="25"/>
        <v>35</v>
      </c>
      <c r="F550" s="120">
        <v>-329.57580005769699</v>
      </c>
      <c r="G550" s="121">
        <f t="shared" si="26"/>
        <v>-11535.153002019395</v>
      </c>
    </row>
    <row r="551" spans="1:7">
      <c r="A551" s="23">
        <f t="shared" si="24"/>
        <v>539</v>
      </c>
      <c r="B551" s="226" t="s">
        <v>1352</v>
      </c>
      <c r="C551" s="136">
        <v>43055</v>
      </c>
      <c r="D551" s="136">
        <v>43089</v>
      </c>
      <c r="E551" s="25">
        <f t="shared" si="25"/>
        <v>34</v>
      </c>
      <c r="F551" s="120">
        <v>95.418898076026892</v>
      </c>
      <c r="G551" s="121">
        <f t="shared" si="26"/>
        <v>3244.2425345849142</v>
      </c>
    </row>
    <row r="552" spans="1:7">
      <c r="A552" s="23">
        <f t="shared" ref="A552:A615" si="27">A551+1</f>
        <v>540</v>
      </c>
      <c r="B552" s="226" t="s">
        <v>1352</v>
      </c>
      <c r="C552" s="136">
        <v>43056</v>
      </c>
      <c r="D552" s="136">
        <v>43089</v>
      </c>
      <c r="E552" s="25">
        <f t="shared" si="25"/>
        <v>33</v>
      </c>
      <c r="F552" s="120">
        <v>-128.06220531256241</v>
      </c>
      <c r="G552" s="121">
        <f t="shared" si="26"/>
        <v>-4226.0527753145598</v>
      </c>
    </row>
    <row r="553" spans="1:7">
      <c r="A553" s="23">
        <f t="shared" si="27"/>
        <v>541</v>
      </c>
      <c r="B553" s="226" t="s">
        <v>1352</v>
      </c>
      <c r="C553" s="136">
        <v>43058</v>
      </c>
      <c r="D553" s="136">
        <v>43089</v>
      </c>
      <c r="E553" s="25">
        <f t="shared" si="25"/>
        <v>31</v>
      </c>
      <c r="F553" s="120">
        <v>-204.70370024188358</v>
      </c>
      <c r="G553" s="121">
        <f t="shared" si="26"/>
        <v>-6345.8147074983908</v>
      </c>
    </row>
    <row r="554" spans="1:7">
      <c r="A554" s="23">
        <f t="shared" si="27"/>
        <v>542</v>
      </c>
      <c r="B554" s="226" t="s">
        <v>1352</v>
      </c>
      <c r="C554" s="136">
        <v>43059</v>
      </c>
      <c r="D554" s="136">
        <v>43089</v>
      </c>
      <c r="E554" s="25">
        <f t="shared" si="25"/>
        <v>30</v>
      </c>
      <c r="F554" s="120">
        <v>-691.44747011961033</v>
      </c>
      <c r="G554" s="121">
        <f t="shared" si="26"/>
        <v>-20743.42410358831</v>
      </c>
    </row>
    <row r="555" spans="1:7">
      <c r="A555" s="23">
        <f t="shared" si="27"/>
        <v>543</v>
      </c>
      <c r="B555" s="226" t="s">
        <v>1352</v>
      </c>
      <c r="C555" s="136">
        <v>43060</v>
      </c>
      <c r="D555" s="136">
        <v>43089</v>
      </c>
      <c r="E555" s="25">
        <f t="shared" si="25"/>
        <v>29</v>
      </c>
      <c r="F555" s="120">
        <v>-261.03590968200075</v>
      </c>
      <c r="G555" s="121">
        <f t="shared" si="26"/>
        <v>-7570.0413807780214</v>
      </c>
    </row>
    <row r="556" spans="1:7">
      <c r="A556" s="23">
        <f t="shared" si="27"/>
        <v>544</v>
      </c>
      <c r="B556" s="226" t="s">
        <v>1352</v>
      </c>
      <c r="C556" s="136">
        <v>43061</v>
      </c>
      <c r="D556" s="136">
        <v>43089</v>
      </c>
      <c r="E556" s="25">
        <f t="shared" si="25"/>
        <v>28</v>
      </c>
      <c r="F556" s="120">
        <v>-47.85158245123494</v>
      </c>
      <c r="G556" s="121">
        <f t="shared" si="26"/>
        <v>-1339.8443086345783</v>
      </c>
    </row>
    <row r="557" spans="1:7">
      <c r="A557" s="23">
        <f t="shared" si="27"/>
        <v>545</v>
      </c>
      <c r="B557" s="226" t="s">
        <v>1352</v>
      </c>
      <c r="C557" s="136">
        <v>43062</v>
      </c>
      <c r="D557" s="136">
        <v>43089</v>
      </c>
      <c r="E557" s="25">
        <f t="shared" ref="E557:E620" si="28">D557-C557</f>
        <v>27</v>
      </c>
      <c r="F557" s="120">
        <v>-132.57888933271198</v>
      </c>
      <c r="G557" s="121">
        <f t="shared" ref="G557:G620" si="29">E557*F557</f>
        <v>-3579.6300119832235</v>
      </c>
    </row>
    <row r="558" spans="1:7">
      <c r="A558" s="23">
        <f t="shared" si="27"/>
        <v>546</v>
      </c>
      <c r="B558" s="226" t="s">
        <v>1352</v>
      </c>
      <c r="C558" s="136">
        <v>43063</v>
      </c>
      <c r="D558" s="136">
        <v>43089</v>
      </c>
      <c r="E558" s="25">
        <f t="shared" si="28"/>
        <v>26</v>
      </c>
      <c r="F558" s="120">
        <v>-32.216906996871046</v>
      </c>
      <c r="G558" s="121">
        <f t="shared" si="29"/>
        <v>-837.6395819186472</v>
      </c>
    </row>
    <row r="559" spans="1:7">
      <c r="A559" s="23">
        <f t="shared" si="27"/>
        <v>547</v>
      </c>
      <c r="B559" s="226" t="s">
        <v>1352</v>
      </c>
      <c r="C559" s="136">
        <v>43064</v>
      </c>
      <c r="D559" s="136">
        <v>43089</v>
      </c>
      <c r="E559" s="25">
        <f t="shared" si="28"/>
        <v>25</v>
      </c>
      <c r="F559" s="120">
        <v>-161.66886123871026</v>
      </c>
      <c r="G559" s="121">
        <f t="shared" si="29"/>
        <v>-4041.7215309677567</v>
      </c>
    </row>
    <row r="560" spans="1:7">
      <c r="A560" s="23">
        <f t="shared" si="27"/>
        <v>548</v>
      </c>
      <c r="B560" s="226" t="s">
        <v>1352</v>
      </c>
      <c r="C560" s="136">
        <v>43065</v>
      </c>
      <c r="D560" s="136">
        <v>43089</v>
      </c>
      <c r="E560" s="25">
        <f t="shared" si="28"/>
        <v>24</v>
      </c>
      <c r="F560" s="120">
        <v>-64.923384639282787</v>
      </c>
      <c r="G560" s="121">
        <f t="shared" si="29"/>
        <v>-1558.1612313427868</v>
      </c>
    </row>
    <row r="561" spans="1:7">
      <c r="A561" s="23">
        <f t="shared" si="27"/>
        <v>549</v>
      </c>
      <c r="B561" s="226" t="s">
        <v>1352</v>
      </c>
      <c r="C561" s="136">
        <v>43066</v>
      </c>
      <c r="D561" s="136">
        <v>43089</v>
      </c>
      <c r="E561" s="25">
        <f t="shared" si="28"/>
        <v>23</v>
      </c>
      <c r="F561" s="120">
        <v>-238.57883039300535</v>
      </c>
      <c r="G561" s="121">
        <f t="shared" si="29"/>
        <v>-5487.3130990391228</v>
      </c>
    </row>
    <row r="562" spans="1:7">
      <c r="A562" s="23">
        <f t="shared" si="27"/>
        <v>550</v>
      </c>
      <c r="B562" s="226" t="s">
        <v>1352</v>
      </c>
      <c r="C562" s="136">
        <v>43067</v>
      </c>
      <c r="D562" s="136">
        <v>43089</v>
      </c>
      <c r="E562" s="25">
        <f t="shared" si="28"/>
        <v>22</v>
      </c>
      <c r="F562" s="120">
        <v>-119.94480815746843</v>
      </c>
      <c r="G562" s="121">
        <f t="shared" si="29"/>
        <v>-2638.7857794643055</v>
      </c>
    </row>
    <row r="563" spans="1:7">
      <c r="A563" s="23">
        <f t="shared" si="27"/>
        <v>551</v>
      </c>
      <c r="B563" s="226" t="s">
        <v>1352</v>
      </c>
      <c r="C563" s="136">
        <v>43068</v>
      </c>
      <c r="D563" s="136">
        <v>43089</v>
      </c>
      <c r="E563" s="25">
        <f t="shared" si="28"/>
        <v>21</v>
      </c>
      <c r="F563" s="120">
        <v>-219.043382375785</v>
      </c>
      <c r="G563" s="121">
        <f t="shared" si="29"/>
        <v>-4599.9110298914848</v>
      </c>
    </row>
    <row r="564" spans="1:7">
      <c r="A564" s="23">
        <f t="shared" si="27"/>
        <v>552</v>
      </c>
      <c r="B564" s="226" t="s">
        <v>1352</v>
      </c>
      <c r="C564" s="136">
        <v>43069</v>
      </c>
      <c r="D564" s="136">
        <v>43089</v>
      </c>
      <c r="E564" s="25">
        <f t="shared" si="28"/>
        <v>20</v>
      </c>
      <c r="F564" s="120">
        <v>-546.50297383662871</v>
      </c>
      <c r="G564" s="121">
        <f t="shared" si="29"/>
        <v>-10930.059476732575</v>
      </c>
    </row>
    <row r="565" spans="1:7">
      <c r="A565" s="23">
        <f t="shared" si="27"/>
        <v>553</v>
      </c>
      <c r="B565" s="226" t="s">
        <v>1352</v>
      </c>
      <c r="C565" s="136">
        <v>43069</v>
      </c>
      <c r="D565" s="136">
        <v>43089</v>
      </c>
      <c r="E565" s="25">
        <f t="shared" si="28"/>
        <v>20</v>
      </c>
      <c r="F565" s="120">
        <v>1.5792601469054434E-2</v>
      </c>
      <c r="G565" s="121">
        <f t="shared" si="29"/>
        <v>0.31585202938108869</v>
      </c>
    </row>
    <row r="566" spans="1:7">
      <c r="A566" s="23">
        <f t="shared" si="27"/>
        <v>554</v>
      </c>
      <c r="B566" s="226" t="s">
        <v>1352</v>
      </c>
      <c r="C566" s="136">
        <v>43040</v>
      </c>
      <c r="D566" s="136">
        <v>43089</v>
      </c>
      <c r="E566" s="25">
        <f t="shared" si="28"/>
        <v>49</v>
      </c>
      <c r="F566" s="120">
        <v>-8713.2720570756483</v>
      </c>
      <c r="G566" s="121">
        <f t="shared" si="29"/>
        <v>-426950.33079670678</v>
      </c>
    </row>
    <row r="567" spans="1:7">
      <c r="A567" s="23">
        <f t="shared" si="27"/>
        <v>555</v>
      </c>
      <c r="B567" s="226" t="s">
        <v>1352</v>
      </c>
      <c r="C567" s="136">
        <v>43041</v>
      </c>
      <c r="D567" s="136">
        <v>43089</v>
      </c>
      <c r="E567" s="25">
        <f t="shared" si="28"/>
        <v>48</v>
      </c>
      <c r="F567" s="120">
        <v>1870.0028980760267</v>
      </c>
      <c r="G567" s="121">
        <f t="shared" si="29"/>
        <v>89760.139107649273</v>
      </c>
    </row>
    <row r="568" spans="1:7">
      <c r="A568" s="23">
        <f t="shared" si="27"/>
        <v>556</v>
      </c>
      <c r="B568" s="226" t="s">
        <v>1352</v>
      </c>
      <c r="C568" s="136">
        <v>43042</v>
      </c>
      <c r="D568" s="136">
        <v>43089</v>
      </c>
      <c r="E568" s="25">
        <f t="shared" si="28"/>
        <v>47</v>
      </c>
      <c r="F568" s="120">
        <v>1327.7840214810374</v>
      </c>
      <c r="G568" s="121">
        <f t="shared" si="29"/>
        <v>62405.849009608755</v>
      </c>
    </row>
    <row r="569" spans="1:7">
      <c r="A569" s="23">
        <f t="shared" si="27"/>
        <v>557</v>
      </c>
      <c r="B569" s="226" t="s">
        <v>1352</v>
      </c>
      <c r="C569" s="136">
        <v>43043</v>
      </c>
      <c r="D569" s="136">
        <v>43089</v>
      </c>
      <c r="E569" s="25">
        <f t="shared" si="28"/>
        <v>46</v>
      </c>
      <c r="F569" s="120">
        <v>1063.7574110023743</v>
      </c>
      <c r="G569" s="121">
        <f t="shared" si="29"/>
        <v>48932.840906109217</v>
      </c>
    </row>
    <row r="570" spans="1:7">
      <c r="A570" s="23">
        <f t="shared" si="27"/>
        <v>558</v>
      </c>
      <c r="B570" s="226" t="s">
        <v>1352</v>
      </c>
      <c r="C570" s="136">
        <v>43044</v>
      </c>
      <c r="D570" s="136">
        <v>43089</v>
      </c>
      <c r="E570" s="25">
        <f t="shared" si="28"/>
        <v>45</v>
      </c>
      <c r="F570" s="120">
        <v>1021.7907092736833</v>
      </c>
      <c r="G570" s="121">
        <f t="shared" si="29"/>
        <v>45980.581917315751</v>
      </c>
    </row>
    <row r="571" spans="1:7">
      <c r="A571" s="23">
        <f t="shared" si="27"/>
        <v>559</v>
      </c>
      <c r="B571" s="226" t="s">
        <v>1352</v>
      </c>
      <c r="C571" s="136">
        <v>43045</v>
      </c>
      <c r="D571" s="136">
        <v>43089</v>
      </c>
      <c r="E571" s="25">
        <f t="shared" si="28"/>
        <v>44</v>
      </c>
      <c r="F571" s="120">
        <v>692.9202419723498</v>
      </c>
      <c r="G571" s="121">
        <f t="shared" si="29"/>
        <v>30488.49064678339</v>
      </c>
    </row>
    <row r="572" spans="1:7">
      <c r="A572" s="23">
        <f t="shared" si="27"/>
        <v>560</v>
      </c>
      <c r="B572" s="226" t="s">
        <v>1352</v>
      </c>
      <c r="C572" s="136">
        <v>43046</v>
      </c>
      <c r="D572" s="136">
        <v>43089</v>
      </c>
      <c r="E572" s="25">
        <f t="shared" si="28"/>
        <v>43</v>
      </c>
      <c r="F572" s="120">
        <v>1367.6448129063754</v>
      </c>
      <c r="G572" s="121">
        <f t="shared" si="29"/>
        <v>58808.72695497414</v>
      </c>
    </row>
    <row r="573" spans="1:7">
      <c r="A573" s="23">
        <f t="shared" si="27"/>
        <v>561</v>
      </c>
      <c r="B573" s="226" t="s">
        <v>1352</v>
      </c>
      <c r="C573" s="136">
        <v>43047</v>
      </c>
      <c r="D573" s="136">
        <v>43089</v>
      </c>
      <c r="E573" s="25">
        <f t="shared" si="28"/>
        <v>42</v>
      </c>
      <c r="F573" s="120">
        <v>1208.7925141246699</v>
      </c>
      <c r="G573" s="121">
        <f t="shared" si="29"/>
        <v>50769.285593236134</v>
      </c>
    </row>
    <row r="574" spans="1:7">
      <c r="A574" s="23">
        <f t="shared" si="27"/>
        <v>562</v>
      </c>
      <c r="B574" s="226" t="s">
        <v>1352</v>
      </c>
      <c r="C574" s="136">
        <v>43048</v>
      </c>
      <c r="D574" s="136">
        <v>43089</v>
      </c>
      <c r="E574" s="25">
        <f t="shared" si="28"/>
        <v>41</v>
      </c>
      <c r="F574" s="120">
        <v>1499.6959942302997</v>
      </c>
      <c r="G574" s="121">
        <f t="shared" si="29"/>
        <v>61487.535763442283</v>
      </c>
    </row>
    <row r="575" spans="1:7">
      <c r="A575" s="23">
        <f t="shared" si="27"/>
        <v>563</v>
      </c>
      <c r="B575" s="226" t="s">
        <v>1352</v>
      </c>
      <c r="C575" s="136">
        <v>43049</v>
      </c>
      <c r="D575" s="136">
        <v>43089</v>
      </c>
      <c r="E575" s="25">
        <f t="shared" si="28"/>
        <v>40</v>
      </c>
      <c r="F575" s="120">
        <v>1319.3906811352992</v>
      </c>
      <c r="G575" s="121">
        <f t="shared" si="29"/>
        <v>52775.627245411968</v>
      </c>
    </row>
    <row r="576" spans="1:7">
      <c r="A576" s="23">
        <f t="shared" si="27"/>
        <v>564</v>
      </c>
      <c r="B576" s="226" t="s">
        <v>1352</v>
      </c>
      <c r="C576" s="136">
        <v>43050</v>
      </c>
      <c r="D576" s="136">
        <v>43089</v>
      </c>
      <c r="E576" s="25">
        <f t="shared" si="28"/>
        <v>39</v>
      </c>
      <c r="F576" s="120">
        <v>988.2021974568936</v>
      </c>
      <c r="G576" s="121">
        <f t="shared" si="29"/>
        <v>38539.88570081885</v>
      </c>
    </row>
    <row r="577" spans="1:7">
      <c r="A577" s="23">
        <f t="shared" si="27"/>
        <v>565</v>
      </c>
      <c r="B577" s="226" t="s">
        <v>1352</v>
      </c>
      <c r="C577" s="136">
        <v>43051</v>
      </c>
      <c r="D577" s="136">
        <v>43089</v>
      </c>
      <c r="E577" s="25">
        <f t="shared" si="28"/>
        <v>38</v>
      </c>
      <c r="F577" s="120">
        <v>210.18196862170734</v>
      </c>
      <c r="G577" s="121">
        <f t="shared" si="29"/>
        <v>7986.9148076248794</v>
      </c>
    </row>
    <row r="578" spans="1:7">
      <c r="A578" s="23">
        <f t="shared" si="27"/>
        <v>566</v>
      </c>
      <c r="B578" s="226" t="s">
        <v>1352</v>
      </c>
      <c r="C578" s="136">
        <v>43052</v>
      </c>
      <c r="D578" s="136">
        <v>43089</v>
      </c>
      <c r="E578" s="25">
        <f t="shared" si="28"/>
        <v>37</v>
      </c>
      <c r="F578" s="120">
        <v>159.26136049530655</v>
      </c>
      <c r="G578" s="121">
        <f t="shared" si="29"/>
        <v>5892.6703383263421</v>
      </c>
    </row>
    <row r="579" spans="1:7">
      <c r="A579" s="23">
        <f t="shared" si="27"/>
        <v>567</v>
      </c>
      <c r="B579" s="226" t="s">
        <v>1352</v>
      </c>
      <c r="C579" s="136">
        <v>43053</v>
      </c>
      <c r="D579" s="136">
        <v>43089</v>
      </c>
      <c r="E579" s="25">
        <f t="shared" si="28"/>
        <v>36</v>
      </c>
      <c r="F579" s="120">
        <v>-146.26228826309833</v>
      </c>
      <c r="G579" s="121">
        <f t="shared" si="29"/>
        <v>-5265.4423774715397</v>
      </c>
    </row>
    <row r="580" spans="1:7">
      <c r="A580" s="23">
        <f t="shared" si="27"/>
        <v>568</v>
      </c>
      <c r="B580" s="226" t="s">
        <v>1352</v>
      </c>
      <c r="C580" s="136">
        <v>43054</v>
      </c>
      <c r="D580" s="136">
        <v>43089</v>
      </c>
      <c r="E580" s="25">
        <f t="shared" si="28"/>
        <v>35</v>
      </c>
      <c r="F580" s="120">
        <v>316.17440374586687</v>
      </c>
      <c r="G580" s="121">
        <f t="shared" si="29"/>
        <v>11066.10413110534</v>
      </c>
    </row>
    <row r="581" spans="1:7">
      <c r="A581" s="23">
        <f t="shared" si="27"/>
        <v>569</v>
      </c>
      <c r="B581" s="226" t="s">
        <v>1352</v>
      </c>
      <c r="C581" s="136">
        <v>43055</v>
      </c>
      <c r="D581" s="136">
        <v>43089</v>
      </c>
      <c r="E581" s="25">
        <f t="shared" si="28"/>
        <v>34</v>
      </c>
      <c r="F581" s="120">
        <v>-91.538921243592299</v>
      </c>
      <c r="G581" s="121">
        <f t="shared" si="29"/>
        <v>-3112.3233222821382</v>
      </c>
    </row>
    <row r="582" spans="1:7">
      <c r="A582" s="23">
        <f t="shared" si="27"/>
        <v>570</v>
      </c>
      <c r="B582" s="226" t="s">
        <v>1352</v>
      </c>
      <c r="C582" s="136">
        <v>43056</v>
      </c>
      <c r="D582" s="136">
        <v>43089</v>
      </c>
      <c r="E582" s="25">
        <f t="shared" si="28"/>
        <v>33</v>
      </c>
      <c r="F582" s="120">
        <v>122.85486798482124</v>
      </c>
      <c r="G582" s="121">
        <f t="shared" si="29"/>
        <v>4054.210643499101</v>
      </c>
    </row>
    <row r="583" spans="1:7">
      <c r="A583" s="23">
        <f t="shared" si="27"/>
        <v>571</v>
      </c>
      <c r="B583" s="226" t="s">
        <v>1352</v>
      </c>
      <c r="C583" s="136">
        <v>43058</v>
      </c>
      <c r="D583" s="136">
        <v>43089</v>
      </c>
      <c r="E583" s="25">
        <f t="shared" si="28"/>
        <v>31</v>
      </c>
      <c r="F583" s="120">
        <v>196.37992339613427</v>
      </c>
      <c r="G583" s="121">
        <f t="shared" si="29"/>
        <v>6087.7776252801623</v>
      </c>
    </row>
    <row r="584" spans="1:7">
      <c r="A584" s="23">
        <f t="shared" si="27"/>
        <v>572</v>
      </c>
      <c r="B584" s="226" t="s">
        <v>1352</v>
      </c>
      <c r="C584" s="136">
        <v>43059</v>
      </c>
      <c r="D584" s="136">
        <v>43089</v>
      </c>
      <c r="E584" s="25">
        <f t="shared" si="28"/>
        <v>30</v>
      </c>
      <c r="F584" s="120">
        <v>663.33144468854709</v>
      </c>
      <c r="G584" s="121">
        <f t="shared" si="29"/>
        <v>19899.943340656413</v>
      </c>
    </row>
    <row r="585" spans="1:7">
      <c r="A585" s="23">
        <f t="shared" si="27"/>
        <v>573</v>
      </c>
      <c r="B585" s="226" t="s">
        <v>1352</v>
      </c>
      <c r="C585" s="136">
        <v>43060</v>
      </c>
      <c r="D585" s="136">
        <v>43089</v>
      </c>
      <c r="E585" s="25">
        <f t="shared" si="28"/>
        <v>29</v>
      </c>
      <c r="F585" s="120">
        <v>250.42152089297201</v>
      </c>
      <c r="G585" s="121">
        <f t="shared" si="29"/>
        <v>7262.2241058961881</v>
      </c>
    </row>
    <row r="586" spans="1:7">
      <c r="A586" s="23">
        <f t="shared" si="27"/>
        <v>574</v>
      </c>
      <c r="B586" s="226" t="s">
        <v>1352</v>
      </c>
      <c r="C586" s="136">
        <v>43061</v>
      </c>
      <c r="D586" s="136">
        <v>43089</v>
      </c>
      <c r="E586" s="25">
        <f t="shared" si="28"/>
        <v>28</v>
      </c>
      <c r="F586" s="120">
        <v>45.905814526329799</v>
      </c>
      <c r="G586" s="121">
        <f t="shared" si="29"/>
        <v>1285.3628067372345</v>
      </c>
    </row>
    <row r="587" spans="1:7">
      <c r="A587" s="23">
        <f t="shared" si="27"/>
        <v>575</v>
      </c>
      <c r="B587" s="226" t="s">
        <v>1352</v>
      </c>
      <c r="C587" s="136">
        <v>43062</v>
      </c>
      <c r="D587" s="136">
        <v>43089</v>
      </c>
      <c r="E587" s="25">
        <f t="shared" si="28"/>
        <v>27</v>
      </c>
      <c r="F587" s="120">
        <v>127.18789206222398</v>
      </c>
      <c r="G587" s="121">
        <f t="shared" si="29"/>
        <v>3434.0730856800474</v>
      </c>
    </row>
    <row r="588" spans="1:7">
      <c r="A588" s="23">
        <f t="shared" si="27"/>
        <v>576</v>
      </c>
      <c r="B588" s="226" t="s">
        <v>1352</v>
      </c>
      <c r="C588" s="136">
        <v>43063</v>
      </c>
      <c r="D588" s="136">
        <v>43089</v>
      </c>
      <c r="E588" s="25">
        <f t="shared" si="28"/>
        <v>26</v>
      </c>
      <c r="F588" s="120">
        <v>30.906885027627983</v>
      </c>
      <c r="G588" s="121">
        <f t="shared" si="29"/>
        <v>803.57901071832759</v>
      </c>
    </row>
    <row r="589" spans="1:7">
      <c r="A589" s="23">
        <f t="shared" si="27"/>
        <v>577</v>
      </c>
      <c r="B589" s="226" t="s">
        <v>1352</v>
      </c>
      <c r="C589" s="136">
        <v>43064</v>
      </c>
      <c r="D589" s="136">
        <v>43089</v>
      </c>
      <c r="E589" s="25">
        <f t="shared" si="28"/>
        <v>25</v>
      </c>
      <c r="F589" s="120">
        <v>155.09499119011161</v>
      </c>
      <c r="G589" s="121">
        <f t="shared" si="29"/>
        <v>3877.3747797527903</v>
      </c>
    </row>
    <row r="590" spans="1:7">
      <c r="A590" s="23">
        <f t="shared" si="27"/>
        <v>578</v>
      </c>
      <c r="B590" s="226" t="s">
        <v>1352</v>
      </c>
      <c r="C590" s="136">
        <v>43065</v>
      </c>
      <c r="D590" s="136">
        <v>43089</v>
      </c>
      <c r="E590" s="25">
        <f t="shared" si="28"/>
        <v>24</v>
      </c>
      <c r="F590" s="120">
        <v>62.283433504205213</v>
      </c>
      <c r="G590" s="121">
        <f t="shared" si="29"/>
        <v>1494.8024041009251</v>
      </c>
    </row>
    <row r="591" spans="1:7">
      <c r="A591" s="23">
        <f t="shared" si="27"/>
        <v>579</v>
      </c>
      <c r="B591" s="226" t="s">
        <v>1352</v>
      </c>
      <c r="C591" s="136">
        <v>43066</v>
      </c>
      <c r="D591" s="136">
        <v>43089</v>
      </c>
      <c r="E591" s="25">
        <f t="shared" si="28"/>
        <v>23</v>
      </c>
      <c r="F591" s="120">
        <v>228.87760397665488</v>
      </c>
      <c r="G591" s="121">
        <f t="shared" si="29"/>
        <v>5264.1848914630627</v>
      </c>
    </row>
    <row r="592" spans="1:7">
      <c r="A592" s="23">
        <f t="shared" si="27"/>
        <v>580</v>
      </c>
      <c r="B592" s="226" t="s">
        <v>1352</v>
      </c>
      <c r="C592" s="136">
        <v>43067</v>
      </c>
      <c r="D592" s="136">
        <v>43089</v>
      </c>
      <c r="E592" s="25">
        <f t="shared" si="28"/>
        <v>22</v>
      </c>
      <c r="F592" s="120">
        <v>115.06754499256596</v>
      </c>
      <c r="G592" s="121">
        <f t="shared" si="29"/>
        <v>2531.4859898364512</v>
      </c>
    </row>
    <row r="593" spans="1:7">
      <c r="A593" s="23">
        <f t="shared" si="27"/>
        <v>581</v>
      </c>
      <c r="B593" s="226" t="s">
        <v>1352</v>
      </c>
      <c r="C593" s="136">
        <v>43068</v>
      </c>
      <c r="D593" s="136">
        <v>43089</v>
      </c>
      <c r="E593" s="25">
        <f t="shared" si="28"/>
        <v>21</v>
      </c>
      <c r="F593" s="120">
        <v>210.13651732019613</v>
      </c>
      <c r="G593" s="121">
        <f t="shared" si="29"/>
        <v>4412.866863724119</v>
      </c>
    </row>
    <row r="594" spans="1:7">
      <c r="A594" s="23">
        <f t="shared" si="27"/>
        <v>582</v>
      </c>
      <c r="B594" s="226" t="s">
        <v>1352</v>
      </c>
      <c r="C594" s="136">
        <v>43069</v>
      </c>
      <c r="D594" s="136">
        <v>43089</v>
      </c>
      <c r="E594" s="25">
        <f t="shared" si="28"/>
        <v>20</v>
      </c>
      <c r="F594" s="120">
        <v>524.28076293189531</v>
      </c>
      <c r="G594" s="121">
        <f t="shared" si="29"/>
        <v>10485.615258637907</v>
      </c>
    </row>
    <row r="595" spans="1:7">
      <c r="A595" s="23">
        <f t="shared" si="27"/>
        <v>583</v>
      </c>
      <c r="B595" s="226" t="s">
        <v>1352</v>
      </c>
      <c r="C595" s="136">
        <v>43069</v>
      </c>
      <c r="D595" s="136">
        <v>43089</v>
      </c>
      <c r="E595" s="25">
        <f t="shared" si="28"/>
        <v>20</v>
      </c>
      <c r="F595" s="120">
        <v>-1.5150433837072541E-2</v>
      </c>
      <c r="G595" s="121">
        <f t="shared" si="29"/>
        <v>-0.30300867674145082</v>
      </c>
    </row>
    <row r="596" spans="1:7">
      <c r="A596" s="23">
        <f t="shared" si="27"/>
        <v>584</v>
      </c>
      <c r="B596" s="226" t="s">
        <v>1350</v>
      </c>
      <c r="C596" s="136">
        <v>42705</v>
      </c>
      <c r="D596" s="136">
        <v>42752</v>
      </c>
      <c r="E596" s="25">
        <f t="shared" si="28"/>
        <v>47</v>
      </c>
      <c r="F596" s="120">
        <v>10078.929147750398</v>
      </c>
      <c r="G596" s="121">
        <f t="shared" si="29"/>
        <v>473709.66994426871</v>
      </c>
    </row>
    <row r="597" spans="1:7">
      <c r="A597" s="23">
        <f t="shared" si="27"/>
        <v>585</v>
      </c>
      <c r="B597" s="226" t="s">
        <v>1350</v>
      </c>
      <c r="C597" s="136">
        <v>42706</v>
      </c>
      <c r="D597" s="136">
        <v>42752</v>
      </c>
      <c r="E597" s="25">
        <f t="shared" si="28"/>
        <v>46</v>
      </c>
      <c r="F597" s="120">
        <v>13312.26982672797</v>
      </c>
      <c r="G597" s="121">
        <f t="shared" si="29"/>
        <v>612364.41202948662</v>
      </c>
    </row>
    <row r="598" spans="1:7">
      <c r="A598" s="23">
        <f t="shared" si="27"/>
        <v>586</v>
      </c>
      <c r="B598" s="226" t="s">
        <v>1350</v>
      </c>
      <c r="C598" s="136">
        <v>42707</v>
      </c>
      <c r="D598" s="136">
        <v>42752</v>
      </c>
      <c r="E598" s="25">
        <f t="shared" si="28"/>
        <v>45</v>
      </c>
      <c r="F598" s="120">
        <v>9876.8453553143008</v>
      </c>
      <c r="G598" s="121">
        <f t="shared" si="29"/>
        <v>444458.04098914354</v>
      </c>
    </row>
    <row r="599" spans="1:7">
      <c r="A599" s="23">
        <f t="shared" si="27"/>
        <v>587</v>
      </c>
      <c r="B599" s="226" t="s">
        <v>1350</v>
      </c>
      <c r="C599" s="136">
        <v>42708</v>
      </c>
      <c r="D599" s="136">
        <v>42752</v>
      </c>
      <c r="E599" s="25">
        <f t="shared" si="28"/>
        <v>44</v>
      </c>
      <c r="F599" s="120">
        <v>7173.9746314814865</v>
      </c>
      <c r="G599" s="121">
        <f t="shared" si="29"/>
        <v>315654.8837851854</v>
      </c>
    </row>
    <row r="600" spans="1:7">
      <c r="A600" s="23">
        <f t="shared" si="27"/>
        <v>588</v>
      </c>
      <c r="B600" s="226" t="s">
        <v>1350</v>
      </c>
      <c r="C600" s="136">
        <v>42709</v>
      </c>
      <c r="D600" s="136">
        <v>42752</v>
      </c>
      <c r="E600" s="25">
        <f t="shared" si="28"/>
        <v>43</v>
      </c>
      <c r="F600" s="120">
        <v>11442.994746694061</v>
      </c>
      <c r="G600" s="121">
        <f t="shared" si="29"/>
        <v>492048.77410784463</v>
      </c>
    </row>
    <row r="601" spans="1:7">
      <c r="A601" s="23">
        <f t="shared" si="27"/>
        <v>589</v>
      </c>
      <c r="B601" s="226" t="s">
        <v>1350</v>
      </c>
      <c r="C601" s="136">
        <v>42710</v>
      </c>
      <c r="D601" s="136">
        <v>42752</v>
      </c>
      <c r="E601" s="25">
        <f t="shared" si="28"/>
        <v>42</v>
      </c>
      <c r="F601" s="120">
        <v>8992.7287634063705</v>
      </c>
      <c r="G601" s="121">
        <f t="shared" si="29"/>
        <v>377694.60806306754</v>
      </c>
    </row>
    <row r="602" spans="1:7">
      <c r="A602" s="23">
        <f t="shared" si="27"/>
        <v>590</v>
      </c>
      <c r="B602" s="226" t="s">
        <v>1350</v>
      </c>
      <c r="C602" s="136">
        <v>42711</v>
      </c>
      <c r="D602" s="136">
        <v>42752</v>
      </c>
      <c r="E602" s="25">
        <f t="shared" si="28"/>
        <v>41</v>
      </c>
      <c r="F602" s="120">
        <v>9220.0730298969811</v>
      </c>
      <c r="G602" s="121">
        <f t="shared" si="29"/>
        <v>378022.99422577623</v>
      </c>
    </row>
    <row r="603" spans="1:7">
      <c r="A603" s="23">
        <f t="shared" si="27"/>
        <v>591</v>
      </c>
      <c r="B603" s="226" t="s">
        <v>1350</v>
      </c>
      <c r="C603" s="136">
        <v>42712</v>
      </c>
      <c r="D603" s="136">
        <v>42752</v>
      </c>
      <c r="E603" s="25">
        <f t="shared" si="28"/>
        <v>40</v>
      </c>
      <c r="F603" s="120">
        <v>11771.38090940272</v>
      </c>
      <c r="G603" s="121">
        <f t="shared" si="29"/>
        <v>470855.23637610883</v>
      </c>
    </row>
    <row r="604" spans="1:7">
      <c r="A604" s="23">
        <f t="shared" si="27"/>
        <v>592</v>
      </c>
      <c r="B604" s="226" t="s">
        <v>1350</v>
      </c>
      <c r="C604" s="136">
        <v>42713</v>
      </c>
      <c r="D604" s="136">
        <v>42752</v>
      </c>
      <c r="E604" s="25">
        <f t="shared" si="28"/>
        <v>39</v>
      </c>
      <c r="F604" s="120">
        <v>14853.158744053218</v>
      </c>
      <c r="G604" s="121">
        <f t="shared" si="29"/>
        <v>579273.19101807557</v>
      </c>
    </row>
    <row r="605" spans="1:7">
      <c r="A605" s="23">
        <f t="shared" si="27"/>
        <v>593</v>
      </c>
      <c r="B605" s="226" t="s">
        <v>1350</v>
      </c>
      <c r="C605" s="136">
        <v>42714</v>
      </c>
      <c r="D605" s="136">
        <v>42752</v>
      </c>
      <c r="E605" s="25">
        <f t="shared" si="28"/>
        <v>38</v>
      </c>
      <c r="F605" s="120">
        <v>13792.218833763702</v>
      </c>
      <c r="G605" s="121">
        <f t="shared" si="29"/>
        <v>524104.31568302069</v>
      </c>
    </row>
    <row r="606" spans="1:7">
      <c r="A606" s="23">
        <f t="shared" si="27"/>
        <v>594</v>
      </c>
      <c r="B606" s="226" t="s">
        <v>1350</v>
      </c>
      <c r="C606" s="136">
        <v>42715</v>
      </c>
      <c r="D606" s="136">
        <v>42752</v>
      </c>
      <c r="E606" s="25">
        <f t="shared" si="28"/>
        <v>37</v>
      </c>
      <c r="F606" s="120">
        <v>12807.060345637723</v>
      </c>
      <c r="G606" s="121">
        <f t="shared" si="29"/>
        <v>473861.23278859578</v>
      </c>
    </row>
    <row r="607" spans="1:7">
      <c r="A607" s="23">
        <f t="shared" si="27"/>
        <v>595</v>
      </c>
      <c r="B607" s="226" t="s">
        <v>1350</v>
      </c>
      <c r="C607" s="136">
        <v>42716</v>
      </c>
      <c r="D607" s="136">
        <v>42752</v>
      </c>
      <c r="E607" s="25">
        <f t="shared" si="28"/>
        <v>36</v>
      </c>
      <c r="F607" s="120">
        <v>8702.2333117794788</v>
      </c>
      <c r="G607" s="121">
        <f t="shared" si="29"/>
        <v>313280.39922406123</v>
      </c>
    </row>
    <row r="608" spans="1:7">
      <c r="A608" s="23">
        <f t="shared" si="27"/>
        <v>596</v>
      </c>
      <c r="B608" s="226" t="s">
        <v>1350</v>
      </c>
      <c r="C608" s="136">
        <v>42717</v>
      </c>
      <c r="D608" s="136">
        <v>42752</v>
      </c>
      <c r="E608" s="25">
        <f t="shared" si="28"/>
        <v>35</v>
      </c>
      <c r="F608" s="120">
        <v>12263.96015346571</v>
      </c>
      <c r="G608" s="121">
        <f t="shared" si="29"/>
        <v>429238.60537129984</v>
      </c>
    </row>
    <row r="609" spans="1:7">
      <c r="A609" s="23">
        <f t="shared" si="27"/>
        <v>597</v>
      </c>
      <c r="B609" s="226" t="s">
        <v>1350</v>
      </c>
      <c r="C609" s="136">
        <v>42718</v>
      </c>
      <c r="D609" s="136">
        <v>42752</v>
      </c>
      <c r="E609" s="25">
        <f t="shared" si="28"/>
        <v>34</v>
      </c>
      <c r="F609" s="120">
        <v>13552.244330245838</v>
      </c>
      <c r="G609" s="121">
        <f t="shared" si="29"/>
        <v>460776.30722835846</v>
      </c>
    </row>
    <row r="610" spans="1:7">
      <c r="A610" s="23">
        <f t="shared" si="27"/>
        <v>598</v>
      </c>
      <c r="B610" s="226" t="s">
        <v>1350</v>
      </c>
      <c r="C610" s="136">
        <v>42719</v>
      </c>
      <c r="D610" s="136">
        <v>42752</v>
      </c>
      <c r="E610" s="25">
        <f t="shared" si="28"/>
        <v>33</v>
      </c>
      <c r="F610" s="120">
        <v>15383.628699197976</v>
      </c>
      <c r="G610" s="121">
        <f t="shared" si="29"/>
        <v>507659.74707353319</v>
      </c>
    </row>
    <row r="611" spans="1:7">
      <c r="A611" s="23">
        <f t="shared" si="27"/>
        <v>599</v>
      </c>
      <c r="B611" s="226" t="s">
        <v>1350</v>
      </c>
      <c r="C611" s="136">
        <v>42720</v>
      </c>
      <c r="D611" s="136">
        <v>42752</v>
      </c>
      <c r="E611" s="25">
        <f t="shared" si="28"/>
        <v>32</v>
      </c>
      <c r="F611" s="120">
        <v>15636.233439743099</v>
      </c>
      <c r="G611" s="121">
        <f t="shared" si="29"/>
        <v>500359.47007177916</v>
      </c>
    </row>
    <row r="612" spans="1:7">
      <c r="A612" s="23">
        <f t="shared" si="27"/>
        <v>600</v>
      </c>
      <c r="B612" s="226" t="s">
        <v>1350</v>
      </c>
      <c r="C612" s="136">
        <v>42721</v>
      </c>
      <c r="D612" s="136">
        <v>42752</v>
      </c>
      <c r="E612" s="25">
        <f t="shared" si="28"/>
        <v>31</v>
      </c>
      <c r="F612" s="120">
        <v>6062.5137730829465</v>
      </c>
      <c r="G612" s="121">
        <f t="shared" si="29"/>
        <v>187937.92696557133</v>
      </c>
    </row>
    <row r="613" spans="1:7">
      <c r="A613" s="23">
        <f t="shared" si="27"/>
        <v>601</v>
      </c>
      <c r="B613" s="226" t="s">
        <v>1350</v>
      </c>
      <c r="C613" s="136">
        <v>42722</v>
      </c>
      <c r="D613" s="136">
        <v>42752</v>
      </c>
      <c r="E613" s="25">
        <f t="shared" si="28"/>
        <v>30</v>
      </c>
      <c r="F613" s="120">
        <v>10963.045739658328</v>
      </c>
      <c r="G613" s="121">
        <f t="shared" si="29"/>
        <v>328891.37218974985</v>
      </c>
    </row>
    <row r="614" spans="1:7">
      <c r="A614" s="23">
        <f t="shared" si="27"/>
        <v>602</v>
      </c>
      <c r="B614" s="226" t="s">
        <v>1350</v>
      </c>
      <c r="C614" s="136">
        <v>42723</v>
      </c>
      <c r="D614" s="136">
        <v>42752</v>
      </c>
      <c r="E614" s="25">
        <f t="shared" si="28"/>
        <v>29</v>
      </c>
      <c r="F614" s="120">
        <v>14802.637795944194</v>
      </c>
      <c r="G614" s="121">
        <f t="shared" si="29"/>
        <v>429276.49608238164</v>
      </c>
    </row>
    <row r="615" spans="1:7">
      <c r="A615" s="23">
        <f t="shared" si="27"/>
        <v>603</v>
      </c>
      <c r="B615" s="226" t="s">
        <v>1350</v>
      </c>
      <c r="C615" s="136">
        <v>42724</v>
      </c>
      <c r="D615" s="136">
        <v>42752</v>
      </c>
      <c r="E615" s="25">
        <f t="shared" si="28"/>
        <v>28</v>
      </c>
      <c r="F615" s="120">
        <v>14853.158744053218</v>
      </c>
      <c r="G615" s="121">
        <f t="shared" si="29"/>
        <v>415888.44483349012</v>
      </c>
    </row>
    <row r="616" spans="1:7">
      <c r="A616" s="23">
        <f t="shared" ref="A616:A679" si="30">A615+1</f>
        <v>604</v>
      </c>
      <c r="B616" s="226" t="s">
        <v>1350</v>
      </c>
      <c r="C616" s="136">
        <v>42725</v>
      </c>
      <c r="D616" s="136">
        <v>42752</v>
      </c>
      <c r="E616" s="25">
        <f t="shared" si="28"/>
        <v>27</v>
      </c>
      <c r="F616" s="120">
        <v>14411.100448099254</v>
      </c>
      <c r="G616" s="121">
        <f t="shared" si="29"/>
        <v>389099.71209867985</v>
      </c>
    </row>
    <row r="617" spans="1:7">
      <c r="A617" s="23">
        <f t="shared" si="30"/>
        <v>605</v>
      </c>
      <c r="B617" s="226" t="s">
        <v>1350</v>
      </c>
      <c r="C617" s="136">
        <v>42726</v>
      </c>
      <c r="D617" s="136">
        <v>42752</v>
      </c>
      <c r="E617" s="25">
        <f t="shared" si="28"/>
        <v>26</v>
      </c>
      <c r="F617" s="120">
        <v>8954.8380523246014</v>
      </c>
      <c r="G617" s="121">
        <f t="shared" si="29"/>
        <v>232825.78936043964</v>
      </c>
    </row>
    <row r="618" spans="1:7">
      <c r="A618" s="23">
        <f t="shared" si="30"/>
        <v>606</v>
      </c>
      <c r="B618" s="226" t="s">
        <v>1350</v>
      </c>
      <c r="C618" s="136">
        <v>42727</v>
      </c>
      <c r="D618" s="136">
        <v>42752</v>
      </c>
      <c r="E618" s="25">
        <f t="shared" si="28"/>
        <v>25</v>
      </c>
      <c r="F618" s="120">
        <v>7893.8981420350865</v>
      </c>
      <c r="G618" s="121">
        <f t="shared" si="29"/>
        <v>197347.45355087717</v>
      </c>
    </row>
    <row r="619" spans="1:7">
      <c r="A619" s="23">
        <f t="shared" si="30"/>
        <v>607</v>
      </c>
      <c r="B619" s="226" t="s">
        <v>1350</v>
      </c>
      <c r="C619" s="136">
        <v>42728</v>
      </c>
      <c r="D619" s="136">
        <v>42752</v>
      </c>
      <c r="E619" s="25">
        <f t="shared" si="28"/>
        <v>24</v>
      </c>
      <c r="F619" s="120">
        <v>3410.1639973591568</v>
      </c>
      <c r="G619" s="121">
        <f t="shared" si="29"/>
        <v>81843.93593661976</v>
      </c>
    </row>
    <row r="620" spans="1:7">
      <c r="A620" s="23">
        <f t="shared" si="30"/>
        <v>608</v>
      </c>
      <c r="B620" s="226" t="s">
        <v>1350</v>
      </c>
      <c r="C620" s="136">
        <v>42729</v>
      </c>
      <c r="D620" s="136">
        <v>42752</v>
      </c>
      <c r="E620" s="25">
        <f t="shared" si="28"/>
        <v>23</v>
      </c>
      <c r="F620" s="120">
        <v>3031.2568865414732</v>
      </c>
      <c r="G620" s="121">
        <f t="shared" si="29"/>
        <v>69718.908390453886</v>
      </c>
    </row>
    <row r="621" spans="1:7">
      <c r="A621" s="23">
        <f t="shared" si="30"/>
        <v>609</v>
      </c>
      <c r="B621" s="226" t="s">
        <v>1350</v>
      </c>
      <c r="C621" s="136">
        <v>42730</v>
      </c>
      <c r="D621" s="136">
        <v>42752</v>
      </c>
      <c r="E621" s="25">
        <f t="shared" ref="E621:E682" si="31">D621-C621</f>
        <v>22</v>
      </c>
      <c r="F621" s="120">
        <v>4180.6084560217814</v>
      </c>
      <c r="G621" s="121">
        <f t="shared" ref="G621:G682" si="32">E621*F621</f>
        <v>91973.386032479189</v>
      </c>
    </row>
    <row r="622" spans="1:7">
      <c r="A622" s="23">
        <f t="shared" si="30"/>
        <v>610</v>
      </c>
      <c r="B622" s="226" t="s">
        <v>1350</v>
      </c>
      <c r="C622" s="136">
        <v>42731</v>
      </c>
      <c r="D622" s="136">
        <v>42752</v>
      </c>
      <c r="E622" s="25">
        <f t="shared" si="31"/>
        <v>21</v>
      </c>
      <c r="F622" s="120">
        <v>8803.2752079975271</v>
      </c>
      <c r="G622" s="121">
        <f t="shared" si="32"/>
        <v>184868.77936794807</v>
      </c>
    </row>
    <row r="623" spans="1:7">
      <c r="A623" s="23">
        <f t="shared" si="30"/>
        <v>611</v>
      </c>
      <c r="B623" s="226" t="s">
        <v>1350</v>
      </c>
      <c r="C623" s="136">
        <v>42732</v>
      </c>
      <c r="D623" s="136">
        <v>42752</v>
      </c>
      <c r="E623" s="25">
        <f t="shared" si="31"/>
        <v>20</v>
      </c>
      <c r="F623" s="120">
        <v>10078.929147750398</v>
      </c>
      <c r="G623" s="121">
        <f t="shared" si="32"/>
        <v>201578.58295500797</v>
      </c>
    </row>
    <row r="624" spans="1:7">
      <c r="A624" s="23">
        <f t="shared" si="30"/>
        <v>612</v>
      </c>
      <c r="B624" s="226" t="s">
        <v>1350</v>
      </c>
      <c r="C624" s="136">
        <v>42733</v>
      </c>
      <c r="D624" s="136">
        <v>42752</v>
      </c>
      <c r="E624" s="25">
        <f t="shared" si="31"/>
        <v>19</v>
      </c>
      <c r="F624" s="120">
        <v>10192.601280995703</v>
      </c>
      <c r="G624" s="121">
        <f t="shared" si="32"/>
        <v>193659.42433891835</v>
      </c>
    </row>
    <row r="625" spans="1:7">
      <c r="A625" s="23">
        <f t="shared" si="30"/>
        <v>613</v>
      </c>
      <c r="B625" s="226" t="s">
        <v>1350</v>
      </c>
      <c r="C625" s="136">
        <v>42734</v>
      </c>
      <c r="D625" s="136">
        <v>42752</v>
      </c>
      <c r="E625" s="25">
        <f t="shared" si="31"/>
        <v>18</v>
      </c>
      <c r="F625" s="120">
        <v>11720.859961293696</v>
      </c>
      <c r="G625" s="121">
        <f t="shared" si="32"/>
        <v>210975.47930328653</v>
      </c>
    </row>
    <row r="626" spans="1:7">
      <c r="A626" s="23">
        <f t="shared" si="30"/>
        <v>614</v>
      </c>
      <c r="B626" s="226" t="s">
        <v>1350</v>
      </c>
      <c r="C626" s="136">
        <v>42735</v>
      </c>
      <c r="D626" s="136">
        <v>42752</v>
      </c>
      <c r="E626" s="25">
        <f t="shared" si="31"/>
        <v>17</v>
      </c>
      <c r="F626" s="120">
        <v>9750.5429850417386</v>
      </c>
      <c r="G626" s="121">
        <f t="shared" si="32"/>
        <v>165759.23074570956</v>
      </c>
    </row>
    <row r="627" spans="1:7">
      <c r="A627" s="23">
        <f t="shared" si="30"/>
        <v>615</v>
      </c>
      <c r="B627" s="226" t="s">
        <v>1350</v>
      </c>
      <c r="C627" s="136">
        <v>42735</v>
      </c>
      <c r="D627" s="136">
        <v>42752</v>
      </c>
      <c r="E627" s="25">
        <f t="shared" si="31"/>
        <v>17</v>
      </c>
      <c r="F627" s="120">
        <v>0.35</v>
      </c>
      <c r="G627" s="121">
        <f t="shared" si="32"/>
        <v>5.9499999999999993</v>
      </c>
    </row>
    <row r="628" spans="1:7">
      <c r="A628" s="23">
        <f t="shared" si="30"/>
        <v>616</v>
      </c>
      <c r="B628" s="226" t="s">
        <v>1350</v>
      </c>
      <c r="C628" s="136">
        <v>42736</v>
      </c>
      <c r="D628" s="136">
        <v>42766</v>
      </c>
      <c r="E628" s="25">
        <f t="shared" si="31"/>
        <v>30</v>
      </c>
      <c r="F628" s="120">
        <v>5990.5617109326686</v>
      </c>
      <c r="G628" s="121">
        <f t="shared" si="32"/>
        <v>179716.85132798005</v>
      </c>
    </row>
    <row r="629" spans="1:7">
      <c r="A629" s="23">
        <f t="shared" si="30"/>
        <v>617</v>
      </c>
      <c r="B629" s="226" t="s">
        <v>1350</v>
      </c>
      <c r="C629" s="136">
        <v>42737</v>
      </c>
      <c r="D629" s="136">
        <v>42766</v>
      </c>
      <c r="E629" s="25">
        <f t="shared" si="31"/>
        <v>29</v>
      </c>
      <c r="F629" s="120">
        <v>6922.1393420064314</v>
      </c>
      <c r="G629" s="121">
        <f t="shared" si="32"/>
        <v>200742.04091818651</v>
      </c>
    </row>
    <row r="630" spans="1:7">
      <c r="A630" s="23">
        <f t="shared" si="30"/>
        <v>618</v>
      </c>
      <c r="B630" s="226" t="s">
        <v>1350</v>
      </c>
      <c r="C630" s="136">
        <v>42738</v>
      </c>
      <c r="D630" s="136">
        <v>42766</v>
      </c>
      <c r="E630" s="25">
        <f t="shared" si="31"/>
        <v>28</v>
      </c>
      <c r="F630" s="120">
        <v>9134.6362158066186</v>
      </c>
      <c r="G630" s="121">
        <f t="shared" si="32"/>
        <v>255769.81404258532</v>
      </c>
    </row>
    <row r="631" spans="1:7">
      <c r="A631" s="23">
        <f t="shared" si="30"/>
        <v>619</v>
      </c>
      <c r="B631" s="226" t="s">
        <v>1350</v>
      </c>
      <c r="C631" s="136">
        <v>42739</v>
      </c>
      <c r="D631" s="136">
        <v>42766</v>
      </c>
      <c r="E631" s="25">
        <f t="shared" si="31"/>
        <v>27</v>
      </c>
      <c r="F631" s="120">
        <v>10143.845316136529</v>
      </c>
      <c r="G631" s="121">
        <f t="shared" si="32"/>
        <v>273883.8235356863</v>
      </c>
    </row>
    <row r="632" spans="1:7">
      <c r="A632" s="23">
        <f t="shared" si="30"/>
        <v>620</v>
      </c>
      <c r="B632" s="226" t="s">
        <v>1350</v>
      </c>
      <c r="C632" s="136">
        <v>42740</v>
      </c>
      <c r="D632" s="136">
        <v>42766</v>
      </c>
      <c r="E632" s="25">
        <f t="shared" si="31"/>
        <v>26</v>
      </c>
      <c r="F632" s="120">
        <v>12110.509203958916</v>
      </c>
      <c r="G632" s="121">
        <f t="shared" si="32"/>
        <v>314873.23930293182</v>
      </c>
    </row>
    <row r="633" spans="1:7">
      <c r="A633" s="23">
        <f t="shared" si="30"/>
        <v>621</v>
      </c>
      <c r="B633" s="226" t="s">
        <v>1350</v>
      </c>
      <c r="C633" s="136">
        <v>42741</v>
      </c>
      <c r="D633" s="136">
        <v>42766</v>
      </c>
      <c r="E633" s="25">
        <f t="shared" si="31"/>
        <v>25</v>
      </c>
      <c r="F633" s="120">
        <v>11955.246265446622</v>
      </c>
      <c r="G633" s="121">
        <f t="shared" si="32"/>
        <v>298881.15663616557</v>
      </c>
    </row>
    <row r="634" spans="1:7">
      <c r="A634" s="23">
        <f t="shared" si="30"/>
        <v>622</v>
      </c>
      <c r="B634" s="226" t="s">
        <v>1350</v>
      </c>
      <c r="C634" s="136">
        <v>42742</v>
      </c>
      <c r="D634" s="136">
        <v>42766</v>
      </c>
      <c r="E634" s="25">
        <f t="shared" si="31"/>
        <v>24</v>
      </c>
      <c r="F634" s="120">
        <v>11631.781810212677</v>
      </c>
      <c r="G634" s="121">
        <f t="shared" si="32"/>
        <v>279162.76344510424</v>
      </c>
    </row>
    <row r="635" spans="1:7">
      <c r="A635" s="23">
        <f t="shared" si="30"/>
        <v>623</v>
      </c>
      <c r="B635" s="226" t="s">
        <v>1350</v>
      </c>
      <c r="C635" s="136">
        <v>42743</v>
      </c>
      <c r="D635" s="136">
        <v>42766</v>
      </c>
      <c r="E635" s="25">
        <f t="shared" si="31"/>
        <v>23</v>
      </c>
      <c r="F635" s="120">
        <v>12084.632047540199</v>
      </c>
      <c r="G635" s="121">
        <f t="shared" si="32"/>
        <v>277946.53709342459</v>
      </c>
    </row>
    <row r="636" spans="1:7">
      <c r="A636" s="23">
        <f t="shared" si="30"/>
        <v>624</v>
      </c>
      <c r="B636" s="226" t="s">
        <v>1350</v>
      </c>
      <c r="C636" s="136">
        <v>42744</v>
      </c>
      <c r="D636" s="136">
        <v>42766</v>
      </c>
      <c r="E636" s="25">
        <f t="shared" si="31"/>
        <v>22</v>
      </c>
      <c r="F636" s="120">
        <v>12110.509203958916</v>
      </c>
      <c r="G636" s="121">
        <f t="shared" si="32"/>
        <v>266431.20248709613</v>
      </c>
    </row>
    <row r="637" spans="1:7">
      <c r="A637" s="23">
        <f t="shared" si="30"/>
        <v>625</v>
      </c>
      <c r="B637" s="226" t="s">
        <v>1350</v>
      </c>
      <c r="C637" s="136">
        <v>42745</v>
      </c>
      <c r="D637" s="136">
        <v>42766</v>
      </c>
      <c r="E637" s="25">
        <f t="shared" si="31"/>
        <v>21</v>
      </c>
      <c r="F637" s="120">
        <v>12110.509203958916</v>
      </c>
      <c r="G637" s="121">
        <f t="shared" si="32"/>
        <v>254320.69328313725</v>
      </c>
    </row>
    <row r="638" spans="1:7">
      <c r="A638" s="23">
        <f t="shared" si="30"/>
        <v>626</v>
      </c>
      <c r="B638" s="226" t="s">
        <v>1350</v>
      </c>
      <c r="C638" s="136">
        <v>42746</v>
      </c>
      <c r="D638" s="136">
        <v>42766</v>
      </c>
      <c r="E638" s="25">
        <f t="shared" si="31"/>
        <v>20</v>
      </c>
      <c r="F638" s="120">
        <v>9678.056500599645</v>
      </c>
      <c r="G638" s="121">
        <f t="shared" si="32"/>
        <v>193561.13001199291</v>
      </c>
    </row>
    <row r="639" spans="1:7">
      <c r="A639" s="23">
        <f t="shared" si="30"/>
        <v>627</v>
      </c>
      <c r="B639" s="226" t="s">
        <v>1350</v>
      </c>
      <c r="C639" s="136">
        <v>42747</v>
      </c>
      <c r="D639" s="136">
        <v>42766</v>
      </c>
      <c r="E639" s="25">
        <f t="shared" si="31"/>
        <v>19</v>
      </c>
      <c r="F639" s="120">
        <v>12770.376692636162</v>
      </c>
      <c r="G639" s="121">
        <f t="shared" si="32"/>
        <v>242637.15716008708</v>
      </c>
    </row>
    <row r="640" spans="1:7">
      <c r="A640" s="23">
        <f t="shared" si="30"/>
        <v>628</v>
      </c>
      <c r="B640" s="226" t="s">
        <v>1350</v>
      </c>
      <c r="C640" s="136">
        <v>42748</v>
      </c>
      <c r="D640" s="136">
        <v>42766</v>
      </c>
      <c r="E640" s="25">
        <f t="shared" si="31"/>
        <v>18</v>
      </c>
      <c r="F640" s="120">
        <v>13624.32285445378</v>
      </c>
      <c r="G640" s="121">
        <f t="shared" si="32"/>
        <v>245237.81138016804</v>
      </c>
    </row>
    <row r="641" spans="1:7">
      <c r="A641" s="23">
        <f t="shared" si="30"/>
        <v>629</v>
      </c>
      <c r="B641" s="226" t="s">
        <v>1350</v>
      </c>
      <c r="C641" s="136">
        <v>42749</v>
      </c>
      <c r="D641" s="136">
        <v>42766</v>
      </c>
      <c r="E641" s="25">
        <f t="shared" si="31"/>
        <v>17</v>
      </c>
      <c r="F641" s="120">
        <v>13119.718304288825</v>
      </c>
      <c r="G641" s="121">
        <f t="shared" si="32"/>
        <v>223035.21117291003</v>
      </c>
    </row>
    <row r="642" spans="1:7">
      <c r="A642" s="23">
        <f t="shared" si="30"/>
        <v>630</v>
      </c>
      <c r="B642" s="226" t="s">
        <v>1350</v>
      </c>
      <c r="C642" s="136">
        <v>42750</v>
      </c>
      <c r="D642" s="136">
        <v>42766</v>
      </c>
      <c r="E642" s="25">
        <f t="shared" si="31"/>
        <v>16</v>
      </c>
      <c r="F642" s="120">
        <v>8487.7073053387267</v>
      </c>
      <c r="G642" s="121">
        <f t="shared" si="32"/>
        <v>135803.31688541963</v>
      </c>
    </row>
    <row r="643" spans="1:7">
      <c r="A643" s="23">
        <f t="shared" si="30"/>
        <v>631</v>
      </c>
      <c r="B643" s="226" t="s">
        <v>1350</v>
      </c>
      <c r="C643" s="136">
        <v>42751</v>
      </c>
      <c r="D643" s="136">
        <v>42766</v>
      </c>
      <c r="E643" s="25">
        <f t="shared" si="31"/>
        <v>15</v>
      </c>
      <c r="F643" s="120">
        <v>9005.2504337130395</v>
      </c>
      <c r="G643" s="121">
        <f t="shared" si="32"/>
        <v>135078.75650569558</v>
      </c>
    </row>
    <row r="644" spans="1:7">
      <c r="A644" s="23">
        <f t="shared" si="30"/>
        <v>632</v>
      </c>
      <c r="B644" s="226" t="s">
        <v>1350</v>
      </c>
      <c r="C644" s="136">
        <v>42752</v>
      </c>
      <c r="D644" s="136">
        <v>42766</v>
      </c>
      <c r="E644" s="25">
        <f t="shared" si="31"/>
        <v>14</v>
      </c>
      <c r="F644" s="120">
        <v>11127.177260047722</v>
      </c>
      <c r="G644" s="121">
        <f t="shared" si="32"/>
        <v>155780.48164066809</v>
      </c>
    </row>
    <row r="645" spans="1:7">
      <c r="A645" s="23">
        <f t="shared" si="30"/>
        <v>633</v>
      </c>
      <c r="B645" s="226" t="s">
        <v>1350</v>
      </c>
      <c r="C645" s="136">
        <v>42753</v>
      </c>
      <c r="D645" s="136">
        <v>42766</v>
      </c>
      <c r="E645" s="25">
        <f t="shared" si="31"/>
        <v>13</v>
      </c>
      <c r="F645" s="120">
        <v>10027.398112252307</v>
      </c>
      <c r="G645" s="121">
        <f t="shared" si="32"/>
        <v>130356.17545928</v>
      </c>
    </row>
    <row r="646" spans="1:7">
      <c r="A646" s="23">
        <f t="shared" si="30"/>
        <v>634</v>
      </c>
      <c r="B646" s="226" t="s">
        <v>1350</v>
      </c>
      <c r="C646" s="136">
        <v>42754</v>
      </c>
      <c r="D646" s="136">
        <v>42766</v>
      </c>
      <c r="E646" s="25">
        <f t="shared" si="31"/>
        <v>12</v>
      </c>
      <c r="F646" s="120">
        <v>9678.056500599645</v>
      </c>
      <c r="G646" s="121">
        <f t="shared" si="32"/>
        <v>116136.67800719573</v>
      </c>
    </row>
    <row r="647" spans="1:7">
      <c r="A647" s="23">
        <f t="shared" si="30"/>
        <v>635</v>
      </c>
      <c r="B647" s="226" t="s">
        <v>1350</v>
      </c>
      <c r="C647" s="136">
        <v>42755</v>
      </c>
      <c r="D647" s="136">
        <v>42766</v>
      </c>
      <c r="E647" s="25">
        <f t="shared" si="31"/>
        <v>11</v>
      </c>
      <c r="F647" s="120">
        <v>9380.4692017844154</v>
      </c>
      <c r="G647" s="121">
        <f t="shared" si="32"/>
        <v>103185.16121962857</v>
      </c>
    </row>
    <row r="648" spans="1:7">
      <c r="A648" s="23">
        <f t="shared" si="30"/>
        <v>636</v>
      </c>
      <c r="B648" s="226" t="s">
        <v>1350</v>
      </c>
      <c r="C648" s="136">
        <v>42756</v>
      </c>
      <c r="D648" s="136">
        <v>42766</v>
      </c>
      <c r="E648" s="25">
        <f t="shared" si="31"/>
        <v>10</v>
      </c>
      <c r="F648" s="120">
        <v>8487.7073053387267</v>
      </c>
      <c r="G648" s="121">
        <f t="shared" si="32"/>
        <v>84877.07305338727</v>
      </c>
    </row>
    <row r="649" spans="1:7">
      <c r="A649" s="23">
        <f t="shared" si="30"/>
        <v>637</v>
      </c>
      <c r="B649" s="226" t="s">
        <v>1350</v>
      </c>
      <c r="C649" s="136">
        <v>42757</v>
      </c>
      <c r="D649" s="136">
        <v>42766</v>
      </c>
      <c r="E649" s="25">
        <f t="shared" si="31"/>
        <v>9</v>
      </c>
      <c r="F649" s="120">
        <v>10040.336690461663</v>
      </c>
      <c r="G649" s="121">
        <f t="shared" si="32"/>
        <v>90363.030214154976</v>
      </c>
    </row>
    <row r="650" spans="1:7">
      <c r="A650" s="23">
        <f t="shared" si="30"/>
        <v>638</v>
      </c>
      <c r="B650" s="226" t="s">
        <v>1350</v>
      </c>
      <c r="C650" s="136">
        <v>42758</v>
      </c>
      <c r="D650" s="136">
        <v>42766</v>
      </c>
      <c r="E650" s="25">
        <f t="shared" si="31"/>
        <v>8</v>
      </c>
      <c r="F650" s="120">
        <v>8862.9260734101044</v>
      </c>
      <c r="G650" s="121">
        <f t="shared" si="32"/>
        <v>70903.408587280835</v>
      </c>
    </row>
    <row r="651" spans="1:7">
      <c r="A651" s="23">
        <f t="shared" si="30"/>
        <v>639</v>
      </c>
      <c r="B651" s="226" t="s">
        <v>1350</v>
      </c>
      <c r="C651" s="136">
        <v>42759</v>
      </c>
      <c r="D651" s="136">
        <v>42766</v>
      </c>
      <c r="E651" s="25">
        <f t="shared" si="31"/>
        <v>7</v>
      </c>
      <c r="F651" s="120">
        <v>11657.65896663139</v>
      </c>
      <c r="G651" s="121">
        <f t="shared" si="32"/>
        <v>81603.612766419727</v>
      </c>
    </row>
    <row r="652" spans="1:7">
      <c r="A652" s="23">
        <f t="shared" si="30"/>
        <v>640</v>
      </c>
      <c r="B652" s="226" t="s">
        <v>1350</v>
      </c>
      <c r="C652" s="136">
        <v>42760</v>
      </c>
      <c r="D652" s="136">
        <v>42766</v>
      </c>
      <c r="E652" s="25">
        <f t="shared" si="31"/>
        <v>6</v>
      </c>
      <c r="F652" s="120">
        <v>13533.752806988276</v>
      </c>
      <c r="G652" s="121">
        <f t="shared" si="32"/>
        <v>81202.516841929653</v>
      </c>
    </row>
    <row r="653" spans="1:7">
      <c r="A653" s="23">
        <f t="shared" si="30"/>
        <v>641</v>
      </c>
      <c r="B653" s="226" t="s">
        <v>1350</v>
      </c>
      <c r="C653" s="136">
        <v>42761</v>
      </c>
      <c r="D653" s="136">
        <v>42766</v>
      </c>
      <c r="E653" s="25">
        <f t="shared" si="31"/>
        <v>5</v>
      </c>
      <c r="F653" s="120">
        <v>15616.863898694884</v>
      </c>
      <c r="G653" s="121">
        <f t="shared" si="32"/>
        <v>78084.319493474424</v>
      </c>
    </row>
    <row r="654" spans="1:7">
      <c r="A654" s="23">
        <f t="shared" si="30"/>
        <v>642</v>
      </c>
      <c r="B654" s="226" t="s">
        <v>1350</v>
      </c>
      <c r="C654" s="136">
        <v>42762</v>
      </c>
      <c r="D654" s="136">
        <v>42766</v>
      </c>
      <c r="E654" s="25">
        <f t="shared" si="31"/>
        <v>4</v>
      </c>
      <c r="F654" s="120">
        <v>16457.871482303141</v>
      </c>
      <c r="G654" s="121">
        <f t="shared" si="32"/>
        <v>65831.485929212562</v>
      </c>
    </row>
    <row r="655" spans="1:7">
      <c r="A655" s="23">
        <f t="shared" si="30"/>
        <v>643</v>
      </c>
      <c r="B655" s="226" t="s">
        <v>1350</v>
      </c>
      <c r="C655" s="136">
        <v>42763</v>
      </c>
      <c r="D655" s="136">
        <v>42766</v>
      </c>
      <c r="E655" s="25">
        <f t="shared" si="31"/>
        <v>3</v>
      </c>
      <c r="F655" s="120">
        <v>14905.242097180204</v>
      </c>
      <c r="G655" s="121">
        <f t="shared" si="32"/>
        <v>44715.72629154061</v>
      </c>
    </row>
    <row r="656" spans="1:7">
      <c r="A656" s="23">
        <f t="shared" si="30"/>
        <v>644</v>
      </c>
      <c r="B656" s="226" t="s">
        <v>1350</v>
      </c>
      <c r="C656" s="136">
        <v>42764</v>
      </c>
      <c r="D656" s="136">
        <v>42766</v>
      </c>
      <c r="E656" s="25">
        <f t="shared" si="31"/>
        <v>2</v>
      </c>
      <c r="F656" s="120">
        <v>15021.689301064423</v>
      </c>
      <c r="G656" s="121">
        <f t="shared" si="32"/>
        <v>30043.378602128847</v>
      </c>
    </row>
    <row r="657" spans="1:7">
      <c r="A657" s="23">
        <f t="shared" si="30"/>
        <v>645</v>
      </c>
      <c r="B657" s="226" t="s">
        <v>1350</v>
      </c>
      <c r="C657" s="136">
        <v>42765</v>
      </c>
      <c r="D657" s="136">
        <v>42766</v>
      </c>
      <c r="E657" s="25">
        <f t="shared" si="31"/>
        <v>1</v>
      </c>
      <c r="F657" s="120">
        <v>15371.030912717084</v>
      </c>
      <c r="G657" s="121">
        <f t="shared" si="32"/>
        <v>15371.030912717084</v>
      </c>
    </row>
    <row r="658" spans="1:7">
      <c r="A658" s="23">
        <f t="shared" si="30"/>
        <v>646</v>
      </c>
      <c r="B658" s="226" t="s">
        <v>1350</v>
      </c>
      <c r="C658" s="136">
        <v>42766</v>
      </c>
      <c r="D658" s="136">
        <v>42766</v>
      </c>
      <c r="E658" s="25">
        <f t="shared" si="31"/>
        <v>0</v>
      </c>
      <c r="F658" s="120">
        <v>16354.362856628279</v>
      </c>
      <c r="G658" s="121">
        <f t="shared" si="32"/>
        <v>0</v>
      </c>
    </row>
    <row r="659" spans="1:7">
      <c r="A659" s="23">
        <f t="shared" si="30"/>
        <v>647</v>
      </c>
      <c r="B659" s="226" t="s">
        <v>1350</v>
      </c>
      <c r="C659" s="136">
        <v>42766</v>
      </c>
      <c r="D659" s="136">
        <v>42766</v>
      </c>
      <c r="E659" s="25">
        <f t="shared" si="31"/>
        <v>0</v>
      </c>
      <c r="F659" s="120">
        <v>-0.28999999999999998</v>
      </c>
      <c r="G659" s="121">
        <f t="shared" si="32"/>
        <v>0</v>
      </c>
    </row>
    <row r="660" spans="1:7">
      <c r="A660" s="23">
        <f t="shared" si="30"/>
        <v>648</v>
      </c>
      <c r="B660" s="226" t="s">
        <v>1350</v>
      </c>
      <c r="C660" s="136">
        <v>42705</v>
      </c>
      <c r="D660" s="136">
        <v>42782</v>
      </c>
      <c r="E660" s="25">
        <f t="shared" si="31"/>
        <v>77</v>
      </c>
      <c r="F660" s="120">
        <v>-598.2442517275291</v>
      </c>
      <c r="G660" s="121">
        <f t="shared" si="32"/>
        <v>-46064.807383019739</v>
      </c>
    </row>
    <row r="661" spans="1:7">
      <c r="A661" s="23">
        <f t="shared" si="30"/>
        <v>649</v>
      </c>
      <c r="B661" s="226" t="s">
        <v>1350</v>
      </c>
      <c r="C661" s="136">
        <v>42706</v>
      </c>
      <c r="D661" s="136">
        <v>42782</v>
      </c>
      <c r="E661" s="25">
        <f t="shared" si="31"/>
        <v>76</v>
      </c>
      <c r="F661" s="120">
        <v>-790.16220716894202</v>
      </c>
      <c r="G661" s="121">
        <f t="shared" si="32"/>
        <v>-60052.327744839597</v>
      </c>
    </row>
    <row r="662" spans="1:7">
      <c r="A662" s="23">
        <f t="shared" si="30"/>
        <v>650</v>
      </c>
      <c r="B662" s="226" t="s">
        <v>1350</v>
      </c>
      <c r="C662" s="136">
        <v>42707</v>
      </c>
      <c r="D662" s="136">
        <v>42782</v>
      </c>
      <c r="E662" s="25">
        <f t="shared" si="31"/>
        <v>75</v>
      </c>
      <c r="F662" s="120">
        <v>-586.2493795124409</v>
      </c>
      <c r="G662" s="121">
        <f t="shared" si="32"/>
        <v>-43968.70346343307</v>
      </c>
    </row>
    <row r="663" spans="1:7">
      <c r="A663" s="23">
        <f t="shared" si="30"/>
        <v>651</v>
      </c>
      <c r="B663" s="226" t="s">
        <v>1350</v>
      </c>
      <c r="C663" s="136">
        <v>42708</v>
      </c>
      <c r="D663" s="136">
        <v>42782</v>
      </c>
      <c r="E663" s="25">
        <f t="shared" si="31"/>
        <v>74</v>
      </c>
      <c r="F663" s="120">
        <v>-425.81796363563473</v>
      </c>
      <c r="G663" s="121">
        <f t="shared" si="32"/>
        <v>-31510.529309036971</v>
      </c>
    </row>
    <row r="664" spans="1:7">
      <c r="A664" s="23">
        <f t="shared" si="30"/>
        <v>652</v>
      </c>
      <c r="B664" s="226" t="s">
        <v>1350</v>
      </c>
      <c r="C664" s="136">
        <v>42709</v>
      </c>
      <c r="D664" s="136">
        <v>42782</v>
      </c>
      <c r="E664" s="25">
        <f t="shared" si="31"/>
        <v>73</v>
      </c>
      <c r="F664" s="120">
        <v>-679.20963917937524</v>
      </c>
      <c r="G664" s="121">
        <f t="shared" si="32"/>
        <v>-49582.303660094396</v>
      </c>
    </row>
    <row r="665" spans="1:7">
      <c r="A665" s="23">
        <f t="shared" si="30"/>
        <v>653</v>
      </c>
      <c r="B665" s="226" t="s">
        <v>1350</v>
      </c>
      <c r="C665" s="136">
        <v>42710</v>
      </c>
      <c r="D665" s="136">
        <v>42782</v>
      </c>
      <c r="E665" s="25">
        <f t="shared" si="31"/>
        <v>72</v>
      </c>
      <c r="F665" s="120">
        <v>-533.77181357142945</v>
      </c>
      <c r="G665" s="121">
        <f t="shared" si="32"/>
        <v>-38431.57057714292</v>
      </c>
    </row>
    <row r="666" spans="1:7">
      <c r="A666" s="23">
        <f t="shared" si="30"/>
        <v>654</v>
      </c>
      <c r="B666" s="226" t="s">
        <v>1350</v>
      </c>
      <c r="C666" s="136">
        <v>42711</v>
      </c>
      <c r="D666" s="136">
        <v>42782</v>
      </c>
      <c r="E666" s="25">
        <f t="shared" si="31"/>
        <v>71</v>
      </c>
      <c r="F666" s="120">
        <v>-547.26604481340382</v>
      </c>
      <c r="G666" s="121">
        <f t="shared" si="32"/>
        <v>-38855.889181751671</v>
      </c>
    </row>
    <row r="667" spans="1:7">
      <c r="A667" s="23">
        <f t="shared" si="30"/>
        <v>655</v>
      </c>
      <c r="B667" s="226" t="s">
        <v>1350</v>
      </c>
      <c r="C667" s="136">
        <v>42712</v>
      </c>
      <c r="D667" s="136">
        <v>42782</v>
      </c>
      <c r="E667" s="25">
        <f t="shared" si="31"/>
        <v>70</v>
      </c>
      <c r="F667" s="120">
        <v>-698.70130652889361</v>
      </c>
      <c r="G667" s="121">
        <f t="shared" si="32"/>
        <v>-48909.09145702255</v>
      </c>
    </row>
    <row r="668" spans="1:7">
      <c r="A668" s="23">
        <f t="shared" si="30"/>
        <v>656</v>
      </c>
      <c r="B668" s="226" t="s">
        <v>1350</v>
      </c>
      <c r="C668" s="136">
        <v>42713</v>
      </c>
      <c r="D668" s="136">
        <v>42782</v>
      </c>
      <c r="E668" s="25">
        <f t="shared" si="31"/>
        <v>69</v>
      </c>
      <c r="F668" s="120">
        <v>-881.6231078089902</v>
      </c>
      <c r="G668" s="121">
        <f t="shared" si="32"/>
        <v>-60831.994438820322</v>
      </c>
    </row>
    <row r="669" spans="1:7">
      <c r="A669" s="23">
        <f t="shared" si="30"/>
        <v>657</v>
      </c>
      <c r="B669" s="226" t="s">
        <v>1350</v>
      </c>
      <c r="C669" s="136">
        <v>42714</v>
      </c>
      <c r="D669" s="136">
        <v>42782</v>
      </c>
      <c r="E669" s="25">
        <f t="shared" si="31"/>
        <v>68</v>
      </c>
      <c r="F669" s="120">
        <v>-818.65002867977671</v>
      </c>
      <c r="G669" s="121">
        <f t="shared" si="32"/>
        <v>-55668.201950224815</v>
      </c>
    </row>
    <row r="670" spans="1:7">
      <c r="A670" s="23">
        <f t="shared" si="30"/>
        <v>658</v>
      </c>
      <c r="B670" s="226" t="s">
        <v>1350</v>
      </c>
      <c r="C670" s="136">
        <v>42715</v>
      </c>
      <c r="D670" s="136">
        <v>42782</v>
      </c>
      <c r="E670" s="25">
        <f t="shared" si="31"/>
        <v>67</v>
      </c>
      <c r="F670" s="120">
        <v>-760.17502663122127</v>
      </c>
      <c r="G670" s="121">
        <f t="shared" si="32"/>
        <v>-50931.726784291823</v>
      </c>
    </row>
    <row r="671" spans="1:7">
      <c r="A671" s="23">
        <f t="shared" si="30"/>
        <v>659</v>
      </c>
      <c r="B671" s="226" t="s">
        <v>1350</v>
      </c>
      <c r="C671" s="136">
        <v>42716</v>
      </c>
      <c r="D671" s="136">
        <v>42782</v>
      </c>
      <c r="E671" s="25">
        <f t="shared" si="31"/>
        <v>66</v>
      </c>
      <c r="F671" s="120">
        <v>-516.52918476224011</v>
      </c>
      <c r="G671" s="121">
        <f t="shared" si="32"/>
        <v>-34090.926194307845</v>
      </c>
    </row>
    <row r="672" spans="1:7">
      <c r="A672" s="23">
        <f t="shared" si="30"/>
        <v>660</v>
      </c>
      <c r="B672" s="226" t="s">
        <v>1350</v>
      </c>
      <c r="C672" s="136">
        <v>42717</v>
      </c>
      <c r="D672" s="136">
        <v>42782</v>
      </c>
      <c r="E672" s="25">
        <f t="shared" si="31"/>
        <v>65</v>
      </c>
      <c r="F672" s="120">
        <v>-727.93880755317139</v>
      </c>
      <c r="G672" s="121">
        <f t="shared" si="32"/>
        <v>-47316.022490956137</v>
      </c>
    </row>
    <row r="673" spans="1:7">
      <c r="A673" s="23">
        <f t="shared" si="30"/>
        <v>661</v>
      </c>
      <c r="B673" s="226" t="s">
        <v>1350</v>
      </c>
      <c r="C673" s="136">
        <v>42718</v>
      </c>
      <c r="D673" s="136">
        <v>42782</v>
      </c>
      <c r="E673" s="25">
        <f t="shared" si="31"/>
        <v>64</v>
      </c>
      <c r="F673" s="120">
        <v>-804.40611792435925</v>
      </c>
      <c r="G673" s="121">
        <f t="shared" si="32"/>
        <v>-51481.991547158992</v>
      </c>
    </row>
    <row r="674" spans="1:7">
      <c r="A674" s="23">
        <f t="shared" si="30"/>
        <v>662</v>
      </c>
      <c r="B674" s="226" t="s">
        <v>1350</v>
      </c>
      <c r="C674" s="136">
        <v>42719</v>
      </c>
      <c r="D674" s="136">
        <v>42782</v>
      </c>
      <c r="E674" s="25">
        <f t="shared" si="31"/>
        <v>63</v>
      </c>
      <c r="F674" s="120">
        <v>-913.10964737359711</v>
      </c>
      <c r="G674" s="121">
        <f t="shared" si="32"/>
        <v>-57525.907784536619</v>
      </c>
    </row>
    <row r="675" spans="1:7">
      <c r="A675" s="23">
        <f t="shared" si="30"/>
        <v>663</v>
      </c>
      <c r="B675" s="226" t="s">
        <v>1350</v>
      </c>
      <c r="C675" s="136">
        <v>42720</v>
      </c>
      <c r="D675" s="136">
        <v>42782</v>
      </c>
      <c r="E675" s="25">
        <f t="shared" si="31"/>
        <v>62</v>
      </c>
      <c r="F675" s="120">
        <v>-928.10323764245754</v>
      </c>
      <c r="G675" s="121">
        <f t="shared" si="32"/>
        <v>-57542.400733832364</v>
      </c>
    </row>
    <row r="676" spans="1:7">
      <c r="A676" s="23">
        <f t="shared" si="30"/>
        <v>664</v>
      </c>
      <c r="B676" s="226" t="s">
        <v>1350</v>
      </c>
      <c r="C676" s="136">
        <v>42721</v>
      </c>
      <c r="D676" s="136">
        <v>42782</v>
      </c>
      <c r="E676" s="25">
        <f t="shared" si="31"/>
        <v>61</v>
      </c>
      <c r="F676" s="120">
        <v>-359.84616645264907</v>
      </c>
      <c r="G676" s="121">
        <f t="shared" si="32"/>
        <v>-21950.616153611594</v>
      </c>
    </row>
    <row r="677" spans="1:7">
      <c r="A677" s="23">
        <f t="shared" si="30"/>
        <v>665</v>
      </c>
      <c r="B677" s="226" t="s">
        <v>1350</v>
      </c>
      <c r="C677" s="136">
        <v>42722</v>
      </c>
      <c r="D677" s="136">
        <v>42782</v>
      </c>
      <c r="E677" s="25">
        <f t="shared" si="31"/>
        <v>60</v>
      </c>
      <c r="F677" s="120">
        <v>-650.72181766854044</v>
      </c>
      <c r="G677" s="121">
        <f t="shared" si="32"/>
        <v>-39043.309060112428</v>
      </c>
    </row>
    <row r="678" spans="1:7">
      <c r="A678" s="23">
        <f t="shared" si="30"/>
        <v>666</v>
      </c>
      <c r="B678" s="226" t="s">
        <v>1350</v>
      </c>
      <c r="C678" s="136">
        <v>42723</v>
      </c>
      <c r="D678" s="136">
        <v>42782</v>
      </c>
      <c r="E678" s="25">
        <f t="shared" si="31"/>
        <v>59</v>
      </c>
      <c r="F678" s="120">
        <v>-878.6243897552182</v>
      </c>
      <c r="G678" s="121">
        <f t="shared" si="32"/>
        <v>-51838.838995557875</v>
      </c>
    </row>
    <row r="679" spans="1:7">
      <c r="A679" s="23">
        <f t="shared" si="30"/>
        <v>667</v>
      </c>
      <c r="B679" s="226" t="s">
        <v>1350</v>
      </c>
      <c r="C679" s="136">
        <v>42724</v>
      </c>
      <c r="D679" s="136">
        <v>42782</v>
      </c>
      <c r="E679" s="25">
        <f t="shared" si="31"/>
        <v>58</v>
      </c>
      <c r="F679" s="120">
        <v>-881.6231078089902</v>
      </c>
      <c r="G679" s="121">
        <f t="shared" si="32"/>
        <v>-51134.140252921432</v>
      </c>
    </row>
    <row r="680" spans="1:7">
      <c r="A680" s="23">
        <f t="shared" ref="A680:A743" si="33">A679+1</f>
        <v>668</v>
      </c>
      <c r="B680" s="226" t="s">
        <v>1350</v>
      </c>
      <c r="C680" s="136">
        <v>42725</v>
      </c>
      <c r="D680" s="136">
        <v>42782</v>
      </c>
      <c r="E680" s="25">
        <f t="shared" si="31"/>
        <v>57</v>
      </c>
      <c r="F680" s="120">
        <v>-855.38432483848464</v>
      </c>
      <c r="G680" s="121">
        <f t="shared" si="32"/>
        <v>-48756.906515793627</v>
      </c>
    </row>
    <row r="681" spans="1:7">
      <c r="A681" s="23">
        <f t="shared" si="33"/>
        <v>669</v>
      </c>
      <c r="B681" s="226" t="s">
        <v>1350</v>
      </c>
      <c r="C681" s="136">
        <v>42726</v>
      </c>
      <c r="D681" s="136">
        <v>42782</v>
      </c>
      <c r="E681" s="25">
        <f t="shared" si="31"/>
        <v>56</v>
      </c>
      <c r="F681" s="120">
        <v>-531.52277503110042</v>
      </c>
      <c r="G681" s="121">
        <f t="shared" si="32"/>
        <v>-29765.275401741623</v>
      </c>
    </row>
    <row r="682" spans="1:7">
      <c r="A682" s="23">
        <f t="shared" si="33"/>
        <v>670</v>
      </c>
      <c r="B682" s="226" t="s">
        <v>1350</v>
      </c>
      <c r="C682" s="136">
        <v>42727</v>
      </c>
      <c r="D682" s="136">
        <v>42782</v>
      </c>
      <c r="E682" s="25">
        <f t="shared" si="31"/>
        <v>55</v>
      </c>
      <c r="F682" s="120">
        <v>-468.54969590188682</v>
      </c>
      <c r="G682" s="121">
        <f t="shared" si="32"/>
        <v>-25770.233274603775</v>
      </c>
    </row>
    <row r="683" spans="1:7">
      <c r="A683" s="23">
        <f t="shared" si="33"/>
        <v>671</v>
      </c>
      <c r="B683" s="226" t="s">
        <v>1350</v>
      </c>
      <c r="C683" s="136">
        <v>42728</v>
      </c>
      <c r="D683" s="136">
        <v>42782</v>
      </c>
      <c r="E683" s="25">
        <f t="shared" ref="E683:E744" si="34">D683-C683</f>
        <v>54</v>
      </c>
      <c r="F683" s="120">
        <v>-202.41346862961512</v>
      </c>
      <c r="G683" s="121">
        <f t="shared" ref="G683:G744" si="35">E683*F683</f>
        <v>-10930.327305999217</v>
      </c>
    </row>
    <row r="684" spans="1:7">
      <c r="A684" s="23">
        <f t="shared" si="33"/>
        <v>672</v>
      </c>
      <c r="B684" s="226" t="s">
        <v>1350</v>
      </c>
      <c r="C684" s="136">
        <v>42729</v>
      </c>
      <c r="D684" s="136">
        <v>42782</v>
      </c>
      <c r="E684" s="25">
        <f t="shared" si="34"/>
        <v>53</v>
      </c>
      <c r="F684" s="120">
        <v>-179.92308322632454</v>
      </c>
      <c r="G684" s="121">
        <f t="shared" si="35"/>
        <v>-9535.9234109952013</v>
      </c>
    </row>
    <row r="685" spans="1:7">
      <c r="A685" s="23">
        <f t="shared" si="33"/>
        <v>673</v>
      </c>
      <c r="B685" s="226" t="s">
        <v>1350</v>
      </c>
      <c r="C685" s="136">
        <v>42730</v>
      </c>
      <c r="D685" s="136">
        <v>42782</v>
      </c>
      <c r="E685" s="25">
        <f t="shared" si="34"/>
        <v>52</v>
      </c>
      <c r="F685" s="120">
        <v>-248.1439189496393</v>
      </c>
      <c r="G685" s="121">
        <f t="shared" si="35"/>
        <v>-12903.483785381244</v>
      </c>
    </row>
    <row r="686" spans="1:7">
      <c r="A686" s="23">
        <f t="shared" si="33"/>
        <v>674</v>
      </c>
      <c r="B686" s="226" t="s">
        <v>1350</v>
      </c>
      <c r="C686" s="136">
        <v>42731</v>
      </c>
      <c r="D686" s="136">
        <v>42782</v>
      </c>
      <c r="E686" s="25">
        <f t="shared" si="34"/>
        <v>51</v>
      </c>
      <c r="F686" s="120">
        <v>-522.52662086978421</v>
      </c>
      <c r="G686" s="121">
        <f t="shared" si="35"/>
        <v>-26648.857664358995</v>
      </c>
    </row>
    <row r="687" spans="1:7">
      <c r="A687" s="23">
        <f t="shared" si="33"/>
        <v>675</v>
      </c>
      <c r="B687" s="226" t="s">
        <v>1350</v>
      </c>
      <c r="C687" s="136">
        <v>42732</v>
      </c>
      <c r="D687" s="136">
        <v>42782</v>
      </c>
      <c r="E687" s="25">
        <f t="shared" si="34"/>
        <v>50</v>
      </c>
      <c r="F687" s="120">
        <v>-598.2442517275291</v>
      </c>
      <c r="G687" s="121">
        <f t="shared" si="35"/>
        <v>-29912.212586376456</v>
      </c>
    </row>
    <row r="688" spans="1:7">
      <c r="A688" s="23">
        <f t="shared" si="33"/>
        <v>676</v>
      </c>
      <c r="B688" s="226" t="s">
        <v>1350</v>
      </c>
      <c r="C688" s="136">
        <v>42733</v>
      </c>
      <c r="D688" s="136">
        <v>42782</v>
      </c>
      <c r="E688" s="25">
        <f t="shared" si="34"/>
        <v>49</v>
      </c>
      <c r="F688" s="120">
        <v>-604.99136734851629</v>
      </c>
      <c r="G688" s="121">
        <f t="shared" si="35"/>
        <v>-29644.577000077297</v>
      </c>
    </row>
    <row r="689" spans="1:7">
      <c r="A689" s="23">
        <f t="shared" si="33"/>
        <v>677</v>
      </c>
      <c r="B689" s="226" t="s">
        <v>1350</v>
      </c>
      <c r="C689" s="136">
        <v>42734</v>
      </c>
      <c r="D689" s="136">
        <v>42782</v>
      </c>
      <c r="E689" s="25">
        <f t="shared" si="34"/>
        <v>48</v>
      </c>
      <c r="F689" s="120">
        <v>-695.70258847512162</v>
      </c>
      <c r="G689" s="121">
        <f t="shared" si="35"/>
        <v>-33393.724246805839</v>
      </c>
    </row>
    <row r="690" spans="1:7">
      <c r="A690" s="23">
        <f t="shared" si="33"/>
        <v>678</v>
      </c>
      <c r="B690" s="226" t="s">
        <v>1350</v>
      </c>
      <c r="C690" s="136">
        <v>42735</v>
      </c>
      <c r="D690" s="136">
        <v>42782</v>
      </c>
      <c r="E690" s="25">
        <f t="shared" si="34"/>
        <v>47</v>
      </c>
      <c r="F690" s="120">
        <v>-578.75258437801062</v>
      </c>
      <c r="G690" s="121">
        <f t="shared" si="35"/>
        <v>-27201.3714657665</v>
      </c>
    </row>
    <row r="691" spans="1:7">
      <c r="A691" s="23">
        <f t="shared" si="33"/>
        <v>679</v>
      </c>
      <c r="B691" s="226" t="s">
        <v>1350</v>
      </c>
      <c r="C691" s="136">
        <v>42735</v>
      </c>
      <c r="D691" s="136">
        <v>42782</v>
      </c>
      <c r="E691" s="25">
        <f t="shared" si="34"/>
        <v>47</v>
      </c>
      <c r="F691" s="120">
        <v>-0.02</v>
      </c>
      <c r="G691" s="121">
        <f t="shared" si="35"/>
        <v>-0.94000000000000006</v>
      </c>
    </row>
    <row r="692" spans="1:7">
      <c r="A692" s="23">
        <f t="shared" si="33"/>
        <v>680</v>
      </c>
      <c r="B692" s="226" t="s">
        <v>1350</v>
      </c>
      <c r="C692" s="136">
        <v>42736</v>
      </c>
      <c r="D692" s="136">
        <v>42782</v>
      </c>
      <c r="E692" s="25">
        <f t="shared" si="34"/>
        <v>46</v>
      </c>
      <c r="F692" s="120">
        <v>6029.126180582999</v>
      </c>
      <c r="G692" s="121">
        <f t="shared" si="35"/>
        <v>277339.80430681794</v>
      </c>
    </row>
    <row r="693" spans="1:7">
      <c r="A693" s="23">
        <f t="shared" si="33"/>
        <v>681</v>
      </c>
      <c r="B693" s="226" t="s">
        <v>1350</v>
      </c>
      <c r="C693" s="136">
        <v>42737</v>
      </c>
      <c r="D693" s="136">
        <v>42782</v>
      </c>
      <c r="E693" s="25">
        <f t="shared" si="34"/>
        <v>45</v>
      </c>
      <c r="F693" s="120">
        <v>6966.7008782114572</v>
      </c>
      <c r="G693" s="121">
        <f t="shared" si="35"/>
        <v>313501.53951951559</v>
      </c>
    </row>
    <row r="694" spans="1:7">
      <c r="A694" s="23">
        <f t="shared" si="33"/>
        <v>682</v>
      </c>
      <c r="B694" s="226" t="s">
        <v>1350</v>
      </c>
      <c r="C694" s="136">
        <v>42738</v>
      </c>
      <c r="D694" s="136">
        <v>42782</v>
      </c>
      <c r="E694" s="25">
        <f t="shared" si="34"/>
        <v>44</v>
      </c>
      <c r="F694" s="120">
        <v>9193.4407850790449</v>
      </c>
      <c r="G694" s="121">
        <f t="shared" si="35"/>
        <v>404511.39454347797</v>
      </c>
    </row>
    <row r="695" spans="1:7">
      <c r="A695" s="23">
        <f t="shared" si="33"/>
        <v>683</v>
      </c>
      <c r="B695" s="226" t="s">
        <v>1350</v>
      </c>
      <c r="C695" s="136">
        <v>42739</v>
      </c>
      <c r="D695" s="136">
        <v>42782</v>
      </c>
      <c r="E695" s="25">
        <f t="shared" si="34"/>
        <v>43</v>
      </c>
      <c r="F695" s="120">
        <v>10209.146707509874</v>
      </c>
      <c r="G695" s="121">
        <f t="shared" si="35"/>
        <v>438993.30842292454</v>
      </c>
    </row>
    <row r="696" spans="1:7">
      <c r="A696" s="23">
        <f t="shared" si="33"/>
        <v>684</v>
      </c>
      <c r="B696" s="226" t="s">
        <v>1350</v>
      </c>
      <c r="C696" s="136">
        <v>42740</v>
      </c>
      <c r="D696" s="136">
        <v>42782</v>
      </c>
      <c r="E696" s="25">
        <f t="shared" si="34"/>
        <v>42</v>
      </c>
      <c r="F696" s="120">
        <v>12188.471069169951</v>
      </c>
      <c r="G696" s="121">
        <f t="shared" si="35"/>
        <v>511915.78490513796</v>
      </c>
    </row>
    <row r="697" spans="1:7">
      <c r="A697" s="23">
        <f t="shared" si="33"/>
        <v>685</v>
      </c>
      <c r="B697" s="226" t="s">
        <v>1350</v>
      </c>
      <c r="C697" s="136">
        <v>42741</v>
      </c>
      <c r="D697" s="136">
        <v>42782</v>
      </c>
      <c r="E697" s="25">
        <f t="shared" si="34"/>
        <v>41</v>
      </c>
      <c r="F697" s="120">
        <v>12032.208619565208</v>
      </c>
      <c r="G697" s="121">
        <f t="shared" si="35"/>
        <v>493320.55340217357</v>
      </c>
    </row>
    <row r="698" spans="1:7">
      <c r="A698" s="23">
        <f t="shared" si="33"/>
        <v>686</v>
      </c>
      <c r="B698" s="226" t="s">
        <v>1350</v>
      </c>
      <c r="C698" s="136">
        <v>42742</v>
      </c>
      <c r="D698" s="136">
        <v>42782</v>
      </c>
      <c r="E698" s="25">
        <f t="shared" si="34"/>
        <v>40</v>
      </c>
      <c r="F698" s="120">
        <v>11706.661849555327</v>
      </c>
      <c r="G698" s="121">
        <f t="shared" si="35"/>
        <v>468266.47398221307</v>
      </c>
    </row>
    <row r="699" spans="1:7">
      <c r="A699" s="23">
        <f t="shared" si="33"/>
        <v>687</v>
      </c>
      <c r="B699" s="226" t="s">
        <v>1350</v>
      </c>
      <c r="C699" s="136">
        <v>42743</v>
      </c>
      <c r="D699" s="136">
        <v>42782</v>
      </c>
      <c r="E699" s="25">
        <f t="shared" si="34"/>
        <v>39</v>
      </c>
      <c r="F699" s="120">
        <v>12162.427327569161</v>
      </c>
      <c r="G699" s="121">
        <f t="shared" si="35"/>
        <v>474334.66577519727</v>
      </c>
    </row>
    <row r="700" spans="1:7">
      <c r="A700" s="23">
        <f t="shared" si="33"/>
        <v>688</v>
      </c>
      <c r="B700" s="226" t="s">
        <v>1350</v>
      </c>
      <c r="C700" s="136">
        <v>42744</v>
      </c>
      <c r="D700" s="136">
        <v>42782</v>
      </c>
      <c r="E700" s="25">
        <f t="shared" si="34"/>
        <v>38</v>
      </c>
      <c r="F700" s="120">
        <v>12188.471069169951</v>
      </c>
      <c r="G700" s="121">
        <f t="shared" si="35"/>
        <v>463161.90062845813</v>
      </c>
    </row>
    <row r="701" spans="1:7">
      <c r="A701" s="23">
        <f t="shared" si="33"/>
        <v>689</v>
      </c>
      <c r="B701" s="226" t="s">
        <v>1350</v>
      </c>
      <c r="C701" s="136">
        <v>42745</v>
      </c>
      <c r="D701" s="136">
        <v>42782</v>
      </c>
      <c r="E701" s="25">
        <f t="shared" si="34"/>
        <v>37</v>
      </c>
      <c r="F701" s="120">
        <v>12188.471069169951</v>
      </c>
      <c r="G701" s="121">
        <f t="shared" si="35"/>
        <v>450973.4295592882</v>
      </c>
    </row>
    <row r="702" spans="1:7">
      <c r="A702" s="23">
        <f t="shared" si="33"/>
        <v>690</v>
      </c>
      <c r="B702" s="226" t="s">
        <v>1350</v>
      </c>
      <c r="C702" s="136">
        <v>42746</v>
      </c>
      <c r="D702" s="136">
        <v>42782</v>
      </c>
      <c r="E702" s="25">
        <f t="shared" si="34"/>
        <v>36</v>
      </c>
      <c r="F702" s="120">
        <v>9740.3593586956449</v>
      </c>
      <c r="G702" s="121">
        <f t="shared" si="35"/>
        <v>350652.9369130432</v>
      </c>
    </row>
    <row r="703" spans="1:7">
      <c r="A703" s="23">
        <f t="shared" si="33"/>
        <v>691</v>
      </c>
      <c r="B703" s="226" t="s">
        <v>1350</v>
      </c>
      <c r="C703" s="136">
        <v>42747</v>
      </c>
      <c r="D703" s="136">
        <v>42782</v>
      </c>
      <c r="E703" s="25">
        <f t="shared" si="34"/>
        <v>35</v>
      </c>
      <c r="F703" s="120">
        <v>12852.586479990108</v>
      </c>
      <c r="G703" s="121">
        <f t="shared" si="35"/>
        <v>449840.52679965377</v>
      </c>
    </row>
    <row r="704" spans="1:7">
      <c r="A704" s="23">
        <f t="shared" si="33"/>
        <v>692</v>
      </c>
      <c r="B704" s="226" t="s">
        <v>1350</v>
      </c>
      <c r="C704" s="136">
        <v>42748</v>
      </c>
      <c r="D704" s="136">
        <v>42782</v>
      </c>
      <c r="E704" s="25">
        <f t="shared" si="34"/>
        <v>34</v>
      </c>
      <c r="F704" s="120">
        <v>13712.029952816194</v>
      </c>
      <c r="G704" s="121">
        <f t="shared" si="35"/>
        <v>466209.01839575061</v>
      </c>
    </row>
    <row r="705" spans="1:7">
      <c r="A705" s="23">
        <f t="shared" si="33"/>
        <v>693</v>
      </c>
      <c r="B705" s="226" t="s">
        <v>1350</v>
      </c>
      <c r="C705" s="136">
        <v>42749</v>
      </c>
      <c r="D705" s="136">
        <v>42782</v>
      </c>
      <c r="E705" s="25">
        <f t="shared" si="34"/>
        <v>33</v>
      </c>
      <c r="F705" s="120">
        <v>13204.17699160078</v>
      </c>
      <c r="G705" s="121">
        <f t="shared" si="35"/>
        <v>435737.84072282573</v>
      </c>
    </row>
    <row r="706" spans="1:7">
      <c r="A706" s="23">
        <f t="shared" si="33"/>
        <v>694</v>
      </c>
      <c r="B706" s="226" t="s">
        <v>1350</v>
      </c>
      <c r="C706" s="136">
        <v>42750</v>
      </c>
      <c r="D706" s="136">
        <v>42782</v>
      </c>
      <c r="E706" s="25">
        <f t="shared" si="34"/>
        <v>32</v>
      </c>
      <c r="F706" s="120">
        <v>8542.3472450592817</v>
      </c>
      <c r="G706" s="121">
        <f t="shared" si="35"/>
        <v>273355.11184189701</v>
      </c>
    </row>
    <row r="707" spans="1:7">
      <c r="A707" s="23">
        <f t="shared" si="33"/>
        <v>695</v>
      </c>
      <c r="B707" s="226" t="s">
        <v>1350</v>
      </c>
      <c r="C707" s="136">
        <v>42751</v>
      </c>
      <c r="D707" s="136">
        <v>42782</v>
      </c>
      <c r="E707" s="25">
        <f t="shared" si="34"/>
        <v>31</v>
      </c>
      <c r="F707" s="120">
        <v>9063.2220770750919</v>
      </c>
      <c r="G707" s="121">
        <f t="shared" si="35"/>
        <v>280959.88438932784</v>
      </c>
    </row>
    <row r="708" spans="1:7">
      <c r="A708" s="23">
        <f t="shared" si="33"/>
        <v>696</v>
      </c>
      <c r="B708" s="226" t="s">
        <v>1350</v>
      </c>
      <c r="C708" s="136">
        <v>42752</v>
      </c>
      <c r="D708" s="136">
        <v>42782</v>
      </c>
      <c r="E708" s="25">
        <f t="shared" si="34"/>
        <v>30</v>
      </c>
      <c r="F708" s="120">
        <v>11198.808888339912</v>
      </c>
      <c r="G708" s="121">
        <f t="shared" si="35"/>
        <v>335964.26665019739</v>
      </c>
    </row>
    <row r="709" spans="1:7">
      <c r="A709" s="23">
        <f t="shared" si="33"/>
        <v>697</v>
      </c>
      <c r="B709" s="226" t="s">
        <v>1350</v>
      </c>
      <c r="C709" s="136">
        <v>42753</v>
      </c>
      <c r="D709" s="136">
        <v>42782</v>
      </c>
      <c r="E709" s="25">
        <f t="shared" si="34"/>
        <v>29</v>
      </c>
      <c r="F709" s="120">
        <v>10091.949870306316</v>
      </c>
      <c r="G709" s="121">
        <f t="shared" si="35"/>
        <v>292666.54623888317</v>
      </c>
    </row>
    <row r="710" spans="1:7">
      <c r="A710" s="23">
        <f t="shared" si="33"/>
        <v>698</v>
      </c>
      <c r="B710" s="226" t="s">
        <v>1350</v>
      </c>
      <c r="C710" s="136">
        <v>42754</v>
      </c>
      <c r="D710" s="136">
        <v>42782</v>
      </c>
      <c r="E710" s="25">
        <f t="shared" si="34"/>
        <v>28</v>
      </c>
      <c r="F710" s="120">
        <v>9740.3593586956449</v>
      </c>
      <c r="G710" s="121">
        <f t="shared" si="35"/>
        <v>272730.06204347807</v>
      </c>
    </row>
    <row r="711" spans="1:7">
      <c r="A711" s="23">
        <f t="shared" si="33"/>
        <v>699</v>
      </c>
      <c r="B711" s="226" t="s">
        <v>1350</v>
      </c>
      <c r="C711" s="136">
        <v>42755</v>
      </c>
      <c r="D711" s="136">
        <v>42782</v>
      </c>
      <c r="E711" s="25">
        <f t="shared" si="34"/>
        <v>27</v>
      </c>
      <c r="F711" s="120">
        <v>9440.8563302865532</v>
      </c>
      <c r="G711" s="121">
        <f t="shared" si="35"/>
        <v>254903.12091773693</v>
      </c>
    </row>
    <row r="712" spans="1:7">
      <c r="A712" s="23">
        <f t="shared" si="33"/>
        <v>700</v>
      </c>
      <c r="B712" s="226" t="s">
        <v>1350</v>
      </c>
      <c r="C712" s="136">
        <v>42756</v>
      </c>
      <c r="D712" s="136">
        <v>42782</v>
      </c>
      <c r="E712" s="25">
        <f t="shared" si="34"/>
        <v>26</v>
      </c>
      <c r="F712" s="120">
        <v>8542.3472450592817</v>
      </c>
      <c r="G712" s="121">
        <f t="shared" si="35"/>
        <v>222101.02837154132</v>
      </c>
    </row>
    <row r="713" spans="1:7">
      <c r="A713" s="23">
        <f t="shared" si="33"/>
        <v>701</v>
      </c>
      <c r="B713" s="226" t="s">
        <v>1350</v>
      </c>
      <c r="C713" s="136">
        <v>42757</v>
      </c>
      <c r="D713" s="136">
        <v>42782</v>
      </c>
      <c r="E713" s="25">
        <f t="shared" si="34"/>
        <v>25</v>
      </c>
      <c r="F713" s="120">
        <v>10104.97174110671</v>
      </c>
      <c r="G713" s="121">
        <f t="shared" si="35"/>
        <v>252624.29352766776</v>
      </c>
    </row>
    <row r="714" spans="1:7">
      <c r="A714" s="23">
        <f t="shared" si="33"/>
        <v>702</v>
      </c>
      <c r="B714" s="226" t="s">
        <v>1350</v>
      </c>
      <c r="C714" s="136">
        <v>42758</v>
      </c>
      <c r="D714" s="136">
        <v>42782</v>
      </c>
      <c r="E714" s="25">
        <f t="shared" si="34"/>
        <v>24</v>
      </c>
      <c r="F714" s="120">
        <v>8919.981498270743</v>
      </c>
      <c r="G714" s="121">
        <f t="shared" si="35"/>
        <v>214079.55595849783</v>
      </c>
    </row>
    <row r="715" spans="1:7">
      <c r="A715" s="23">
        <f t="shared" si="33"/>
        <v>703</v>
      </c>
      <c r="B715" s="226" t="s">
        <v>1350</v>
      </c>
      <c r="C715" s="136">
        <v>42759</v>
      </c>
      <c r="D715" s="136">
        <v>42782</v>
      </c>
      <c r="E715" s="25">
        <f t="shared" si="34"/>
        <v>23</v>
      </c>
      <c r="F715" s="120">
        <v>11732.705591156116</v>
      </c>
      <c r="G715" s="121">
        <f t="shared" si="35"/>
        <v>269852.22859659069</v>
      </c>
    </row>
    <row r="716" spans="1:7">
      <c r="A716" s="23">
        <f t="shared" si="33"/>
        <v>704</v>
      </c>
      <c r="B716" s="226" t="s">
        <v>1350</v>
      </c>
      <c r="C716" s="136">
        <v>42760</v>
      </c>
      <c r="D716" s="136">
        <v>42782</v>
      </c>
      <c r="E716" s="25">
        <f t="shared" si="34"/>
        <v>22</v>
      </c>
      <c r="F716" s="120">
        <v>13620.876857213427</v>
      </c>
      <c r="G716" s="121">
        <f t="shared" si="35"/>
        <v>299659.2908586954</v>
      </c>
    </row>
    <row r="717" spans="1:7">
      <c r="A717" s="23">
        <f t="shared" si="33"/>
        <v>705</v>
      </c>
      <c r="B717" s="226" t="s">
        <v>1350</v>
      </c>
      <c r="C717" s="136">
        <v>42761</v>
      </c>
      <c r="D717" s="136">
        <v>42782</v>
      </c>
      <c r="E717" s="25">
        <f t="shared" si="34"/>
        <v>21</v>
      </c>
      <c r="F717" s="120">
        <v>15717.398056077063</v>
      </c>
      <c r="G717" s="121">
        <f t="shared" si="35"/>
        <v>330065.35917761835</v>
      </c>
    </row>
    <row r="718" spans="1:7">
      <c r="A718" s="23">
        <f t="shared" si="33"/>
        <v>706</v>
      </c>
      <c r="B718" s="226" t="s">
        <v>1350</v>
      </c>
      <c r="C718" s="136">
        <v>42762</v>
      </c>
      <c r="D718" s="136">
        <v>42782</v>
      </c>
      <c r="E718" s="25">
        <f t="shared" si="34"/>
        <v>20</v>
      </c>
      <c r="F718" s="120">
        <v>16563.819658102755</v>
      </c>
      <c r="G718" s="121">
        <f t="shared" si="35"/>
        <v>331276.39316205512</v>
      </c>
    </row>
    <row r="719" spans="1:7">
      <c r="A719" s="23">
        <f t="shared" si="33"/>
        <v>707</v>
      </c>
      <c r="B719" s="226" t="s">
        <v>1350</v>
      </c>
      <c r="C719" s="136">
        <v>42763</v>
      </c>
      <c r="D719" s="136">
        <v>42782</v>
      </c>
      <c r="E719" s="25">
        <f t="shared" si="34"/>
        <v>19</v>
      </c>
      <c r="F719" s="120">
        <v>15001.195162055325</v>
      </c>
      <c r="G719" s="121">
        <f t="shared" si="35"/>
        <v>285022.70807905117</v>
      </c>
    </row>
    <row r="720" spans="1:7">
      <c r="A720" s="23">
        <f t="shared" si="33"/>
        <v>708</v>
      </c>
      <c r="B720" s="226" t="s">
        <v>1350</v>
      </c>
      <c r="C720" s="136">
        <v>42764</v>
      </c>
      <c r="D720" s="136">
        <v>42782</v>
      </c>
      <c r="E720" s="25">
        <f t="shared" si="34"/>
        <v>18</v>
      </c>
      <c r="F720" s="120">
        <v>15118.391999258882</v>
      </c>
      <c r="G720" s="121">
        <f t="shared" si="35"/>
        <v>272131.05598665989</v>
      </c>
    </row>
    <row r="721" spans="1:7">
      <c r="A721" s="23">
        <f t="shared" si="33"/>
        <v>709</v>
      </c>
      <c r="B721" s="226" t="s">
        <v>1350</v>
      </c>
      <c r="C721" s="136">
        <v>42765</v>
      </c>
      <c r="D721" s="136">
        <v>42782</v>
      </c>
      <c r="E721" s="25">
        <f t="shared" si="34"/>
        <v>17</v>
      </c>
      <c r="F721" s="120">
        <v>15469.982510869553</v>
      </c>
      <c r="G721" s="121">
        <f t="shared" si="35"/>
        <v>262989.70268478239</v>
      </c>
    </row>
    <row r="722" spans="1:7">
      <c r="A722" s="23">
        <f t="shared" si="33"/>
        <v>710</v>
      </c>
      <c r="B722" s="226" t="s">
        <v>1350</v>
      </c>
      <c r="C722" s="136">
        <v>42766</v>
      </c>
      <c r="D722" s="136">
        <v>42782</v>
      </c>
      <c r="E722" s="25">
        <f t="shared" si="34"/>
        <v>16</v>
      </c>
      <c r="F722" s="120">
        <v>16459.644691699592</v>
      </c>
      <c r="G722" s="121">
        <f t="shared" si="35"/>
        <v>263354.31506719347</v>
      </c>
    </row>
    <row r="723" spans="1:7">
      <c r="A723" s="23">
        <f t="shared" si="33"/>
        <v>711</v>
      </c>
      <c r="B723" s="226" t="s">
        <v>1350</v>
      </c>
      <c r="C723" s="136">
        <v>42766</v>
      </c>
      <c r="D723" s="136">
        <v>42782</v>
      </c>
      <c r="E723" s="25">
        <f t="shared" si="34"/>
        <v>16</v>
      </c>
      <c r="F723" s="120">
        <v>-0.28999999999999998</v>
      </c>
      <c r="G723" s="121">
        <f t="shared" si="35"/>
        <v>-4.6399999999999997</v>
      </c>
    </row>
    <row r="724" spans="1:7">
      <c r="A724" s="23">
        <f t="shared" si="33"/>
        <v>712</v>
      </c>
      <c r="B724" s="226" t="s">
        <v>1350</v>
      </c>
      <c r="C724" s="136">
        <v>42736</v>
      </c>
      <c r="D724" s="136">
        <v>42797</v>
      </c>
      <c r="E724" s="25">
        <f t="shared" si="34"/>
        <v>61</v>
      </c>
      <c r="F724" s="120">
        <v>-33.506036210292763</v>
      </c>
      <c r="G724" s="121">
        <f t="shared" si="35"/>
        <v>-2043.8682088278586</v>
      </c>
    </row>
    <row r="725" spans="1:7">
      <c r="A725" s="23">
        <f t="shared" si="33"/>
        <v>713</v>
      </c>
      <c r="B725" s="226" t="s">
        <v>1350</v>
      </c>
      <c r="C725" s="136">
        <v>42737</v>
      </c>
      <c r="D725" s="136">
        <v>42797</v>
      </c>
      <c r="E725" s="25">
        <f t="shared" si="34"/>
        <v>60</v>
      </c>
      <c r="F725" s="120">
        <v>-38.716478126364208</v>
      </c>
      <c r="G725" s="121">
        <f t="shared" si="35"/>
        <v>-2322.9886875818524</v>
      </c>
    </row>
    <row r="726" spans="1:7">
      <c r="A726" s="23">
        <f t="shared" si="33"/>
        <v>714</v>
      </c>
      <c r="B726" s="226" t="s">
        <v>1350</v>
      </c>
      <c r="C726" s="136">
        <v>42738</v>
      </c>
      <c r="D726" s="136">
        <v>42797</v>
      </c>
      <c r="E726" s="25">
        <f t="shared" si="34"/>
        <v>59</v>
      </c>
      <c r="F726" s="120">
        <v>-51.091277677033894</v>
      </c>
      <c r="G726" s="121">
        <f t="shared" si="35"/>
        <v>-3014.3853829449999</v>
      </c>
    </row>
    <row r="727" spans="1:7">
      <c r="A727" s="23">
        <f t="shared" si="33"/>
        <v>715</v>
      </c>
      <c r="B727" s="226" t="s">
        <v>1350</v>
      </c>
      <c r="C727" s="136">
        <v>42739</v>
      </c>
      <c r="D727" s="136">
        <v>42797</v>
      </c>
      <c r="E727" s="25">
        <f t="shared" si="34"/>
        <v>58</v>
      </c>
      <c r="F727" s="120">
        <v>-56.735923086111292</v>
      </c>
      <c r="G727" s="121">
        <f t="shared" si="35"/>
        <v>-3290.6835389944549</v>
      </c>
    </row>
    <row r="728" spans="1:7">
      <c r="A728" s="23">
        <f t="shared" si="33"/>
        <v>716</v>
      </c>
      <c r="B728" s="226" t="s">
        <v>1350</v>
      </c>
      <c r="C728" s="136">
        <v>42740</v>
      </c>
      <c r="D728" s="136">
        <v>42797</v>
      </c>
      <c r="E728" s="25">
        <f t="shared" si="34"/>
        <v>57</v>
      </c>
      <c r="F728" s="120">
        <v>-67.735744908928794</v>
      </c>
      <c r="G728" s="121">
        <f t="shared" si="35"/>
        <v>-3860.9374598089412</v>
      </c>
    </row>
    <row r="729" spans="1:7">
      <c r="A729" s="23">
        <f t="shared" si="33"/>
        <v>717</v>
      </c>
      <c r="B729" s="226" t="s">
        <v>1350</v>
      </c>
      <c r="C729" s="136">
        <v>42741</v>
      </c>
      <c r="D729" s="136">
        <v>42797</v>
      </c>
      <c r="E729" s="25">
        <f t="shared" si="34"/>
        <v>56</v>
      </c>
      <c r="F729" s="120">
        <v>-66.867337922916875</v>
      </c>
      <c r="G729" s="121">
        <f t="shared" si="35"/>
        <v>-3744.570923683345</v>
      </c>
    </row>
    <row r="730" spans="1:7">
      <c r="A730" s="23">
        <f t="shared" si="33"/>
        <v>718</v>
      </c>
      <c r="B730" s="226" t="s">
        <v>1350</v>
      </c>
      <c r="C730" s="136">
        <v>42742</v>
      </c>
      <c r="D730" s="136">
        <v>42797</v>
      </c>
      <c r="E730" s="25">
        <f t="shared" si="34"/>
        <v>55</v>
      </c>
      <c r="F730" s="120">
        <v>-65.058156702058739</v>
      </c>
      <c r="G730" s="121">
        <f t="shared" si="35"/>
        <v>-3578.1986186132308</v>
      </c>
    </row>
    <row r="731" spans="1:7">
      <c r="A731" s="23">
        <f t="shared" si="33"/>
        <v>719</v>
      </c>
      <c r="B731" s="226" t="s">
        <v>1350</v>
      </c>
      <c r="C731" s="136">
        <v>42743</v>
      </c>
      <c r="D731" s="136">
        <v>42797</v>
      </c>
      <c r="E731" s="25">
        <f t="shared" si="34"/>
        <v>54</v>
      </c>
      <c r="F731" s="120">
        <v>-67.591010411260129</v>
      </c>
      <c r="G731" s="121">
        <f t="shared" si="35"/>
        <v>-3649.9145622080468</v>
      </c>
    </row>
    <row r="732" spans="1:7">
      <c r="A732" s="23">
        <f t="shared" si="33"/>
        <v>720</v>
      </c>
      <c r="B732" s="226" t="s">
        <v>1350</v>
      </c>
      <c r="C732" s="136">
        <v>42744</v>
      </c>
      <c r="D732" s="136">
        <v>42797</v>
      </c>
      <c r="E732" s="25">
        <f t="shared" si="34"/>
        <v>53</v>
      </c>
      <c r="F732" s="120">
        <v>-67.735744908928794</v>
      </c>
      <c r="G732" s="121">
        <f t="shared" si="35"/>
        <v>-3589.9944801732263</v>
      </c>
    </row>
    <row r="733" spans="1:7">
      <c r="A733" s="23">
        <f t="shared" si="33"/>
        <v>721</v>
      </c>
      <c r="B733" s="226" t="s">
        <v>1350</v>
      </c>
      <c r="C733" s="136">
        <v>42745</v>
      </c>
      <c r="D733" s="136">
        <v>42797</v>
      </c>
      <c r="E733" s="25">
        <f t="shared" si="34"/>
        <v>52</v>
      </c>
      <c r="F733" s="120">
        <v>-67.735744908928794</v>
      </c>
      <c r="G733" s="121">
        <f t="shared" si="35"/>
        <v>-3522.2587352642972</v>
      </c>
    </row>
    <row r="734" spans="1:7">
      <c r="A734" s="23">
        <f t="shared" si="33"/>
        <v>722</v>
      </c>
      <c r="B734" s="226" t="s">
        <v>1350</v>
      </c>
      <c r="C734" s="136">
        <v>42746</v>
      </c>
      <c r="D734" s="136">
        <v>42797</v>
      </c>
      <c r="E734" s="25">
        <f t="shared" si="34"/>
        <v>51</v>
      </c>
      <c r="F734" s="120">
        <v>-54.130702128075569</v>
      </c>
      <c r="G734" s="121">
        <f t="shared" si="35"/>
        <v>-2760.6658085318541</v>
      </c>
    </row>
    <row r="735" spans="1:7">
      <c r="A735" s="23">
        <f t="shared" si="33"/>
        <v>723</v>
      </c>
      <c r="B735" s="226" t="s">
        <v>1350</v>
      </c>
      <c r="C735" s="136">
        <v>42747</v>
      </c>
      <c r="D735" s="136">
        <v>42797</v>
      </c>
      <c r="E735" s="25">
        <f t="shared" si="34"/>
        <v>50</v>
      </c>
      <c r="F735" s="120">
        <v>-71.426474599479391</v>
      </c>
      <c r="G735" s="121">
        <f t="shared" si="35"/>
        <v>-3571.3237299739694</v>
      </c>
    </row>
    <row r="736" spans="1:7">
      <c r="A736" s="23">
        <f t="shared" si="33"/>
        <v>724</v>
      </c>
      <c r="B736" s="226" t="s">
        <v>1350</v>
      </c>
      <c r="C736" s="136">
        <v>42748</v>
      </c>
      <c r="D736" s="136">
        <v>42797</v>
      </c>
      <c r="E736" s="25">
        <f t="shared" si="34"/>
        <v>49</v>
      </c>
      <c r="F736" s="120">
        <v>-76.202713022544884</v>
      </c>
      <c r="G736" s="121">
        <f t="shared" si="35"/>
        <v>-3733.9329381046991</v>
      </c>
    </row>
    <row r="737" spans="1:7">
      <c r="A737" s="23">
        <f t="shared" si="33"/>
        <v>725</v>
      </c>
      <c r="B737" s="226" t="s">
        <v>1350</v>
      </c>
      <c r="C737" s="136">
        <v>42749</v>
      </c>
      <c r="D737" s="136">
        <v>42797</v>
      </c>
      <c r="E737" s="25">
        <f t="shared" si="34"/>
        <v>48</v>
      </c>
      <c r="F737" s="120">
        <v>-73.380390318006192</v>
      </c>
      <c r="G737" s="121">
        <f t="shared" si="35"/>
        <v>-3522.2587352642972</v>
      </c>
    </row>
    <row r="738" spans="1:7">
      <c r="A738" s="23">
        <f t="shared" si="33"/>
        <v>726</v>
      </c>
      <c r="B738" s="226" t="s">
        <v>1350</v>
      </c>
      <c r="C738" s="136">
        <v>42750</v>
      </c>
      <c r="D738" s="136">
        <v>42797</v>
      </c>
      <c r="E738" s="25">
        <f t="shared" si="34"/>
        <v>47</v>
      </c>
      <c r="F738" s="120">
        <v>-47.472915235317608</v>
      </c>
      <c r="G738" s="121">
        <f t="shared" si="35"/>
        <v>-2231.2270160599273</v>
      </c>
    </row>
    <row r="739" spans="1:7">
      <c r="A739" s="23">
        <f t="shared" si="33"/>
        <v>727</v>
      </c>
      <c r="B739" s="226" t="s">
        <v>1350</v>
      </c>
      <c r="C739" s="136">
        <v>42751</v>
      </c>
      <c r="D739" s="136">
        <v>42797</v>
      </c>
      <c r="E739" s="25">
        <f t="shared" si="34"/>
        <v>46</v>
      </c>
      <c r="F739" s="120">
        <v>-50.367605188690639</v>
      </c>
      <c r="G739" s="121">
        <f t="shared" si="35"/>
        <v>-2316.9098386797696</v>
      </c>
    </row>
    <row r="740" spans="1:7">
      <c r="A740" s="23">
        <f t="shared" si="33"/>
        <v>728</v>
      </c>
      <c r="B740" s="226" t="s">
        <v>1350</v>
      </c>
      <c r="C740" s="136">
        <v>42752</v>
      </c>
      <c r="D740" s="136">
        <v>42797</v>
      </c>
      <c r="E740" s="25">
        <f t="shared" si="34"/>
        <v>45</v>
      </c>
      <c r="F740" s="120">
        <v>-62.235833997520032</v>
      </c>
      <c r="G740" s="121">
        <f t="shared" si="35"/>
        <v>-2800.6125298884012</v>
      </c>
    </row>
    <row r="741" spans="1:7">
      <c r="A741" s="23">
        <f t="shared" si="33"/>
        <v>729</v>
      </c>
      <c r="B741" s="226" t="s">
        <v>1350</v>
      </c>
      <c r="C741" s="136">
        <v>42753</v>
      </c>
      <c r="D741" s="136">
        <v>42797</v>
      </c>
      <c r="E741" s="25">
        <f t="shared" si="34"/>
        <v>44</v>
      </c>
      <c r="F741" s="120">
        <v>-56.084617846602363</v>
      </c>
      <c r="G741" s="121">
        <f t="shared" si="35"/>
        <v>-2467.7231852505038</v>
      </c>
    </row>
    <row r="742" spans="1:7">
      <c r="A742" s="23">
        <f t="shared" si="33"/>
        <v>730</v>
      </c>
      <c r="B742" s="226" t="s">
        <v>1350</v>
      </c>
      <c r="C742" s="136">
        <v>42754</v>
      </c>
      <c r="D742" s="136">
        <v>42797</v>
      </c>
      <c r="E742" s="25">
        <f t="shared" si="34"/>
        <v>43</v>
      </c>
      <c r="F742" s="120">
        <v>-54.130702128075569</v>
      </c>
      <c r="G742" s="121">
        <f t="shared" si="35"/>
        <v>-2327.6201915072493</v>
      </c>
    </row>
    <row r="743" spans="1:7">
      <c r="A743" s="23">
        <f t="shared" si="33"/>
        <v>731</v>
      </c>
      <c r="B743" s="226" t="s">
        <v>1350</v>
      </c>
      <c r="C743" s="136">
        <v>42755</v>
      </c>
      <c r="D743" s="136">
        <v>42797</v>
      </c>
      <c r="E743" s="25">
        <f t="shared" si="34"/>
        <v>42</v>
      </c>
      <c r="F743" s="120">
        <v>-52.466255404886077</v>
      </c>
      <c r="G743" s="121">
        <f t="shared" si="35"/>
        <v>-2203.582727005215</v>
      </c>
    </row>
    <row r="744" spans="1:7">
      <c r="A744" s="23">
        <f t="shared" ref="A744:A807" si="36">A743+1</f>
        <v>732</v>
      </c>
      <c r="B744" s="226" t="s">
        <v>1350</v>
      </c>
      <c r="C744" s="136">
        <v>42756</v>
      </c>
      <c r="D744" s="136">
        <v>42797</v>
      </c>
      <c r="E744" s="25">
        <f t="shared" si="34"/>
        <v>41</v>
      </c>
      <c r="F744" s="120">
        <v>-47.472915235317608</v>
      </c>
      <c r="G744" s="121">
        <f t="shared" si="35"/>
        <v>-1946.389524648022</v>
      </c>
    </row>
    <row r="745" spans="1:7">
      <c r="A745" s="23">
        <f t="shared" si="36"/>
        <v>733</v>
      </c>
      <c r="B745" s="226" t="s">
        <v>1350</v>
      </c>
      <c r="C745" s="136">
        <v>42757</v>
      </c>
      <c r="D745" s="136">
        <v>42797</v>
      </c>
      <c r="E745" s="25">
        <f t="shared" ref="E745:E807" si="37">D745-C745</f>
        <v>40</v>
      </c>
      <c r="F745" s="120">
        <v>-56.156985095436688</v>
      </c>
      <c r="G745" s="121">
        <f t="shared" ref="G745:G807" si="38">E745*F745</f>
        <v>-2246.2794038174675</v>
      </c>
    </row>
    <row r="746" spans="1:7">
      <c r="A746" s="23">
        <f t="shared" si="36"/>
        <v>734</v>
      </c>
      <c r="B746" s="226" t="s">
        <v>1350</v>
      </c>
      <c r="C746" s="136">
        <v>42758</v>
      </c>
      <c r="D746" s="136">
        <v>42797</v>
      </c>
      <c r="E746" s="25">
        <f t="shared" si="37"/>
        <v>39</v>
      </c>
      <c r="F746" s="120">
        <v>-49.571565451513052</v>
      </c>
      <c r="G746" s="121">
        <f t="shared" si="38"/>
        <v>-1933.2910526090091</v>
      </c>
    </row>
    <row r="747" spans="1:7">
      <c r="A747" s="23">
        <f t="shared" si="36"/>
        <v>735</v>
      </c>
      <c r="B747" s="226" t="s">
        <v>1350</v>
      </c>
      <c r="C747" s="136">
        <v>42759</v>
      </c>
      <c r="D747" s="136">
        <v>42797</v>
      </c>
      <c r="E747" s="25">
        <f t="shared" si="37"/>
        <v>38</v>
      </c>
      <c r="F747" s="120">
        <v>-65.202891199727389</v>
      </c>
      <c r="G747" s="121">
        <f t="shared" si="38"/>
        <v>-2477.7098655896407</v>
      </c>
    </row>
    <row r="748" spans="1:7">
      <c r="A748" s="23">
        <f t="shared" si="36"/>
        <v>736</v>
      </c>
      <c r="B748" s="226" t="s">
        <v>1350</v>
      </c>
      <c r="C748" s="136">
        <v>42760</v>
      </c>
      <c r="D748" s="136">
        <v>42797</v>
      </c>
      <c r="E748" s="25">
        <f t="shared" si="37"/>
        <v>37</v>
      </c>
      <c r="F748" s="120">
        <v>-75.696142280704606</v>
      </c>
      <c r="G748" s="121">
        <f t="shared" si="38"/>
        <v>-2800.7572643860703</v>
      </c>
    </row>
    <row r="749" spans="1:7">
      <c r="A749" s="23">
        <f t="shared" si="36"/>
        <v>737</v>
      </c>
      <c r="B749" s="226" t="s">
        <v>1350</v>
      </c>
      <c r="C749" s="136">
        <v>42761</v>
      </c>
      <c r="D749" s="136">
        <v>42797</v>
      </c>
      <c r="E749" s="25">
        <f t="shared" si="37"/>
        <v>36</v>
      </c>
      <c r="F749" s="120">
        <v>-87.34726934303103</v>
      </c>
      <c r="G749" s="121">
        <f t="shared" si="38"/>
        <v>-3144.5016963491171</v>
      </c>
    </row>
    <row r="750" spans="1:7">
      <c r="A750" s="23">
        <f t="shared" si="36"/>
        <v>738</v>
      </c>
      <c r="B750" s="226" t="s">
        <v>1350</v>
      </c>
      <c r="C750" s="136">
        <v>42762</v>
      </c>
      <c r="D750" s="136">
        <v>42797</v>
      </c>
      <c r="E750" s="25">
        <f t="shared" si="37"/>
        <v>35</v>
      </c>
      <c r="F750" s="120">
        <v>-92.051140517262198</v>
      </c>
      <c r="G750" s="121">
        <f t="shared" si="38"/>
        <v>-3221.7899181041771</v>
      </c>
    </row>
    <row r="751" spans="1:7">
      <c r="A751" s="23">
        <f t="shared" si="36"/>
        <v>739</v>
      </c>
      <c r="B751" s="226" t="s">
        <v>1350</v>
      </c>
      <c r="C751" s="136">
        <v>42763</v>
      </c>
      <c r="D751" s="136">
        <v>42797</v>
      </c>
      <c r="E751" s="25">
        <f t="shared" si="37"/>
        <v>34</v>
      </c>
      <c r="F751" s="120">
        <v>-83.367070657143117</v>
      </c>
      <c r="G751" s="121">
        <f t="shared" si="38"/>
        <v>-2834.480402342866</v>
      </c>
    </row>
    <row r="752" spans="1:7">
      <c r="A752" s="23">
        <f t="shared" si="36"/>
        <v>740</v>
      </c>
      <c r="B752" s="226" t="s">
        <v>1350</v>
      </c>
      <c r="C752" s="136">
        <v>42764</v>
      </c>
      <c r="D752" s="136">
        <v>42797</v>
      </c>
      <c r="E752" s="25">
        <f t="shared" si="37"/>
        <v>33</v>
      </c>
      <c r="F752" s="120">
        <v>-84.01837589665206</v>
      </c>
      <c r="G752" s="121">
        <f t="shared" si="38"/>
        <v>-2772.6064045895182</v>
      </c>
    </row>
    <row r="753" spans="1:7">
      <c r="A753" s="23">
        <f t="shared" si="36"/>
        <v>741</v>
      </c>
      <c r="B753" s="226" t="s">
        <v>1350</v>
      </c>
      <c r="C753" s="136">
        <v>42765</v>
      </c>
      <c r="D753" s="136">
        <v>42797</v>
      </c>
      <c r="E753" s="25">
        <f t="shared" si="37"/>
        <v>32</v>
      </c>
      <c r="F753" s="120">
        <v>-85.972291615178847</v>
      </c>
      <c r="G753" s="121">
        <f t="shared" si="38"/>
        <v>-2751.1133316857231</v>
      </c>
    </row>
    <row r="754" spans="1:7">
      <c r="A754" s="23">
        <f t="shared" si="36"/>
        <v>742</v>
      </c>
      <c r="B754" s="226" t="s">
        <v>1350</v>
      </c>
      <c r="C754" s="136">
        <v>42766</v>
      </c>
      <c r="D754" s="136">
        <v>42797</v>
      </c>
      <c r="E754" s="25">
        <f t="shared" si="37"/>
        <v>31</v>
      </c>
      <c r="F754" s="120">
        <v>-91.47220252658758</v>
      </c>
      <c r="G754" s="121">
        <f t="shared" si="38"/>
        <v>-2835.6382783242152</v>
      </c>
    </row>
    <row r="755" spans="1:7">
      <c r="A755" s="23">
        <f t="shared" si="36"/>
        <v>743</v>
      </c>
      <c r="B755" s="226" t="s">
        <v>1350</v>
      </c>
      <c r="C755" s="136">
        <v>42767</v>
      </c>
      <c r="D755" s="136">
        <v>42797</v>
      </c>
      <c r="E755" s="25">
        <f t="shared" si="37"/>
        <v>30</v>
      </c>
      <c r="F755" s="120">
        <v>14490.105011771624</v>
      </c>
      <c r="G755" s="121">
        <f t="shared" si="38"/>
        <v>434703.1503531487</v>
      </c>
    </row>
    <row r="756" spans="1:7">
      <c r="A756" s="23">
        <f t="shared" si="36"/>
        <v>744</v>
      </c>
      <c r="B756" s="226" t="s">
        <v>1350</v>
      </c>
      <c r="C756" s="136">
        <v>42768</v>
      </c>
      <c r="D756" s="136">
        <v>42797</v>
      </c>
      <c r="E756" s="25">
        <f t="shared" si="37"/>
        <v>29</v>
      </c>
      <c r="F756" s="120">
        <v>14951.400489674466</v>
      </c>
      <c r="G756" s="121">
        <f t="shared" si="38"/>
        <v>433590.6142005595</v>
      </c>
    </row>
    <row r="757" spans="1:7">
      <c r="A757" s="23">
        <f t="shared" si="36"/>
        <v>745</v>
      </c>
      <c r="B757" s="226" t="s">
        <v>1350</v>
      </c>
      <c r="C757" s="136">
        <v>42769</v>
      </c>
      <c r="D757" s="136">
        <v>42797</v>
      </c>
      <c r="E757" s="25">
        <f t="shared" si="37"/>
        <v>28</v>
      </c>
      <c r="F757" s="120">
        <v>16484.529577998615</v>
      </c>
      <c r="G757" s="121">
        <f t="shared" si="38"/>
        <v>461566.82818396122</v>
      </c>
    </row>
    <row r="758" spans="1:7">
      <c r="A758" s="23">
        <f t="shared" si="36"/>
        <v>746</v>
      </c>
      <c r="B758" s="226" t="s">
        <v>1350</v>
      </c>
      <c r="C758" s="136">
        <v>42770</v>
      </c>
      <c r="D758" s="136">
        <v>42797</v>
      </c>
      <c r="E758" s="25">
        <f t="shared" si="37"/>
        <v>27</v>
      </c>
      <c r="F758" s="120">
        <v>15833.288903312252</v>
      </c>
      <c r="G758" s="121">
        <f t="shared" si="38"/>
        <v>427498.80038943078</v>
      </c>
    </row>
    <row r="759" spans="1:7">
      <c r="A759" s="23">
        <f t="shared" si="36"/>
        <v>747</v>
      </c>
      <c r="B759" s="226" t="s">
        <v>1350</v>
      </c>
      <c r="C759" s="136">
        <v>42771</v>
      </c>
      <c r="D759" s="136">
        <v>42797</v>
      </c>
      <c r="E759" s="25">
        <f t="shared" si="37"/>
        <v>26</v>
      </c>
      <c r="F759" s="120">
        <v>10881.146272884684</v>
      </c>
      <c r="G759" s="121">
        <f t="shared" si="38"/>
        <v>282909.80309500179</v>
      </c>
    </row>
    <row r="760" spans="1:7">
      <c r="A760" s="23">
        <f t="shared" si="36"/>
        <v>748</v>
      </c>
      <c r="B760" s="226" t="s">
        <v>1350</v>
      </c>
      <c r="C760" s="136">
        <v>42772</v>
      </c>
      <c r="D760" s="136">
        <v>42797</v>
      </c>
      <c r="E760" s="25">
        <f t="shared" si="37"/>
        <v>25</v>
      </c>
      <c r="F760" s="120">
        <v>8086.2383773557012</v>
      </c>
      <c r="G760" s="121">
        <f t="shared" si="38"/>
        <v>202155.95943389254</v>
      </c>
    </row>
    <row r="761" spans="1:7">
      <c r="A761" s="23">
        <f t="shared" si="36"/>
        <v>749</v>
      </c>
      <c r="B761" s="226" t="s">
        <v>1350</v>
      </c>
      <c r="C761" s="136">
        <v>42773</v>
      </c>
      <c r="D761" s="136">
        <v>42797</v>
      </c>
      <c r="E761" s="25">
        <f t="shared" si="37"/>
        <v>24</v>
      </c>
      <c r="F761" s="120">
        <v>8262.6160600832573</v>
      </c>
      <c r="G761" s="121">
        <f t="shared" si="38"/>
        <v>198302.78544199816</v>
      </c>
    </row>
    <row r="762" spans="1:7">
      <c r="A762" s="23">
        <f t="shared" si="36"/>
        <v>750</v>
      </c>
      <c r="B762" s="226" t="s">
        <v>1350</v>
      </c>
      <c r="C762" s="136">
        <v>42774</v>
      </c>
      <c r="D762" s="136">
        <v>42797</v>
      </c>
      <c r="E762" s="25">
        <f t="shared" si="37"/>
        <v>23</v>
      </c>
      <c r="F762" s="120">
        <v>8249.0485460272921</v>
      </c>
      <c r="G762" s="121">
        <f t="shared" si="38"/>
        <v>189728.11655862772</v>
      </c>
    </row>
    <row r="763" spans="1:7">
      <c r="A763" s="23">
        <f t="shared" si="36"/>
        <v>751</v>
      </c>
      <c r="B763" s="226" t="s">
        <v>1350</v>
      </c>
      <c r="C763" s="136">
        <v>42775</v>
      </c>
      <c r="D763" s="136">
        <v>42797</v>
      </c>
      <c r="E763" s="25">
        <f t="shared" si="37"/>
        <v>22</v>
      </c>
      <c r="F763" s="120">
        <v>10121.365485750592</v>
      </c>
      <c r="G763" s="121">
        <f t="shared" si="38"/>
        <v>222670.04068651301</v>
      </c>
    </row>
    <row r="764" spans="1:7">
      <c r="A764" s="23">
        <f t="shared" si="36"/>
        <v>752</v>
      </c>
      <c r="B764" s="226" t="s">
        <v>1350</v>
      </c>
      <c r="C764" s="136">
        <v>42776</v>
      </c>
      <c r="D764" s="136">
        <v>42797</v>
      </c>
      <c r="E764" s="25">
        <f t="shared" si="37"/>
        <v>21</v>
      </c>
      <c r="F764" s="120">
        <v>8615.3714255383711</v>
      </c>
      <c r="G764" s="121">
        <f t="shared" si="38"/>
        <v>180922.79993630579</v>
      </c>
    </row>
    <row r="765" spans="1:7">
      <c r="A765" s="23">
        <f t="shared" si="36"/>
        <v>753</v>
      </c>
      <c r="B765" s="226" t="s">
        <v>1350</v>
      </c>
      <c r="C765" s="136">
        <v>42777</v>
      </c>
      <c r="D765" s="136">
        <v>42797</v>
      </c>
      <c r="E765" s="25">
        <f t="shared" si="37"/>
        <v>20</v>
      </c>
      <c r="F765" s="120">
        <v>5861.166072177286</v>
      </c>
      <c r="G765" s="121">
        <f t="shared" si="38"/>
        <v>117223.32144354572</v>
      </c>
    </row>
    <row r="766" spans="1:7">
      <c r="A766" s="23">
        <f t="shared" si="36"/>
        <v>754</v>
      </c>
      <c r="B766" s="226" t="s">
        <v>1350</v>
      </c>
      <c r="C766" s="136">
        <v>42778</v>
      </c>
      <c r="D766" s="136">
        <v>42797</v>
      </c>
      <c r="E766" s="25">
        <f t="shared" si="37"/>
        <v>19</v>
      </c>
      <c r="F766" s="120">
        <v>5861.166072177286</v>
      </c>
      <c r="G766" s="121">
        <f t="shared" si="38"/>
        <v>111362.15537136843</v>
      </c>
    </row>
    <row r="767" spans="1:7">
      <c r="A767" s="23">
        <f t="shared" si="36"/>
        <v>755</v>
      </c>
      <c r="B767" s="226" t="s">
        <v>1350</v>
      </c>
      <c r="C767" s="136">
        <v>42779</v>
      </c>
      <c r="D767" s="136">
        <v>42797</v>
      </c>
      <c r="E767" s="25">
        <f t="shared" si="37"/>
        <v>18</v>
      </c>
      <c r="F767" s="120">
        <v>11505.251919459117</v>
      </c>
      <c r="G767" s="121">
        <f t="shared" si="38"/>
        <v>207094.5345502641</v>
      </c>
    </row>
    <row r="768" spans="1:7">
      <c r="A768" s="23">
        <f t="shared" si="36"/>
        <v>756</v>
      </c>
      <c r="B768" s="226" t="s">
        <v>1350</v>
      </c>
      <c r="C768" s="136">
        <v>42780</v>
      </c>
      <c r="D768" s="136">
        <v>42797</v>
      </c>
      <c r="E768" s="25">
        <f t="shared" si="37"/>
        <v>17</v>
      </c>
      <c r="F768" s="120">
        <v>14829.292863170771</v>
      </c>
      <c r="G768" s="121">
        <f t="shared" si="38"/>
        <v>252097.9786739031</v>
      </c>
    </row>
    <row r="769" spans="1:7">
      <c r="A769" s="23">
        <f t="shared" si="36"/>
        <v>757</v>
      </c>
      <c r="B769" s="226" t="s">
        <v>1350</v>
      </c>
      <c r="C769" s="136">
        <v>42781</v>
      </c>
      <c r="D769" s="136">
        <v>42797</v>
      </c>
      <c r="E769" s="25">
        <f t="shared" si="37"/>
        <v>16</v>
      </c>
      <c r="F769" s="120">
        <v>9700.7725500156466</v>
      </c>
      <c r="G769" s="121">
        <f t="shared" si="38"/>
        <v>155212.36080025035</v>
      </c>
    </row>
    <row r="770" spans="1:7">
      <c r="A770" s="23">
        <f t="shared" si="36"/>
        <v>758</v>
      </c>
      <c r="B770" s="226" t="s">
        <v>1350</v>
      </c>
      <c r="C770" s="136">
        <v>42782</v>
      </c>
      <c r="D770" s="136">
        <v>42797</v>
      </c>
      <c r="E770" s="25">
        <f t="shared" si="37"/>
        <v>15</v>
      </c>
      <c r="F770" s="120">
        <v>13486.108971630143</v>
      </c>
      <c r="G770" s="121">
        <f t="shared" si="38"/>
        <v>202291.63457445215</v>
      </c>
    </row>
    <row r="771" spans="1:7">
      <c r="A771" s="23">
        <f t="shared" si="36"/>
        <v>759</v>
      </c>
      <c r="B771" s="226" t="s">
        <v>1350</v>
      </c>
      <c r="C771" s="136">
        <v>42783</v>
      </c>
      <c r="D771" s="136">
        <v>42797</v>
      </c>
      <c r="E771" s="25">
        <f t="shared" si="37"/>
        <v>14</v>
      </c>
      <c r="F771" s="120">
        <v>11830.8722568023</v>
      </c>
      <c r="G771" s="121">
        <f t="shared" si="38"/>
        <v>165632.21159523219</v>
      </c>
    </row>
    <row r="772" spans="1:7">
      <c r="A772" s="23">
        <f t="shared" si="36"/>
        <v>760</v>
      </c>
      <c r="B772" s="226" t="s">
        <v>1350</v>
      </c>
      <c r="C772" s="136">
        <v>42784</v>
      </c>
      <c r="D772" s="136">
        <v>42797</v>
      </c>
      <c r="E772" s="25">
        <f t="shared" si="37"/>
        <v>13</v>
      </c>
      <c r="F772" s="120">
        <v>7638.5104135088241</v>
      </c>
      <c r="G772" s="121">
        <f t="shared" si="38"/>
        <v>99300.635375614715</v>
      </c>
    </row>
    <row r="773" spans="1:7">
      <c r="A773" s="23">
        <f t="shared" si="36"/>
        <v>761</v>
      </c>
      <c r="B773" s="226" t="s">
        <v>1350</v>
      </c>
      <c r="C773" s="136">
        <v>42785</v>
      </c>
      <c r="D773" s="136">
        <v>42797</v>
      </c>
      <c r="E773" s="25">
        <f t="shared" si="37"/>
        <v>12</v>
      </c>
      <c r="F773" s="120">
        <v>6580.2443171434807</v>
      </c>
      <c r="G773" s="121">
        <f t="shared" si="38"/>
        <v>78962.931805721775</v>
      </c>
    </row>
    <row r="774" spans="1:7">
      <c r="A774" s="23">
        <f t="shared" si="36"/>
        <v>762</v>
      </c>
      <c r="B774" s="226" t="s">
        <v>1350</v>
      </c>
      <c r="C774" s="136">
        <v>42786</v>
      </c>
      <c r="D774" s="136">
        <v>42797</v>
      </c>
      <c r="E774" s="25">
        <f t="shared" si="37"/>
        <v>11</v>
      </c>
      <c r="F774" s="120">
        <v>6824.459570150867</v>
      </c>
      <c r="G774" s="121">
        <f t="shared" si="38"/>
        <v>75069.055271659541</v>
      </c>
    </row>
    <row r="775" spans="1:7">
      <c r="A775" s="23">
        <f t="shared" si="36"/>
        <v>763</v>
      </c>
      <c r="B775" s="226" t="s">
        <v>1350</v>
      </c>
      <c r="C775" s="136">
        <v>42787</v>
      </c>
      <c r="D775" s="136">
        <v>42797</v>
      </c>
      <c r="E775" s="25">
        <f t="shared" si="37"/>
        <v>10</v>
      </c>
      <c r="F775" s="120">
        <v>8330.4536303630885</v>
      </c>
      <c r="G775" s="121">
        <f t="shared" si="38"/>
        <v>83304.536303630885</v>
      </c>
    </row>
    <row r="776" spans="1:7">
      <c r="A776" s="23">
        <f t="shared" si="36"/>
        <v>764</v>
      </c>
      <c r="B776" s="226" t="s">
        <v>1350</v>
      </c>
      <c r="C776" s="136">
        <v>42788</v>
      </c>
      <c r="D776" s="136">
        <v>42797</v>
      </c>
      <c r="E776" s="25">
        <f t="shared" si="37"/>
        <v>9</v>
      </c>
      <c r="F776" s="120">
        <v>12441.410389320767</v>
      </c>
      <c r="G776" s="121">
        <f t="shared" si="38"/>
        <v>111972.6935038869</v>
      </c>
    </row>
    <row r="777" spans="1:7">
      <c r="A777" s="23">
        <f t="shared" si="36"/>
        <v>765</v>
      </c>
      <c r="B777" s="226" t="s">
        <v>1350</v>
      </c>
      <c r="C777" s="136">
        <v>42789</v>
      </c>
      <c r="D777" s="136">
        <v>42797</v>
      </c>
      <c r="E777" s="25">
        <f t="shared" si="37"/>
        <v>8</v>
      </c>
      <c r="F777" s="120">
        <v>7665.6454416207562</v>
      </c>
      <c r="G777" s="121">
        <f t="shared" si="38"/>
        <v>61325.163532966049</v>
      </c>
    </row>
    <row r="778" spans="1:7">
      <c r="A778" s="23">
        <f t="shared" si="36"/>
        <v>766</v>
      </c>
      <c r="B778" s="226" t="s">
        <v>1350</v>
      </c>
      <c r="C778" s="136">
        <v>42790</v>
      </c>
      <c r="D778" s="136">
        <v>42797</v>
      </c>
      <c r="E778" s="25">
        <f t="shared" si="37"/>
        <v>7</v>
      </c>
      <c r="F778" s="120">
        <v>8805.3166223218959</v>
      </c>
      <c r="G778" s="121">
        <f t="shared" si="38"/>
        <v>61637.216356253273</v>
      </c>
    </row>
    <row r="779" spans="1:7">
      <c r="A779" s="23">
        <f t="shared" si="36"/>
        <v>767</v>
      </c>
      <c r="B779" s="226" t="s">
        <v>1350</v>
      </c>
      <c r="C779" s="136">
        <v>42791</v>
      </c>
      <c r="D779" s="136">
        <v>42797</v>
      </c>
      <c r="E779" s="25">
        <f t="shared" si="37"/>
        <v>6</v>
      </c>
      <c r="F779" s="120">
        <v>9130.9369596650777</v>
      </c>
      <c r="G779" s="121">
        <f t="shared" si="38"/>
        <v>54785.621757990462</v>
      </c>
    </row>
    <row r="780" spans="1:7">
      <c r="A780" s="23">
        <f t="shared" si="36"/>
        <v>768</v>
      </c>
      <c r="B780" s="226" t="s">
        <v>1350</v>
      </c>
      <c r="C780" s="136">
        <v>42792</v>
      </c>
      <c r="D780" s="136">
        <v>42797</v>
      </c>
      <c r="E780" s="25">
        <f t="shared" si="37"/>
        <v>5</v>
      </c>
      <c r="F780" s="120">
        <v>14883.562919394637</v>
      </c>
      <c r="G780" s="121">
        <f t="shared" si="38"/>
        <v>74417.814596973185</v>
      </c>
    </row>
    <row r="781" spans="1:7">
      <c r="A781" s="23">
        <f t="shared" si="36"/>
        <v>769</v>
      </c>
      <c r="B781" s="226" t="s">
        <v>1350</v>
      </c>
      <c r="C781" s="136">
        <v>42793</v>
      </c>
      <c r="D781" s="136">
        <v>42797</v>
      </c>
      <c r="E781" s="25">
        <f t="shared" si="37"/>
        <v>4</v>
      </c>
      <c r="F781" s="120">
        <v>12604.220557992357</v>
      </c>
      <c r="G781" s="121">
        <f t="shared" si="38"/>
        <v>50416.88223196943</v>
      </c>
    </row>
    <row r="782" spans="1:7">
      <c r="A782" s="23">
        <f t="shared" si="36"/>
        <v>770</v>
      </c>
      <c r="B782" s="226" t="s">
        <v>1350</v>
      </c>
      <c r="C782" s="136">
        <v>42794</v>
      </c>
      <c r="D782" s="136">
        <v>42797</v>
      </c>
      <c r="E782" s="25">
        <f t="shared" si="37"/>
        <v>3</v>
      </c>
      <c r="F782" s="120">
        <v>14381.564899323896</v>
      </c>
      <c r="G782" s="121">
        <f t="shared" si="38"/>
        <v>43144.694697971689</v>
      </c>
    </row>
    <row r="783" spans="1:7">
      <c r="A783" s="23">
        <f t="shared" si="36"/>
        <v>771</v>
      </c>
      <c r="B783" s="226" t="s">
        <v>1350</v>
      </c>
      <c r="C783" s="136">
        <v>42794</v>
      </c>
      <c r="D783" s="136">
        <v>42797</v>
      </c>
      <c r="E783" s="25">
        <f t="shared" si="37"/>
        <v>3</v>
      </c>
      <c r="F783" s="120">
        <v>0.2</v>
      </c>
      <c r="G783" s="121">
        <f t="shared" si="38"/>
        <v>0.60000000000000009</v>
      </c>
    </row>
    <row r="784" spans="1:7">
      <c r="A784" s="23">
        <f t="shared" si="36"/>
        <v>772</v>
      </c>
      <c r="B784" s="226" t="s">
        <v>1350</v>
      </c>
      <c r="C784" s="136">
        <v>42767</v>
      </c>
      <c r="D784" s="136">
        <v>42810</v>
      </c>
      <c r="E784" s="25">
        <f t="shared" si="37"/>
        <v>43</v>
      </c>
      <c r="F784" s="120">
        <v>11759.883074263573</v>
      </c>
      <c r="G784" s="121">
        <f t="shared" si="38"/>
        <v>505674.97219333361</v>
      </c>
    </row>
    <row r="785" spans="1:7">
      <c r="A785" s="23">
        <f t="shared" si="36"/>
        <v>773</v>
      </c>
      <c r="B785" s="226" t="s">
        <v>1350</v>
      </c>
      <c r="C785" s="136">
        <v>42768</v>
      </c>
      <c r="D785" s="136">
        <v>42810</v>
      </c>
      <c r="E785" s="25">
        <f t="shared" si="37"/>
        <v>42</v>
      </c>
      <c r="F785" s="120">
        <v>12134.261374380578</v>
      </c>
      <c r="G785" s="121">
        <f t="shared" si="38"/>
        <v>509638.97772398428</v>
      </c>
    </row>
    <row r="786" spans="1:7">
      <c r="A786" s="23">
        <f t="shared" si="36"/>
        <v>774</v>
      </c>
      <c r="B786" s="226" t="s">
        <v>1350</v>
      </c>
      <c r="C786" s="136">
        <v>42769</v>
      </c>
      <c r="D786" s="136">
        <v>42810</v>
      </c>
      <c r="E786" s="25">
        <f t="shared" si="37"/>
        <v>41</v>
      </c>
      <c r="F786" s="120">
        <v>13378.518665945916</v>
      </c>
      <c r="G786" s="121">
        <f t="shared" si="38"/>
        <v>548519.26530378254</v>
      </c>
    </row>
    <row r="787" spans="1:7">
      <c r="A787" s="23">
        <f t="shared" si="36"/>
        <v>775</v>
      </c>
      <c r="B787" s="226" t="s">
        <v>1350</v>
      </c>
      <c r="C787" s="136">
        <v>42770</v>
      </c>
      <c r="D787" s="136">
        <v>42810</v>
      </c>
      <c r="E787" s="25">
        <f t="shared" si="37"/>
        <v>40</v>
      </c>
      <c r="F787" s="120">
        <v>12849.984595192498</v>
      </c>
      <c r="G787" s="121">
        <f t="shared" si="38"/>
        <v>513999.38380769989</v>
      </c>
    </row>
    <row r="788" spans="1:7">
      <c r="A788" s="23">
        <f t="shared" si="36"/>
        <v>776</v>
      </c>
      <c r="B788" s="226" t="s">
        <v>1350</v>
      </c>
      <c r="C788" s="136">
        <v>42771</v>
      </c>
      <c r="D788" s="136">
        <v>42810</v>
      </c>
      <c r="E788" s="25">
        <f t="shared" si="37"/>
        <v>39</v>
      </c>
      <c r="F788" s="120">
        <v>8830.9234321717086</v>
      </c>
      <c r="G788" s="121">
        <f t="shared" si="38"/>
        <v>344406.01385469665</v>
      </c>
    </row>
    <row r="789" spans="1:7">
      <c r="A789" s="23">
        <f t="shared" si="36"/>
        <v>777</v>
      </c>
      <c r="B789" s="226" t="s">
        <v>1350</v>
      </c>
      <c r="C789" s="136">
        <v>42772</v>
      </c>
      <c r="D789" s="136">
        <v>42810</v>
      </c>
      <c r="E789" s="25">
        <f t="shared" si="37"/>
        <v>38</v>
      </c>
      <c r="F789" s="120">
        <v>6562.6313785216189</v>
      </c>
      <c r="G789" s="121">
        <f t="shared" si="38"/>
        <v>249379.99238382152</v>
      </c>
    </row>
    <row r="790" spans="1:7">
      <c r="A790" s="23">
        <f t="shared" si="36"/>
        <v>778</v>
      </c>
      <c r="B790" s="226" t="s">
        <v>1350</v>
      </c>
      <c r="C790" s="136">
        <v>42773</v>
      </c>
      <c r="D790" s="136">
        <v>42810</v>
      </c>
      <c r="E790" s="25">
        <f t="shared" si="37"/>
        <v>37</v>
      </c>
      <c r="F790" s="120">
        <v>6705.7760226840028</v>
      </c>
      <c r="G790" s="121">
        <f t="shared" si="38"/>
        <v>248113.71283930811</v>
      </c>
    </row>
    <row r="791" spans="1:7">
      <c r="A791" s="23">
        <f t="shared" si="36"/>
        <v>779</v>
      </c>
      <c r="B791" s="226" t="s">
        <v>1350</v>
      </c>
      <c r="C791" s="136">
        <v>42774</v>
      </c>
      <c r="D791" s="136">
        <v>42810</v>
      </c>
      <c r="E791" s="25">
        <f t="shared" si="37"/>
        <v>36</v>
      </c>
      <c r="F791" s="120">
        <v>6694.7648962099738</v>
      </c>
      <c r="G791" s="121">
        <f t="shared" si="38"/>
        <v>241011.53626355907</v>
      </c>
    </row>
    <row r="792" spans="1:7">
      <c r="A792" s="23">
        <f t="shared" si="36"/>
        <v>780</v>
      </c>
      <c r="B792" s="226" t="s">
        <v>1350</v>
      </c>
      <c r="C792" s="136">
        <v>42775</v>
      </c>
      <c r="D792" s="136">
        <v>42810</v>
      </c>
      <c r="E792" s="25">
        <f t="shared" si="37"/>
        <v>35</v>
      </c>
      <c r="F792" s="120">
        <v>8214.3003496260517</v>
      </c>
      <c r="G792" s="121">
        <f t="shared" si="38"/>
        <v>287500.5122369118</v>
      </c>
    </row>
    <row r="793" spans="1:7">
      <c r="A793" s="23">
        <f t="shared" si="36"/>
        <v>781</v>
      </c>
      <c r="B793" s="226" t="s">
        <v>1350</v>
      </c>
      <c r="C793" s="136">
        <v>42776</v>
      </c>
      <c r="D793" s="136">
        <v>42810</v>
      </c>
      <c r="E793" s="25">
        <f t="shared" si="37"/>
        <v>34</v>
      </c>
      <c r="F793" s="120">
        <v>6992.0653110087715</v>
      </c>
      <c r="G793" s="121">
        <f t="shared" si="38"/>
        <v>237730.22057429823</v>
      </c>
    </row>
    <row r="794" spans="1:7">
      <c r="A794" s="23">
        <f t="shared" si="36"/>
        <v>782</v>
      </c>
      <c r="B794" s="226" t="s">
        <v>1350</v>
      </c>
      <c r="C794" s="136">
        <v>42777</v>
      </c>
      <c r="D794" s="136">
        <v>42810</v>
      </c>
      <c r="E794" s="25">
        <f t="shared" si="37"/>
        <v>33</v>
      </c>
      <c r="F794" s="120">
        <v>4756.8066367807705</v>
      </c>
      <c r="G794" s="121">
        <f t="shared" si="38"/>
        <v>156974.61901376542</v>
      </c>
    </row>
    <row r="795" spans="1:7">
      <c r="A795" s="23">
        <f t="shared" si="36"/>
        <v>783</v>
      </c>
      <c r="B795" s="226" t="s">
        <v>1350</v>
      </c>
      <c r="C795" s="136">
        <v>42778</v>
      </c>
      <c r="D795" s="136">
        <v>42810</v>
      </c>
      <c r="E795" s="25">
        <f t="shared" si="37"/>
        <v>32</v>
      </c>
      <c r="F795" s="120">
        <v>4756.8066367807705</v>
      </c>
      <c r="G795" s="121">
        <f t="shared" si="38"/>
        <v>152217.81237698466</v>
      </c>
    </row>
    <row r="796" spans="1:7">
      <c r="A796" s="23">
        <f t="shared" si="36"/>
        <v>784</v>
      </c>
      <c r="B796" s="226" t="s">
        <v>1350</v>
      </c>
      <c r="C796" s="136">
        <v>42779</v>
      </c>
      <c r="D796" s="136">
        <v>42810</v>
      </c>
      <c r="E796" s="25">
        <f t="shared" si="37"/>
        <v>31</v>
      </c>
      <c r="F796" s="120">
        <v>9337.4352499770685</v>
      </c>
      <c r="G796" s="121">
        <f t="shared" si="38"/>
        <v>289460.49274928914</v>
      </c>
    </row>
    <row r="797" spans="1:7">
      <c r="A797" s="23">
        <f t="shared" si="36"/>
        <v>785</v>
      </c>
      <c r="B797" s="226" t="s">
        <v>1350</v>
      </c>
      <c r="C797" s="136">
        <v>42780</v>
      </c>
      <c r="D797" s="136">
        <v>42810</v>
      </c>
      <c r="E797" s="25">
        <f t="shared" si="37"/>
        <v>30</v>
      </c>
      <c r="F797" s="120">
        <v>12035.161236114311</v>
      </c>
      <c r="G797" s="121">
        <f t="shared" si="38"/>
        <v>361054.83708342933</v>
      </c>
    </row>
    <row r="798" spans="1:7">
      <c r="A798" s="23">
        <f t="shared" si="36"/>
        <v>786</v>
      </c>
      <c r="B798" s="226" t="s">
        <v>1350</v>
      </c>
      <c r="C798" s="136">
        <v>42781</v>
      </c>
      <c r="D798" s="136">
        <v>42810</v>
      </c>
      <c r="E798" s="25">
        <f t="shared" si="37"/>
        <v>29</v>
      </c>
      <c r="F798" s="120">
        <v>7872.9554289311363</v>
      </c>
      <c r="G798" s="121">
        <f t="shared" si="38"/>
        <v>228315.70743900296</v>
      </c>
    </row>
    <row r="799" spans="1:7">
      <c r="A799" s="23">
        <f t="shared" si="36"/>
        <v>787</v>
      </c>
      <c r="B799" s="226" t="s">
        <v>1350</v>
      </c>
      <c r="C799" s="136">
        <v>42782</v>
      </c>
      <c r="D799" s="136">
        <v>42810</v>
      </c>
      <c r="E799" s="25">
        <f t="shared" si="37"/>
        <v>28</v>
      </c>
      <c r="F799" s="120">
        <v>10945.059715185384</v>
      </c>
      <c r="G799" s="121">
        <f t="shared" si="38"/>
        <v>306461.67202519072</v>
      </c>
    </row>
    <row r="800" spans="1:7">
      <c r="A800" s="23">
        <f t="shared" si="36"/>
        <v>788</v>
      </c>
      <c r="B800" s="226" t="s">
        <v>1350</v>
      </c>
      <c r="C800" s="136">
        <v>42783</v>
      </c>
      <c r="D800" s="136">
        <v>42810</v>
      </c>
      <c r="E800" s="25">
        <f t="shared" si="37"/>
        <v>27</v>
      </c>
      <c r="F800" s="120">
        <v>9601.7022853537783</v>
      </c>
      <c r="G800" s="121">
        <f t="shared" si="38"/>
        <v>259245.961704552</v>
      </c>
    </row>
    <row r="801" spans="1:7">
      <c r="A801" s="23">
        <f t="shared" si="36"/>
        <v>789</v>
      </c>
      <c r="B801" s="226" t="s">
        <v>1350</v>
      </c>
      <c r="C801" s="136">
        <v>42784</v>
      </c>
      <c r="D801" s="136">
        <v>42810</v>
      </c>
      <c r="E801" s="25">
        <f t="shared" si="37"/>
        <v>26</v>
      </c>
      <c r="F801" s="120">
        <v>6199.2642048786429</v>
      </c>
      <c r="G801" s="121">
        <f t="shared" si="38"/>
        <v>161180.86932684472</v>
      </c>
    </row>
    <row r="802" spans="1:7">
      <c r="A802" s="23">
        <f t="shared" si="36"/>
        <v>790</v>
      </c>
      <c r="B802" s="226" t="s">
        <v>1350</v>
      </c>
      <c r="C802" s="136">
        <v>42785</v>
      </c>
      <c r="D802" s="136">
        <v>42810</v>
      </c>
      <c r="E802" s="25">
        <f t="shared" si="37"/>
        <v>25</v>
      </c>
      <c r="F802" s="120">
        <v>5340.3963399043378</v>
      </c>
      <c r="G802" s="121">
        <f t="shared" si="38"/>
        <v>133509.90849760844</v>
      </c>
    </row>
    <row r="803" spans="1:7">
      <c r="A803" s="23">
        <f t="shared" si="36"/>
        <v>791</v>
      </c>
      <c r="B803" s="226" t="s">
        <v>1350</v>
      </c>
      <c r="C803" s="136">
        <v>42786</v>
      </c>
      <c r="D803" s="136">
        <v>42810</v>
      </c>
      <c r="E803" s="25">
        <f t="shared" si="37"/>
        <v>24</v>
      </c>
      <c r="F803" s="120">
        <v>5538.5966164368692</v>
      </c>
      <c r="G803" s="121">
        <f t="shared" si="38"/>
        <v>132926.31879448486</v>
      </c>
    </row>
    <row r="804" spans="1:7">
      <c r="A804" s="23">
        <f t="shared" si="36"/>
        <v>792</v>
      </c>
      <c r="B804" s="226" t="s">
        <v>1350</v>
      </c>
      <c r="C804" s="136">
        <v>42787</v>
      </c>
      <c r="D804" s="136">
        <v>42810</v>
      </c>
      <c r="E804" s="25">
        <f t="shared" si="37"/>
        <v>23</v>
      </c>
      <c r="F804" s="120">
        <v>6760.8316550541504</v>
      </c>
      <c r="G804" s="121">
        <f t="shared" si="38"/>
        <v>155499.12806624547</v>
      </c>
    </row>
    <row r="805" spans="1:7">
      <c r="A805" s="23">
        <f t="shared" si="36"/>
        <v>793</v>
      </c>
      <c r="B805" s="226" t="s">
        <v>1350</v>
      </c>
      <c r="C805" s="136">
        <v>42788</v>
      </c>
      <c r="D805" s="136">
        <v>42810</v>
      </c>
      <c r="E805" s="25">
        <f t="shared" si="37"/>
        <v>22</v>
      </c>
      <c r="F805" s="120">
        <v>10097.202976685108</v>
      </c>
      <c r="G805" s="121">
        <f t="shared" si="38"/>
        <v>222138.46548707239</v>
      </c>
    </row>
    <row r="806" spans="1:7">
      <c r="A806" s="23">
        <f t="shared" si="36"/>
        <v>794</v>
      </c>
      <c r="B806" s="226" t="s">
        <v>1350</v>
      </c>
      <c r="C806" s="136">
        <v>42789</v>
      </c>
      <c r="D806" s="136">
        <v>42810</v>
      </c>
      <c r="E806" s="25">
        <f t="shared" si="37"/>
        <v>21</v>
      </c>
      <c r="F806" s="120">
        <v>6221.2864578267026</v>
      </c>
      <c r="G806" s="121">
        <f t="shared" si="38"/>
        <v>130647.01561436076</v>
      </c>
    </row>
    <row r="807" spans="1:7">
      <c r="A807" s="23">
        <f t="shared" si="36"/>
        <v>795</v>
      </c>
      <c r="B807" s="226" t="s">
        <v>1350</v>
      </c>
      <c r="C807" s="136">
        <v>42790</v>
      </c>
      <c r="D807" s="136">
        <v>42810</v>
      </c>
      <c r="E807" s="25">
        <f t="shared" si="37"/>
        <v>20</v>
      </c>
      <c r="F807" s="120">
        <v>7146.2210816451861</v>
      </c>
      <c r="G807" s="121">
        <f t="shared" si="38"/>
        <v>142924.42163290372</v>
      </c>
    </row>
    <row r="808" spans="1:7">
      <c r="A808" s="23">
        <f t="shared" ref="A808:A871" si="39">A807+1</f>
        <v>796</v>
      </c>
      <c r="B808" s="226" t="s">
        <v>1350</v>
      </c>
      <c r="C808" s="136">
        <v>42791</v>
      </c>
      <c r="D808" s="136">
        <v>42810</v>
      </c>
      <c r="E808" s="25">
        <f t="shared" ref="E808:E870" si="40">D808-C808</f>
        <v>19</v>
      </c>
      <c r="F808" s="120">
        <v>7410.4881170218951</v>
      </c>
      <c r="G808" s="121">
        <f t="shared" ref="G808:G870" si="41">E808*F808</f>
        <v>140799.274223416</v>
      </c>
    </row>
    <row r="809" spans="1:7">
      <c r="A809" s="23">
        <f t="shared" si="39"/>
        <v>797</v>
      </c>
      <c r="B809" s="226" t="s">
        <v>1350</v>
      </c>
      <c r="C809" s="136">
        <v>42792</v>
      </c>
      <c r="D809" s="136">
        <v>42810</v>
      </c>
      <c r="E809" s="25">
        <f t="shared" si="40"/>
        <v>18</v>
      </c>
      <c r="F809" s="120">
        <v>12079.205742010428</v>
      </c>
      <c r="G809" s="121">
        <f t="shared" si="41"/>
        <v>217425.7033561877</v>
      </c>
    </row>
    <row r="810" spans="1:7">
      <c r="A810" s="23">
        <f t="shared" si="39"/>
        <v>798</v>
      </c>
      <c r="B810" s="226" t="s">
        <v>1350</v>
      </c>
      <c r="C810" s="136">
        <v>42793</v>
      </c>
      <c r="D810" s="136">
        <v>42810</v>
      </c>
      <c r="E810" s="25">
        <f t="shared" si="40"/>
        <v>17</v>
      </c>
      <c r="F810" s="120">
        <v>10229.336494373463</v>
      </c>
      <c r="G810" s="121">
        <f t="shared" si="41"/>
        <v>173898.72040434886</v>
      </c>
    </row>
    <row r="811" spans="1:7">
      <c r="A811" s="23">
        <f t="shared" si="39"/>
        <v>799</v>
      </c>
      <c r="B811" s="226" t="s">
        <v>1350</v>
      </c>
      <c r="C811" s="136">
        <v>42794</v>
      </c>
      <c r="D811" s="136">
        <v>42810</v>
      </c>
      <c r="E811" s="25">
        <f t="shared" si="40"/>
        <v>16</v>
      </c>
      <c r="F811" s="120">
        <v>11671.794062471336</v>
      </c>
      <c r="G811" s="121">
        <f t="shared" si="41"/>
        <v>186748.70499954137</v>
      </c>
    </row>
    <row r="812" spans="1:7">
      <c r="A812" s="23">
        <f t="shared" si="39"/>
        <v>800</v>
      </c>
      <c r="B812" s="226" t="s">
        <v>1350</v>
      </c>
      <c r="C812" s="136">
        <v>42794</v>
      </c>
      <c r="D812" s="136">
        <v>42810</v>
      </c>
      <c r="E812" s="25">
        <f t="shared" si="40"/>
        <v>16</v>
      </c>
      <c r="F812" s="120">
        <v>0.17</v>
      </c>
      <c r="G812" s="121">
        <f t="shared" si="41"/>
        <v>2.72</v>
      </c>
    </row>
    <row r="813" spans="1:7">
      <c r="A813" s="23">
        <f t="shared" si="39"/>
        <v>801</v>
      </c>
      <c r="B813" s="226" t="s">
        <v>1350</v>
      </c>
      <c r="C813" s="136">
        <v>42767</v>
      </c>
      <c r="D813" s="136">
        <v>42825</v>
      </c>
      <c r="E813" s="25">
        <f t="shared" si="40"/>
        <v>58</v>
      </c>
      <c r="F813" s="120">
        <v>615.72547169006702</v>
      </c>
      <c r="G813" s="121">
        <f t="shared" si="41"/>
        <v>35712.077358023889</v>
      </c>
    </row>
    <row r="814" spans="1:7">
      <c r="A814" s="23">
        <f t="shared" si="39"/>
        <v>802</v>
      </c>
      <c r="B814" s="226" t="s">
        <v>1350</v>
      </c>
      <c r="C814" s="136">
        <v>42768</v>
      </c>
      <c r="D814" s="136">
        <v>42825</v>
      </c>
      <c r="E814" s="25">
        <f t="shared" si="40"/>
        <v>57</v>
      </c>
      <c r="F814" s="120">
        <v>635.32721891615529</v>
      </c>
      <c r="G814" s="121">
        <f t="shared" si="41"/>
        <v>36213.651478220854</v>
      </c>
    </row>
    <row r="815" spans="1:7">
      <c r="A815" s="23">
        <f t="shared" si="39"/>
        <v>803</v>
      </c>
      <c r="B815" s="226" t="s">
        <v>1350</v>
      </c>
      <c r="C815" s="136">
        <v>42769</v>
      </c>
      <c r="D815" s="136">
        <v>42825</v>
      </c>
      <c r="E815" s="25">
        <f t="shared" si="40"/>
        <v>56</v>
      </c>
      <c r="F815" s="120">
        <v>700.47420234403683</v>
      </c>
      <c r="G815" s="121">
        <f t="shared" si="41"/>
        <v>39226.555331266063</v>
      </c>
    </row>
    <row r="816" spans="1:7">
      <c r="A816" s="23">
        <f t="shared" si="39"/>
        <v>804</v>
      </c>
      <c r="B816" s="226" t="s">
        <v>1350</v>
      </c>
      <c r="C816" s="136">
        <v>42770</v>
      </c>
      <c r="D816" s="136">
        <v>42825</v>
      </c>
      <c r="E816" s="25">
        <f t="shared" si="40"/>
        <v>55</v>
      </c>
      <c r="F816" s="120">
        <v>672.80114743661818</v>
      </c>
      <c r="G816" s="121">
        <f t="shared" si="41"/>
        <v>37004.063109014001</v>
      </c>
    </row>
    <row r="817" spans="1:7">
      <c r="A817" s="23">
        <f t="shared" si="39"/>
        <v>805</v>
      </c>
      <c r="B817" s="226" t="s">
        <v>1350</v>
      </c>
      <c r="C817" s="136">
        <v>42771</v>
      </c>
      <c r="D817" s="136">
        <v>42825</v>
      </c>
      <c r="E817" s="25">
        <f t="shared" si="40"/>
        <v>54</v>
      </c>
      <c r="F817" s="120">
        <v>462.37062574478813</v>
      </c>
      <c r="G817" s="121">
        <f t="shared" si="41"/>
        <v>24968.01379021856</v>
      </c>
    </row>
    <row r="818" spans="1:7">
      <c r="A818" s="23">
        <f t="shared" si="39"/>
        <v>806</v>
      </c>
      <c r="B818" s="226" t="s">
        <v>1350</v>
      </c>
      <c r="C818" s="136">
        <v>42772</v>
      </c>
      <c r="D818" s="136">
        <v>42825</v>
      </c>
      <c r="E818" s="25">
        <f t="shared" si="40"/>
        <v>53</v>
      </c>
      <c r="F818" s="120">
        <v>343.60709843378271</v>
      </c>
      <c r="G818" s="121">
        <f t="shared" si="41"/>
        <v>18211.176216990483</v>
      </c>
    </row>
    <row r="819" spans="1:7">
      <c r="A819" s="23">
        <f t="shared" si="39"/>
        <v>807</v>
      </c>
      <c r="B819" s="226" t="s">
        <v>1350</v>
      </c>
      <c r="C819" s="136">
        <v>42773</v>
      </c>
      <c r="D819" s="136">
        <v>42825</v>
      </c>
      <c r="E819" s="25">
        <f t="shared" si="40"/>
        <v>52</v>
      </c>
      <c r="F819" s="120">
        <v>351.10188413787523</v>
      </c>
      <c r="G819" s="121">
        <f t="shared" si="41"/>
        <v>18257.297975169513</v>
      </c>
    </row>
    <row r="820" spans="1:7">
      <c r="A820" s="23">
        <f t="shared" si="39"/>
        <v>808</v>
      </c>
      <c r="B820" s="226" t="s">
        <v>1350</v>
      </c>
      <c r="C820" s="136">
        <v>42774</v>
      </c>
      <c r="D820" s="136">
        <v>42825</v>
      </c>
      <c r="E820" s="25">
        <f t="shared" si="40"/>
        <v>51</v>
      </c>
      <c r="F820" s="120">
        <v>350.52536216063737</v>
      </c>
      <c r="G820" s="121">
        <f t="shared" si="41"/>
        <v>17876.793470192504</v>
      </c>
    </row>
    <row r="821" spans="1:7">
      <c r="A821" s="23">
        <f t="shared" si="39"/>
        <v>809</v>
      </c>
      <c r="B821" s="226" t="s">
        <v>1350</v>
      </c>
      <c r="C821" s="136">
        <v>42775</v>
      </c>
      <c r="D821" s="136">
        <v>42825</v>
      </c>
      <c r="E821" s="25">
        <f t="shared" si="40"/>
        <v>50</v>
      </c>
      <c r="F821" s="120">
        <v>430.08539501946632</v>
      </c>
      <c r="G821" s="121">
        <f t="shared" si="41"/>
        <v>21504.269750973315</v>
      </c>
    </row>
    <row r="822" spans="1:7">
      <c r="A822" s="23">
        <f t="shared" si="39"/>
        <v>810</v>
      </c>
      <c r="B822" s="226" t="s">
        <v>1350</v>
      </c>
      <c r="C822" s="136">
        <v>42776</v>
      </c>
      <c r="D822" s="136">
        <v>42825</v>
      </c>
      <c r="E822" s="25">
        <f t="shared" si="40"/>
        <v>49</v>
      </c>
      <c r="F822" s="120">
        <v>366.09145554606044</v>
      </c>
      <c r="G822" s="121">
        <f t="shared" si="41"/>
        <v>17938.481321756961</v>
      </c>
    </row>
    <row r="823" spans="1:7">
      <c r="A823" s="23">
        <f t="shared" si="39"/>
        <v>811</v>
      </c>
      <c r="B823" s="226" t="s">
        <v>1350</v>
      </c>
      <c r="C823" s="136">
        <v>42777</v>
      </c>
      <c r="D823" s="136">
        <v>42825</v>
      </c>
      <c r="E823" s="25">
        <f t="shared" si="40"/>
        <v>48</v>
      </c>
      <c r="F823" s="120">
        <v>249.05749416676869</v>
      </c>
      <c r="G823" s="121">
        <f t="shared" si="41"/>
        <v>11954.759720004897</v>
      </c>
    </row>
    <row r="824" spans="1:7">
      <c r="A824" s="23">
        <f t="shared" si="39"/>
        <v>812</v>
      </c>
      <c r="B824" s="226" t="s">
        <v>1350</v>
      </c>
      <c r="C824" s="136">
        <v>42778</v>
      </c>
      <c r="D824" s="136">
        <v>42825</v>
      </c>
      <c r="E824" s="25">
        <f t="shared" si="40"/>
        <v>47</v>
      </c>
      <c r="F824" s="120">
        <v>249.05749416676869</v>
      </c>
      <c r="G824" s="121">
        <f t="shared" si="41"/>
        <v>11705.702225838129</v>
      </c>
    </row>
    <row r="825" spans="1:7">
      <c r="A825" s="23">
        <f t="shared" si="39"/>
        <v>813</v>
      </c>
      <c r="B825" s="226" t="s">
        <v>1350</v>
      </c>
      <c r="C825" s="136">
        <v>42779</v>
      </c>
      <c r="D825" s="136">
        <v>42825</v>
      </c>
      <c r="E825" s="25">
        <f t="shared" si="40"/>
        <v>46</v>
      </c>
      <c r="F825" s="120">
        <v>488.89063669773105</v>
      </c>
      <c r="G825" s="121">
        <f t="shared" si="41"/>
        <v>22488.969288095628</v>
      </c>
    </row>
    <row r="826" spans="1:7">
      <c r="A826" s="23">
        <f t="shared" si="39"/>
        <v>814</v>
      </c>
      <c r="B826" s="226" t="s">
        <v>1350</v>
      </c>
      <c r="C826" s="136">
        <v>42780</v>
      </c>
      <c r="D826" s="136">
        <v>42825</v>
      </c>
      <c r="E826" s="25">
        <f t="shared" si="40"/>
        <v>45</v>
      </c>
      <c r="F826" s="120">
        <v>630.13852112101426</v>
      </c>
      <c r="G826" s="121">
        <f t="shared" si="41"/>
        <v>28356.233450445641</v>
      </c>
    </row>
    <row r="827" spans="1:7">
      <c r="A827" s="23">
        <f t="shared" si="39"/>
        <v>815</v>
      </c>
      <c r="B827" s="226" t="s">
        <v>1350</v>
      </c>
      <c r="C827" s="136">
        <v>42781</v>
      </c>
      <c r="D827" s="136">
        <v>42825</v>
      </c>
      <c r="E827" s="25">
        <f t="shared" si="40"/>
        <v>44</v>
      </c>
      <c r="F827" s="120">
        <v>412.21321372509169</v>
      </c>
      <c r="G827" s="121">
        <f t="shared" si="41"/>
        <v>18137.381403904034</v>
      </c>
    </row>
    <row r="828" spans="1:7">
      <c r="A828" s="23">
        <f t="shared" si="39"/>
        <v>816</v>
      </c>
      <c r="B828" s="226" t="s">
        <v>1350</v>
      </c>
      <c r="C828" s="136">
        <v>42782</v>
      </c>
      <c r="D828" s="136">
        <v>42825</v>
      </c>
      <c r="E828" s="25">
        <f t="shared" si="40"/>
        <v>43</v>
      </c>
      <c r="F828" s="120">
        <v>573.06284537446311</v>
      </c>
      <c r="G828" s="121">
        <f t="shared" si="41"/>
        <v>24641.702351101914</v>
      </c>
    </row>
    <row r="829" spans="1:7">
      <c r="A829" s="23">
        <f t="shared" si="39"/>
        <v>817</v>
      </c>
      <c r="B829" s="226" t="s">
        <v>1350</v>
      </c>
      <c r="C829" s="136">
        <v>42783</v>
      </c>
      <c r="D829" s="136">
        <v>42825</v>
      </c>
      <c r="E829" s="25">
        <f t="shared" si="40"/>
        <v>42</v>
      </c>
      <c r="F829" s="120">
        <v>502.72716415144043</v>
      </c>
      <c r="G829" s="121">
        <f t="shared" si="41"/>
        <v>21114.5408943605</v>
      </c>
    </row>
    <row r="830" spans="1:7">
      <c r="A830" s="23">
        <f t="shared" si="39"/>
        <v>818</v>
      </c>
      <c r="B830" s="226" t="s">
        <v>1350</v>
      </c>
      <c r="C830" s="136">
        <v>42784</v>
      </c>
      <c r="D830" s="136">
        <v>42825</v>
      </c>
      <c r="E830" s="25">
        <f t="shared" si="40"/>
        <v>41</v>
      </c>
      <c r="F830" s="120">
        <v>324.58187318493231</v>
      </c>
      <c r="G830" s="121">
        <f t="shared" si="41"/>
        <v>13307.856800582225</v>
      </c>
    </row>
    <row r="831" spans="1:7">
      <c r="A831" s="23">
        <f t="shared" si="39"/>
        <v>819</v>
      </c>
      <c r="B831" s="226" t="s">
        <v>1350</v>
      </c>
      <c r="C831" s="136">
        <v>42785</v>
      </c>
      <c r="D831" s="136">
        <v>42825</v>
      </c>
      <c r="E831" s="25">
        <f t="shared" si="40"/>
        <v>40</v>
      </c>
      <c r="F831" s="120">
        <v>279.61315896037684</v>
      </c>
      <c r="G831" s="121">
        <f t="shared" si="41"/>
        <v>11184.526358415074</v>
      </c>
    </row>
    <row r="832" spans="1:7">
      <c r="A832" s="23">
        <f t="shared" si="39"/>
        <v>820</v>
      </c>
      <c r="B832" s="226" t="s">
        <v>1350</v>
      </c>
      <c r="C832" s="136">
        <v>42786</v>
      </c>
      <c r="D832" s="136">
        <v>42825</v>
      </c>
      <c r="E832" s="25">
        <f t="shared" si="40"/>
        <v>39</v>
      </c>
      <c r="F832" s="120">
        <v>289.99055455065889</v>
      </c>
      <c r="G832" s="121">
        <f t="shared" si="41"/>
        <v>11309.631627475697</v>
      </c>
    </row>
    <row r="833" spans="1:7">
      <c r="A833" s="23">
        <f t="shared" si="39"/>
        <v>821</v>
      </c>
      <c r="B833" s="226" t="s">
        <v>1350</v>
      </c>
      <c r="C833" s="136">
        <v>42787</v>
      </c>
      <c r="D833" s="136">
        <v>42825</v>
      </c>
      <c r="E833" s="25">
        <f t="shared" si="40"/>
        <v>38</v>
      </c>
      <c r="F833" s="120">
        <v>353.9844940240647</v>
      </c>
      <c r="G833" s="121">
        <f t="shared" si="41"/>
        <v>13451.410772914458</v>
      </c>
    </row>
    <row r="834" spans="1:7">
      <c r="A834" s="23">
        <f t="shared" si="39"/>
        <v>822</v>
      </c>
      <c r="B834" s="226" t="s">
        <v>1350</v>
      </c>
      <c r="C834" s="136">
        <v>42788</v>
      </c>
      <c r="D834" s="136">
        <v>42825</v>
      </c>
      <c r="E834" s="25">
        <f t="shared" si="40"/>
        <v>37</v>
      </c>
      <c r="F834" s="120">
        <v>528.67065312714556</v>
      </c>
      <c r="G834" s="121">
        <f t="shared" si="41"/>
        <v>19560.814165704385</v>
      </c>
    </row>
    <row r="835" spans="1:7">
      <c r="A835" s="23">
        <f t="shared" si="39"/>
        <v>823</v>
      </c>
      <c r="B835" s="226" t="s">
        <v>1350</v>
      </c>
      <c r="C835" s="136">
        <v>42789</v>
      </c>
      <c r="D835" s="136">
        <v>42825</v>
      </c>
      <c r="E835" s="25">
        <f t="shared" si="40"/>
        <v>36</v>
      </c>
      <c r="F835" s="120">
        <v>325.73491713940808</v>
      </c>
      <c r="G835" s="121">
        <f t="shared" si="41"/>
        <v>11726.457017018691</v>
      </c>
    </row>
    <row r="836" spans="1:7">
      <c r="A836" s="23">
        <f t="shared" si="39"/>
        <v>824</v>
      </c>
      <c r="B836" s="226" t="s">
        <v>1350</v>
      </c>
      <c r="C836" s="136">
        <v>42790</v>
      </c>
      <c r="D836" s="136">
        <v>42825</v>
      </c>
      <c r="E836" s="25">
        <f t="shared" si="40"/>
        <v>35</v>
      </c>
      <c r="F836" s="120">
        <v>374.16276322739088</v>
      </c>
      <c r="G836" s="121">
        <f t="shared" si="41"/>
        <v>13095.696712958681</v>
      </c>
    </row>
    <row r="837" spans="1:7">
      <c r="A837" s="23">
        <f t="shared" si="39"/>
        <v>825</v>
      </c>
      <c r="B837" s="226" t="s">
        <v>1350</v>
      </c>
      <c r="C837" s="136">
        <v>42791</v>
      </c>
      <c r="D837" s="136">
        <v>42825</v>
      </c>
      <c r="E837" s="25">
        <f t="shared" si="40"/>
        <v>34</v>
      </c>
      <c r="F837" s="120">
        <v>387.99929068110026</v>
      </c>
      <c r="G837" s="121">
        <f t="shared" si="41"/>
        <v>13191.975883157409</v>
      </c>
    </row>
    <row r="838" spans="1:7">
      <c r="A838" s="23">
        <f t="shared" si="39"/>
        <v>826</v>
      </c>
      <c r="B838" s="226" t="s">
        <v>1350</v>
      </c>
      <c r="C838" s="136">
        <v>42792</v>
      </c>
      <c r="D838" s="136">
        <v>42825</v>
      </c>
      <c r="E838" s="25">
        <f t="shared" si="40"/>
        <v>33</v>
      </c>
      <c r="F838" s="120">
        <v>632.44460902996582</v>
      </c>
      <c r="G838" s="121">
        <f t="shared" si="41"/>
        <v>20870.672097988871</v>
      </c>
    </row>
    <row r="839" spans="1:7">
      <c r="A839" s="23">
        <f t="shared" si="39"/>
        <v>827</v>
      </c>
      <c r="B839" s="226" t="s">
        <v>1350</v>
      </c>
      <c r="C839" s="136">
        <v>42793</v>
      </c>
      <c r="D839" s="136">
        <v>42825</v>
      </c>
      <c r="E839" s="25">
        <f t="shared" si="40"/>
        <v>32</v>
      </c>
      <c r="F839" s="120">
        <v>535.58891685400022</v>
      </c>
      <c r="G839" s="121">
        <f t="shared" si="41"/>
        <v>17138.845339328007</v>
      </c>
    </row>
    <row r="840" spans="1:7">
      <c r="A840" s="23">
        <f t="shared" si="39"/>
        <v>828</v>
      </c>
      <c r="B840" s="226" t="s">
        <v>1350</v>
      </c>
      <c r="C840" s="136">
        <v>42794</v>
      </c>
      <c r="D840" s="136">
        <v>42825</v>
      </c>
      <c r="E840" s="25">
        <f t="shared" si="40"/>
        <v>31</v>
      </c>
      <c r="F840" s="120">
        <v>611.1132958721638</v>
      </c>
      <c r="G840" s="121">
        <f t="shared" si="41"/>
        <v>18944.512172037077</v>
      </c>
    </row>
    <row r="841" spans="1:7">
      <c r="A841" s="23">
        <f t="shared" si="39"/>
        <v>829</v>
      </c>
      <c r="B841" s="226" t="s">
        <v>1350</v>
      </c>
      <c r="C841" s="136">
        <v>42794</v>
      </c>
      <c r="D841" s="136">
        <v>42825</v>
      </c>
      <c r="E841" s="25">
        <f t="shared" si="40"/>
        <v>31</v>
      </c>
      <c r="F841" s="120">
        <v>0.01</v>
      </c>
      <c r="G841" s="121">
        <f t="shared" si="41"/>
        <v>0.31</v>
      </c>
    </row>
    <row r="842" spans="1:7">
      <c r="A842" s="23">
        <f t="shared" si="39"/>
        <v>830</v>
      </c>
      <c r="B842" s="226" t="s">
        <v>1350</v>
      </c>
      <c r="C842" s="136">
        <v>42795</v>
      </c>
      <c r="D842" s="136">
        <v>42825</v>
      </c>
      <c r="E842" s="25">
        <f t="shared" si="40"/>
        <v>30</v>
      </c>
      <c r="F842" s="120">
        <v>5727.430235234584</v>
      </c>
      <c r="G842" s="121">
        <f t="shared" si="41"/>
        <v>171822.90705703752</v>
      </c>
    </row>
    <row r="843" spans="1:7">
      <c r="A843" s="23">
        <f t="shared" si="39"/>
        <v>831</v>
      </c>
      <c r="B843" s="226" t="s">
        <v>1350</v>
      </c>
      <c r="C843" s="136">
        <v>42796</v>
      </c>
      <c r="D843" s="136">
        <v>42825</v>
      </c>
      <c r="E843" s="25">
        <f t="shared" si="40"/>
        <v>29</v>
      </c>
      <c r="F843" s="120">
        <v>8841.9391411564466</v>
      </c>
      <c r="G843" s="121">
        <f t="shared" si="41"/>
        <v>256416.23509353696</v>
      </c>
    </row>
    <row r="844" spans="1:7">
      <c r="A844" s="23">
        <f t="shared" si="39"/>
        <v>832</v>
      </c>
      <c r="B844" s="226" t="s">
        <v>1350</v>
      </c>
      <c r="C844" s="136">
        <v>42797</v>
      </c>
      <c r="D844" s="136">
        <v>42825</v>
      </c>
      <c r="E844" s="25">
        <f t="shared" si="40"/>
        <v>28</v>
      </c>
      <c r="F844" s="120">
        <v>8398.6757013623228</v>
      </c>
      <c r="G844" s="121">
        <f t="shared" si="41"/>
        <v>235162.91963814505</v>
      </c>
    </row>
    <row r="845" spans="1:7">
      <c r="A845" s="23">
        <f t="shared" si="39"/>
        <v>833</v>
      </c>
      <c r="B845" s="226" t="s">
        <v>1350</v>
      </c>
      <c r="C845" s="136">
        <v>42798</v>
      </c>
      <c r="D845" s="136">
        <v>42825</v>
      </c>
      <c r="E845" s="25">
        <f t="shared" si="40"/>
        <v>27</v>
      </c>
      <c r="F845" s="120">
        <v>8305.3570824582985</v>
      </c>
      <c r="G845" s="121">
        <f t="shared" si="41"/>
        <v>224244.64122637405</v>
      </c>
    </row>
    <row r="846" spans="1:7">
      <c r="A846" s="23">
        <f t="shared" si="39"/>
        <v>834</v>
      </c>
      <c r="B846" s="226" t="s">
        <v>1350</v>
      </c>
      <c r="C846" s="136">
        <v>42799</v>
      </c>
      <c r="D846" s="136">
        <v>42825</v>
      </c>
      <c r="E846" s="25">
        <f t="shared" si="40"/>
        <v>26</v>
      </c>
      <c r="F846" s="120">
        <v>6952.2371083499229</v>
      </c>
      <c r="G846" s="121">
        <f t="shared" si="41"/>
        <v>180758.164817098</v>
      </c>
    </row>
    <row r="847" spans="1:7">
      <c r="A847" s="23">
        <f t="shared" si="39"/>
        <v>835</v>
      </c>
      <c r="B847" s="226" t="s">
        <v>1350</v>
      </c>
      <c r="C847" s="136">
        <v>42800</v>
      </c>
      <c r="D847" s="136">
        <v>42825</v>
      </c>
      <c r="E847" s="25">
        <f t="shared" si="40"/>
        <v>25</v>
      </c>
      <c r="F847" s="120">
        <v>7558.8081312260911</v>
      </c>
      <c r="G847" s="121">
        <f t="shared" si="41"/>
        <v>188970.20328065229</v>
      </c>
    </row>
    <row r="848" spans="1:7">
      <c r="A848" s="23">
        <f t="shared" si="39"/>
        <v>836</v>
      </c>
      <c r="B848" s="226" t="s">
        <v>1350</v>
      </c>
      <c r="C848" s="136">
        <v>42801</v>
      </c>
      <c r="D848" s="136">
        <v>42825</v>
      </c>
      <c r="E848" s="25">
        <f t="shared" si="40"/>
        <v>24</v>
      </c>
      <c r="F848" s="120">
        <v>5984.0564372206563</v>
      </c>
      <c r="G848" s="121">
        <f t="shared" si="41"/>
        <v>143617.35449329574</v>
      </c>
    </row>
    <row r="849" spans="1:7">
      <c r="A849" s="23">
        <f t="shared" si="39"/>
        <v>837</v>
      </c>
      <c r="B849" s="226" t="s">
        <v>1350</v>
      </c>
      <c r="C849" s="136">
        <v>42802</v>
      </c>
      <c r="D849" s="136">
        <v>42825</v>
      </c>
      <c r="E849" s="25">
        <f t="shared" si="40"/>
        <v>23</v>
      </c>
      <c r="F849" s="120">
        <v>5855.7433362276197</v>
      </c>
      <c r="G849" s="121">
        <f t="shared" si="41"/>
        <v>134682.09673323526</v>
      </c>
    </row>
    <row r="850" spans="1:7">
      <c r="A850" s="23">
        <f t="shared" si="39"/>
        <v>838</v>
      </c>
      <c r="B850" s="226" t="s">
        <v>1350</v>
      </c>
      <c r="C850" s="136">
        <v>42803</v>
      </c>
      <c r="D850" s="136">
        <v>42825</v>
      </c>
      <c r="E850" s="25">
        <f t="shared" si="40"/>
        <v>22</v>
      </c>
      <c r="F850" s="120">
        <v>5599.1171342415491</v>
      </c>
      <c r="G850" s="121">
        <f t="shared" si="41"/>
        <v>123180.57695331408</v>
      </c>
    </row>
    <row r="851" spans="1:7">
      <c r="A851" s="23">
        <f t="shared" si="39"/>
        <v>839</v>
      </c>
      <c r="B851" s="226" t="s">
        <v>1350</v>
      </c>
      <c r="C851" s="136">
        <v>42804</v>
      </c>
      <c r="D851" s="136">
        <v>42825</v>
      </c>
      <c r="E851" s="25">
        <f t="shared" si="40"/>
        <v>21</v>
      </c>
      <c r="F851" s="120">
        <v>5809.0840267756066</v>
      </c>
      <c r="G851" s="121">
        <f t="shared" si="41"/>
        <v>121990.76456228775</v>
      </c>
    </row>
    <row r="852" spans="1:7">
      <c r="A852" s="23">
        <f t="shared" si="39"/>
        <v>840</v>
      </c>
      <c r="B852" s="226" t="s">
        <v>1350</v>
      </c>
      <c r="C852" s="136">
        <v>42805</v>
      </c>
      <c r="D852" s="136">
        <v>42825</v>
      </c>
      <c r="E852" s="25">
        <f t="shared" si="40"/>
        <v>20</v>
      </c>
      <c r="F852" s="120">
        <v>8363.6812192733141</v>
      </c>
      <c r="G852" s="121">
        <f t="shared" si="41"/>
        <v>167273.62438546628</v>
      </c>
    </row>
    <row r="853" spans="1:7">
      <c r="A853" s="23">
        <f t="shared" si="39"/>
        <v>841</v>
      </c>
      <c r="B853" s="226" t="s">
        <v>1350</v>
      </c>
      <c r="C853" s="136">
        <v>42806</v>
      </c>
      <c r="D853" s="136">
        <v>42825</v>
      </c>
      <c r="E853" s="25">
        <f t="shared" si="40"/>
        <v>19</v>
      </c>
      <c r="F853" s="120">
        <v>7652.1267501301163</v>
      </c>
      <c r="G853" s="121">
        <f t="shared" si="41"/>
        <v>145390.4082524722</v>
      </c>
    </row>
    <row r="854" spans="1:7">
      <c r="A854" s="23">
        <f t="shared" si="39"/>
        <v>842</v>
      </c>
      <c r="B854" s="226" t="s">
        <v>1350</v>
      </c>
      <c r="C854" s="136">
        <v>42807</v>
      </c>
      <c r="D854" s="136">
        <v>42825</v>
      </c>
      <c r="E854" s="25">
        <f t="shared" si="40"/>
        <v>18</v>
      </c>
      <c r="F854" s="120">
        <v>11466.525297832173</v>
      </c>
      <c r="G854" s="121">
        <f t="shared" si="41"/>
        <v>206397.45536097913</v>
      </c>
    </row>
    <row r="855" spans="1:7">
      <c r="A855" s="23">
        <f t="shared" si="39"/>
        <v>843</v>
      </c>
      <c r="B855" s="226" t="s">
        <v>1350</v>
      </c>
      <c r="C855" s="136">
        <v>42808</v>
      </c>
      <c r="D855" s="136">
        <v>42825</v>
      </c>
      <c r="E855" s="25">
        <f t="shared" si="40"/>
        <v>17</v>
      </c>
      <c r="F855" s="120">
        <v>15187.605226630201</v>
      </c>
      <c r="G855" s="121">
        <f t="shared" si="41"/>
        <v>258189.28885271342</v>
      </c>
    </row>
    <row r="856" spans="1:7">
      <c r="A856" s="23">
        <f t="shared" si="39"/>
        <v>844</v>
      </c>
      <c r="B856" s="226" t="s">
        <v>1350</v>
      </c>
      <c r="C856" s="136">
        <v>42809</v>
      </c>
      <c r="D856" s="136">
        <v>42825</v>
      </c>
      <c r="E856" s="25">
        <f t="shared" si="40"/>
        <v>16</v>
      </c>
      <c r="F856" s="120">
        <v>14627.693513206046</v>
      </c>
      <c r="G856" s="121">
        <f t="shared" si="41"/>
        <v>234043.09621129674</v>
      </c>
    </row>
    <row r="857" spans="1:7">
      <c r="A857" s="23">
        <f t="shared" si="39"/>
        <v>845</v>
      </c>
      <c r="B857" s="226" t="s">
        <v>1350</v>
      </c>
      <c r="C857" s="136">
        <v>42810</v>
      </c>
      <c r="D857" s="136">
        <v>42825</v>
      </c>
      <c r="E857" s="25">
        <f t="shared" si="40"/>
        <v>15</v>
      </c>
      <c r="F857" s="120">
        <v>12901.299063481569</v>
      </c>
      <c r="G857" s="121">
        <f t="shared" si="41"/>
        <v>193519.48595222353</v>
      </c>
    </row>
    <row r="858" spans="1:7">
      <c r="A858" s="23">
        <f t="shared" si="39"/>
        <v>846</v>
      </c>
      <c r="B858" s="226" t="s">
        <v>1350</v>
      </c>
      <c r="C858" s="136">
        <v>42811</v>
      </c>
      <c r="D858" s="136">
        <v>42825</v>
      </c>
      <c r="E858" s="25">
        <f t="shared" si="40"/>
        <v>14</v>
      </c>
      <c r="F858" s="120">
        <v>11221.563923209105</v>
      </c>
      <c r="G858" s="121">
        <f t="shared" si="41"/>
        <v>157101.89492492747</v>
      </c>
    </row>
    <row r="859" spans="1:7">
      <c r="A859" s="23">
        <f t="shared" si="39"/>
        <v>847</v>
      </c>
      <c r="B859" s="226" t="s">
        <v>1350</v>
      </c>
      <c r="C859" s="136">
        <v>42812</v>
      </c>
      <c r="D859" s="136">
        <v>42825</v>
      </c>
      <c r="E859" s="25">
        <f t="shared" si="40"/>
        <v>13</v>
      </c>
      <c r="F859" s="120">
        <v>6159.0288476657042</v>
      </c>
      <c r="G859" s="121">
        <f t="shared" si="41"/>
        <v>80067.375019654151</v>
      </c>
    </row>
    <row r="860" spans="1:7">
      <c r="A860" s="23">
        <f t="shared" si="39"/>
        <v>848</v>
      </c>
      <c r="B860" s="226" t="s">
        <v>1350</v>
      </c>
      <c r="C860" s="136">
        <v>42813</v>
      </c>
      <c r="D860" s="136">
        <v>42825</v>
      </c>
      <c r="E860" s="25">
        <f t="shared" si="40"/>
        <v>12</v>
      </c>
      <c r="F860" s="120">
        <v>9110.2301705055215</v>
      </c>
      <c r="G860" s="121">
        <f t="shared" si="41"/>
        <v>109322.76204606626</v>
      </c>
    </row>
    <row r="861" spans="1:7">
      <c r="A861" s="23">
        <f t="shared" si="39"/>
        <v>849</v>
      </c>
      <c r="B861" s="226" t="s">
        <v>1350</v>
      </c>
      <c r="C861" s="136">
        <v>42814</v>
      </c>
      <c r="D861" s="136">
        <v>42825</v>
      </c>
      <c r="E861" s="25">
        <f t="shared" si="40"/>
        <v>11</v>
      </c>
      <c r="F861" s="120">
        <v>9996.7570500937654</v>
      </c>
      <c r="G861" s="121">
        <f t="shared" si="41"/>
        <v>109964.32755103143</v>
      </c>
    </row>
    <row r="862" spans="1:7">
      <c r="A862" s="23">
        <f t="shared" si="39"/>
        <v>850</v>
      </c>
      <c r="B862" s="226" t="s">
        <v>1350</v>
      </c>
      <c r="C862" s="136">
        <v>42815</v>
      </c>
      <c r="D862" s="136">
        <v>42825</v>
      </c>
      <c r="E862" s="25">
        <f t="shared" si="40"/>
        <v>10</v>
      </c>
      <c r="F862" s="120">
        <v>6882.2481441719046</v>
      </c>
      <c r="G862" s="121">
        <f t="shared" si="41"/>
        <v>68822.48144171905</v>
      </c>
    </row>
    <row r="863" spans="1:7">
      <c r="A863" s="23">
        <f t="shared" si="39"/>
        <v>851</v>
      </c>
      <c r="B863" s="226" t="s">
        <v>1350</v>
      </c>
      <c r="C863" s="136">
        <v>42816</v>
      </c>
      <c r="D863" s="136">
        <v>42825</v>
      </c>
      <c r="E863" s="25">
        <f t="shared" si="40"/>
        <v>9</v>
      </c>
      <c r="F863" s="120">
        <v>12668.002516221506</v>
      </c>
      <c r="G863" s="121">
        <f t="shared" si="41"/>
        <v>114012.02264599355</v>
      </c>
    </row>
    <row r="864" spans="1:7">
      <c r="A864" s="23">
        <f t="shared" si="39"/>
        <v>852</v>
      </c>
      <c r="B864" s="226" t="s">
        <v>1350</v>
      </c>
      <c r="C864" s="136">
        <v>42817</v>
      </c>
      <c r="D864" s="136">
        <v>42825</v>
      </c>
      <c r="E864" s="25">
        <f t="shared" si="40"/>
        <v>8</v>
      </c>
      <c r="F864" s="120">
        <v>8387.0108739993193</v>
      </c>
      <c r="G864" s="121">
        <f t="shared" si="41"/>
        <v>67096.086991994554</v>
      </c>
    </row>
    <row r="865" spans="1:7">
      <c r="A865" s="23">
        <f t="shared" si="39"/>
        <v>853</v>
      </c>
      <c r="B865" s="226" t="s">
        <v>1350</v>
      </c>
      <c r="C865" s="136">
        <v>42818</v>
      </c>
      <c r="D865" s="136">
        <v>42825</v>
      </c>
      <c r="E865" s="25">
        <f t="shared" si="40"/>
        <v>7</v>
      </c>
      <c r="F865" s="120">
        <v>7897.0881247531852</v>
      </c>
      <c r="G865" s="121">
        <f t="shared" si="41"/>
        <v>55279.616873272294</v>
      </c>
    </row>
    <row r="866" spans="1:7">
      <c r="A866" s="23">
        <f t="shared" si="39"/>
        <v>854</v>
      </c>
      <c r="B866" s="226" t="s">
        <v>1350</v>
      </c>
      <c r="C866" s="136">
        <v>42819</v>
      </c>
      <c r="D866" s="136">
        <v>42825</v>
      </c>
      <c r="E866" s="25">
        <f t="shared" si="40"/>
        <v>6</v>
      </c>
      <c r="F866" s="120">
        <v>5039.205420817394</v>
      </c>
      <c r="G866" s="121">
        <f t="shared" si="41"/>
        <v>30235.232524904364</v>
      </c>
    </row>
    <row r="867" spans="1:7">
      <c r="A867" s="23">
        <f t="shared" si="39"/>
        <v>855</v>
      </c>
      <c r="B867" s="226" t="s">
        <v>1350</v>
      </c>
      <c r="C867" s="136">
        <v>42820</v>
      </c>
      <c r="D867" s="136">
        <v>42825</v>
      </c>
      <c r="E867" s="25">
        <f t="shared" si="40"/>
        <v>5</v>
      </c>
      <c r="F867" s="120">
        <v>5039.205420817394</v>
      </c>
      <c r="G867" s="121">
        <f t="shared" si="41"/>
        <v>25196.02710408697</v>
      </c>
    </row>
    <row r="868" spans="1:7">
      <c r="A868" s="23">
        <f t="shared" si="39"/>
        <v>856</v>
      </c>
      <c r="B868" s="226" t="s">
        <v>1350</v>
      </c>
      <c r="C868" s="136">
        <v>42821</v>
      </c>
      <c r="D868" s="136">
        <v>42825</v>
      </c>
      <c r="E868" s="25">
        <f t="shared" si="40"/>
        <v>4</v>
      </c>
      <c r="F868" s="120">
        <v>10743.306001325973</v>
      </c>
      <c r="G868" s="121">
        <f t="shared" si="41"/>
        <v>42973.224005303891</v>
      </c>
    </row>
    <row r="869" spans="1:7">
      <c r="A869" s="23">
        <f t="shared" si="39"/>
        <v>857</v>
      </c>
      <c r="B869" s="226" t="s">
        <v>1350</v>
      </c>
      <c r="C869" s="136">
        <v>42822</v>
      </c>
      <c r="D869" s="136">
        <v>42825</v>
      </c>
      <c r="E869" s="25">
        <f t="shared" si="40"/>
        <v>3</v>
      </c>
      <c r="F869" s="120">
        <v>9565.158437662647</v>
      </c>
      <c r="G869" s="121">
        <f t="shared" si="41"/>
        <v>28695.475312987939</v>
      </c>
    </row>
    <row r="870" spans="1:7">
      <c r="A870" s="23">
        <f t="shared" si="39"/>
        <v>858</v>
      </c>
      <c r="B870" s="226" t="s">
        <v>1350</v>
      </c>
      <c r="C870" s="136">
        <v>42823</v>
      </c>
      <c r="D870" s="136">
        <v>42825</v>
      </c>
      <c r="E870" s="25">
        <f t="shared" si="40"/>
        <v>2</v>
      </c>
      <c r="F870" s="120">
        <v>6497.3088411927984</v>
      </c>
      <c r="G870" s="121">
        <f t="shared" si="41"/>
        <v>12994.617682385597</v>
      </c>
    </row>
    <row r="871" spans="1:7">
      <c r="A871" s="23">
        <f t="shared" si="39"/>
        <v>859</v>
      </c>
      <c r="B871" s="226" t="s">
        <v>1350</v>
      </c>
      <c r="C871" s="136">
        <v>42824</v>
      </c>
      <c r="D871" s="136">
        <v>42825</v>
      </c>
      <c r="E871" s="25">
        <f t="shared" ref="E871:E932" si="42">D871-C871</f>
        <v>1</v>
      </c>
      <c r="F871" s="120">
        <v>6928.9074536239168</v>
      </c>
      <c r="G871" s="121">
        <f t="shared" ref="G871:G932" si="43">E871*F871</f>
        <v>6928.9074536239168</v>
      </c>
    </row>
    <row r="872" spans="1:7">
      <c r="A872" s="23">
        <f t="shared" ref="A872:A935" si="44">A871+1</f>
        <v>860</v>
      </c>
      <c r="B872" s="226" t="s">
        <v>1350</v>
      </c>
      <c r="C872" s="136">
        <v>42825</v>
      </c>
      <c r="D872" s="136">
        <v>42825</v>
      </c>
      <c r="E872" s="25">
        <f t="shared" si="42"/>
        <v>0</v>
      </c>
      <c r="F872" s="120">
        <v>10416.690835161882</v>
      </c>
      <c r="G872" s="121">
        <f t="shared" si="43"/>
        <v>0</v>
      </c>
    </row>
    <row r="873" spans="1:7">
      <c r="A873" s="23">
        <f t="shared" si="44"/>
        <v>861</v>
      </c>
      <c r="B873" s="226" t="s">
        <v>1350</v>
      </c>
      <c r="C873" s="136">
        <v>42795</v>
      </c>
      <c r="D873" s="136">
        <v>42838</v>
      </c>
      <c r="E873" s="25">
        <f t="shared" si="42"/>
        <v>43</v>
      </c>
      <c r="F873" s="120">
        <v>4675.7449808449201</v>
      </c>
      <c r="G873" s="121">
        <f t="shared" si="43"/>
        <v>201057.03417633157</v>
      </c>
    </row>
    <row r="874" spans="1:7">
      <c r="A874" s="23">
        <f t="shared" si="44"/>
        <v>862</v>
      </c>
      <c r="B874" s="226" t="s">
        <v>1350</v>
      </c>
      <c r="C874" s="136">
        <v>42796</v>
      </c>
      <c r="D874" s="136">
        <v>42838</v>
      </c>
      <c r="E874" s="25">
        <f t="shared" si="42"/>
        <v>42</v>
      </c>
      <c r="F874" s="120">
        <v>7218.3598685956194</v>
      </c>
      <c r="G874" s="121">
        <f t="shared" si="43"/>
        <v>303171.114481016</v>
      </c>
    </row>
    <row r="875" spans="1:7">
      <c r="A875" s="23">
        <f t="shared" si="44"/>
        <v>863</v>
      </c>
      <c r="B875" s="226" t="s">
        <v>1350</v>
      </c>
      <c r="C875" s="136">
        <v>42797</v>
      </c>
      <c r="D875" s="136">
        <v>42838</v>
      </c>
      <c r="E875" s="25">
        <f t="shared" si="42"/>
        <v>41</v>
      </c>
      <c r="F875" s="120">
        <v>6856.489584945708</v>
      </c>
      <c r="G875" s="121">
        <f t="shared" si="43"/>
        <v>281116.072982774</v>
      </c>
    </row>
    <row r="876" spans="1:7">
      <c r="A876" s="23">
        <f t="shared" si="44"/>
        <v>864</v>
      </c>
      <c r="B876" s="226" t="s">
        <v>1350</v>
      </c>
      <c r="C876" s="136">
        <v>42798</v>
      </c>
      <c r="D876" s="136">
        <v>42838</v>
      </c>
      <c r="E876" s="25">
        <f t="shared" si="42"/>
        <v>40</v>
      </c>
      <c r="F876" s="120">
        <v>6780.3063673351999</v>
      </c>
      <c r="G876" s="121">
        <f t="shared" si="43"/>
        <v>271212.25469340797</v>
      </c>
    </row>
    <row r="877" spans="1:7">
      <c r="A877" s="23">
        <f t="shared" si="44"/>
        <v>865</v>
      </c>
      <c r="B877" s="226" t="s">
        <v>1350</v>
      </c>
      <c r="C877" s="136">
        <v>42799</v>
      </c>
      <c r="D877" s="136">
        <v>42838</v>
      </c>
      <c r="E877" s="25">
        <f t="shared" si="42"/>
        <v>39</v>
      </c>
      <c r="F877" s="120">
        <v>5675.6497119828355</v>
      </c>
      <c r="G877" s="121">
        <f t="shared" si="43"/>
        <v>221350.33876733057</v>
      </c>
    </row>
    <row r="878" spans="1:7">
      <c r="A878" s="23">
        <f t="shared" si="44"/>
        <v>866</v>
      </c>
      <c r="B878" s="226" t="s">
        <v>1350</v>
      </c>
      <c r="C878" s="136">
        <v>42800</v>
      </c>
      <c r="D878" s="136">
        <v>42838</v>
      </c>
      <c r="E878" s="25">
        <f t="shared" si="42"/>
        <v>38</v>
      </c>
      <c r="F878" s="120">
        <v>6170.8406264511368</v>
      </c>
      <c r="G878" s="121">
        <f t="shared" si="43"/>
        <v>234491.94380514321</v>
      </c>
    </row>
    <row r="879" spans="1:7">
      <c r="A879" s="23">
        <f t="shared" si="44"/>
        <v>867</v>
      </c>
      <c r="B879" s="226" t="s">
        <v>1350</v>
      </c>
      <c r="C879" s="136">
        <v>42801</v>
      </c>
      <c r="D879" s="136">
        <v>42838</v>
      </c>
      <c r="E879" s="25">
        <f t="shared" si="42"/>
        <v>37</v>
      </c>
      <c r="F879" s="120">
        <v>4885.2488292738162</v>
      </c>
      <c r="G879" s="121">
        <f t="shared" si="43"/>
        <v>180754.2066831312</v>
      </c>
    </row>
    <row r="880" spans="1:7">
      <c r="A880" s="23">
        <f t="shared" si="44"/>
        <v>868</v>
      </c>
      <c r="B880" s="226" t="s">
        <v>1350</v>
      </c>
      <c r="C880" s="136">
        <v>42802</v>
      </c>
      <c r="D880" s="136">
        <v>42838</v>
      </c>
      <c r="E880" s="25">
        <f t="shared" si="42"/>
        <v>36</v>
      </c>
      <c r="F880" s="120">
        <v>4780.4969050593681</v>
      </c>
      <c r="G880" s="121">
        <f t="shared" si="43"/>
        <v>172097.88858213724</v>
      </c>
    </row>
    <row r="881" spans="1:7">
      <c r="A881" s="23">
        <f t="shared" si="44"/>
        <v>869</v>
      </c>
      <c r="B881" s="226" t="s">
        <v>1350</v>
      </c>
      <c r="C881" s="136">
        <v>42803</v>
      </c>
      <c r="D881" s="136">
        <v>42838</v>
      </c>
      <c r="E881" s="25">
        <f t="shared" si="42"/>
        <v>35</v>
      </c>
      <c r="F881" s="120">
        <v>4570.993056630472</v>
      </c>
      <c r="G881" s="121">
        <f t="shared" si="43"/>
        <v>159984.75698206652</v>
      </c>
    </row>
    <row r="882" spans="1:7">
      <c r="A882" s="23">
        <f t="shared" si="44"/>
        <v>870</v>
      </c>
      <c r="B882" s="226" t="s">
        <v>1350</v>
      </c>
      <c r="C882" s="136">
        <v>42804</v>
      </c>
      <c r="D882" s="136">
        <v>42838</v>
      </c>
      <c r="E882" s="25">
        <f t="shared" si="42"/>
        <v>34</v>
      </c>
      <c r="F882" s="120">
        <v>4742.4052962541145</v>
      </c>
      <c r="G882" s="121">
        <f t="shared" si="43"/>
        <v>161241.7800726399</v>
      </c>
    </row>
    <row r="883" spans="1:7">
      <c r="A883" s="23">
        <f t="shared" si="44"/>
        <v>871</v>
      </c>
      <c r="B883" s="226" t="s">
        <v>1350</v>
      </c>
      <c r="C883" s="136">
        <v>42805</v>
      </c>
      <c r="D883" s="136">
        <v>42838</v>
      </c>
      <c r="E883" s="25">
        <f t="shared" si="42"/>
        <v>33</v>
      </c>
      <c r="F883" s="120">
        <v>6827.9208783417671</v>
      </c>
      <c r="G883" s="121">
        <f t="shared" si="43"/>
        <v>225321.38898527832</v>
      </c>
    </row>
    <row r="884" spans="1:7">
      <c r="A884" s="23">
        <f t="shared" si="44"/>
        <v>872</v>
      </c>
      <c r="B884" s="226" t="s">
        <v>1350</v>
      </c>
      <c r="C884" s="136">
        <v>42806</v>
      </c>
      <c r="D884" s="136">
        <v>42838</v>
      </c>
      <c r="E884" s="25">
        <f t="shared" si="42"/>
        <v>32</v>
      </c>
      <c r="F884" s="120">
        <v>6247.023844061644</v>
      </c>
      <c r="G884" s="121">
        <f t="shared" si="43"/>
        <v>199904.76300997261</v>
      </c>
    </row>
    <row r="885" spans="1:7">
      <c r="A885" s="23">
        <f t="shared" si="44"/>
        <v>873</v>
      </c>
      <c r="B885" s="226" t="s">
        <v>1350</v>
      </c>
      <c r="C885" s="136">
        <v>42807</v>
      </c>
      <c r="D885" s="136">
        <v>42838</v>
      </c>
      <c r="E885" s="25">
        <f t="shared" si="42"/>
        <v>31</v>
      </c>
      <c r="F885" s="120">
        <v>9361.0128638911538</v>
      </c>
      <c r="G885" s="121">
        <f t="shared" si="43"/>
        <v>290191.39878062578</v>
      </c>
    </row>
    <row r="886" spans="1:7">
      <c r="A886" s="23">
        <f t="shared" si="44"/>
        <v>874</v>
      </c>
      <c r="B886" s="226" t="s">
        <v>1350</v>
      </c>
      <c r="C886" s="136">
        <v>42808</v>
      </c>
      <c r="D886" s="136">
        <v>42838</v>
      </c>
      <c r="E886" s="25">
        <f t="shared" si="42"/>
        <v>30</v>
      </c>
      <c r="F886" s="120">
        <v>12398.818666110155</v>
      </c>
      <c r="G886" s="121">
        <f t="shared" si="43"/>
        <v>371964.55998330464</v>
      </c>
    </row>
    <row r="887" spans="1:7">
      <c r="A887" s="23">
        <f t="shared" si="44"/>
        <v>875</v>
      </c>
      <c r="B887" s="226" t="s">
        <v>1350</v>
      </c>
      <c r="C887" s="136">
        <v>42809</v>
      </c>
      <c r="D887" s="136">
        <v>42838</v>
      </c>
      <c r="E887" s="25">
        <f t="shared" si="42"/>
        <v>29</v>
      </c>
      <c r="F887" s="120">
        <v>11941.719360447109</v>
      </c>
      <c r="G887" s="121">
        <f t="shared" si="43"/>
        <v>346309.86145296617</v>
      </c>
    </row>
    <row r="888" spans="1:7">
      <c r="A888" s="23">
        <f t="shared" si="44"/>
        <v>876</v>
      </c>
      <c r="B888" s="226" t="s">
        <v>1350</v>
      </c>
      <c r="C888" s="136">
        <v>42810</v>
      </c>
      <c r="D888" s="136">
        <v>42838</v>
      </c>
      <c r="E888" s="25">
        <f t="shared" si="42"/>
        <v>28</v>
      </c>
      <c r="F888" s="120">
        <v>10532.329834652712</v>
      </c>
      <c r="G888" s="121">
        <f t="shared" si="43"/>
        <v>294905.23537027591</v>
      </c>
    </row>
    <row r="889" spans="1:7">
      <c r="A889" s="23">
        <f t="shared" si="44"/>
        <v>877</v>
      </c>
      <c r="B889" s="226" t="s">
        <v>1350</v>
      </c>
      <c r="C889" s="136">
        <v>42811</v>
      </c>
      <c r="D889" s="136">
        <v>42838</v>
      </c>
      <c r="E889" s="25">
        <f t="shared" si="42"/>
        <v>27</v>
      </c>
      <c r="F889" s="120">
        <v>9161.0319176635712</v>
      </c>
      <c r="G889" s="121">
        <f t="shared" si="43"/>
        <v>247347.86177691643</v>
      </c>
    </row>
    <row r="890" spans="1:7">
      <c r="A890" s="23">
        <f t="shared" si="44"/>
        <v>878</v>
      </c>
      <c r="B890" s="226" t="s">
        <v>1350</v>
      </c>
      <c r="C890" s="136">
        <v>42812</v>
      </c>
      <c r="D890" s="136">
        <v>42838</v>
      </c>
      <c r="E890" s="25">
        <f t="shared" si="42"/>
        <v>26</v>
      </c>
      <c r="F890" s="120">
        <v>5028.0923622935188</v>
      </c>
      <c r="G890" s="121">
        <f t="shared" si="43"/>
        <v>130730.4014196315</v>
      </c>
    </row>
    <row r="891" spans="1:7">
      <c r="A891" s="23">
        <f t="shared" si="44"/>
        <v>879</v>
      </c>
      <c r="B891" s="226" t="s">
        <v>1350</v>
      </c>
      <c r="C891" s="136">
        <v>42813</v>
      </c>
      <c r="D891" s="136">
        <v>42838</v>
      </c>
      <c r="E891" s="25">
        <f t="shared" si="42"/>
        <v>25</v>
      </c>
      <c r="F891" s="120">
        <v>7437.3866192258301</v>
      </c>
      <c r="G891" s="121">
        <f t="shared" si="43"/>
        <v>185934.66548064575</v>
      </c>
    </row>
    <row r="892" spans="1:7">
      <c r="A892" s="23">
        <f t="shared" si="44"/>
        <v>880</v>
      </c>
      <c r="B892" s="226" t="s">
        <v>1350</v>
      </c>
      <c r="C892" s="136">
        <v>42814</v>
      </c>
      <c r="D892" s="136">
        <v>42838</v>
      </c>
      <c r="E892" s="25">
        <f t="shared" si="42"/>
        <v>24</v>
      </c>
      <c r="F892" s="120">
        <v>8161.127186525654</v>
      </c>
      <c r="G892" s="121">
        <f t="shared" si="43"/>
        <v>195867.0524766157</v>
      </c>
    </row>
    <row r="893" spans="1:7">
      <c r="A893" s="23">
        <f t="shared" si="44"/>
        <v>881</v>
      </c>
      <c r="B893" s="226" t="s">
        <v>1350</v>
      </c>
      <c r="C893" s="136">
        <v>42815</v>
      </c>
      <c r="D893" s="136">
        <v>42838</v>
      </c>
      <c r="E893" s="25">
        <f t="shared" si="42"/>
        <v>23</v>
      </c>
      <c r="F893" s="120">
        <v>5618.5122987749546</v>
      </c>
      <c r="G893" s="121">
        <f t="shared" si="43"/>
        <v>129225.78287182396</v>
      </c>
    </row>
    <row r="894" spans="1:7">
      <c r="A894" s="23">
        <f t="shared" si="44"/>
        <v>882</v>
      </c>
      <c r="B894" s="226" t="s">
        <v>1350</v>
      </c>
      <c r="C894" s="136">
        <v>42816</v>
      </c>
      <c r="D894" s="136">
        <v>42838</v>
      </c>
      <c r="E894" s="25">
        <f t="shared" si="42"/>
        <v>22</v>
      </c>
      <c r="F894" s="120">
        <v>10341.871790626441</v>
      </c>
      <c r="G894" s="121">
        <f t="shared" si="43"/>
        <v>227521.1793937817</v>
      </c>
    </row>
    <row r="895" spans="1:7">
      <c r="A895" s="23">
        <f t="shared" si="44"/>
        <v>883</v>
      </c>
      <c r="B895" s="226" t="s">
        <v>1350</v>
      </c>
      <c r="C895" s="136">
        <v>42817</v>
      </c>
      <c r="D895" s="136">
        <v>42838</v>
      </c>
      <c r="E895" s="25">
        <f t="shared" si="42"/>
        <v>21</v>
      </c>
      <c r="F895" s="120">
        <v>6846.9666827443934</v>
      </c>
      <c r="G895" s="121">
        <f t="shared" si="43"/>
        <v>143786.30033763227</v>
      </c>
    </row>
    <row r="896" spans="1:7">
      <c r="A896" s="23">
        <f t="shared" si="44"/>
        <v>884</v>
      </c>
      <c r="B896" s="226" t="s">
        <v>1350</v>
      </c>
      <c r="C896" s="136">
        <v>42818</v>
      </c>
      <c r="D896" s="136">
        <v>42838</v>
      </c>
      <c r="E896" s="25">
        <f t="shared" si="42"/>
        <v>20</v>
      </c>
      <c r="F896" s="120">
        <v>6447.0047902892275</v>
      </c>
      <c r="G896" s="121">
        <f t="shared" si="43"/>
        <v>128940.09580578454</v>
      </c>
    </row>
    <row r="897" spans="1:7">
      <c r="A897" s="23">
        <f t="shared" si="44"/>
        <v>885</v>
      </c>
      <c r="B897" s="226" t="s">
        <v>1350</v>
      </c>
      <c r="C897" s="136">
        <v>42819</v>
      </c>
      <c r="D897" s="136">
        <v>42838</v>
      </c>
      <c r="E897" s="25">
        <f t="shared" si="42"/>
        <v>19</v>
      </c>
      <c r="F897" s="120">
        <v>4113.8937509674242</v>
      </c>
      <c r="G897" s="121">
        <f t="shared" si="43"/>
        <v>78163.98126838106</v>
      </c>
    </row>
    <row r="898" spans="1:7">
      <c r="A898" s="23">
        <f t="shared" si="44"/>
        <v>886</v>
      </c>
      <c r="B898" s="226" t="s">
        <v>1350</v>
      </c>
      <c r="C898" s="136">
        <v>42820</v>
      </c>
      <c r="D898" s="136">
        <v>42838</v>
      </c>
      <c r="E898" s="25">
        <f t="shared" si="42"/>
        <v>18</v>
      </c>
      <c r="F898" s="120">
        <v>4113.8937509674242</v>
      </c>
      <c r="G898" s="121">
        <f t="shared" si="43"/>
        <v>74050.087517413631</v>
      </c>
    </row>
    <row r="899" spans="1:7">
      <c r="A899" s="23">
        <f t="shared" si="44"/>
        <v>887</v>
      </c>
      <c r="B899" s="226" t="s">
        <v>1350</v>
      </c>
      <c r="C899" s="136">
        <v>42821</v>
      </c>
      <c r="D899" s="136">
        <v>42838</v>
      </c>
      <c r="E899" s="25">
        <f t="shared" si="42"/>
        <v>17</v>
      </c>
      <c r="F899" s="120">
        <v>8770.592927409718</v>
      </c>
      <c r="G899" s="121">
        <f t="shared" si="43"/>
        <v>149100.0797659652</v>
      </c>
    </row>
    <row r="900" spans="1:7">
      <c r="A900" s="23">
        <f t="shared" si="44"/>
        <v>888</v>
      </c>
      <c r="B900" s="226" t="s">
        <v>1350</v>
      </c>
      <c r="C900" s="136">
        <v>42822</v>
      </c>
      <c r="D900" s="136">
        <v>42838</v>
      </c>
      <c r="E900" s="25">
        <f t="shared" si="42"/>
        <v>16</v>
      </c>
      <c r="F900" s="120">
        <v>7808.7798050770562</v>
      </c>
      <c r="G900" s="121">
        <f t="shared" si="43"/>
        <v>124940.4768812329</v>
      </c>
    </row>
    <row r="901" spans="1:7">
      <c r="A901" s="23">
        <f t="shared" si="44"/>
        <v>889</v>
      </c>
      <c r="B901" s="226" t="s">
        <v>1350</v>
      </c>
      <c r="C901" s="136">
        <v>42823</v>
      </c>
      <c r="D901" s="136">
        <v>42838</v>
      </c>
      <c r="E901" s="25">
        <f t="shared" si="42"/>
        <v>15</v>
      </c>
      <c r="F901" s="120">
        <v>5304.2565261316095</v>
      </c>
      <c r="G901" s="121">
        <f t="shared" si="43"/>
        <v>79563.847891974146</v>
      </c>
    </row>
    <row r="902" spans="1:7">
      <c r="A902" s="23">
        <f t="shared" si="44"/>
        <v>890</v>
      </c>
      <c r="B902" s="226" t="s">
        <v>1350</v>
      </c>
      <c r="C902" s="136">
        <v>42824</v>
      </c>
      <c r="D902" s="136">
        <v>42838</v>
      </c>
      <c r="E902" s="25">
        <f t="shared" si="42"/>
        <v>14</v>
      </c>
      <c r="F902" s="120">
        <v>5656.6039075802091</v>
      </c>
      <c r="G902" s="121">
        <f t="shared" si="43"/>
        <v>79192.454706122924</v>
      </c>
    </row>
    <row r="903" spans="1:7">
      <c r="A903" s="23">
        <f t="shared" si="44"/>
        <v>891</v>
      </c>
      <c r="B903" s="226" t="s">
        <v>1350</v>
      </c>
      <c r="C903" s="136">
        <v>42825</v>
      </c>
      <c r="D903" s="136">
        <v>42838</v>
      </c>
      <c r="E903" s="25">
        <f t="shared" si="42"/>
        <v>13</v>
      </c>
      <c r="F903" s="120">
        <v>8503.95166577294</v>
      </c>
      <c r="G903" s="121">
        <f t="shared" si="43"/>
        <v>110551.37165504822</v>
      </c>
    </row>
    <row r="904" spans="1:7">
      <c r="A904" s="23">
        <f t="shared" si="44"/>
        <v>892</v>
      </c>
      <c r="B904" s="226" t="s">
        <v>1350</v>
      </c>
      <c r="C904" s="136">
        <v>42795</v>
      </c>
      <c r="D904" s="136">
        <v>42853</v>
      </c>
      <c r="E904" s="25">
        <f t="shared" si="42"/>
        <v>58</v>
      </c>
      <c r="F904" s="120">
        <v>5.7589940506885968</v>
      </c>
      <c r="G904" s="121">
        <f t="shared" si="43"/>
        <v>334.02165493993863</v>
      </c>
    </row>
    <row r="905" spans="1:7">
      <c r="A905" s="23">
        <f t="shared" si="44"/>
        <v>893</v>
      </c>
      <c r="B905" s="226" t="s">
        <v>1350</v>
      </c>
      <c r="C905" s="136">
        <v>42796</v>
      </c>
      <c r="D905" s="136">
        <v>42853</v>
      </c>
      <c r="E905" s="25">
        <f t="shared" si="42"/>
        <v>57</v>
      </c>
      <c r="F905" s="120">
        <v>8.8906669866027634</v>
      </c>
      <c r="G905" s="121">
        <f t="shared" si="43"/>
        <v>506.76801823635753</v>
      </c>
    </row>
    <row r="906" spans="1:7">
      <c r="A906" s="23">
        <f t="shared" si="44"/>
        <v>894</v>
      </c>
      <c r="B906" s="226" t="s">
        <v>1350</v>
      </c>
      <c r="C906" s="136">
        <v>42797</v>
      </c>
      <c r="D906" s="136">
        <v>42853</v>
      </c>
      <c r="E906" s="25">
        <f t="shared" si="42"/>
        <v>56</v>
      </c>
      <c r="F906" s="120">
        <v>8.4449607260606712</v>
      </c>
      <c r="G906" s="121">
        <f t="shared" si="43"/>
        <v>472.91780065939759</v>
      </c>
    </row>
    <row r="907" spans="1:7">
      <c r="A907" s="23">
        <f t="shared" si="44"/>
        <v>895</v>
      </c>
      <c r="B907" s="226" t="s">
        <v>1350</v>
      </c>
      <c r="C907" s="136">
        <v>42798</v>
      </c>
      <c r="D907" s="136">
        <v>42853</v>
      </c>
      <c r="E907" s="25">
        <f t="shared" si="42"/>
        <v>55</v>
      </c>
      <c r="F907" s="120">
        <v>8.351127829104442</v>
      </c>
      <c r="G907" s="121">
        <f t="shared" si="43"/>
        <v>459.31203060074432</v>
      </c>
    </row>
    <row r="908" spans="1:7">
      <c r="A908" s="23">
        <f t="shared" si="44"/>
        <v>896</v>
      </c>
      <c r="B908" s="226" t="s">
        <v>1350</v>
      </c>
      <c r="C908" s="136">
        <v>42799</v>
      </c>
      <c r="D908" s="136">
        <v>42853</v>
      </c>
      <c r="E908" s="25">
        <f t="shared" si="42"/>
        <v>54</v>
      </c>
      <c r="F908" s="120">
        <v>6.9905508232391123</v>
      </c>
      <c r="G908" s="121">
        <f t="shared" si="43"/>
        <v>377.48974445491206</v>
      </c>
    </row>
    <row r="909" spans="1:7">
      <c r="A909" s="23">
        <f t="shared" si="44"/>
        <v>897</v>
      </c>
      <c r="B909" s="226" t="s">
        <v>1350</v>
      </c>
      <c r="C909" s="136">
        <v>42800</v>
      </c>
      <c r="D909" s="136">
        <v>42853</v>
      </c>
      <c r="E909" s="25">
        <f t="shared" si="42"/>
        <v>53</v>
      </c>
      <c r="F909" s="120">
        <v>7.6004646534546048</v>
      </c>
      <c r="G909" s="121">
        <f t="shared" si="43"/>
        <v>402.82462663309406</v>
      </c>
    </row>
    <row r="910" spans="1:7">
      <c r="A910" s="23">
        <f t="shared" si="44"/>
        <v>898</v>
      </c>
      <c r="B910" s="226" t="s">
        <v>1350</v>
      </c>
      <c r="C910" s="136">
        <v>42801</v>
      </c>
      <c r="D910" s="136">
        <v>42853</v>
      </c>
      <c r="E910" s="25">
        <f t="shared" si="42"/>
        <v>52</v>
      </c>
      <c r="F910" s="120">
        <v>6.0170345173182298</v>
      </c>
      <c r="G910" s="121">
        <f t="shared" si="43"/>
        <v>312.88579490054792</v>
      </c>
    </row>
    <row r="911" spans="1:7">
      <c r="A911" s="23">
        <f t="shared" si="44"/>
        <v>899</v>
      </c>
      <c r="B911" s="226" t="s">
        <v>1350</v>
      </c>
      <c r="C911" s="136">
        <v>42802</v>
      </c>
      <c r="D911" s="136">
        <v>42853</v>
      </c>
      <c r="E911" s="25">
        <f t="shared" si="42"/>
        <v>51</v>
      </c>
      <c r="F911" s="120">
        <v>5.8880142840034129</v>
      </c>
      <c r="G911" s="121">
        <f t="shared" si="43"/>
        <v>300.28872848417404</v>
      </c>
    </row>
    <row r="912" spans="1:7">
      <c r="A912" s="23">
        <f t="shared" si="44"/>
        <v>900</v>
      </c>
      <c r="B912" s="226" t="s">
        <v>1350</v>
      </c>
      <c r="C912" s="136">
        <v>42803</v>
      </c>
      <c r="D912" s="136">
        <v>42853</v>
      </c>
      <c r="E912" s="25">
        <f t="shared" si="42"/>
        <v>50</v>
      </c>
      <c r="F912" s="120">
        <v>5.6299738173737817</v>
      </c>
      <c r="G912" s="121">
        <f t="shared" si="43"/>
        <v>281.4986908686891</v>
      </c>
    </row>
    <row r="913" spans="1:7">
      <c r="A913" s="23">
        <f t="shared" si="44"/>
        <v>901</v>
      </c>
      <c r="B913" s="226" t="s">
        <v>1350</v>
      </c>
      <c r="C913" s="136">
        <v>42804</v>
      </c>
      <c r="D913" s="136">
        <v>42853</v>
      </c>
      <c r="E913" s="25">
        <f t="shared" si="42"/>
        <v>49</v>
      </c>
      <c r="F913" s="120">
        <v>5.8410978355252983</v>
      </c>
      <c r="G913" s="121">
        <f t="shared" si="43"/>
        <v>286.21379394073961</v>
      </c>
    </row>
    <row r="914" spans="1:7">
      <c r="A914" s="23">
        <f t="shared" si="44"/>
        <v>902</v>
      </c>
      <c r="B914" s="226" t="s">
        <v>1350</v>
      </c>
      <c r="C914" s="136">
        <v>42805</v>
      </c>
      <c r="D914" s="136">
        <v>42853</v>
      </c>
      <c r="E914" s="25">
        <f t="shared" si="42"/>
        <v>48</v>
      </c>
      <c r="F914" s="120">
        <v>8.409773389702087</v>
      </c>
      <c r="G914" s="121">
        <f t="shared" si="43"/>
        <v>403.66912270570015</v>
      </c>
    </row>
    <row r="915" spans="1:7">
      <c r="A915" s="23">
        <f t="shared" si="44"/>
        <v>903</v>
      </c>
      <c r="B915" s="226" t="s">
        <v>1350</v>
      </c>
      <c r="C915" s="136">
        <v>42806</v>
      </c>
      <c r="D915" s="136">
        <v>42853</v>
      </c>
      <c r="E915" s="25">
        <f t="shared" si="42"/>
        <v>47</v>
      </c>
      <c r="F915" s="120">
        <v>7.694297550410834</v>
      </c>
      <c r="G915" s="121">
        <f t="shared" si="43"/>
        <v>361.63198486930918</v>
      </c>
    </row>
    <row r="916" spans="1:7">
      <c r="A916" s="23">
        <f t="shared" si="44"/>
        <v>904</v>
      </c>
      <c r="B916" s="226" t="s">
        <v>1350</v>
      </c>
      <c r="C916" s="136">
        <v>42807</v>
      </c>
      <c r="D916" s="136">
        <v>42853</v>
      </c>
      <c r="E916" s="25">
        <f t="shared" si="42"/>
        <v>46</v>
      </c>
      <c r="F916" s="120">
        <v>11.529717213496722</v>
      </c>
      <c r="G916" s="121">
        <f t="shared" si="43"/>
        <v>530.36699182084919</v>
      </c>
    </row>
    <row r="917" spans="1:7">
      <c r="A917" s="23">
        <f t="shared" si="44"/>
        <v>905</v>
      </c>
      <c r="B917" s="226" t="s">
        <v>1350</v>
      </c>
      <c r="C917" s="136">
        <v>42808</v>
      </c>
      <c r="D917" s="136">
        <v>42853</v>
      </c>
      <c r="E917" s="25">
        <f t="shared" si="42"/>
        <v>45</v>
      </c>
      <c r="F917" s="120">
        <v>15.271303979626381</v>
      </c>
      <c r="G917" s="121">
        <f t="shared" si="43"/>
        <v>687.20867908318712</v>
      </c>
    </row>
    <row r="918" spans="1:7">
      <c r="A918" s="23">
        <f t="shared" si="44"/>
        <v>906</v>
      </c>
      <c r="B918" s="226" t="s">
        <v>1350</v>
      </c>
      <c r="C918" s="136">
        <v>42809</v>
      </c>
      <c r="D918" s="136">
        <v>42853</v>
      </c>
      <c r="E918" s="25">
        <f t="shared" si="42"/>
        <v>44</v>
      </c>
      <c r="F918" s="120">
        <v>14.708306597889003</v>
      </c>
      <c r="G918" s="121">
        <f t="shared" si="43"/>
        <v>647.1654903071161</v>
      </c>
    </row>
    <row r="919" spans="1:7">
      <c r="A919" s="23">
        <f t="shared" si="44"/>
        <v>907</v>
      </c>
      <c r="B919" s="226" t="s">
        <v>1350</v>
      </c>
      <c r="C919" s="136">
        <v>42810</v>
      </c>
      <c r="D919" s="136">
        <v>42853</v>
      </c>
      <c r="E919" s="25">
        <f t="shared" si="42"/>
        <v>43</v>
      </c>
      <c r="F919" s="120">
        <v>12.972398004198757</v>
      </c>
      <c r="G919" s="121">
        <f t="shared" si="43"/>
        <v>557.81311418054656</v>
      </c>
    </row>
    <row r="920" spans="1:7">
      <c r="A920" s="23">
        <f t="shared" si="44"/>
        <v>908</v>
      </c>
      <c r="B920" s="226" t="s">
        <v>1350</v>
      </c>
      <c r="C920" s="136">
        <v>42811</v>
      </c>
      <c r="D920" s="136">
        <v>42853</v>
      </c>
      <c r="E920" s="25">
        <f t="shared" si="42"/>
        <v>42</v>
      </c>
      <c r="F920" s="120">
        <v>11.283405858986621</v>
      </c>
      <c r="G920" s="121">
        <f t="shared" si="43"/>
        <v>473.90304607743809</v>
      </c>
    </row>
    <row r="921" spans="1:7">
      <c r="A921" s="23">
        <f t="shared" si="44"/>
        <v>909</v>
      </c>
      <c r="B921" s="226" t="s">
        <v>1350</v>
      </c>
      <c r="C921" s="136">
        <v>42812</v>
      </c>
      <c r="D921" s="136">
        <v>42853</v>
      </c>
      <c r="E921" s="25">
        <f t="shared" si="42"/>
        <v>41</v>
      </c>
      <c r="F921" s="120">
        <v>6.1929711991111605</v>
      </c>
      <c r="G921" s="121">
        <f t="shared" si="43"/>
        <v>253.91181916355757</v>
      </c>
    </row>
    <row r="922" spans="1:7">
      <c r="A922" s="23">
        <f t="shared" si="44"/>
        <v>910</v>
      </c>
      <c r="B922" s="226" t="s">
        <v>1350</v>
      </c>
      <c r="C922" s="136">
        <v>42813</v>
      </c>
      <c r="D922" s="136">
        <v>42853</v>
      </c>
      <c r="E922" s="25">
        <f t="shared" si="42"/>
        <v>40</v>
      </c>
      <c r="F922" s="120">
        <v>9.1604365653519242</v>
      </c>
      <c r="G922" s="121">
        <f t="shared" si="43"/>
        <v>366.41746261407695</v>
      </c>
    </row>
    <row r="923" spans="1:7">
      <c r="A923" s="23">
        <f t="shared" si="44"/>
        <v>911</v>
      </c>
      <c r="B923" s="226" t="s">
        <v>1350</v>
      </c>
      <c r="C923" s="136">
        <v>42814</v>
      </c>
      <c r="D923" s="136">
        <v>42853</v>
      </c>
      <c r="E923" s="25">
        <f t="shared" si="42"/>
        <v>39</v>
      </c>
      <c r="F923" s="120">
        <v>10.051849086436105</v>
      </c>
      <c r="G923" s="121">
        <f t="shared" si="43"/>
        <v>392.02211437100812</v>
      </c>
    </row>
    <row r="924" spans="1:7">
      <c r="A924" s="23">
        <f t="shared" si="44"/>
        <v>912</v>
      </c>
      <c r="B924" s="226" t="s">
        <v>1350</v>
      </c>
      <c r="C924" s="136">
        <v>42815</v>
      </c>
      <c r="D924" s="136">
        <v>42853</v>
      </c>
      <c r="E924" s="25">
        <f t="shared" si="42"/>
        <v>38</v>
      </c>
      <c r="F924" s="120">
        <v>6.9201761505219395</v>
      </c>
      <c r="G924" s="121">
        <f t="shared" si="43"/>
        <v>262.9666937198337</v>
      </c>
    </row>
    <row r="925" spans="1:7">
      <c r="A925" s="23">
        <f t="shared" si="44"/>
        <v>913</v>
      </c>
      <c r="B925" s="226" t="s">
        <v>1350</v>
      </c>
      <c r="C925" s="136">
        <v>42816</v>
      </c>
      <c r="D925" s="136">
        <v>42853</v>
      </c>
      <c r="E925" s="25">
        <f t="shared" si="42"/>
        <v>37</v>
      </c>
      <c r="F925" s="120">
        <v>12.737815761808182</v>
      </c>
      <c r="G925" s="121">
        <f t="shared" si="43"/>
        <v>471.29918318690272</v>
      </c>
    </row>
    <row r="926" spans="1:7">
      <c r="A926" s="23">
        <f t="shared" si="44"/>
        <v>914</v>
      </c>
      <c r="B926" s="226" t="s">
        <v>1350</v>
      </c>
      <c r="C926" s="136">
        <v>42817</v>
      </c>
      <c r="D926" s="136">
        <v>42853</v>
      </c>
      <c r="E926" s="25">
        <f t="shared" si="42"/>
        <v>36</v>
      </c>
      <c r="F926" s="120">
        <v>8.4332316139411443</v>
      </c>
      <c r="G926" s="121">
        <f t="shared" si="43"/>
        <v>303.5963381018812</v>
      </c>
    </row>
    <row r="927" spans="1:7">
      <c r="A927" s="23">
        <f t="shared" si="44"/>
        <v>915</v>
      </c>
      <c r="B927" s="226" t="s">
        <v>1350</v>
      </c>
      <c r="C927" s="136">
        <v>42818</v>
      </c>
      <c r="D927" s="136">
        <v>42853</v>
      </c>
      <c r="E927" s="25">
        <f t="shared" si="42"/>
        <v>35</v>
      </c>
      <c r="F927" s="120">
        <v>7.9406089049209374</v>
      </c>
      <c r="G927" s="121">
        <f t="shared" si="43"/>
        <v>277.92131167223283</v>
      </c>
    </row>
    <row r="928" spans="1:7">
      <c r="A928" s="23">
        <f t="shared" si="44"/>
        <v>916</v>
      </c>
      <c r="B928" s="226" t="s">
        <v>1350</v>
      </c>
      <c r="C928" s="136">
        <v>42819</v>
      </c>
      <c r="D928" s="136">
        <v>42853</v>
      </c>
      <c r="E928" s="25">
        <f t="shared" si="42"/>
        <v>34</v>
      </c>
      <c r="F928" s="120">
        <v>5.0669764356364038</v>
      </c>
      <c r="G928" s="121">
        <f t="shared" si="43"/>
        <v>172.27719881163773</v>
      </c>
    </row>
    <row r="929" spans="1:7">
      <c r="A929" s="23">
        <f t="shared" si="44"/>
        <v>917</v>
      </c>
      <c r="B929" s="226" t="s">
        <v>1350</v>
      </c>
      <c r="C929" s="136">
        <v>42820</v>
      </c>
      <c r="D929" s="136">
        <v>42853</v>
      </c>
      <c r="E929" s="25">
        <f t="shared" si="42"/>
        <v>33</v>
      </c>
      <c r="F929" s="120">
        <v>5.0669764356364038</v>
      </c>
      <c r="G929" s="121">
        <f t="shared" si="43"/>
        <v>167.21022237600133</v>
      </c>
    </row>
    <row r="930" spans="1:7">
      <c r="A930" s="23">
        <f t="shared" si="44"/>
        <v>918</v>
      </c>
      <c r="B930" s="226" t="s">
        <v>1350</v>
      </c>
      <c r="C930" s="136">
        <v>42821</v>
      </c>
      <c r="D930" s="136">
        <v>42853</v>
      </c>
      <c r="E930" s="25">
        <f t="shared" si="42"/>
        <v>32</v>
      </c>
      <c r="F930" s="120">
        <v>10.802512262085944</v>
      </c>
      <c r="G930" s="121">
        <f t="shared" si="43"/>
        <v>345.68039238675021</v>
      </c>
    </row>
    <row r="931" spans="1:7">
      <c r="A931" s="23">
        <f t="shared" si="44"/>
        <v>919</v>
      </c>
      <c r="B931" s="226" t="s">
        <v>1350</v>
      </c>
      <c r="C931" s="136">
        <v>42822</v>
      </c>
      <c r="D931" s="136">
        <v>42853</v>
      </c>
      <c r="E931" s="25">
        <f t="shared" si="42"/>
        <v>31</v>
      </c>
      <c r="F931" s="120">
        <v>9.6178719380135433</v>
      </c>
      <c r="G931" s="121">
        <f t="shared" si="43"/>
        <v>298.15403007841985</v>
      </c>
    </row>
    <row r="932" spans="1:7">
      <c r="A932" s="23">
        <f t="shared" si="44"/>
        <v>920</v>
      </c>
      <c r="B932" s="226" t="s">
        <v>1350</v>
      </c>
      <c r="C932" s="136">
        <v>42823</v>
      </c>
      <c r="D932" s="136">
        <v>42853</v>
      </c>
      <c r="E932" s="25">
        <f t="shared" si="42"/>
        <v>30</v>
      </c>
      <c r="F932" s="120">
        <v>6.5331154505774931</v>
      </c>
      <c r="G932" s="121">
        <f t="shared" si="43"/>
        <v>195.99346351732478</v>
      </c>
    </row>
    <row r="933" spans="1:7">
      <c r="A933" s="23">
        <f t="shared" si="44"/>
        <v>921</v>
      </c>
      <c r="B933" s="226" t="s">
        <v>1350</v>
      </c>
      <c r="C933" s="136">
        <v>42824</v>
      </c>
      <c r="D933" s="136">
        <v>42853</v>
      </c>
      <c r="E933" s="25">
        <f t="shared" ref="E933:E995" si="45">D933-C933</f>
        <v>29</v>
      </c>
      <c r="F933" s="120">
        <v>6.967092599000055</v>
      </c>
      <c r="G933" s="121">
        <f t="shared" ref="G933:G995" si="46">E933*F933</f>
        <v>202.04568537100158</v>
      </c>
    </row>
    <row r="934" spans="1:7">
      <c r="A934" s="23">
        <f t="shared" si="44"/>
        <v>922</v>
      </c>
      <c r="B934" s="226" t="s">
        <v>1350</v>
      </c>
      <c r="C934" s="136">
        <v>42825</v>
      </c>
      <c r="D934" s="136">
        <v>42853</v>
      </c>
      <c r="E934" s="25">
        <f t="shared" si="45"/>
        <v>28</v>
      </c>
      <c r="F934" s="120">
        <v>10.47409712273914</v>
      </c>
      <c r="G934" s="121">
        <f t="shared" si="46"/>
        <v>293.27471943669593</v>
      </c>
    </row>
    <row r="935" spans="1:7">
      <c r="A935" s="23">
        <f t="shared" si="44"/>
        <v>923</v>
      </c>
      <c r="B935" s="226" t="s">
        <v>1350</v>
      </c>
      <c r="C935" s="136">
        <v>42826</v>
      </c>
      <c r="D935" s="136">
        <v>42853</v>
      </c>
      <c r="E935" s="25">
        <f t="shared" si="45"/>
        <v>27</v>
      </c>
      <c r="F935" s="120">
        <v>13179.208364674223</v>
      </c>
      <c r="G935" s="121">
        <f t="shared" si="46"/>
        <v>355838.625846204</v>
      </c>
    </row>
    <row r="936" spans="1:7">
      <c r="A936" s="23">
        <f t="shared" ref="A936:A999" si="47">A935+1</f>
        <v>924</v>
      </c>
      <c r="B936" s="226" t="s">
        <v>1350</v>
      </c>
      <c r="C936" s="136">
        <v>42827</v>
      </c>
      <c r="D936" s="136">
        <v>42853</v>
      </c>
      <c r="E936" s="25">
        <f t="shared" si="45"/>
        <v>26</v>
      </c>
      <c r="F936" s="120">
        <v>11714.851879710421</v>
      </c>
      <c r="G936" s="121">
        <f t="shared" si="46"/>
        <v>304586.14887247095</v>
      </c>
    </row>
    <row r="937" spans="1:7">
      <c r="A937" s="23">
        <f t="shared" si="47"/>
        <v>925</v>
      </c>
      <c r="B937" s="226" t="s">
        <v>1350</v>
      </c>
      <c r="C937" s="136">
        <v>42828</v>
      </c>
      <c r="D937" s="136">
        <v>42853</v>
      </c>
      <c r="E937" s="25">
        <f t="shared" si="45"/>
        <v>25</v>
      </c>
      <c r="F937" s="120">
        <v>5775.1587215988166</v>
      </c>
      <c r="G937" s="121">
        <f t="shared" si="46"/>
        <v>144378.96803997041</v>
      </c>
    </row>
    <row r="938" spans="1:7">
      <c r="A938" s="23">
        <f t="shared" si="47"/>
        <v>926</v>
      </c>
      <c r="B938" s="226" t="s">
        <v>1350</v>
      </c>
      <c r="C938" s="136">
        <v>42829</v>
      </c>
      <c r="D938" s="136">
        <v>42853</v>
      </c>
      <c r="E938" s="25">
        <f t="shared" si="45"/>
        <v>24</v>
      </c>
      <c r="F938" s="120">
        <v>6301.6689184397346</v>
      </c>
      <c r="G938" s="121">
        <f t="shared" si="46"/>
        <v>151240.05404255365</v>
      </c>
    </row>
    <row r="939" spans="1:7">
      <c r="A939" s="23">
        <f t="shared" si="47"/>
        <v>927</v>
      </c>
      <c r="B939" s="226" t="s">
        <v>1350</v>
      </c>
      <c r="C939" s="136">
        <v>42830</v>
      </c>
      <c r="D939" s="136">
        <v>42853</v>
      </c>
      <c r="E939" s="25">
        <f t="shared" si="45"/>
        <v>23</v>
      </c>
      <c r="F939" s="120">
        <v>5281.5554120604565</v>
      </c>
      <c r="G939" s="121">
        <f t="shared" si="46"/>
        <v>121475.7744773905</v>
      </c>
    </row>
    <row r="940" spans="1:7">
      <c r="A940" s="23">
        <f t="shared" si="47"/>
        <v>928</v>
      </c>
      <c r="B940" s="226" t="s">
        <v>1350</v>
      </c>
      <c r="C940" s="136">
        <v>42831</v>
      </c>
      <c r="D940" s="136">
        <v>42853</v>
      </c>
      <c r="E940" s="25">
        <f t="shared" si="45"/>
        <v>22</v>
      </c>
      <c r="F940" s="120">
        <v>4936.0330953836037</v>
      </c>
      <c r="G940" s="121">
        <f t="shared" si="46"/>
        <v>108592.72809843929</v>
      </c>
    </row>
    <row r="941" spans="1:7">
      <c r="A941" s="23">
        <f t="shared" si="47"/>
        <v>929</v>
      </c>
      <c r="B941" s="226" t="s">
        <v>1350</v>
      </c>
      <c r="C941" s="136">
        <v>42832</v>
      </c>
      <c r="D941" s="136">
        <v>42853</v>
      </c>
      <c r="E941" s="25">
        <f t="shared" si="45"/>
        <v>21</v>
      </c>
      <c r="F941" s="120">
        <v>11319.969232079733</v>
      </c>
      <c r="G941" s="121">
        <f t="shared" si="46"/>
        <v>237719.35387367441</v>
      </c>
    </row>
    <row r="942" spans="1:7">
      <c r="A942" s="23">
        <f t="shared" si="47"/>
        <v>930</v>
      </c>
      <c r="B942" s="226" t="s">
        <v>1350</v>
      </c>
      <c r="C942" s="136">
        <v>42833</v>
      </c>
      <c r="D942" s="136">
        <v>42853</v>
      </c>
      <c r="E942" s="25">
        <f t="shared" si="45"/>
        <v>20</v>
      </c>
      <c r="F942" s="120">
        <v>13837.34611072537</v>
      </c>
      <c r="G942" s="121">
        <f t="shared" si="46"/>
        <v>276746.92221450742</v>
      </c>
    </row>
    <row r="943" spans="1:7">
      <c r="A943" s="23">
        <f t="shared" si="47"/>
        <v>931</v>
      </c>
      <c r="B943" s="226" t="s">
        <v>1350</v>
      </c>
      <c r="C943" s="136">
        <v>42834</v>
      </c>
      <c r="D943" s="136">
        <v>42853</v>
      </c>
      <c r="E943" s="25">
        <f t="shared" si="45"/>
        <v>19</v>
      </c>
      <c r="F943" s="120">
        <v>14791.645842499536</v>
      </c>
      <c r="G943" s="121">
        <f t="shared" si="46"/>
        <v>281041.27100749116</v>
      </c>
    </row>
    <row r="944" spans="1:7">
      <c r="A944" s="23">
        <f t="shared" si="47"/>
        <v>932</v>
      </c>
      <c r="B944" s="226" t="s">
        <v>1350</v>
      </c>
      <c r="C944" s="136">
        <v>42835</v>
      </c>
      <c r="D944" s="136">
        <v>42853</v>
      </c>
      <c r="E944" s="25">
        <f t="shared" si="45"/>
        <v>18</v>
      </c>
      <c r="F944" s="120">
        <v>17424.196826704123</v>
      </c>
      <c r="G944" s="121">
        <f t="shared" si="46"/>
        <v>313635.54288067424</v>
      </c>
    </row>
    <row r="945" spans="1:7">
      <c r="A945" s="23">
        <f t="shared" si="47"/>
        <v>933</v>
      </c>
      <c r="B945" s="226" t="s">
        <v>1350</v>
      </c>
      <c r="C945" s="136">
        <v>42836</v>
      </c>
      <c r="D945" s="136">
        <v>42853</v>
      </c>
      <c r="E945" s="25">
        <f t="shared" si="45"/>
        <v>17</v>
      </c>
      <c r="F945" s="120">
        <v>15795.305905227535</v>
      </c>
      <c r="G945" s="121">
        <f t="shared" si="46"/>
        <v>268520.20038886811</v>
      </c>
    </row>
    <row r="946" spans="1:7">
      <c r="A946" s="23">
        <f t="shared" si="47"/>
        <v>934</v>
      </c>
      <c r="B946" s="226" t="s">
        <v>1350</v>
      </c>
      <c r="C946" s="136">
        <v>42837</v>
      </c>
      <c r="D946" s="136">
        <v>42853</v>
      </c>
      <c r="E946" s="25">
        <f t="shared" si="45"/>
        <v>16</v>
      </c>
      <c r="F946" s="120">
        <v>15235.888821084058</v>
      </c>
      <c r="G946" s="121">
        <f t="shared" si="46"/>
        <v>243774.22113734492</v>
      </c>
    </row>
    <row r="947" spans="1:7">
      <c r="A947" s="23">
        <f t="shared" si="47"/>
        <v>935</v>
      </c>
      <c r="B947" s="226" t="s">
        <v>1350</v>
      </c>
      <c r="C947" s="136">
        <v>42838</v>
      </c>
      <c r="D947" s="136">
        <v>42853</v>
      </c>
      <c r="E947" s="25">
        <f t="shared" si="45"/>
        <v>15</v>
      </c>
      <c r="F947" s="120">
        <v>13952.520216284323</v>
      </c>
      <c r="G947" s="121">
        <f t="shared" si="46"/>
        <v>209287.80324426485</v>
      </c>
    </row>
    <row r="948" spans="1:7">
      <c r="A948" s="23">
        <f t="shared" si="47"/>
        <v>936</v>
      </c>
      <c r="B948" s="226" t="s">
        <v>1350</v>
      </c>
      <c r="C948" s="136">
        <v>42839</v>
      </c>
      <c r="D948" s="136">
        <v>42853</v>
      </c>
      <c r="E948" s="25">
        <f t="shared" si="45"/>
        <v>14</v>
      </c>
      <c r="F948" s="120">
        <v>14380.309751217566</v>
      </c>
      <c r="G948" s="121">
        <f t="shared" si="46"/>
        <v>201324.33651704591</v>
      </c>
    </row>
    <row r="949" spans="1:7">
      <c r="A949" s="23">
        <f t="shared" si="47"/>
        <v>937</v>
      </c>
      <c r="B949" s="226" t="s">
        <v>1350</v>
      </c>
      <c r="C949" s="136">
        <v>42840</v>
      </c>
      <c r="D949" s="136">
        <v>42853</v>
      </c>
      <c r="E949" s="25">
        <f t="shared" si="45"/>
        <v>13</v>
      </c>
      <c r="F949" s="120">
        <v>12850.139491648652</v>
      </c>
      <c r="G949" s="121">
        <f t="shared" si="46"/>
        <v>167051.81339143246</v>
      </c>
    </row>
    <row r="950" spans="1:7">
      <c r="A950" s="23">
        <f t="shared" si="47"/>
        <v>938</v>
      </c>
      <c r="B950" s="226" t="s">
        <v>1350</v>
      </c>
      <c r="C950" s="136">
        <v>42841</v>
      </c>
      <c r="D950" s="136">
        <v>42853</v>
      </c>
      <c r="E950" s="25">
        <f t="shared" si="45"/>
        <v>12</v>
      </c>
      <c r="F950" s="120">
        <v>13047.580815463994</v>
      </c>
      <c r="G950" s="121">
        <f t="shared" si="46"/>
        <v>156570.96978556793</v>
      </c>
    </row>
    <row r="951" spans="1:7">
      <c r="A951" s="23">
        <f t="shared" si="47"/>
        <v>939</v>
      </c>
      <c r="B951" s="226" t="s">
        <v>1350</v>
      </c>
      <c r="C951" s="136">
        <v>42842</v>
      </c>
      <c r="D951" s="136">
        <v>42853</v>
      </c>
      <c r="E951" s="25">
        <f t="shared" si="45"/>
        <v>11</v>
      </c>
      <c r="F951" s="120">
        <v>12224.90863290006</v>
      </c>
      <c r="G951" s="121">
        <f t="shared" si="46"/>
        <v>134473.99496190067</v>
      </c>
    </row>
    <row r="952" spans="1:7">
      <c r="A952" s="23">
        <f t="shared" si="47"/>
        <v>940</v>
      </c>
      <c r="B952" s="226" t="s">
        <v>1350</v>
      </c>
      <c r="C952" s="136">
        <v>42843</v>
      </c>
      <c r="D952" s="136">
        <v>42853</v>
      </c>
      <c r="E952" s="25">
        <f t="shared" si="45"/>
        <v>10</v>
      </c>
      <c r="F952" s="120">
        <v>13228.568695628059</v>
      </c>
      <c r="G952" s="121">
        <f t="shared" si="46"/>
        <v>132285.68695628058</v>
      </c>
    </row>
    <row r="953" spans="1:7">
      <c r="A953" s="23">
        <f t="shared" si="47"/>
        <v>941</v>
      </c>
      <c r="B953" s="226" t="s">
        <v>1350</v>
      </c>
      <c r="C953" s="136">
        <v>42844</v>
      </c>
      <c r="D953" s="136">
        <v>42853</v>
      </c>
      <c r="E953" s="25">
        <f t="shared" si="45"/>
        <v>9</v>
      </c>
      <c r="F953" s="120">
        <v>12669.151611484585</v>
      </c>
      <c r="G953" s="121">
        <f t="shared" si="46"/>
        <v>114022.36450336127</v>
      </c>
    </row>
    <row r="954" spans="1:7">
      <c r="A954" s="23">
        <f t="shared" si="47"/>
        <v>942</v>
      </c>
      <c r="B954" s="226" t="s">
        <v>1350</v>
      </c>
      <c r="C954" s="136">
        <v>42845</v>
      </c>
      <c r="D954" s="136">
        <v>42853</v>
      </c>
      <c r="E954" s="25">
        <f t="shared" si="45"/>
        <v>8</v>
      </c>
      <c r="F954" s="120">
        <v>11681.944992407864</v>
      </c>
      <c r="G954" s="121">
        <f t="shared" si="46"/>
        <v>93455.559939262908</v>
      </c>
    </row>
    <row r="955" spans="1:7">
      <c r="A955" s="23">
        <f t="shared" si="47"/>
        <v>943</v>
      </c>
      <c r="B955" s="226" t="s">
        <v>1350</v>
      </c>
      <c r="C955" s="136">
        <v>42846</v>
      </c>
      <c r="D955" s="136">
        <v>42853</v>
      </c>
      <c r="E955" s="25">
        <f t="shared" si="45"/>
        <v>7</v>
      </c>
      <c r="F955" s="120">
        <v>8160.9080510342255</v>
      </c>
      <c r="G955" s="121">
        <f t="shared" si="46"/>
        <v>57126.35635723958</v>
      </c>
    </row>
    <row r="956" spans="1:7">
      <c r="A956" s="23">
        <f t="shared" si="47"/>
        <v>944</v>
      </c>
      <c r="B956" s="226" t="s">
        <v>1350</v>
      </c>
      <c r="C956" s="136">
        <v>42847</v>
      </c>
      <c r="D956" s="136">
        <v>42853</v>
      </c>
      <c r="E956" s="25">
        <f t="shared" si="45"/>
        <v>6</v>
      </c>
      <c r="F956" s="120">
        <v>6351.0292493935713</v>
      </c>
      <c r="G956" s="121">
        <f t="shared" si="46"/>
        <v>38106.175496361429</v>
      </c>
    </row>
    <row r="957" spans="1:7">
      <c r="A957" s="23">
        <f t="shared" si="47"/>
        <v>945</v>
      </c>
      <c r="B957" s="226" t="s">
        <v>1350</v>
      </c>
      <c r="C957" s="136">
        <v>42848</v>
      </c>
      <c r="D957" s="136">
        <v>42853</v>
      </c>
      <c r="E957" s="25">
        <f t="shared" si="45"/>
        <v>5</v>
      </c>
      <c r="F957" s="120">
        <v>4738.5917715682599</v>
      </c>
      <c r="G957" s="121">
        <f t="shared" si="46"/>
        <v>23692.958857841299</v>
      </c>
    </row>
    <row r="958" spans="1:7">
      <c r="A958" s="23">
        <f t="shared" si="47"/>
        <v>946</v>
      </c>
      <c r="B958" s="226" t="s">
        <v>1350</v>
      </c>
      <c r="C958" s="136">
        <v>42849</v>
      </c>
      <c r="D958" s="136">
        <v>42853</v>
      </c>
      <c r="E958" s="25">
        <f t="shared" si="45"/>
        <v>4</v>
      </c>
      <c r="F958" s="120">
        <v>7881.1995089624888</v>
      </c>
      <c r="G958" s="121">
        <f t="shared" si="46"/>
        <v>31524.798035849955</v>
      </c>
    </row>
    <row r="959" spans="1:7">
      <c r="A959" s="23">
        <f t="shared" si="47"/>
        <v>947</v>
      </c>
      <c r="B959" s="226" t="s">
        <v>1350</v>
      </c>
      <c r="C959" s="136">
        <v>42850</v>
      </c>
      <c r="D959" s="136">
        <v>42853</v>
      </c>
      <c r="E959" s="25">
        <f t="shared" si="45"/>
        <v>3</v>
      </c>
      <c r="F959" s="120">
        <v>4787.9521025220965</v>
      </c>
      <c r="G959" s="121">
        <f t="shared" si="46"/>
        <v>14363.85630756629</v>
      </c>
    </row>
    <row r="960" spans="1:7">
      <c r="A960" s="23">
        <f t="shared" si="47"/>
        <v>948</v>
      </c>
      <c r="B960" s="226" t="s">
        <v>1350</v>
      </c>
      <c r="C960" s="136">
        <v>42851</v>
      </c>
      <c r="D960" s="136">
        <v>42853</v>
      </c>
      <c r="E960" s="25">
        <f t="shared" si="45"/>
        <v>2</v>
      </c>
      <c r="F960" s="120">
        <v>7733.1185161009798</v>
      </c>
      <c r="G960" s="121">
        <f t="shared" si="46"/>
        <v>15466.23703220196</v>
      </c>
    </row>
    <row r="961" spans="1:7">
      <c r="A961" s="23">
        <f t="shared" si="47"/>
        <v>949</v>
      </c>
      <c r="B961" s="226" t="s">
        <v>1350</v>
      </c>
      <c r="C961" s="136">
        <v>42852</v>
      </c>
      <c r="D961" s="136">
        <v>42853</v>
      </c>
      <c r="E961" s="25">
        <f t="shared" si="45"/>
        <v>1</v>
      </c>
      <c r="F961" s="120">
        <v>11665.491548756585</v>
      </c>
      <c r="G961" s="121">
        <f t="shared" si="46"/>
        <v>11665.491548756585</v>
      </c>
    </row>
    <row r="962" spans="1:7">
      <c r="A962" s="23">
        <f t="shared" si="47"/>
        <v>950</v>
      </c>
      <c r="B962" s="226" t="s">
        <v>1350</v>
      </c>
      <c r="C962" s="136">
        <v>42853</v>
      </c>
      <c r="D962" s="136">
        <v>42853</v>
      </c>
      <c r="E962" s="25">
        <f t="shared" si="45"/>
        <v>0</v>
      </c>
      <c r="F962" s="120">
        <v>9806.2524161620931</v>
      </c>
      <c r="G962" s="121">
        <f t="shared" si="46"/>
        <v>0</v>
      </c>
    </row>
    <row r="963" spans="1:7">
      <c r="A963" s="23">
        <f t="shared" si="47"/>
        <v>951</v>
      </c>
      <c r="B963" s="226" t="s">
        <v>1350</v>
      </c>
      <c r="C963" s="136">
        <v>42854</v>
      </c>
      <c r="D963" s="136">
        <v>42853</v>
      </c>
      <c r="E963" s="25">
        <f t="shared" si="45"/>
        <v>-1</v>
      </c>
      <c r="F963" s="120">
        <v>10217.588507444061</v>
      </c>
      <c r="G963" s="121">
        <f t="shared" si="46"/>
        <v>-10217.588507444061</v>
      </c>
    </row>
    <row r="964" spans="1:7">
      <c r="A964" s="23">
        <f t="shared" si="47"/>
        <v>952</v>
      </c>
      <c r="B964" s="226" t="s">
        <v>1350</v>
      </c>
      <c r="C964" s="136">
        <v>42855</v>
      </c>
      <c r="D964" s="136">
        <v>42853</v>
      </c>
      <c r="E964" s="25">
        <f t="shared" si="45"/>
        <v>-2</v>
      </c>
      <c r="F964" s="120">
        <v>8670.9648042238659</v>
      </c>
      <c r="G964" s="121">
        <f t="shared" si="46"/>
        <v>-17341.929608447732</v>
      </c>
    </row>
    <row r="965" spans="1:7">
      <c r="A965" s="23">
        <f t="shared" si="47"/>
        <v>953</v>
      </c>
      <c r="B965" s="226" t="s">
        <v>1350</v>
      </c>
      <c r="C965" s="136">
        <v>42826</v>
      </c>
      <c r="D965" s="136">
        <v>42870</v>
      </c>
      <c r="E965" s="25">
        <f t="shared" si="45"/>
        <v>44</v>
      </c>
      <c r="F965" s="120">
        <v>10474.84060843754</v>
      </c>
      <c r="G965" s="121">
        <f t="shared" si="46"/>
        <v>460892.98677125177</v>
      </c>
    </row>
    <row r="966" spans="1:7">
      <c r="A966" s="23">
        <f t="shared" si="47"/>
        <v>954</v>
      </c>
      <c r="B966" s="226" t="s">
        <v>1350</v>
      </c>
      <c r="C966" s="136">
        <v>42827</v>
      </c>
      <c r="D966" s="136">
        <v>42870</v>
      </c>
      <c r="E966" s="25">
        <f t="shared" si="45"/>
        <v>43</v>
      </c>
      <c r="F966" s="120">
        <v>9310.9694297222577</v>
      </c>
      <c r="G966" s="121">
        <f t="shared" si="46"/>
        <v>400371.68547805707</v>
      </c>
    </row>
    <row r="967" spans="1:7">
      <c r="A967" s="23">
        <f t="shared" si="47"/>
        <v>955</v>
      </c>
      <c r="B967" s="226" t="s">
        <v>1350</v>
      </c>
      <c r="C967" s="136">
        <v>42828</v>
      </c>
      <c r="D967" s="136">
        <v>42870</v>
      </c>
      <c r="E967" s="25">
        <f t="shared" si="45"/>
        <v>42</v>
      </c>
      <c r="F967" s="120">
        <v>4590.0986935849896</v>
      </c>
      <c r="G967" s="121">
        <f t="shared" si="46"/>
        <v>192784.14513056955</v>
      </c>
    </row>
    <row r="968" spans="1:7">
      <c r="A968" s="23">
        <f t="shared" si="47"/>
        <v>956</v>
      </c>
      <c r="B968" s="226" t="s">
        <v>1350</v>
      </c>
      <c r="C968" s="136">
        <v>42829</v>
      </c>
      <c r="D968" s="136">
        <v>42870</v>
      </c>
      <c r="E968" s="25">
        <f t="shared" si="45"/>
        <v>41</v>
      </c>
      <c r="F968" s="120">
        <v>5008.5692297522819</v>
      </c>
      <c r="G968" s="121">
        <f t="shared" si="46"/>
        <v>205351.33841984355</v>
      </c>
    </row>
    <row r="969" spans="1:7">
      <c r="A969" s="23">
        <f t="shared" si="47"/>
        <v>957</v>
      </c>
      <c r="B969" s="226" t="s">
        <v>1350</v>
      </c>
      <c r="C969" s="136">
        <v>42830</v>
      </c>
      <c r="D969" s="136">
        <v>42870</v>
      </c>
      <c r="E969" s="25">
        <f t="shared" si="45"/>
        <v>40</v>
      </c>
      <c r="F969" s="120">
        <v>4197.7825659281525</v>
      </c>
      <c r="G969" s="121">
        <f t="shared" si="46"/>
        <v>167911.30263712609</v>
      </c>
    </row>
    <row r="970" spans="1:7">
      <c r="A970" s="23">
        <f t="shared" si="47"/>
        <v>958</v>
      </c>
      <c r="B970" s="226" t="s">
        <v>1350</v>
      </c>
      <c r="C970" s="136">
        <v>42831</v>
      </c>
      <c r="D970" s="136">
        <v>42870</v>
      </c>
      <c r="E970" s="25">
        <f t="shared" si="45"/>
        <v>39</v>
      </c>
      <c r="F970" s="120">
        <v>3923.1612765683672</v>
      </c>
      <c r="G970" s="121">
        <f t="shared" si="46"/>
        <v>153003.28978616631</v>
      </c>
    </row>
    <row r="971" spans="1:7">
      <c r="A971" s="23">
        <f t="shared" si="47"/>
        <v>959</v>
      </c>
      <c r="B971" s="226" t="s">
        <v>1350</v>
      </c>
      <c r="C971" s="136">
        <v>42832</v>
      </c>
      <c r="D971" s="136">
        <v>42870</v>
      </c>
      <c r="E971" s="25">
        <f t="shared" si="45"/>
        <v>38</v>
      </c>
      <c r="F971" s="120">
        <v>8997.1165275967887</v>
      </c>
      <c r="G971" s="121">
        <f t="shared" si="46"/>
        <v>341890.42804867798</v>
      </c>
    </row>
    <row r="972" spans="1:7">
      <c r="A972" s="23">
        <f t="shared" si="47"/>
        <v>960</v>
      </c>
      <c r="B972" s="226" t="s">
        <v>1350</v>
      </c>
      <c r="C972" s="136">
        <v>42833</v>
      </c>
      <c r="D972" s="136">
        <v>42870</v>
      </c>
      <c r="E972" s="25">
        <f t="shared" si="45"/>
        <v>37</v>
      </c>
      <c r="F972" s="120">
        <v>10997.928778646656</v>
      </c>
      <c r="G972" s="121">
        <f t="shared" si="46"/>
        <v>406923.36480992625</v>
      </c>
    </row>
    <row r="973" spans="1:7">
      <c r="A973" s="23">
        <f t="shared" si="47"/>
        <v>961</v>
      </c>
      <c r="B973" s="226" t="s">
        <v>1350</v>
      </c>
      <c r="C973" s="136">
        <v>42834</v>
      </c>
      <c r="D973" s="136">
        <v>42870</v>
      </c>
      <c r="E973" s="25">
        <f t="shared" si="45"/>
        <v>36</v>
      </c>
      <c r="F973" s="120">
        <v>11756.406625449872</v>
      </c>
      <c r="G973" s="121">
        <f t="shared" si="46"/>
        <v>423230.63851619541</v>
      </c>
    </row>
    <row r="974" spans="1:7">
      <c r="A974" s="23">
        <f t="shared" si="47"/>
        <v>962</v>
      </c>
      <c r="B974" s="226" t="s">
        <v>1350</v>
      </c>
      <c r="C974" s="136">
        <v>42835</v>
      </c>
      <c r="D974" s="136">
        <v>42870</v>
      </c>
      <c r="E974" s="25">
        <f t="shared" si="45"/>
        <v>35</v>
      </c>
      <c r="F974" s="120">
        <v>13848.759306286334</v>
      </c>
      <c r="G974" s="121">
        <f t="shared" si="46"/>
        <v>484706.57572002168</v>
      </c>
    </row>
    <row r="975" spans="1:7">
      <c r="A975" s="23">
        <f t="shared" si="47"/>
        <v>963</v>
      </c>
      <c r="B975" s="226" t="s">
        <v>1350</v>
      </c>
      <c r="C975" s="136">
        <v>42836</v>
      </c>
      <c r="D975" s="136">
        <v>42870</v>
      </c>
      <c r="E975" s="25">
        <f t="shared" si="45"/>
        <v>34</v>
      </c>
      <c r="F975" s="120">
        <v>12554.116085018775</v>
      </c>
      <c r="G975" s="121">
        <f t="shared" si="46"/>
        <v>426839.94689063838</v>
      </c>
    </row>
    <row r="976" spans="1:7">
      <c r="A976" s="23">
        <f t="shared" si="47"/>
        <v>964</v>
      </c>
      <c r="B976" s="226" t="s">
        <v>1350</v>
      </c>
      <c r="C976" s="136">
        <v>42837</v>
      </c>
      <c r="D976" s="136">
        <v>42870</v>
      </c>
      <c r="E976" s="25">
        <f t="shared" si="45"/>
        <v>33</v>
      </c>
      <c r="F976" s="120">
        <v>12109.491140341026</v>
      </c>
      <c r="G976" s="121">
        <f t="shared" si="46"/>
        <v>399613.20763125387</v>
      </c>
    </row>
    <row r="977" spans="1:7">
      <c r="A977" s="23">
        <f t="shared" si="47"/>
        <v>965</v>
      </c>
      <c r="B977" s="226" t="s">
        <v>1350</v>
      </c>
      <c r="C977" s="136">
        <v>42838</v>
      </c>
      <c r="D977" s="136">
        <v>42870</v>
      </c>
      <c r="E977" s="25">
        <f t="shared" si="45"/>
        <v>32</v>
      </c>
      <c r="F977" s="120">
        <v>11089.469208433251</v>
      </c>
      <c r="G977" s="121">
        <f t="shared" si="46"/>
        <v>354863.01466986403</v>
      </c>
    </row>
    <row r="978" spans="1:7">
      <c r="A978" s="23">
        <f t="shared" si="47"/>
        <v>966</v>
      </c>
      <c r="B978" s="226" t="s">
        <v>1350</v>
      </c>
      <c r="C978" s="136">
        <v>42839</v>
      </c>
      <c r="D978" s="136">
        <v>42870</v>
      </c>
      <c r="E978" s="25">
        <f t="shared" si="45"/>
        <v>31</v>
      </c>
      <c r="F978" s="120">
        <v>11429.476519069176</v>
      </c>
      <c r="G978" s="121">
        <f t="shared" si="46"/>
        <v>354313.77209114446</v>
      </c>
    </row>
    <row r="979" spans="1:7">
      <c r="A979" s="23">
        <f t="shared" si="47"/>
        <v>967</v>
      </c>
      <c r="B979" s="226" t="s">
        <v>1350</v>
      </c>
      <c r="C979" s="136">
        <v>42840</v>
      </c>
      <c r="D979" s="136">
        <v>42870</v>
      </c>
      <c r="E979" s="25">
        <f t="shared" si="45"/>
        <v>30</v>
      </c>
      <c r="F979" s="120">
        <v>10213.296523332983</v>
      </c>
      <c r="G979" s="121">
        <f t="shared" si="46"/>
        <v>306398.89569998952</v>
      </c>
    </row>
    <row r="980" spans="1:7">
      <c r="A980" s="23">
        <f t="shared" si="47"/>
        <v>968</v>
      </c>
      <c r="B980" s="226" t="s">
        <v>1350</v>
      </c>
      <c r="C980" s="136">
        <v>42841</v>
      </c>
      <c r="D980" s="136">
        <v>42870</v>
      </c>
      <c r="E980" s="25">
        <f t="shared" si="45"/>
        <v>29</v>
      </c>
      <c r="F980" s="120">
        <v>10370.222974395716</v>
      </c>
      <c r="G980" s="121">
        <f t="shared" si="46"/>
        <v>300736.46625747578</v>
      </c>
    </row>
    <row r="981" spans="1:7">
      <c r="A981" s="23">
        <f t="shared" si="47"/>
        <v>969</v>
      </c>
      <c r="B981" s="226" t="s">
        <v>1350</v>
      </c>
      <c r="C981" s="136">
        <v>42842</v>
      </c>
      <c r="D981" s="136">
        <v>42870</v>
      </c>
      <c r="E981" s="25">
        <f t="shared" si="45"/>
        <v>28</v>
      </c>
      <c r="F981" s="120">
        <v>9716.3627616343219</v>
      </c>
      <c r="G981" s="121">
        <f t="shared" si="46"/>
        <v>272058.15732576104</v>
      </c>
    </row>
    <row r="982" spans="1:7">
      <c r="A982" s="23">
        <f t="shared" si="47"/>
        <v>970</v>
      </c>
      <c r="B982" s="226" t="s">
        <v>1350</v>
      </c>
      <c r="C982" s="136">
        <v>42843</v>
      </c>
      <c r="D982" s="136">
        <v>42870</v>
      </c>
      <c r="E982" s="25">
        <f t="shared" si="45"/>
        <v>27</v>
      </c>
      <c r="F982" s="120">
        <v>10514.072221203223</v>
      </c>
      <c r="G982" s="121">
        <f t="shared" si="46"/>
        <v>283879.94997248705</v>
      </c>
    </row>
    <row r="983" spans="1:7">
      <c r="A983" s="23">
        <f t="shared" si="47"/>
        <v>971</v>
      </c>
      <c r="B983" s="226" t="s">
        <v>1350</v>
      </c>
      <c r="C983" s="136">
        <v>42844</v>
      </c>
      <c r="D983" s="136">
        <v>42870</v>
      </c>
      <c r="E983" s="25">
        <f t="shared" si="45"/>
        <v>26</v>
      </c>
      <c r="F983" s="120">
        <v>10069.447276525476</v>
      </c>
      <c r="G983" s="121">
        <f t="shared" si="46"/>
        <v>261805.62918966237</v>
      </c>
    </row>
    <row r="984" spans="1:7">
      <c r="A984" s="23">
        <f t="shared" si="47"/>
        <v>972</v>
      </c>
      <c r="B984" s="226" t="s">
        <v>1350</v>
      </c>
      <c r="C984" s="136">
        <v>42845</v>
      </c>
      <c r="D984" s="136">
        <v>42870</v>
      </c>
      <c r="E984" s="25">
        <f t="shared" si="45"/>
        <v>25</v>
      </c>
      <c r="F984" s="120">
        <v>9284.8150212118016</v>
      </c>
      <c r="G984" s="121">
        <f t="shared" si="46"/>
        <v>232120.37553029504</v>
      </c>
    </row>
    <row r="985" spans="1:7">
      <c r="A985" s="23">
        <f t="shared" si="47"/>
        <v>973</v>
      </c>
      <c r="B985" s="226" t="s">
        <v>1350</v>
      </c>
      <c r="C985" s="136">
        <v>42846</v>
      </c>
      <c r="D985" s="136">
        <v>42870</v>
      </c>
      <c r="E985" s="25">
        <f t="shared" si="45"/>
        <v>24</v>
      </c>
      <c r="F985" s="120">
        <v>6486.2933105930333</v>
      </c>
      <c r="G985" s="121">
        <f t="shared" si="46"/>
        <v>155671.03945423278</v>
      </c>
    </row>
    <row r="986" spans="1:7">
      <c r="A986" s="23">
        <f t="shared" si="47"/>
        <v>974</v>
      </c>
      <c r="B986" s="226" t="s">
        <v>1350</v>
      </c>
      <c r="C986" s="136">
        <v>42847</v>
      </c>
      <c r="D986" s="136">
        <v>42870</v>
      </c>
      <c r="E986" s="25">
        <f t="shared" si="45"/>
        <v>23</v>
      </c>
      <c r="F986" s="120">
        <v>5047.8008425179651</v>
      </c>
      <c r="G986" s="121">
        <f t="shared" si="46"/>
        <v>116099.4193779132</v>
      </c>
    </row>
    <row r="987" spans="1:7">
      <c r="A987" s="23">
        <f t="shared" si="47"/>
        <v>975</v>
      </c>
      <c r="B987" s="226" t="s">
        <v>1350</v>
      </c>
      <c r="C987" s="136">
        <v>42848</v>
      </c>
      <c r="D987" s="136">
        <v>42870</v>
      </c>
      <c r="E987" s="25">
        <f t="shared" si="45"/>
        <v>22</v>
      </c>
      <c r="F987" s="120">
        <v>3766.2348255056322</v>
      </c>
      <c r="G987" s="121">
        <f t="shared" si="46"/>
        <v>82857.166161123911</v>
      </c>
    </row>
    <row r="988" spans="1:7">
      <c r="A988" s="23">
        <f t="shared" si="47"/>
        <v>976</v>
      </c>
      <c r="B988" s="226" t="s">
        <v>1350</v>
      </c>
      <c r="C988" s="136">
        <v>42849</v>
      </c>
      <c r="D988" s="136">
        <v>42870</v>
      </c>
      <c r="E988" s="25">
        <f t="shared" si="45"/>
        <v>21</v>
      </c>
      <c r="F988" s="120">
        <v>6263.9808382541596</v>
      </c>
      <c r="G988" s="121">
        <f t="shared" si="46"/>
        <v>131543.59760333734</v>
      </c>
    </row>
    <row r="989" spans="1:7">
      <c r="A989" s="23">
        <f t="shared" si="47"/>
        <v>977</v>
      </c>
      <c r="B989" s="226" t="s">
        <v>1350</v>
      </c>
      <c r="C989" s="136">
        <v>42850</v>
      </c>
      <c r="D989" s="136">
        <v>42870</v>
      </c>
      <c r="E989" s="25">
        <f t="shared" si="45"/>
        <v>20</v>
      </c>
      <c r="F989" s="120">
        <v>3805.4664382713158</v>
      </c>
      <c r="G989" s="121">
        <f t="shared" si="46"/>
        <v>76109.328765426311</v>
      </c>
    </row>
    <row r="990" spans="1:7">
      <c r="A990" s="23">
        <f t="shared" si="47"/>
        <v>978</v>
      </c>
      <c r="B990" s="226" t="s">
        <v>1350</v>
      </c>
      <c r="C990" s="136">
        <v>42851</v>
      </c>
      <c r="D990" s="136">
        <v>42870</v>
      </c>
      <c r="E990" s="25">
        <f t="shared" si="45"/>
        <v>19</v>
      </c>
      <c r="F990" s="120">
        <v>6146.2859999571083</v>
      </c>
      <c r="G990" s="121">
        <f t="shared" si="46"/>
        <v>116779.43399918506</v>
      </c>
    </row>
    <row r="991" spans="1:7">
      <c r="A991" s="23">
        <f t="shared" si="47"/>
        <v>979</v>
      </c>
      <c r="B991" s="226" t="s">
        <v>1350</v>
      </c>
      <c r="C991" s="136">
        <v>42852</v>
      </c>
      <c r="D991" s="136">
        <v>42870</v>
      </c>
      <c r="E991" s="25">
        <f t="shared" si="45"/>
        <v>18</v>
      </c>
      <c r="F991" s="120">
        <v>9271.7378169565745</v>
      </c>
      <c r="G991" s="121">
        <f t="shared" si="46"/>
        <v>166891.28070521835</v>
      </c>
    </row>
    <row r="992" spans="1:7">
      <c r="A992" s="23">
        <f t="shared" si="47"/>
        <v>980</v>
      </c>
      <c r="B992" s="226" t="s">
        <v>1350</v>
      </c>
      <c r="C992" s="136">
        <v>42853</v>
      </c>
      <c r="D992" s="136">
        <v>42870</v>
      </c>
      <c r="E992" s="25">
        <f t="shared" si="45"/>
        <v>17</v>
      </c>
      <c r="F992" s="120">
        <v>7794.0137361158231</v>
      </c>
      <c r="G992" s="121">
        <f t="shared" si="46"/>
        <v>132498.233513969</v>
      </c>
    </row>
    <row r="993" spans="1:7">
      <c r="A993" s="23">
        <f t="shared" si="47"/>
        <v>981</v>
      </c>
      <c r="B993" s="226" t="s">
        <v>1350</v>
      </c>
      <c r="C993" s="136">
        <v>42854</v>
      </c>
      <c r="D993" s="136">
        <v>42870</v>
      </c>
      <c r="E993" s="25">
        <f t="shared" si="45"/>
        <v>16</v>
      </c>
      <c r="F993" s="120">
        <v>8120.9438424965192</v>
      </c>
      <c r="G993" s="121">
        <f t="shared" si="46"/>
        <v>129935.10147994431</v>
      </c>
    </row>
    <row r="994" spans="1:7">
      <c r="A994" s="23">
        <f t="shared" si="47"/>
        <v>982</v>
      </c>
      <c r="B994" s="226" t="s">
        <v>1350</v>
      </c>
      <c r="C994" s="136">
        <v>42855</v>
      </c>
      <c r="D994" s="136">
        <v>42870</v>
      </c>
      <c r="E994" s="25">
        <f t="shared" si="45"/>
        <v>15</v>
      </c>
      <c r="F994" s="120">
        <v>6891.6866425050976</v>
      </c>
      <c r="G994" s="121">
        <f t="shared" si="46"/>
        <v>103375.29963757646</v>
      </c>
    </row>
    <row r="995" spans="1:7">
      <c r="A995" s="23">
        <f t="shared" si="47"/>
        <v>983</v>
      </c>
      <c r="B995" s="226" t="s">
        <v>1350</v>
      </c>
      <c r="C995" s="136">
        <v>42856</v>
      </c>
      <c r="D995" s="136">
        <v>42895</v>
      </c>
      <c r="E995" s="25">
        <f t="shared" si="45"/>
        <v>39</v>
      </c>
      <c r="F995" s="120">
        <v>3566.9762724694278</v>
      </c>
      <c r="G995" s="121">
        <f t="shared" si="46"/>
        <v>139112.07462630767</v>
      </c>
    </row>
    <row r="996" spans="1:7">
      <c r="A996" s="23">
        <f t="shared" si="47"/>
        <v>984</v>
      </c>
      <c r="B996" s="226" t="s">
        <v>1350</v>
      </c>
      <c r="C996" s="136">
        <v>42857</v>
      </c>
      <c r="D996" s="136">
        <v>42895</v>
      </c>
      <c r="E996" s="25">
        <f t="shared" ref="E996:E1057" si="48">D996-C996</f>
        <v>38</v>
      </c>
      <c r="F996" s="120">
        <v>2704.3741673624418</v>
      </c>
      <c r="G996" s="121">
        <f t="shared" ref="G996:G1057" si="49">E996*F996</f>
        <v>102766.21835977279</v>
      </c>
    </row>
    <row r="997" spans="1:7">
      <c r="A997" s="23">
        <f t="shared" si="47"/>
        <v>985</v>
      </c>
      <c r="B997" s="226" t="s">
        <v>1350</v>
      </c>
      <c r="C997" s="136">
        <v>42858</v>
      </c>
      <c r="D997" s="136">
        <v>42895</v>
      </c>
      <c r="E997" s="25">
        <f t="shared" si="48"/>
        <v>37</v>
      </c>
      <c r="F997" s="120">
        <v>4056.5612510436631</v>
      </c>
      <c r="G997" s="121">
        <f t="shared" si="49"/>
        <v>150092.76628861553</v>
      </c>
    </row>
    <row r="998" spans="1:7">
      <c r="A998" s="23">
        <f t="shared" si="47"/>
        <v>986</v>
      </c>
      <c r="B998" s="226" t="s">
        <v>1350</v>
      </c>
      <c r="C998" s="136">
        <v>42859</v>
      </c>
      <c r="D998" s="136">
        <v>42895</v>
      </c>
      <c r="E998" s="25">
        <f t="shared" si="48"/>
        <v>36</v>
      </c>
      <c r="F998" s="120">
        <v>3124.0184347117865</v>
      </c>
      <c r="G998" s="121">
        <f t="shared" si="49"/>
        <v>112464.66364962432</v>
      </c>
    </row>
    <row r="999" spans="1:7">
      <c r="A999" s="23">
        <f t="shared" si="47"/>
        <v>987</v>
      </c>
      <c r="B999" s="226" t="s">
        <v>1350</v>
      </c>
      <c r="C999" s="136">
        <v>42860</v>
      </c>
      <c r="D999" s="136">
        <v>42895</v>
      </c>
      <c r="E999" s="25">
        <f t="shared" si="48"/>
        <v>35</v>
      </c>
      <c r="F999" s="120">
        <v>3357.1541387947555</v>
      </c>
      <c r="G999" s="121">
        <f t="shared" si="49"/>
        <v>117500.39485781644</v>
      </c>
    </row>
    <row r="1000" spans="1:7">
      <c r="A1000" s="23">
        <f t="shared" ref="A1000:A1063" si="50">A999+1</f>
        <v>988</v>
      </c>
      <c r="B1000" s="226" t="s">
        <v>1350</v>
      </c>
      <c r="C1000" s="136">
        <v>42861</v>
      </c>
      <c r="D1000" s="136">
        <v>42895</v>
      </c>
      <c r="E1000" s="25">
        <f t="shared" si="48"/>
        <v>34</v>
      </c>
      <c r="F1000" s="120">
        <v>3357.1541387947555</v>
      </c>
      <c r="G1000" s="121">
        <f t="shared" si="49"/>
        <v>114143.24071902169</v>
      </c>
    </row>
    <row r="1001" spans="1:7">
      <c r="A1001" s="23">
        <f t="shared" si="50"/>
        <v>989</v>
      </c>
      <c r="B1001" s="226" t="s">
        <v>1350</v>
      </c>
      <c r="C1001" s="136">
        <v>42862</v>
      </c>
      <c r="D1001" s="136">
        <v>42895</v>
      </c>
      <c r="E1001" s="25">
        <f t="shared" si="48"/>
        <v>33</v>
      </c>
      <c r="F1001" s="120">
        <v>3916.6798285938817</v>
      </c>
      <c r="G1001" s="121">
        <f t="shared" si="49"/>
        <v>129250.4343435981</v>
      </c>
    </row>
    <row r="1002" spans="1:7">
      <c r="A1002" s="23">
        <f t="shared" si="50"/>
        <v>990</v>
      </c>
      <c r="B1002" s="226" t="s">
        <v>1350</v>
      </c>
      <c r="C1002" s="136">
        <v>42863</v>
      </c>
      <c r="D1002" s="136">
        <v>42895</v>
      </c>
      <c r="E1002" s="25">
        <f t="shared" si="48"/>
        <v>32</v>
      </c>
      <c r="F1002" s="120">
        <v>3986.6205398187722</v>
      </c>
      <c r="G1002" s="121">
        <f t="shared" si="49"/>
        <v>127571.85727420071</v>
      </c>
    </row>
    <row r="1003" spans="1:7">
      <c r="A1003" s="23">
        <f t="shared" si="50"/>
        <v>991</v>
      </c>
      <c r="B1003" s="226" t="s">
        <v>1350</v>
      </c>
      <c r="C1003" s="136">
        <v>42864</v>
      </c>
      <c r="D1003" s="136">
        <v>42895</v>
      </c>
      <c r="E1003" s="25">
        <f t="shared" si="48"/>
        <v>31</v>
      </c>
      <c r="F1003" s="120">
        <v>3846.7391173689907</v>
      </c>
      <c r="G1003" s="121">
        <f t="shared" si="49"/>
        <v>119248.91263843871</v>
      </c>
    </row>
    <row r="1004" spans="1:7">
      <c r="A1004" s="23">
        <f t="shared" si="50"/>
        <v>992</v>
      </c>
      <c r="B1004" s="226" t="s">
        <v>1350</v>
      </c>
      <c r="C1004" s="136">
        <v>42865</v>
      </c>
      <c r="D1004" s="136">
        <v>42895</v>
      </c>
      <c r="E1004" s="25">
        <f t="shared" si="48"/>
        <v>30</v>
      </c>
      <c r="F1004" s="120">
        <v>4720.9980076801257</v>
      </c>
      <c r="G1004" s="121">
        <f t="shared" si="49"/>
        <v>141629.94023040376</v>
      </c>
    </row>
    <row r="1005" spans="1:7">
      <c r="A1005" s="23">
        <f t="shared" si="50"/>
        <v>993</v>
      </c>
      <c r="B1005" s="226" t="s">
        <v>1350</v>
      </c>
      <c r="C1005" s="136">
        <v>42866</v>
      </c>
      <c r="D1005" s="136">
        <v>42895</v>
      </c>
      <c r="E1005" s="25">
        <f t="shared" si="48"/>
        <v>29</v>
      </c>
      <c r="F1005" s="120">
        <v>3660.2305541026158</v>
      </c>
      <c r="G1005" s="121">
        <f t="shared" si="49"/>
        <v>106146.68606897586</v>
      </c>
    </row>
    <row r="1006" spans="1:7">
      <c r="A1006" s="23">
        <f t="shared" si="50"/>
        <v>994</v>
      </c>
      <c r="B1006" s="226" t="s">
        <v>1350</v>
      </c>
      <c r="C1006" s="136">
        <v>42867</v>
      </c>
      <c r="D1006" s="136">
        <v>42895</v>
      </c>
      <c r="E1006" s="25">
        <f t="shared" si="48"/>
        <v>28</v>
      </c>
      <c r="F1006" s="120">
        <v>3333.8405683864585</v>
      </c>
      <c r="G1006" s="121">
        <f t="shared" si="49"/>
        <v>93347.535914820837</v>
      </c>
    </row>
    <row r="1007" spans="1:7">
      <c r="A1007" s="23">
        <f t="shared" si="50"/>
        <v>995</v>
      </c>
      <c r="B1007" s="226" t="s">
        <v>1350</v>
      </c>
      <c r="C1007" s="136">
        <v>42868</v>
      </c>
      <c r="D1007" s="136">
        <v>42895</v>
      </c>
      <c r="E1007" s="25">
        <f t="shared" si="48"/>
        <v>27</v>
      </c>
      <c r="F1007" s="120">
        <v>2797.6284489956297</v>
      </c>
      <c r="G1007" s="121">
        <f t="shared" si="49"/>
        <v>75535.968122881997</v>
      </c>
    </row>
    <row r="1008" spans="1:7">
      <c r="A1008" s="23">
        <f t="shared" si="50"/>
        <v>996</v>
      </c>
      <c r="B1008" s="226" t="s">
        <v>1350</v>
      </c>
      <c r="C1008" s="136">
        <v>42869</v>
      </c>
      <c r="D1008" s="136">
        <v>42895</v>
      </c>
      <c r="E1008" s="25">
        <f t="shared" si="48"/>
        <v>26</v>
      </c>
      <c r="F1008" s="120">
        <v>2797.6284489956297</v>
      </c>
      <c r="G1008" s="121">
        <f t="shared" si="49"/>
        <v>72738.339673886367</v>
      </c>
    </row>
    <row r="1009" spans="1:7">
      <c r="A1009" s="23">
        <f t="shared" si="50"/>
        <v>997</v>
      </c>
      <c r="B1009" s="226" t="s">
        <v>1350</v>
      </c>
      <c r="C1009" s="136">
        <v>42870</v>
      </c>
      <c r="D1009" s="136">
        <v>42895</v>
      </c>
      <c r="E1009" s="25">
        <f t="shared" si="48"/>
        <v>25</v>
      </c>
      <c r="F1009" s="120">
        <v>4930.8201413547977</v>
      </c>
      <c r="G1009" s="121">
        <f t="shared" si="49"/>
        <v>123270.50353386994</v>
      </c>
    </row>
    <row r="1010" spans="1:7">
      <c r="A1010" s="23">
        <f t="shared" si="50"/>
        <v>998</v>
      </c>
      <c r="B1010" s="226" t="s">
        <v>1350</v>
      </c>
      <c r="C1010" s="136">
        <v>42871</v>
      </c>
      <c r="D1010" s="136">
        <v>42895</v>
      </c>
      <c r="E1010" s="25">
        <f t="shared" si="48"/>
        <v>24</v>
      </c>
      <c r="F1010" s="120">
        <v>5082.3583490087267</v>
      </c>
      <c r="G1010" s="121">
        <f t="shared" si="49"/>
        <v>121976.60037620945</v>
      </c>
    </row>
    <row r="1011" spans="1:7">
      <c r="A1011" s="23">
        <f t="shared" si="50"/>
        <v>999</v>
      </c>
      <c r="B1011" s="226" t="s">
        <v>1350</v>
      </c>
      <c r="C1011" s="136">
        <v>42872</v>
      </c>
      <c r="D1011" s="136">
        <v>42895</v>
      </c>
      <c r="E1011" s="25">
        <f t="shared" si="48"/>
        <v>23</v>
      </c>
      <c r="F1011" s="120">
        <v>5047.3879933962817</v>
      </c>
      <c r="G1011" s="121">
        <f t="shared" si="49"/>
        <v>116089.92384811447</v>
      </c>
    </row>
    <row r="1012" spans="1:7">
      <c r="A1012" s="23">
        <f t="shared" si="50"/>
        <v>1000</v>
      </c>
      <c r="B1012" s="226" t="s">
        <v>1350</v>
      </c>
      <c r="C1012" s="136">
        <v>42873</v>
      </c>
      <c r="D1012" s="136">
        <v>42895</v>
      </c>
      <c r="E1012" s="25">
        <f t="shared" si="48"/>
        <v>22</v>
      </c>
      <c r="F1012" s="120">
        <v>3578.6330576735768</v>
      </c>
      <c r="G1012" s="121">
        <f t="shared" si="49"/>
        <v>78729.92726881869</v>
      </c>
    </row>
    <row r="1013" spans="1:7">
      <c r="A1013" s="23">
        <f t="shared" si="50"/>
        <v>1001</v>
      </c>
      <c r="B1013" s="226" t="s">
        <v>1350</v>
      </c>
      <c r="C1013" s="136">
        <v>42874</v>
      </c>
      <c r="D1013" s="136">
        <v>42895</v>
      </c>
      <c r="E1013" s="25">
        <f t="shared" si="48"/>
        <v>21</v>
      </c>
      <c r="F1013" s="120">
        <v>4184.7858882892961</v>
      </c>
      <c r="G1013" s="121">
        <f t="shared" si="49"/>
        <v>87880.503654075219</v>
      </c>
    </row>
    <row r="1014" spans="1:7">
      <c r="A1014" s="23">
        <f t="shared" si="50"/>
        <v>1002</v>
      </c>
      <c r="B1014" s="226" t="s">
        <v>1350</v>
      </c>
      <c r="C1014" s="136">
        <v>42875</v>
      </c>
      <c r="D1014" s="136">
        <v>42895</v>
      </c>
      <c r="E1014" s="25">
        <f t="shared" si="48"/>
        <v>20</v>
      </c>
      <c r="F1014" s="120">
        <v>3846.7391173689907</v>
      </c>
      <c r="G1014" s="121">
        <f t="shared" si="49"/>
        <v>76934.78234737982</v>
      </c>
    </row>
    <row r="1015" spans="1:7">
      <c r="A1015" s="23">
        <f t="shared" si="50"/>
        <v>1003</v>
      </c>
      <c r="B1015" s="226" t="s">
        <v>1350</v>
      </c>
      <c r="C1015" s="136">
        <v>42876</v>
      </c>
      <c r="D1015" s="136">
        <v>42895</v>
      </c>
      <c r="E1015" s="25">
        <f t="shared" si="48"/>
        <v>19</v>
      </c>
      <c r="F1015" s="120">
        <v>4056.5612510436631</v>
      </c>
      <c r="G1015" s="121">
        <f t="shared" si="49"/>
        <v>77074.663769829596</v>
      </c>
    </row>
    <row r="1016" spans="1:7">
      <c r="A1016" s="23">
        <f t="shared" si="50"/>
        <v>1004</v>
      </c>
      <c r="B1016" s="226" t="s">
        <v>1350</v>
      </c>
      <c r="C1016" s="136">
        <v>42877</v>
      </c>
      <c r="D1016" s="136">
        <v>42895</v>
      </c>
      <c r="E1016" s="25">
        <f t="shared" si="48"/>
        <v>18</v>
      </c>
      <c r="F1016" s="120">
        <v>3753.4848357358037</v>
      </c>
      <c r="G1016" s="121">
        <f t="shared" si="49"/>
        <v>67562.727043244464</v>
      </c>
    </row>
    <row r="1017" spans="1:7">
      <c r="A1017" s="23">
        <f t="shared" si="50"/>
        <v>1005</v>
      </c>
      <c r="B1017" s="226" t="s">
        <v>1350</v>
      </c>
      <c r="C1017" s="136">
        <v>42878</v>
      </c>
      <c r="D1017" s="136">
        <v>42895</v>
      </c>
      <c r="E1017" s="25">
        <f t="shared" si="48"/>
        <v>17</v>
      </c>
      <c r="F1017" s="120">
        <v>5117.3287046211726</v>
      </c>
      <c r="G1017" s="121">
        <f t="shared" si="49"/>
        <v>86994.587978559939</v>
      </c>
    </row>
    <row r="1018" spans="1:7">
      <c r="A1018" s="23">
        <f t="shared" si="50"/>
        <v>1006</v>
      </c>
      <c r="B1018" s="226" t="s">
        <v>1350</v>
      </c>
      <c r="C1018" s="136">
        <v>42879</v>
      </c>
      <c r="D1018" s="136">
        <v>42895</v>
      </c>
      <c r="E1018" s="25">
        <f t="shared" si="48"/>
        <v>16</v>
      </c>
      <c r="F1018" s="120">
        <v>2168.162047971613</v>
      </c>
      <c r="G1018" s="121">
        <f t="shared" si="49"/>
        <v>34690.592767545808</v>
      </c>
    </row>
    <row r="1019" spans="1:7">
      <c r="A1019" s="23">
        <f t="shared" si="50"/>
        <v>1007</v>
      </c>
      <c r="B1019" s="226" t="s">
        <v>1350</v>
      </c>
      <c r="C1019" s="136">
        <v>42880</v>
      </c>
      <c r="D1019" s="136">
        <v>42895</v>
      </c>
      <c r="E1019" s="25">
        <f t="shared" si="48"/>
        <v>15</v>
      </c>
      <c r="F1019" s="120">
        <v>1678.5770693973777</v>
      </c>
      <c r="G1019" s="121">
        <f t="shared" si="49"/>
        <v>25178.656040960665</v>
      </c>
    </row>
    <row r="1020" spans="1:7">
      <c r="A1020" s="23">
        <f t="shared" si="50"/>
        <v>1008</v>
      </c>
      <c r="B1020" s="226" t="s">
        <v>1350</v>
      </c>
      <c r="C1020" s="136">
        <v>42881</v>
      </c>
      <c r="D1020" s="136">
        <v>42895</v>
      </c>
      <c r="E1020" s="25">
        <f t="shared" si="48"/>
        <v>14</v>
      </c>
      <c r="F1020" s="120">
        <v>3322.18378318231</v>
      </c>
      <c r="G1020" s="121">
        <f t="shared" si="49"/>
        <v>46510.572964552339</v>
      </c>
    </row>
    <row r="1021" spans="1:7">
      <c r="A1021" s="23">
        <f t="shared" si="50"/>
        <v>1009</v>
      </c>
      <c r="B1021" s="226" t="s">
        <v>1350</v>
      </c>
      <c r="C1021" s="136">
        <v>42882</v>
      </c>
      <c r="D1021" s="136">
        <v>42895</v>
      </c>
      <c r="E1021" s="25">
        <f t="shared" si="48"/>
        <v>13</v>
      </c>
      <c r="F1021" s="120">
        <v>2098.221336746722</v>
      </c>
      <c r="G1021" s="121">
        <f t="shared" si="49"/>
        <v>27276.877377707387</v>
      </c>
    </row>
    <row r="1022" spans="1:7">
      <c r="A1022" s="23">
        <f t="shared" si="50"/>
        <v>1010</v>
      </c>
      <c r="B1022" s="226" t="s">
        <v>1350</v>
      </c>
      <c r="C1022" s="136">
        <v>42883</v>
      </c>
      <c r="D1022" s="136">
        <v>42895</v>
      </c>
      <c r="E1022" s="25">
        <f t="shared" si="48"/>
        <v>12</v>
      </c>
      <c r="F1022" s="120">
        <v>2949.1666566495596</v>
      </c>
      <c r="G1022" s="121">
        <f t="shared" si="49"/>
        <v>35389.999879794719</v>
      </c>
    </row>
    <row r="1023" spans="1:7">
      <c r="A1023" s="23">
        <f t="shared" si="50"/>
        <v>1011</v>
      </c>
      <c r="B1023" s="226" t="s">
        <v>1350</v>
      </c>
      <c r="C1023" s="136">
        <v>42884</v>
      </c>
      <c r="D1023" s="136">
        <v>42895</v>
      </c>
      <c r="E1023" s="25">
        <f t="shared" si="48"/>
        <v>11</v>
      </c>
      <c r="F1023" s="120">
        <v>3532.0059168569828</v>
      </c>
      <c r="G1023" s="121">
        <f t="shared" si="49"/>
        <v>38852.06508542681</v>
      </c>
    </row>
    <row r="1024" spans="1:7">
      <c r="A1024" s="23">
        <f t="shared" si="50"/>
        <v>1012</v>
      </c>
      <c r="B1024" s="226" t="s">
        <v>1350</v>
      </c>
      <c r="C1024" s="136">
        <v>42885</v>
      </c>
      <c r="D1024" s="136">
        <v>42895</v>
      </c>
      <c r="E1024" s="25">
        <f t="shared" si="48"/>
        <v>10</v>
      </c>
      <c r="F1024" s="120">
        <v>4767.6251484967197</v>
      </c>
      <c r="G1024" s="121">
        <f t="shared" si="49"/>
        <v>47676.251484967201</v>
      </c>
    </row>
    <row r="1025" spans="1:7">
      <c r="A1025" s="23">
        <f t="shared" si="50"/>
        <v>1013</v>
      </c>
      <c r="B1025" s="226" t="s">
        <v>1350</v>
      </c>
      <c r="C1025" s="136">
        <v>42886</v>
      </c>
      <c r="D1025" s="136">
        <v>42895</v>
      </c>
      <c r="E1025" s="25">
        <f t="shared" si="48"/>
        <v>9</v>
      </c>
      <c r="F1025" s="120">
        <v>3963.3069694104752</v>
      </c>
      <c r="G1025" s="121">
        <f t="shared" si="49"/>
        <v>35669.762724694279</v>
      </c>
    </row>
    <row r="1026" spans="1:7">
      <c r="A1026" s="23">
        <f t="shared" si="50"/>
        <v>1014</v>
      </c>
      <c r="B1026" s="226" t="s">
        <v>1350</v>
      </c>
      <c r="C1026" s="136">
        <v>42856</v>
      </c>
      <c r="D1026" s="136">
        <v>42901</v>
      </c>
      <c r="E1026" s="25">
        <f t="shared" si="48"/>
        <v>45</v>
      </c>
      <c r="F1026" s="120">
        <v>4414.139272586669</v>
      </c>
      <c r="G1026" s="121">
        <f t="shared" si="49"/>
        <v>198636.2672664001</v>
      </c>
    </row>
    <row r="1027" spans="1:7">
      <c r="A1027" s="23">
        <f t="shared" si="50"/>
        <v>1015</v>
      </c>
      <c r="B1027" s="226" t="s">
        <v>1350</v>
      </c>
      <c r="C1027" s="136">
        <v>42857</v>
      </c>
      <c r="D1027" s="136">
        <v>42901</v>
      </c>
      <c r="E1027" s="25">
        <f t="shared" si="48"/>
        <v>44</v>
      </c>
      <c r="F1027" s="120">
        <v>3346.6676837912005</v>
      </c>
      <c r="G1027" s="121">
        <f t="shared" si="49"/>
        <v>147253.37808681282</v>
      </c>
    </row>
    <row r="1028" spans="1:7">
      <c r="A1028" s="23">
        <f t="shared" si="50"/>
        <v>1016</v>
      </c>
      <c r="B1028" s="226" t="s">
        <v>1350</v>
      </c>
      <c r="C1028" s="136">
        <v>42858</v>
      </c>
      <c r="D1028" s="136">
        <v>42901</v>
      </c>
      <c r="E1028" s="25">
        <f t="shared" si="48"/>
        <v>43</v>
      </c>
      <c r="F1028" s="120">
        <v>5020.001525686801</v>
      </c>
      <c r="G1028" s="121">
        <f t="shared" si="49"/>
        <v>215860.06560453243</v>
      </c>
    </row>
    <row r="1029" spans="1:7">
      <c r="A1029" s="23">
        <f t="shared" si="50"/>
        <v>1017</v>
      </c>
      <c r="B1029" s="226" t="s">
        <v>1350</v>
      </c>
      <c r="C1029" s="136">
        <v>42859</v>
      </c>
      <c r="D1029" s="136">
        <v>42901</v>
      </c>
      <c r="E1029" s="25">
        <f t="shared" si="48"/>
        <v>42</v>
      </c>
      <c r="F1029" s="120">
        <v>3865.9781864484557</v>
      </c>
      <c r="G1029" s="121">
        <f t="shared" si="49"/>
        <v>162371.08383083515</v>
      </c>
    </row>
    <row r="1030" spans="1:7">
      <c r="A1030" s="23">
        <f t="shared" si="50"/>
        <v>1018</v>
      </c>
      <c r="B1030" s="226" t="s">
        <v>1350</v>
      </c>
      <c r="C1030" s="136">
        <v>42860</v>
      </c>
      <c r="D1030" s="136">
        <v>42901</v>
      </c>
      <c r="E1030" s="25">
        <f t="shared" si="48"/>
        <v>41</v>
      </c>
      <c r="F1030" s="120">
        <v>4154.484021258042</v>
      </c>
      <c r="G1030" s="121">
        <f t="shared" si="49"/>
        <v>170333.84487157973</v>
      </c>
    </row>
    <row r="1031" spans="1:7">
      <c r="A1031" s="23">
        <f t="shared" si="50"/>
        <v>1019</v>
      </c>
      <c r="B1031" s="226" t="s">
        <v>1350</v>
      </c>
      <c r="C1031" s="136">
        <v>42861</v>
      </c>
      <c r="D1031" s="136">
        <v>42901</v>
      </c>
      <c r="E1031" s="25">
        <f t="shared" si="48"/>
        <v>40</v>
      </c>
      <c r="F1031" s="120">
        <v>4154.484021258042</v>
      </c>
      <c r="G1031" s="121">
        <f t="shared" si="49"/>
        <v>166179.36085032168</v>
      </c>
    </row>
    <row r="1032" spans="1:7">
      <c r="A1032" s="23">
        <f t="shared" si="50"/>
        <v>1020</v>
      </c>
      <c r="B1032" s="226" t="s">
        <v>1350</v>
      </c>
      <c r="C1032" s="136">
        <v>42862</v>
      </c>
      <c r="D1032" s="136">
        <v>42901</v>
      </c>
      <c r="E1032" s="25">
        <f t="shared" si="48"/>
        <v>39</v>
      </c>
      <c r="F1032" s="120">
        <v>4846.8980248010494</v>
      </c>
      <c r="G1032" s="121">
        <f t="shared" si="49"/>
        <v>189029.02296724092</v>
      </c>
    </row>
    <row r="1033" spans="1:7">
      <c r="A1033" s="23">
        <f t="shared" si="50"/>
        <v>1021</v>
      </c>
      <c r="B1033" s="226" t="s">
        <v>1350</v>
      </c>
      <c r="C1033" s="136">
        <v>42863</v>
      </c>
      <c r="D1033" s="136">
        <v>42901</v>
      </c>
      <c r="E1033" s="25">
        <f t="shared" si="48"/>
        <v>38</v>
      </c>
      <c r="F1033" s="120">
        <v>4933.4497752439247</v>
      </c>
      <c r="G1033" s="121">
        <f t="shared" si="49"/>
        <v>187471.09145926914</v>
      </c>
    </row>
    <row r="1034" spans="1:7">
      <c r="A1034" s="23">
        <f t="shared" si="50"/>
        <v>1022</v>
      </c>
      <c r="B1034" s="226" t="s">
        <v>1350</v>
      </c>
      <c r="C1034" s="136">
        <v>42864</v>
      </c>
      <c r="D1034" s="136">
        <v>42901</v>
      </c>
      <c r="E1034" s="25">
        <f t="shared" si="48"/>
        <v>37</v>
      </c>
      <c r="F1034" s="120">
        <v>4760.3462743581731</v>
      </c>
      <c r="G1034" s="121">
        <f t="shared" si="49"/>
        <v>176132.81215125241</v>
      </c>
    </row>
    <row r="1035" spans="1:7">
      <c r="A1035" s="23">
        <f t="shared" si="50"/>
        <v>1023</v>
      </c>
      <c r="B1035" s="226" t="s">
        <v>1350</v>
      </c>
      <c r="C1035" s="136">
        <v>42865</v>
      </c>
      <c r="D1035" s="136">
        <v>42901</v>
      </c>
      <c r="E1035" s="25">
        <f t="shared" si="48"/>
        <v>36</v>
      </c>
      <c r="F1035" s="120">
        <v>5842.2431548941213</v>
      </c>
      <c r="G1035" s="121">
        <f t="shared" si="49"/>
        <v>210320.75357618838</v>
      </c>
    </row>
    <row r="1036" spans="1:7">
      <c r="A1036" s="23">
        <f t="shared" si="50"/>
        <v>1024</v>
      </c>
      <c r="B1036" s="226" t="s">
        <v>1350</v>
      </c>
      <c r="C1036" s="136">
        <v>42866</v>
      </c>
      <c r="D1036" s="136">
        <v>42901</v>
      </c>
      <c r="E1036" s="25">
        <f t="shared" si="48"/>
        <v>35</v>
      </c>
      <c r="F1036" s="120">
        <v>4529.5416065105046</v>
      </c>
      <c r="G1036" s="121">
        <f t="shared" si="49"/>
        <v>158533.95622786766</v>
      </c>
    </row>
    <row r="1037" spans="1:7">
      <c r="A1037" s="23">
        <f t="shared" si="50"/>
        <v>1025</v>
      </c>
      <c r="B1037" s="226" t="s">
        <v>1350</v>
      </c>
      <c r="C1037" s="136">
        <v>42867</v>
      </c>
      <c r="D1037" s="136">
        <v>42901</v>
      </c>
      <c r="E1037" s="25">
        <f t="shared" si="48"/>
        <v>34</v>
      </c>
      <c r="F1037" s="120">
        <v>4125.6334377770836</v>
      </c>
      <c r="G1037" s="121">
        <f t="shared" si="49"/>
        <v>140271.53688442084</v>
      </c>
    </row>
    <row r="1038" spans="1:7">
      <c r="A1038" s="23">
        <f t="shared" si="50"/>
        <v>1026</v>
      </c>
      <c r="B1038" s="226" t="s">
        <v>1350</v>
      </c>
      <c r="C1038" s="136">
        <v>42868</v>
      </c>
      <c r="D1038" s="136">
        <v>42901</v>
      </c>
      <c r="E1038" s="25">
        <f t="shared" si="48"/>
        <v>33</v>
      </c>
      <c r="F1038" s="120">
        <v>3462.0700177150352</v>
      </c>
      <c r="G1038" s="121">
        <f t="shared" si="49"/>
        <v>114248.31058459615</v>
      </c>
    </row>
    <row r="1039" spans="1:7">
      <c r="A1039" s="23">
        <f t="shared" si="50"/>
        <v>1027</v>
      </c>
      <c r="B1039" s="226" t="s">
        <v>1350</v>
      </c>
      <c r="C1039" s="136">
        <v>42869</v>
      </c>
      <c r="D1039" s="136">
        <v>42901</v>
      </c>
      <c r="E1039" s="25">
        <f t="shared" si="48"/>
        <v>32</v>
      </c>
      <c r="F1039" s="120">
        <v>3462.0700177150352</v>
      </c>
      <c r="G1039" s="121">
        <f t="shared" si="49"/>
        <v>110786.24056688113</v>
      </c>
    </row>
    <row r="1040" spans="1:7">
      <c r="A1040" s="23">
        <f t="shared" si="50"/>
        <v>1028</v>
      </c>
      <c r="B1040" s="226" t="s">
        <v>1350</v>
      </c>
      <c r="C1040" s="136">
        <v>42870</v>
      </c>
      <c r="D1040" s="136">
        <v>42901</v>
      </c>
      <c r="E1040" s="25">
        <f t="shared" si="48"/>
        <v>31</v>
      </c>
      <c r="F1040" s="120">
        <v>6101.8984062227491</v>
      </c>
      <c r="G1040" s="121">
        <f t="shared" si="49"/>
        <v>189158.85059290522</v>
      </c>
    </row>
    <row r="1041" spans="1:7">
      <c r="A1041" s="23">
        <f t="shared" si="50"/>
        <v>1029</v>
      </c>
      <c r="B1041" s="226" t="s">
        <v>1350</v>
      </c>
      <c r="C1041" s="136">
        <v>42871</v>
      </c>
      <c r="D1041" s="136">
        <v>42901</v>
      </c>
      <c r="E1041" s="25">
        <f t="shared" si="48"/>
        <v>30</v>
      </c>
      <c r="F1041" s="120">
        <v>6289.42719884898</v>
      </c>
      <c r="G1041" s="121">
        <f t="shared" si="49"/>
        <v>188682.8159654694</v>
      </c>
    </row>
    <row r="1042" spans="1:7">
      <c r="A1042" s="23">
        <f t="shared" si="50"/>
        <v>1030</v>
      </c>
      <c r="B1042" s="226" t="s">
        <v>1350</v>
      </c>
      <c r="C1042" s="136">
        <v>42872</v>
      </c>
      <c r="D1042" s="136">
        <v>42901</v>
      </c>
      <c r="E1042" s="25">
        <f t="shared" si="48"/>
        <v>29</v>
      </c>
      <c r="F1042" s="120">
        <v>6246.1513236275423</v>
      </c>
      <c r="G1042" s="121">
        <f t="shared" si="49"/>
        <v>181138.38838519872</v>
      </c>
    </row>
    <row r="1043" spans="1:7">
      <c r="A1043" s="23">
        <f t="shared" si="50"/>
        <v>1031</v>
      </c>
      <c r="B1043" s="226" t="s">
        <v>1350</v>
      </c>
      <c r="C1043" s="136">
        <v>42873</v>
      </c>
      <c r="D1043" s="136">
        <v>42901</v>
      </c>
      <c r="E1043" s="25">
        <f t="shared" si="48"/>
        <v>28</v>
      </c>
      <c r="F1043" s="120">
        <v>4428.5645643271491</v>
      </c>
      <c r="G1043" s="121">
        <f t="shared" si="49"/>
        <v>123999.80780116018</v>
      </c>
    </row>
    <row r="1044" spans="1:7">
      <c r="A1044" s="23">
        <f t="shared" si="50"/>
        <v>1032</v>
      </c>
      <c r="B1044" s="226" t="s">
        <v>1350</v>
      </c>
      <c r="C1044" s="136">
        <v>42874</v>
      </c>
      <c r="D1044" s="136">
        <v>42901</v>
      </c>
      <c r="E1044" s="25">
        <f t="shared" si="48"/>
        <v>27</v>
      </c>
      <c r="F1044" s="120">
        <v>5178.6797348320733</v>
      </c>
      <c r="G1044" s="121">
        <f t="shared" si="49"/>
        <v>139824.35284046599</v>
      </c>
    </row>
    <row r="1045" spans="1:7">
      <c r="A1045" s="23">
        <f t="shared" si="50"/>
        <v>1033</v>
      </c>
      <c r="B1045" s="226" t="s">
        <v>1350</v>
      </c>
      <c r="C1045" s="136">
        <v>42875</v>
      </c>
      <c r="D1045" s="136">
        <v>42901</v>
      </c>
      <c r="E1045" s="25">
        <f t="shared" si="48"/>
        <v>26</v>
      </c>
      <c r="F1045" s="120">
        <v>4760.3462743581731</v>
      </c>
      <c r="G1045" s="121">
        <f t="shared" si="49"/>
        <v>123769.00313331251</v>
      </c>
    </row>
    <row r="1046" spans="1:7">
      <c r="A1046" s="23">
        <f t="shared" si="50"/>
        <v>1034</v>
      </c>
      <c r="B1046" s="226" t="s">
        <v>1350</v>
      </c>
      <c r="C1046" s="136">
        <v>42876</v>
      </c>
      <c r="D1046" s="136">
        <v>42901</v>
      </c>
      <c r="E1046" s="25">
        <f t="shared" si="48"/>
        <v>25</v>
      </c>
      <c r="F1046" s="120">
        <v>5020.001525686801</v>
      </c>
      <c r="G1046" s="121">
        <f t="shared" si="49"/>
        <v>125500.03814217003</v>
      </c>
    </row>
    <row r="1047" spans="1:7">
      <c r="A1047" s="23">
        <f t="shared" si="50"/>
        <v>1035</v>
      </c>
      <c r="B1047" s="226" t="s">
        <v>1350</v>
      </c>
      <c r="C1047" s="136">
        <v>42877</v>
      </c>
      <c r="D1047" s="136">
        <v>42901</v>
      </c>
      <c r="E1047" s="25">
        <f t="shared" si="48"/>
        <v>24</v>
      </c>
      <c r="F1047" s="120">
        <v>4644.9439404343393</v>
      </c>
      <c r="G1047" s="121">
        <f t="shared" si="49"/>
        <v>111478.65457042414</v>
      </c>
    </row>
    <row r="1048" spans="1:7">
      <c r="A1048" s="23">
        <f t="shared" si="50"/>
        <v>1036</v>
      </c>
      <c r="B1048" s="226" t="s">
        <v>1350</v>
      </c>
      <c r="C1048" s="136">
        <v>42878</v>
      </c>
      <c r="D1048" s="136">
        <v>42901</v>
      </c>
      <c r="E1048" s="25">
        <f t="shared" si="48"/>
        <v>23</v>
      </c>
      <c r="F1048" s="120">
        <v>6332.7030740704176</v>
      </c>
      <c r="G1048" s="121">
        <f t="shared" si="49"/>
        <v>145652.1707036196</v>
      </c>
    </row>
    <row r="1049" spans="1:7">
      <c r="A1049" s="23">
        <f t="shared" si="50"/>
        <v>1037</v>
      </c>
      <c r="B1049" s="226" t="s">
        <v>1350</v>
      </c>
      <c r="C1049" s="136">
        <v>42879</v>
      </c>
      <c r="D1049" s="136">
        <v>42901</v>
      </c>
      <c r="E1049" s="25">
        <f t="shared" si="48"/>
        <v>22</v>
      </c>
      <c r="F1049" s="120">
        <v>2683.1042637291521</v>
      </c>
      <c r="G1049" s="121">
        <f t="shared" si="49"/>
        <v>59028.293802041342</v>
      </c>
    </row>
    <row r="1050" spans="1:7">
      <c r="A1050" s="23">
        <f t="shared" si="50"/>
        <v>1038</v>
      </c>
      <c r="B1050" s="226" t="s">
        <v>1350</v>
      </c>
      <c r="C1050" s="136">
        <v>42880</v>
      </c>
      <c r="D1050" s="136">
        <v>42901</v>
      </c>
      <c r="E1050" s="25">
        <f t="shared" si="48"/>
        <v>21</v>
      </c>
      <c r="F1050" s="120">
        <v>2077.242010629021</v>
      </c>
      <c r="G1050" s="121">
        <f t="shared" si="49"/>
        <v>43622.082223209443</v>
      </c>
    </row>
    <row r="1051" spans="1:7">
      <c r="A1051" s="23">
        <f t="shared" si="50"/>
        <v>1039</v>
      </c>
      <c r="B1051" s="226" t="s">
        <v>1350</v>
      </c>
      <c r="C1051" s="136">
        <v>42881</v>
      </c>
      <c r="D1051" s="136">
        <v>42901</v>
      </c>
      <c r="E1051" s="25">
        <f t="shared" si="48"/>
        <v>20</v>
      </c>
      <c r="F1051" s="120">
        <v>4111.2081460366044</v>
      </c>
      <c r="G1051" s="121">
        <f t="shared" si="49"/>
        <v>82224.16292073208</v>
      </c>
    </row>
    <row r="1052" spans="1:7">
      <c r="A1052" s="23">
        <f t="shared" si="50"/>
        <v>1040</v>
      </c>
      <c r="B1052" s="226" t="s">
        <v>1350</v>
      </c>
      <c r="C1052" s="136">
        <v>42882</v>
      </c>
      <c r="D1052" s="136">
        <v>42901</v>
      </c>
      <c r="E1052" s="25">
        <f t="shared" si="48"/>
        <v>19</v>
      </c>
      <c r="F1052" s="120">
        <v>2596.5525132862763</v>
      </c>
      <c r="G1052" s="121">
        <f t="shared" si="49"/>
        <v>49334.497752439253</v>
      </c>
    </row>
    <row r="1053" spans="1:7">
      <c r="A1053" s="23">
        <f t="shared" si="50"/>
        <v>1041</v>
      </c>
      <c r="B1053" s="226" t="s">
        <v>1350</v>
      </c>
      <c r="C1053" s="136">
        <v>42883</v>
      </c>
      <c r="D1053" s="136">
        <v>42901</v>
      </c>
      <c r="E1053" s="25">
        <f t="shared" si="48"/>
        <v>18</v>
      </c>
      <c r="F1053" s="120">
        <v>3649.598810341266</v>
      </c>
      <c r="G1053" s="121">
        <f t="shared" si="49"/>
        <v>65692.778586142784</v>
      </c>
    </row>
    <row r="1054" spans="1:7">
      <c r="A1054" s="23">
        <f t="shared" si="50"/>
        <v>1042</v>
      </c>
      <c r="B1054" s="226" t="s">
        <v>1350</v>
      </c>
      <c r="C1054" s="136">
        <v>42884</v>
      </c>
      <c r="D1054" s="136">
        <v>42901</v>
      </c>
      <c r="E1054" s="25">
        <f t="shared" si="48"/>
        <v>17</v>
      </c>
      <c r="F1054" s="120">
        <v>4370.8633973652322</v>
      </c>
      <c r="G1054" s="121">
        <f t="shared" si="49"/>
        <v>74304.677755208948</v>
      </c>
    </row>
    <row r="1055" spans="1:7">
      <c r="A1055" s="23">
        <f t="shared" si="50"/>
        <v>1043</v>
      </c>
      <c r="B1055" s="226" t="s">
        <v>1350</v>
      </c>
      <c r="C1055" s="136">
        <v>42885</v>
      </c>
      <c r="D1055" s="136">
        <v>42901</v>
      </c>
      <c r="E1055" s="25">
        <f t="shared" si="48"/>
        <v>16</v>
      </c>
      <c r="F1055" s="120">
        <v>5899.9443218560391</v>
      </c>
      <c r="G1055" s="121">
        <f t="shared" si="49"/>
        <v>94399.109149696626</v>
      </c>
    </row>
    <row r="1056" spans="1:7">
      <c r="A1056" s="23">
        <f t="shared" si="50"/>
        <v>1044</v>
      </c>
      <c r="B1056" s="226" t="s">
        <v>1350</v>
      </c>
      <c r="C1056" s="136">
        <v>42886</v>
      </c>
      <c r="D1056" s="136">
        <v>42901</v>
      </c>
      <c r="E1056" s="25">
        <f t="shared" si="48"/>
        <v>15</v>
      </c>
      <c r="F1056" s="120">
        <v>4904.5991917629663</v>
      </c>
      <c r="G1056" s="121">
        <f t="shared" si="49"/>
        <v>73568.987876444487</v>
      </c>
    </row>
    <row r="1057" spans="1:7">
      <c r="A1057" s="23">
        <f t="shared" si="50"/>
        <v>1045</v>
      </c>
      <c r="B1057" s="226" t="s">
        <v>1350</v>
      </c>
      <c r="C1057" s="136">
        <v>42887</v>
      </c>
      <c r="D1057" s="136">
        <v>42906</v>
      </c>
      <c r="E1057" s="25">
        <f t="shared" si="48"/>
        <v>19</v>
      </c>
      <c r="F1057" s="120">
        <v>4606.6176812614294</v>
      </c>
      <c r="G1057" s="121">
        <f t="shared" si="49"/>
        <v>87525.735943967156</v>
      </c>
    </row>
    <row r="1058" spans="1:7">
      <c r="A1058" s="23">
        <f t="shared" si="50"/>
        <v>1046</v>
      </c>
      <c r="B1058" s="226" t="s">
        <v>1350</v>
      </c>
      <c r="C1058" s="136">
        <v>42888</v>
      </c>
      <c r="D1058" s="136">
        <v>42906</v>
      </c>
      <c r="E1058" s="25">
        <f t="shared" ref="E1058:E1119" si="51">D1058-C1058</f>
        <v>18</v>
      </c>
      <c r="F1058" s="120">
        <v>4904.2362393204548</v>
      </c>
      <c r="G1058" s="121">
        <f t="shared" ref="G1058:G1119" si="52">E1058*F1058</f>
        <v>88276.252307768184</v>
      </c>
    </row>
    <row r="1059" spans="1:7">
      <c r="A1059" s="23">
        <f t="shared" si="50"/>
        <v>1047</v>
      </c>
      <c r="B1059" s="226" t="s">
        <v>1350</v>
      </c>
      <c r="C1059" s="136">
        <v>42889</v>
      </c>
      <c r="D1059" s="136">
        <v>42906</v>
      </c>
      <c r="E1059" s="25">
        <f t="shared" si="51"/>
        <v>17</v>
      </c>
      <c r="F1059" s="120">
        <v>4360.7588724300613</v>
      </c>
      <c r="G1059" s="121">
        <f t="shared" si="52"/>
        <v>74132.900831311039</v>
      </c>
    </row>
    <row r="1060" spans="1:7">
      <c r="A1060" s="23">
        <f t="shared" si="50"/>
        <v>1048</v>
      </c>
      <c r="B1060" s="226" t="s">
        <v>1350</v>
      </c>
      <c r="C1060" s="136">
        <v>42890</v>
      </c>
      <c r="D1060" s="136">
        <v>42906</v>
      </c>
      <c r="E1060" s="25">
        <f t="shared" si="51"/>
        <v>16</v>
      </c>
      <c r="F1060" s="120">
        <v>4619.557618568344</v>
      </c>
      <c r="G1060" s="121">
        <f t="shared" si="52"/>
        <v>73912.921897093504</v>
      </c>
    </row>
    <row r="1061" spans="1:7">
      <c r="A1061" s="23">
        <f t="shared" si="50"/>
        <v>1049</v>
      </c>
      <c r="B1061" s="226" t="s">
        <v>1350</v>
      </c>
      <c r="C1061" s="136">
        <v>42891</v>
      </c>
      <c r="D1061" s="136">
        <v>42906</v>
      </c>
      <c r="E1061" s="25">
        <f t="shared" si="51"/>
        <v>15</v>
      </c>
      <c r="F1061" s="120">
        <v>7298.1246410995682</v>
      </c>
      <c r="G1061" s="121">
        <f t="shared" si="52"/>
        <v>109471.86961649352</v>
      </c>
    </row>
    <row r="1062" spans="1:7">
      <c r="A1062" s="23">
        <f t="shared" si="50"/>
        <v>1050</v>
      </c>
      <c r="B1062" s="226" t="s">
        <v>1350</v>
      </c>
      <c r="C1062" s="136">
        <v>42892</v>
      </c>
      <c r="D1062" s="136">
        <v>42906</v>
      </c>
      <c r="E1062" s="25">
        <f t="shared" si="51"/>
        <v>14</v>
      </c>
      <c r="F1062" s="120">
        <v>7479.2837633963654</v>
      </c>
      <c r="G1062" s="121">
        <f t="shared" si="52"/>
        <v>104709.97268754912</v>
      </c>
    </row>
    <row r="1063" spans="1:7">
      <c r="A1063" s="23">
        <f t="shared" si="50"/>
        <v>1051</v>
      </c>
      <c r="B1063" s="226" t="s">
        <v>1350</v>
      </c>
      <c r="C1063" s="136">
        <v>42893</v>
      </c>
      <c r="D1063" s="136">
        <v>42906</v>
      </c>
      <c r="E1063" s="25">
        <f t="shared" si="51"/>
        <v>13</v>
      </c>
      <c r="F1063" s="120">
        <v>7116.9655188027718</v>
      </c>
      <c r="G1063" s="121">
        <f t="shared" si="52"/>
        <v>92520.55174443603</v>
      </c>
    </row>
    <row r="1064" spans="1:7">
      <c r="A1064" s="23">
        <f t="shared" ref="A1064:A1127" si="53">A1063+1</f>
        <v>1052</v>
      </c>
      <c r="B1064" s="226" t="s">
        <v>1350</v>
      </c>
      <c r="C1064" s="136">
        <v>42894</v>
      </c>
      <c r="D1064" s="136">
        <v>42906</v>
      </c>
      <c r="E1064" s="25">
        <f t="shared" si="51"/>
        <v>12</v>
      </c>
      <c r="F1064" s="120">
        <v>6754.6472742091746</v>
      </c>
      <c r="G1064" s="121">
        <f t="shared" si="52"/>
        <v>81055.767290510092</v>
      </c>
    </row>
    <row r="1065" spans="1:7">
      <c r="A1065" s="23">
        <f t="shared" si="53"/>
        <v>1053</v>
      </c>
      <c r="B1065" s="226" t="s">
        <v>1350</v>
      </c>
      <c r="C1065" s="136">
        <v>42895</v>
      </c>
      <c r="D1065" s="136">
        <v>42906</v>
      </c>
      <c r="E1065" s="25">
        <f t="shared" si="51"/>
        <v>11</v>
      </c>
      <c r="F1065" s="120">
        <v>7660.4428856931645</v>
      </c>
      <c r="G1065" s="121">
        <f t="shared" si="52"/>
        <v>84264.871742624804</v>
      </c>
    </row>
    <row r="1066" spans="1:7">
      <c r="A1066" s="23">
        <f t="shared" si="53"/>
        <v>1054</v>
      </c>
      <c r="B1066" s="226" t="s">
        <v>1350</v>
      </c>
      <c r="C1066" s="136">
        <v>42896</v>
      </c>
      <c r="D1066" s="136">
        <v>42906</v>
      </c>
      <c r="E1066" s="25">
        <f t="shared" si="51"/>
        <v>10</v>
      </c>
      <c r="F1066" s="120">
        <v>6974.6262084267155</v>
      </c>
      <c r="G1066" s="121">
        <f t="shared" si="52"/>
        <v>69746.26208426716</v>
      </c>
    </row>
    <row r="1067" spans="1:7">
      <c r="A1067" s="23">
        <f t="shared" si="53"/>
        <v>1055</v>
      </c>
      <c r="B1067" s="226" t="s">
        <v>1350</v>
      </c>
      <c r="C1067" s="136">
        <v>42897</v>
      </c>
      <c r="D1067" s="136">
        <v>42906</v>
      </c>
      <c r="E1067" s="25">
        <f t="shared" si="51"/>
        <v>9</v>
      </c>
      <c r="F1067" s="120">
        <v>8863.857055236178</v>
      </c>
      <c r="G1067" s="121">
        <f t="shared" si="52"/>
        <v>79774.713497125602</v>
      </c>
    </row>
    <row r="1068" spans="1:7">
      <c r="A1068" s="23">
        <f t="shared" si="53"/>
        <v>1056</v>
      </c>
      <c r="B1068" s="226" t="s">
        <v>1350</v>
      </c>
      <c r="C1068" s="136">
        <v>42898</v>
      </c>
      <c r="D1068" s="136">
        <v>42906</v>
      </c>
      <c r="E1068" s="25">
        <f t="shared" si="51"/>
        <v>8</v>
      </c>
      <c r="F1068" s="120">
        <v>10261.370284382905</v>
      </c>
      <c r="G1068" s="121">
        <f t="shared" si="52"/>
        <v>82090.962275063241</v>
      </c>
    </row>
    <row r="1069" spans="1:7">
      <c r="A1069" s="23">
        <f t="shared" si="53"/>
        <v>1057</v>
      </c>
      <c r="B1069" s="226" t="s">
        <v>1350</v>
      </c>
      <c r="C1069" s="136">
        <v>42899</v>
      </c>
      <c r="D1069" s="136">
        <v>42906</v>
      </c>
      <c r="E1069" s="25">
        <f t="shared" si="51"/>
        <v>7</v>
      </c>
      <c r="F1069" s="120">
        <v>7880.4218199107036</v>
      </c>
      <c r="G1069" s="121">
        <f t="shared" si="52"/>
        <v>55162.952739374923</v>
      </c>
    </row>
    <row r="1070" spans="1:7">
      <c r="A1070" s="23">
        <f t="shared" si="53"/>
        <v>1058</v>
      </c>
      <c r="B1070" s="226" t="s">
        <v>1350</v>
      </c>
      <c r="C1070" s="136">
        <v>42900</v>
      </c>
      <c r="D1070" s="136">
        <v>42906</v>
      </c>
      <c r="E1070" s="25">
        <f t="shared" si="51"/>
        <v>6</v>
      </c>
      <c r="F1070" s="120">
        <v>10869.54733780787</v>
      </c>
      <c r="G1070" s="121">
        <f t="shared" si="52"/>
        <v>65217.284026847221</v>
      </c>
    </row>
    <row r="1071" spans="1:7">
      <c r="A1071" s="23">
        <f t="shared" si="53"/>
        <v>1059</v>
      </c>
      <c r="B1071" s="226" t="s">
        <v>1350</v>
      </c>
      <c r="C1071" s="136">
        <v>42901</v>
      </c>
      <c r="D1071" s="136">
        <v>42906</v>
      </c>
      <c r="E1071" s="25">
        <f t="shared" si="51"/>
        <v>5</v>
      </c>
      <c r="F1071" s="120">
        <v>10481.349218600444</v>
      </c>
      <c r="G1071" s="121">
        <f t="shared" si="52"/>
        <v>52406.746093002221</v>
      </c>
    </row>
    <row r="1072" spans="1:7">
      <c r="A1072" s="23">
        <f t="shared" si="53"/>
        <v>1060</v>
      </c>
      <c r="B1072" s="226" t="s">
        <v>1350</v>
      </c>
      <c r="C1072" s="136">
        <v>42902</v>
      </c>
      <c r="D1072" s="136">
        <v>42906</v>
      </c>
      <c r="E1072" s="25">
        <f t="shared" si="51"/>
        <v>4</v>
      </c>
      <c r="F1072" s="120">
        <v>12034.14169543014</v>
      </c>
      <c r="G1072" s="121">
        <f t="shared" si="52"/>
        <v>48136.566781720561</v>
      </c>
    </row>
    <row r="1073" spans="1:7">
      <c r="A1073" s="23">
        <f t="shared" si="53"/>
        <v>1061</v>
      </c>
      <c r="B1073" s="226" t="s">
        <v>1350</v>
      </c>
      <c r="C1073" s="136">
        <v>42903</v>
      </c>
      <c r="D1073" s="136">
        <v>42906</v>
      </c>
      <c r="E1073" s="25">
        <f t="shared" si="51"/>
        <v>3</v>
      </c>
      <c r="F1073" s="120">
        <v>11205.985707787635</v>
      </c>
      <c r="G1073" s="121">
        <f t="shared" si="52"/>
        <v>33617.957123362903</v>
      </c>
    </row>
    <row r="1074" spans="1:7">
      <c r="A1074" s="23">
        <f t="shared" si="53"/>
        <v>1062</v>
      </c>
      <c r="B1074" s="226" t="s">
        <v>1350</v>
      </c>
      <c r="C1074" s="136">
        <v>42904</v>
      </c>
      <c r="D1074" s="136">
        <v>42906</v>
      </c>
      <c r="E1074" s="25">
        <f t="shared" si="51"/>
        <v>2</v>
      </c>
      <c r="F1074" s="120">
        <v>6211.169907318782</v>
      </c>
      <c r="G1074" s="121">
        <f t="shared" si="52"/>
        <v>12422.339814637564</v>
      </c>
    </row>
    <row r="1075" spans="1:7">
      <c r="A1075" s="23">
        <f t="shared" si="53"/>
        <v>1063</v>
      </c>
      <c r="B1075" s="226" t="s">
        <v>1350</v>
      </c>
      <c r="C1075" s="136">
        <v>42905</v>
      </c>
      <c r="D1075" s="136">
        <v>42906</v>
      </c>
      <c r="E1075" s="25">
        <f t="shared" si="51"/>
        <v>1</v>
      </c>
      <c r="F1075" s="120">
        <v>11283.62533162912</v>
      </c>
      <c r="G1075" s="121">
        <f t="shared" si="52"/>
        <v>11283.62533162912</v>
      </c>
    </row>
    <row r="1076" spans="1:7">
      <c r="A1076" s="23">
        <f t="shared" si="53"/>
        <v>1064</v>
      </c>
      <c r="B1076" s="226" t="s">
        <v>1350</v>
      </c>
      <c r="C1076" s="136">
        <v>42906</v>
      </c>
      <c r="D1076" s="136">
        <v>42906</v>
      </c>
      <c r="E1076" s="25">
        <f t="shared" si="51"/>
        <v>0</v>
      </c>
      <c r="F1076" s="120">
        <v>10882.487275114783</v>
      </c>
      <c r="G1076" s="121">
        <f t="shared" si="52"/>
        <v>0</v>
      </c>
    </row>
    <row r="1077" spans="1:7">
      <c r="A1077" s="23">
        <f t="shared" si="53"/>
        <v>1065</v>
      </c>
      <c r="B1077" s="226" t="s">
        <v>1350</v>
      </c>
      <c r="C1077" s="136">
        <v>42907</v>
      </c>
      <c r="D1077" s="136">
        <v>42906</v>
      </c>
      <c r="E1077" s="25">
        <f t="shared" si="51"/>
        <v>-1</v>
      </c>
      <c r="F1077" s="120">
        <v>10921.307087035524</v>
      </c>
      <c r="G1077" s="121">
        <f t="shared" si="52"/>
        <v>-10921.307087035524</v>
      </c>
    </row>
    <row r="1078" spans="1:7">
      <c r="A1078" s="23">
        <f t="shared" si="53"/>
        <v>1066</v>
      </c>
      <c r="B1078" s="226" t="s">
        <v>1350</v>
      </c>
      <c r="C1078" s="136">
        <v>42908</v>
      </c>
      <c r="D1078" s="136">
        <v>42906</v>
      </c>
      <c r="E1078" s="25">
        <f t="shared" si="51"/>
        <v>-2</v>
      </c>
      <c r="F1078" s="120">
        <v>9239.1152371366879</v>
      </c>
      <c r="G1078" s="121">
        <f t="shared" si="52"/>
        <v>-18478.230474273376</v>
      </c>
    </row>
    <row r="1079" spans="1:7">
      <c r="A1079" s="23">
        <f t="shared" si="53"/>
        <v>1067</v>
      </c>
      <c r="B1079" s="226" t="s">
        <v>1350</v>
      </c>
      <c r="C1079" s="136">
        <v>42909</v>
      </c>
      <c r="D1079" s="136">
        <v>42906</v>
      </c>
      <c r="E1079" s="25">
        <f t="shared" si="51"/>
        <v>-3</v>
      </c>
      <c r="F1079" s="120">
        <v>8410.9592494941826</v>
      </c>
      <c r="G1079" s="121">
        <f t="shared" si="52"/>
        <v>-25232.877748482548</v>
      </c>
    </row>
    <row r="1080" spans="1:7">
      <c r="A1080" s="23">
        <f t="shared" si="53"/>
        <v>1068</v>
      </c>
      <c r="B1080" s="226" t="s">
        <v>1350</v>
      </c>
      <c r="C1080" s="136">
        <v>42910</v>
      </c>
      <c r="D1080" s="136">
        <v>42906</v>
      </c>
      <c r="E1080" s="25">
        <f t="shared" si="51"/>
        <v>-4</v>
      </c>
      <c r="F1080" s="120">
        <v>5408.8937942901057</v>
      </c>
      <c r="G1080" s="121">
        <f t="shared" si="52"/>
        <v>-21635.575177160423</v>
      </c>
    </row>
    <row r="1081" spans="1:7">
      <c r="A1081" s="23">
        <f t="shared" si="53"/>
        <v>1069</v>
      </c>
      <c r="B1081" s="226" t="s">
        <v>1350</v>
      </c>
      <c r="C1081" s="136">
        <v>42911</v>
      </c>
      <c r="D1081" s="136">
        <v>42906</v>
      </c>
      <c r="E1081" s="25">
        <f t="shared" si="51"/>
        <v>-5</v>
      </c>
      <c r="F1081" s="120">
        <v>4968.9359258550257</v>
      </c>
      <c r="G1081" s="121">
        <f t="shared" si="52"/>
        <v>-24844.679629275128</v>
      </c>
    </row>
    <row r="1082" spans="1:7">
      <c r="A1082" s="23">
        <f t="shared" si="53"/>
        <v>1070</v>
      </c>
      <c r="B1082" s="226" t="s">
        <v>1350</v>
      </c>
      <c r="C1082" s="136">
        <v>42912</v>
      </c>
      <c r="D1082" s="136">
        <v>42906</v>
      </c>
      <c r="E1082" s="25">
        <f t="shared" si="51"/>
        <v>-6</v>
      </c>
      <c r="F1082" s="120">
        <v>8009.8211929798454</v>
      </c>
      <c r="G1082" s="121">
        <f t="shared" si="52"/>
        <v>-48058.927157879072</v>
      </c>
    </row>
    <row r="1083" spans="1:7">
      <c r="A1083" s="23">
        <f t="shared" si="53"/>
        <v>1071</v>
      </c>
      <c r="B1083" s="226" t="s">
        <v>1350</v>
      </c>
      <c r="C1083" s="136">
        <v>42913</v>
      </c>
      <c r="D1083" s="136">
        <v>42906</v>
      </c>
      <c r="E1083" s="25">
        <f t="shared" si="51"/>
        <v>-7</v>
      </c>
      <c r="F1083" s="120">
        <v>9394.394484819657</v>
      </c>
      <c r="G1083" s="121">
        <f t="shared" si="52"/>
        <v>-65760.761393737601</v>
      </c>
    </row>
    <row r="1084" spans="1:7">
      <c r="A1084" s="23">
        <f t="shared" si="53"/>
        <v>1072</v>
      </c>
      <c r="B1084" s="226" t="s">
        <v>1350</v>
      </c>
      <c r="C1084" s="136">
        <v>42914</v>
      </c>
      <c r="D1084" s="136">
        <v>42906</v>
      </c>
      <c r="E1084" s="25">
        <f t="shared" si="51"/>
        <v>-8</v>
      </c>
      <c r="F1084" s="120">
        <v>10571.928779748843</v>
      </c>
      <c r="G1084" s="121">
        <f t="shared" si="52"/>
        <v>-84575.430237990746</v>
      </c>
    </row>
    <row r="1085" spans="1:7">
      <c r="A1085" s="23">
        <f t="shared" si="53"/>
        <v>1073</v>
      </c>
      <c r="B1085" s="226" t="s">
        <v>1350</v>
      </c>
      <c r="C1085" s="136">
        <v>42915</v>
      </c>
      <c r="D1085" s="136">
        <v>42906</v>
      </c>
      <c r="E1085" s="25">
        <f t="shared" si="51"/>
        <v>-9</v>
      </c>
      <c r="F1085" s="120">
        <v>11464.784453925919</v>
      </c>
      <c r="G1085" s="121">
        <f t="shared" si="52"/>
        <v>-103183.06008533327</v>
      </c>
    </row>
    <row r="1086" spans="1:7">
      <c r="A1086" s="23">
        <f t="shared" si="53"/>
        <v>1074</v>
      </c>
      <c r="B1086" s="226" t="s">
        <v>1350</v>
      </c>
      <c r="C1086" s="136">
        <v>42916</v>
      </c>
      <c r="D1086" s="136">
        <v>42906</v>
      </c>
      <c r="E1086" s="25">
        <f t="shared" si="51"/>
        <v>-10</v>
      </c>
      <c r="F1086" s="120">
        <v>9873.1721651754797</v>
      </c>
      <c r="G1086" s="121">
        <f t="shared" si="52"/>
        <v>-98731.721651754793</v>
      </c>
    </row>
    <row r="1087" spans="1:7">
      <c r="A1087" s="23">
        <f t="shared" si="53"/>
        <v>1075</v>
      </c>
      <c r="B1087" s="226" t="s">
        <v>1350</v>
      </c>
      <c r="C1087" s="136">
        <v>42887</v>
      </c>
      <c r="D1087" s="136">
        <v>42933</v>
      </c>
      <c r="E1087" s="25">
        <f t="shared" si="51"/>
        <v>46</v>
      </c>
      <c r="F1087" s="120">
        <v>4088.1458027826225</v>
      </c>
      <c r="G1087" s="121">
        <f t="shared" si="52"/>
        <v>188054.70692800064</v>
      </c>
    </row>
    <row r="1088" spans="1:7">
      <c r="A1088" s="23">
        <f t="shared" si="53"/>
        <v>1076</v>
      </c>
      <c r="B1088" s="226" t="s">
        <v>1350</v>
      </c>
      <c r="C1088" s="136">
        <v>42888</v>
      </c>
      <c r="D1088" s="136">
        <v>42933</v>
      </c>
      <c r="E1088" s="25">
        <f t="shared" si="51"/>
        <v>45</v>
      </c>
      <c r="F1088" s="120">
        <v>4352.2675821758812</v>
      </c>
      <c r="G1088" s="121">
        <f t="shared" si="52"/>
        <v>195852.04119791466</v>
      </c>
    </row>
    <row r="1089" spans="1:7">
      <c r="A1089" s="23">
        <f t="shared" si="53"/>
        <v>1077</v>
      </c>
      <c r="B1089" s="226" t="s">
        <v>1350</v>
      </c>
      <c r="C1089" s="136">
        <v>42889</v>
      </c>
      <c r="D1089" s="136">
        <v>42933</v>
      </c>
      <c r="E1089" s="25">
        <f t="shared" si="51"/>
        <v>44</v>
      </c>
      <c r="F1089" s="120">
        <v>3869.9582458925388</v>
      </c>
      <c r="G1089" s="121">
        <f t="shared" si="52"/>
        <v>170278.1628192717</v>
      </c>
    </row>
    <row r="1090" spans="1:7">
      <c r="A1090" s="23">
        <f t="shared" si="53"/>
        <v>1078</v>
      </c>
      <c r="B1090" s="226" t="s">
        <v>1350</v>
      </c>
      <c r="C1090" s="136">
        <v>42890</v>
      </c>
      <c r="D1090" s="136">
        <v>42933</v>
      </c>
      <c r="E1090" s="25">
        <f t="shared" si="51"/>
        <v>43</v>
      </c>
      <c r="F1090" s="120">
        <v>4099.6293584084169</v>
      </c>
      <c r="G1090" s="121">
        <f t="shared" si="52"/>
        <v>176284.06241156193</v>
      </c>
    </row>
    <row r="1091" spans="1:7">
      <c r="A1091" s="23">
        <f t="shared" si="53"/>
        <v>1079</v>
      </c>
      <c r="B1091" s="226" t="s">
        <v>1350</v>
      </c>
      <c r="C1091" s="136">
        <v>42891</v>
      </c>
      <c r="D1091" s="136">
        <v>42933</v>
      </c>
      <c r="E1091" s="25">
        <f t="shared" si="51"/>
        <v>42</v>
      </c>
      <c r="F1091" s="120">
        <v>6476.7253729477507</v>
      </c>
      <c r="G1091" s="121">
        <f t="shared" si="52"/>
        <v>272022.46566380555</v>
      </c>
    </row>
    <row r="1092" spans="1:7">
      <c r="A1092" s="23">
        <f t="shared" si="53"/>
        <v>1080</v>
      </c>
      <c r="B1092" s="226" t="s">
        <v>1350</v>
      </c>
      <c r="C1092" s="136">
        <v>42892</v>
      </c>
      <c r="D1092" s="136">
        <v>42933</v>
      </c>
      <c r="E1092" s="25">
        <f t="shared" si="51"/>
        <v>41</v>
      </c>
      <c r="F1092" s="120">
        <v>6637.4951517088648</v>
      </c>
      <c r="G1092" s="121">
        <f t="shared" si="52"/>
        <v>272137.30122006347</v>
      </c>
    </row>
    <row r="1093" spans="1:7">
      <c r="A1093" s="23">
        <f t="shared" si="53"/>
        <v>1081</v>
      </c>
      <c r="B1093" s="226" t="s">
        <v>1350</v>
      </c>
      <c r="C1093" s="136">
        <v>42893</v>
      </c>
      <c r="D1093" s="136">
        <v>42933</v>
      </c>
      <c r="E1093" s="25">
        <f t="shared" si="51"/>
        <v>40</v>
      </c>
      <c r="F1093" s="120">
        <v>6315.9555941866356</v>
      </c>
      <c r="G1093" s="121">
        <f t="shared" si="52"/>
        <v>252638.22376746542</v>
      </c>
    </row>
    <row r="1094" spans="1:7">
      <c r="A1094" s="23">
        <f t="shared" si="53"/>
        <v>1082</v>
      </c>
      <c r="B1094" s="226" t="s">
        <v>1350</v>
      </c>
      <c r="C1094" s="136">
        <v>42894</v>
      </c>
      <c r="D1094" s="136">
        <v>42933</v>
      </c>
      <c r="E1094" s="25">
        <f t="shared" si="51"/>
        <v>39</v>
      </c>
      <c r="F1094" s="120">
        <v>5994.4160366644073</v>
      </c>
      <c r="G1094" s="121">
        <f t="shared" si="52"/>
        <v>233782.22542991189</v>
      </c>
    </row>
    <row r="1095" spans="1:7">
      <c r="A1095" s="23">
        <f t="shared" si="53"/>
        <v>1083</v>
      </c>
      <c r="B1095" s="226" t="s">
        <v>1350</v>
      </c>
      <c r="C1095" s="136">
        <v>42895</v>
      </c>
      <c r="D1095" s="136">
        <v>42933</v>
      </c>
      <c r="E1095" s="25">
        <f t="shared" si="51"/>
        <v>38</v>
      </c>
      <c r="F1095" s="120">
        <v>6798.2649304699789</v>
      </c>
      <c r="G1095" s="121">
        <f t="shared" si="52"/>
        <v>258334.0673578592</v>
      </c>
    </row>
    <row r="1096" spans="1:7">
      <c r="A1096" s="23">
        <f t="shared" si="53"/>
        <v>1084</v>
      </c>
      <c r="B1096" s="226" t="s">
        <v>1350</v>
      </c>
      <c r="C1096" s="136">
        <v>42896</v>
      </c>
      <c r="D1096" s="136">
        <v>42933</v>
      </c>
      <c r="E1096" s="25">
        <f t="shared" si="51"/>
        <v>37</v>
      </c>
      <c r="F1096" s="120">
        <v>6189.6364823029026</v>
      </c>
      <c r="G1096" s="121">
        <f t="shared" si="52"/>
        <v>229016.5498452074</v>
      </c>
    </row>
    <row r="1097" spans="1:7">
      <c r="A1097" s="23">
        <f t="shared" si="53"/>
        <v>1085</v>
      </c>
      <c r="B1097" s="226" t="s">
        <v>1350</v>
      </c>
      <c r="C1097" s="136">
        <v>42897</v>
      </c>
      <c r="D1097" s="136">
        <v>42933</v>
      </c>
      <c r="E1097" s="25">
        <f t="shared" si="51"/>
        <v>36</v>
      </c>
      <c r="F1097" s="120">
        <v>7866.2356036688107</v>
      </c>
      <c r="G1097" s="121">
        <f t="shared" si="52"/>
        <v>283184.4817320772</v>
      </c>
    </row>
    <row r="1098" spans="1:7">
      <c r="A1098" s="23">
        <f t="shared" si="53"/>
        <v>1086</v>
      </c>
      <c r="B1098" s="226" t="s">
        <v>1350</v>
      </c>
      <c r="C1098" s="136">
        <v>42898</v>
      </c>
      <c r="D1098" s="136">
        <v>42933</v>
      </c>
      <c r="E1098" s="25">
        <f t="shared" si="51"/>
        <v>35</v>
      </c>
      <c r="F1098" s="120">
        <v>9106.4596112545496</v>
      </c>
      <c r="G1098" s="121">
        <f t="shared" si="52"/>
        <v>318726.08639390924</v>
      </c>
    </row>
    <row r="1099" spans="1:7">
      <c r="A1099" s="23">
        <f t="shared" si="53"/>
        <v>1087</v>
      </c>
      <c r="B1099" s="226" t="s">
        <v>1350</v>
      </c>
      <c r="C1099" s="136">
        <v>42899</v>
      </c>
      <c r="D1099" s="136">
        <v>42933</v>
      </c>
      <c r="E1099" s="25">
        <f t="shared" si="51"/>
        <v>34</v>
      </c>
      <c r="F1099" s="120">
        <v>6993.4853761084751</v>
      </c>
      <c r="G1099" s="121">
        <f t="shared" si="52"/>
        <v>237778.50278768816</v>
      </c>
    </row>
    <row r="1100" spans="1:7">
      <c r="A1100" s="23">
        <f t="shared" si="53"/>
        <v>1088</v>
      </c>
      <c r="B1100" s="226" t="s">
        <v>1350</v>
      </c>
      <c r="C1100" s="136">
        <v>42900</v>
      </c>
      <c r="D1100" s="136">
        <v>42933</v>
      </c>
      <c r="E1100" s="25">
        <f t="shared" si="51"/>
        <v>33</v>
      </c>
      <c r="F1100" s="120">
        <v>9646.1867256668611</v>
      </c>
      <c r="G1100" s="121">
        <f t="shared" si="52"/>
        <v>318324.16194700642</v>
      </c>
    </row>
    <row r="1101" spans="1:7">
      <c r="A1101" s="23">
        <f t="shared" si="53"/>
        <v>1089</v>
      </c>
      <c r="B1101" s="226" t="s">
        <v>1350</v>
      </c>
      <c r="C1101" s="136">
        <v>42901</v>
      </c>
      <c r="D1101" s="136">
        <v>42933</v>
      </c>
      <c r="E1101" s="25">
        <f t="shared" si="51"/>
        <v>32</v>
      </c>
      <c r="F1101" s="120">
        <v>9301.6800568930448</v>
      </c>
      <c r="G1101" s="121">
        <f t="shared" si="52"/>
        <v>297653.76182057743</v>
      </c>
    </row>
    <row r="1102" spans="1:7">
      <c r="A1102" s="23">
        <f t="shared" si="53"/>
        <v>1090</v>
      </c>
      <c r="B1102" s="226" t="s">
        <v>1350</v>
      </c>
      <c r="C1102" s="136">
        <v>42902</v>
      </c>
      <c r="D1102" s="136">
        <v>42933</v>
      </c>
      <c r="E1102" s="25">
        <f t="shared" si="51"/>
        <v>31</v>
      </c>
      <c r="F1102" s="120">
        <v>10679.706731988312</v>
      </c>
      <c r="G1102" s="121">
        <f t="shared" si="52"/>
        <v>331070.90869163768</v>
      </c>
    </row>
    <row r="1103" spans="1:7">
      <c r="A1103" s="23">
        <f t="shared" si="53"/>
        <v>1091</v>
      </c>
      <c r="B1103" s="226" t="s">
        <v>1350</v>
      </c>
      <c r="C1103" s="136">
        <v>42903</v>
      </c>
      <c r="D1103" s="136">
        <v>42933</v>
      </c>
      <c r="E1103" s="25">
        <f t="shared" si="51"/>
        <v>30</v>
      </c>
      <c r="F1103" s="120">
        <v>9944.7591719375032</v>
      </c>
      <c r="G1103" s="121">
        <f t="shared" si="52"/>
        <v>298342.77515812509</v>
      </c>
    </row>
    <row r="1104" spans="1:7">
      <c r="A1104" s="23">
        <f t="shared" si="53"/>
        <v>1092</v>
      </c>
      <c r="B1104" s="226" t="s">
        <v>1350</v>
      </c>
      <c r="C1104" s="136">
        <v>42904</v>
      </c>
      <c r="D1104" s="136">
        <v>42933</v>
      </c>
      <c r="E1104" s="25">
        <f t="shared" si="51"/>
        <v>29</v>
      </c>
      <c r="F1104" s="120">
        <v>5512.106700381064</v>
      </c>
      <c r="G1104" s="121">
        <f t="shared" si="52"/>
        <v>159851.09431105087</v>
      </c>
    </row>
    <row r="1105" spans="1:7">
      <c r="A1105" s="23">
        <f t="shared" si="53"/>
        <v>1093</v>
      </c>
      <c r="B1105" s="226" t="s">
        <v>1350</v>
      </c>
      <c r="C1105" s="136">
        <v>42905</v>
      </c>
      <c r="D1105" s="136">
        <v>42933</v>
      </c>
      <c r="E1105" s="25">
        <f t="shared" si="51"/>
        <v>28</v>
      </c>
      <c r="F1105" s="120">
        <v>10013.660505692267</v>
      </c>
      <c r="G1105" s="121">
        <f t="shared" si="52"/>
        <v>280382.49415938347</v>
      </c>
    </row>
    <row r="1106" spans="1:7">
      <c r="A1106" s="23">
        <f t="shared" si="53"/>
        <v>1094</v>
      </c>
      <c r="B1106" s="226" t="s">
        <v>1350</v>
      </c>
      <c r="C1106" s="136">
        <v>42906</v>
      </c>
      <c r="D1106" s="136">
        <v>42933</v>
      </c>
      <c r="E1106" s="25">
        <f t="shared" si="51"/>
        <v>27</v>
      </c>
      <c r="F1106" s="120">
        <v>9657.670281292656</v>
      </c>
      <c r="G1106" s="121">
        <f t="shared" si="52"/>
        <v>260757.09759490172</v>
      </c>
    </row>
    <row r="1107" spans="1:7">
      <c r="A1107" s="23">
        <f t="shared" si="53"/>
        <v>1095</v>
      </c>
      <c r="B1107" s="226" t="s">
        <v>1350</v>
      </c>
      <c r="C1107" s="136">
        <v>42907</v>
      </c>
      <c r="D1107" s="136">
        <v>42933</v>
      </c>
      <c r="E1107" s="25">
        <f t="shared" si="51"/>
        <v>26</v>
      </c>
      <c r="F1107" s="120">
        <v>9692.1209481700371</v>
      </c>
      <c r="G1107" s="121">
        <f t="shared" si="52"/>
        <v>251995.14465242098</v>
      </c>
    </row>
    <row r="1108" spans="1:7">
      <c r="A1108" s="23">
        <f t="shared" si="53"/>
        <v>1096</v>
      </c>
      <c r="B1108" s="226" t="s">
        <v>1350</v>
      </c>
      <c r="C1108" s="136">
        <v>42908</v>
      </c>
      <c r="D1108" s="136">
        <v>42933</v>
      </c>
      <c r="E1108" s="25">
        <f t="shared" si="51"/>
        <v>25</v>
      </c>
      <c r="F1108" s="120">
        <v>8199.2587168168338</v>
      </c>
      <c r="G1108" s="121">
        <f t="shared" si="52"/>
        <v>204981.46792042084</v>
      </c>
    </row>
    <row r="1109" spans="1:7">
      <c r="A1109" s="23">
        <f t="shared" si="53"/>
        <v>1097</v>
      </c>
      <c r="B1109" s="226" t="s">
        <v>1350</v>
      </c>
      <c r="C1109" s="136">
        <v>42909</v>
      </c>
      <c r="D1109" s="136">
        <v>42933</v>
      </c>
      <c r="E1109" s="25">
        <f t="shared" si="51"/>
        <v>24</v>
      </c>
      <c r="F1109" s="120">
        <v>7464.3111567660244</v>
      </c>
      <c r="G1109" s="121">
        <f t="shared" si="52"/>
        <v>179143.46776238459</v>
      </c>
    </row>
    <row r="1110" spans="1:7">
      <c r="A1110" s="23">
        <f t="shared" si="53"/>
        <v>1098</v>
      </c>
      <c r="B1110" s="226" t="s">
        <v>1350</v>
      </c>
      <c r="C1110" s="136">
        <v>42910</v>
      </c>
      <c r="D1110" s="136">
        <v>42933</v>
      </c>
      <c r="E1110" s="25">
        <f t="shared" si="51"/>
        <v>23</v>
      </c>
      <c r="F1110" s="120">
        <v>4800.1262515818435</v>
      </c>
      <c r="G1110" s="121">
        <f t="shared" si="52"/>
        <v>110402.90378638241</v>
      </c>
    </row>
    <row r="1111" spans="1:7">
      <c r="A1111" s="23">
        <f t="shared" si="53"/>
        <v>1099</v>
      </c>
      <c r="B1111" s="226" t="s">
        <v>1350</v>
      </c>
      <c r="C1111" s="136">
        <v>42911</v>
      </c>
      <c r="D1111" s="136">
        <v>42933</v>
      </c>
      <c r="E1111" s="25">
        <f t="shared" si="51"/>
        <v>22</v>
      </c>
      <c r="F1111" s="120">
        <v>4409.6853603048512</v>
      </c>
      <c r="G1111" s="121">
        <f t="shared" si="52"/>
        <v>97013.077926706726</v>
      </c>
    </row>
    <row r="1112" spans="1:7">
      <c r="A1112" s="23">
        <f t="shared" si="53"/>
        <v>1100</v>
      </c>
      <c r="B1112" s="226" t="s">
        <v>1350</v>
      </c>
      <c r="C1112" s="136">
        <v>42912</v>
      </c>
      <c r="D1112" s="136">
        <v>42933</v>
      </c>
      <c r="E1112" s="25">
        <f t="shared" si="51"/>
        <v>21</v>
      </c>
      <c r="F1112" s="120">
        <v>7108.3209323664132</v>
      </c>
      <c r="G1112" s="121">
        <f t="shared" si="52"/>
        <v>149274.73957969467</v>
      </c>
    </row>
    <row r="1113" spans="1:7">
      <c r="A1113" s="23">
        <f t="shared" si="53"/>
        <v>1101</v>
      </c>
      <c r="B1113" s="226" t="s">
        <v>1350</v>
      </c>
      <c r="C1113" s="136">
        <v>42913</v>
      </c>
      <c r="D1113" s="136">
        <v>42933</v>
      </c>
      <c r="E1113" s="25">
        <f t="shared" si="51"/>
        <v>20</v>
      </c>
      <c r="F1113" s="120">
        <v>8337.06138432636</v>
      </c>
      <c r="G1113" s="121">
        <f t="shared" si="52"/>
        <v>166741.22768652719</v>
      </c>
    </row>
    <row r="1114" spans="1:7">
      <c r="A1114" s="23">
        <f t="shared" si="53"/>
        <v>1102</v>
      </c>
      <c r="B1114" s="226" t="s">
        <v>1350</v>
      </c>
      <c r="C1114" s="136">
        <v>42914</v>
      </c>
      <c r="D1114" s="136">
        <v>42933</v>
      </c>
      <c r="E1114" s="25">
        <f t="shared" si="51"/>
        <v>19</v>
      </c>
      <c r="F1114" s="120">
        <v>9382.0649462736019</v>
      </c>
      <c r="G1114" s="121">
        <f t="shared" si="52"/>
        <v>178259.23397919844</v>
      </c>
    </row>
    <row r="1115" spans="1:7">
      <c r="A1115" s="23">
        <f t="shared" si="53"/>
        <v>1103</v>
      </c>
      <c r="B1115" s="226" t="s">
        <v>1350</v>
      </c>
      <c r="C1115" s="136">
        <v>42915</v>
      </c>
      <c r="D1115" s="136">
        <v>42933</v>
      </c>
      <c r="E1115" s="25">
        <f t="shared" si="51"/>
        <v>18</v>
      </c>
      <c r="F1115" s="120">
        <v>10174.430284453379</v>
      </c>
      <c r="G1115" s="121">
        <f t="shared" si="52"/>
        <v>183139.74512016083</v>
      </c>
    </row>
    <row r="1116" spans="1:7">
      <c r="A1116" s="23">
        <f t="shared" si="53"/>
        <v>1104</v>
      </c>
      <c r="B1116" s="226" t="s">
        <v>1350</v>
      </c>
      <c r="C1116" s="136">
        <v>42916</v>
      </c>
      <c r="D1116" s="136">
        <v>42933</v>
      </c>
      <c r="E1116" s="25">
        <f t="shared" si="51"/>
        <v>17</v>
      </c>
      <c r="F1116" s="120">
        <v>8761.9529424807333</v>
      </c>
      <c r="G1116" s="121">
        <f t="shared" si="52"/>
        <v>148953.20002217247</v>
      </c>
    </row>
    <row r="1117" spans="1:7">
      <c r="A1117" s="23">
        <f t="shared" si="53"/>
        <v>1105</v>
      </c>
      <c r="B1117" s="226" t="s">
        <v>1350</v>
      </c>
      <c r="C1117" s="136">
        <v>42917</v>
      </c>
      <c r="D1117" s="136">
        <v>42944</v>
      </c>
      <c r="E1117" s="25">
        <f t="shared" si="51"/>
        <v>27</v>
      </c>
      <c r="F1117" s="120">
        <v>5586.6066146525782</v>
      </c>
      <c r="G1117" s="121">
        <f t="shared" si="52"/>
        <v>150838.37859561961</v>
      </c>
    </row>
    <row r="1118" spans="1:7">
      <c r="A1118" s="23">
        <f t="shared" si="53"/>
        <v>1106</v>
      </c>
      <c r="B1118" s="226" t="s">
        <v>1350</v>
      </c>
      <c r="C1118" s="136">
        <v>42918</v>
      </c>
      <c r="D1118" s="136">
        <v>42944</v>
      </c>
      <c r="E1118" s="25">
        <f t="shared" si="51"/>
        <v>26</v>
      </c>
      <c r="F1118" s="120">
        <v>8385.3977477299995</v>
      </c>
      <c r="G1118" s="121">
        <f t="shared" si="52"/>
        <v>218020.34144097997</v>
      </c>
    </row>
    <row r="1119" spans="1:7">
      <c r="A1119" s="23">
        <f t="shared" si="53"/>
        <v>1107</v>
      </c>
      <c r="B1119" s="226" t="s">
        <v>1350</v>
      </c>
      <c r="C1119" s="136">
        <v>42919</v>
      </c>
      <c r="D1119" s="136">
        <v>42944</v>
      </c>
      <c r="E1119" s="25">
        <f t="shared" si="51"/>
        <v>25</v>
      </c>
      <c r="F1119" s="120">
        <v>5926.8518112227748</v>
      </c>
      <c r="G1119" s="121">
        <f t="shared" si="52"/>
        <v>148171.29528056938</v>
      </c>
    </row>
    <row r="1120" spans="1:7">
      <c r="A1120" s="23">
        <f t="shared" si="53"/>
        <v>1108</v>
      </c>
      <c r="B1120" s="226" t="s">
        <v>1350</v>
      </c>
      <c r="C1120" s="136">
        <v>42920</v>
      </c>
      <c r="D1120" s="136">
        <v>42944</v>
      </c>
      <c r="E1120" s="25">
        <f t="shared" ref="E1120:E1181" si="54">D1120-C1120</f>
        <v>24</v>
      </c>
      <c r="F1120" s="120">
        <v>3687.8189047608375</v>
      </c>
      <c r="G1120" s="121">
        <f t="shared" ref="G1120:G1181" si="55">E1120*F1120</f>
        <v>88507.653714260101</v>
      </c>
    </row>
    <row r="1121" spans="1:7">
      <c r="A1121" s="23">
        <f t="shared" si="53"/>
        <v>1109</v>
      </c>
      <c r="B1121" s="226" t="s">
        <v>1350</v>
      </c>
      <c r="C1121" s="136">
        <v>42921</v>
      </c>
      <c r="D1121" s="136">
        <v>42944</v>
      </c>
      <c r="E1121" s="25">
        <f t="shared" si="54"/>
        <v>23</v>
      </c>
      <c r="F1121" s="120">
        <v>6958.5630524356275</v>
      </c>
      <c r="G1121" s="121">
        <f t="shared" si="55"/>
        <v>160046.95020601942</v>
      </c>
    </row>
    <row r="1122" spans="1:7">
      <c r="A1122" s="23">
        <f t="shared" si="53"/>
        <v>1110</v>
      </c>
      <c r="B1122" s="226" t="s">
        <v>1350</v>
      </c>
      <c r="C1122" s="136">
        <v>42922</v>
      </c>
      <c r="D1122" s="136">
        <v>42944</v>
      </c>
      <c r="E1122" s="25">
        <f t="shared" si="54"/>
        <v>22</v>
      </c>
      <c r="F1122" s="120">
        <v>5443.9231451231417</v>
      </c>
      <c r="G1122" s="121">
        <f t="shared" si="55"/>
        <v>119766.30919270912</v>
      </c>
    </row>
    <row r="1123" spans="1:7">
      <c r="A1123" s="23">
        <f t="shared" si="53"/>
        <v>1111</v>
      </c>
      <c r="B1123" s="226" t="s">
        <v>1350</v>
      </c>
      <c r="C1123" s="136">
        <v>42923</v>
      </c>
      <c r="D1123" s="136">
        <v>42944</v>
      </c>
      <c r="E1123" s="25">
        <f t="shared" si="54"/>
        <v>21</v>
      </c>
      <c r="F1123" s="120">
        <v>7189.0517339831804</v>
      </c>
      <c r="G1123" s="121">
        <f t="shared" si="55"/>
        <v>150970.08641364679</v>
      </c>
    </row>
    <row r="1124" spans="1:7">
      <c r="A1124" s="23">
        <f t="shared" si="53"/>
        <v>1112</v>
      </c>
      <c r="B1124" s="226" t="s">
        <v>1350</v>
      </c>
      <c r="C1124" s="136">
        <v>42924</v>
      </c>
      <c r="D1124" s="136">
        <v>42944</v>
      </c>
      <c r="E1124" s="25">
        <f t="shared" si="54"/>
        <v>20</v>
      </c>
      <c r="F1124" s="120">
        <v>7617.1021425714925</v>
      </c>
      <c r="G1124" s="121">
        <f t="shared" si="55"/>
        <v>152342.04285142984</v>
      </c>
    </row>
    <row r="1125" spans="1:7">
      <c r="A1125" s="23">
        <f t="shared" si="53"/>
        <v>1113</v>
      </c>
      <c r="B1125" s="226" t="s">
        <v>1350</v>
      </c>
      <c r="C1125" s="136">
        <v>42925</v>
      </c>
      <c r="D1125" s="136">
        <v>42944</v>
      </c>
      <c r="E1125" s="25">
        <f t="shared" si="54"/>
        <v>19</v>
      </c>
      <c r="F1125" s="120">
        <v>7265.8812944990323</v>
      </c>
      <c r="G1125" s="121">
        <f t="shared" si="55"/>
        <v>138051.74459548161</v>
      </c>
    </row>
    <row r="1126" spans="1:7">
      <c r="A1126" s="23">
        <f t="shared" si="53"/>
        <v>1114</v>
      </c>
      <c r="B1126" s="226" t="s">
        <v>1350</v>
      </c>
      <c r="C1126" s="136">
        <v>42926</v>
      </c>
      <c r="D1126" s="136">
        <v>42944</v>
      </c>
      <c r="E1126" s="25">
        <f t="shared" si="54"/>
        <v>18</v>
      </c>
      <c r="F1126" s="120">
        <v>8407.3490507345286</v>
      </c>
      <c r="G1126" s="121">
        <f t="shared" si="55"/>
        <v>151332.28291322151</v>
      </c>
    </row>
    <row r="1127" spans="1:7">
      <c r="A1127" s="23">
        <f t="shared" si="53"/>
        <v>1115</v>
      </c>
      <c r="B1127" s="226" t="s">
        <v>1350</v>
      </c>
      <c r="C1127" s="136">
        <v>42927</v>
      </c>
      <c r="D1127" s="136">
        <v>42944</v>
      </c>
      <c r="E1127" s="25">
        <f t="shared" si="54"/>
        <v>17</v>
      </c>
      <c r="F1127" s="120">
        <v>8824.4238078205763</v>
      </c>
      <c r="G1127" s="121">
        <f t="shared" si="55"/>
        <v>150015.20473294979</v>
      </c>
    </row>
    <row r="1128" spans="1:7">
      <c r="A1128" s="23">
        <f t="shared" ref="A1128:A1191" si="56">A1127+1</f>
        <v>1116</v>
      </c>
      <c r="B1128" s="226" t="s">
        <v>1350</v>
      </c>
      <c r="C1128" s="136">
        <v>42928</v>
      </c>
      <c r="D1128" s="136">
        <v>42944</v>
      </c>
      <c r="E1128" s="25">
        <f t="shared" si="54"/>
        <v>16</v>
      </c>
      <c r="F1128" s="120">
        <v>10701.260214707787</v>
      </c>
      <c r="G1128" s="121">
        <f t="shared" si="55"/>
        <v>171220.16343532459</v>
      </c>
    </row>
    <row r="1129" spans="1:7">
      <c r="A1129" s="23">
        <f t="shared" si="56"/>
        <v>1117</v>
      </c>
      <c r="B1129" s="226" t="s">
        <v>1350</v>
      </c>
      <c r="C1129" s="136">
        <v>42929</v>
      </c>
      <c r="D1129" s="136">
        <v>42944</v>
      </c>
      <c r="E1129" s="25">
        <f t="shared" si="54"/>
        <v>15</v>
      </c>
      <c r="F1129" s="120">
        <v>10800.041078228167</v>
      </c>
      <c r="G1129" s="121">
        <f t="shared" si="55"/>
        <v>162000.61617342252</v>
      </c>
    </row>
    <row r="1130" spans="1:7">
      <c r="A1130" s="23">
        <f t="shared" si="56"/>
        <v>1118</v>
      </c>
      <c r="B1130" s="226" t="s">
        <v>1350</v>
      </c>
      <c r="C1130" s="136">
        <v>42930</v>
      </c>
      <c r="D1130" s="136">
        <v>42944</v>
      </c>
      <c r="E1130" s="25">
        <f t="shared" si="54"/>
        <v>14</v>
      </c>
      <c r="F1130" s="120">
        <v>10503.698487667029</v>
      </c>
      <c r="G1130" s="121">
        <f t="shared" si="55"/>
        <v>147051.77882733839</v>
      </c>
    </row>
    <row r="1131" spans="1:7">
      <c r="A1131" s="23">
        <f t="shared" si="56"/>
        <v>1119</v>
      </c>
      <c r="B1131" s="226" t="s">
        <v>1350</v>
      </c>
      <c r="C1131" s="136">
        <v>42931</v>
      </c>
      <c r="D1131" s="136">
        <v>42944</v>
      </c>
      <c r="E1131" s="25">
        <f t="shared" si="54"/>
        <v>13</v>
      </c>
      <c r="F1131" s="120">
        <v>4598.7979794487828</v>
      </c>
      <c r="G1131" s="121">
        <f t="shared" si="55"/>
        <v>59784.373732834174</v>
      </c>
    </row>
    <row r="1132" spans="1:7">
      <c r="A1132" s="23">
        <f t="shared" si="56"/>
        <v>1120</v>
      </c>
      <c r="B1132" s="226" t="s">
        <v>1350</v>
      </c>
      <c r="C1132" s="136">
        <v>42932</v>
      </c>
      <c r="D1132" s="136">
        <v>42944</v>
      </c>
      <c r="E1132" s="25">
        <f t="shared" si="54"/>
        <v>12</v>
      </c>
      <c r="F1132" s="120">
        <v>7375.6378095216751</v>
      </c>
      <c r="G1132" s="121">
        <f t="shared" si="55"/>
        <v>88507.653714260101</v>
      </c>
    </row>
    <row r="1133" spans="1:7">
      <c r="A1133" s="23">
        <f t="shared" si="56"/>
        <v>1121</v>
      </c>
      <c r="B1133" s="226" t="s">
        <v>1350</v>
      </c>
      <c r="C1133" s="136">
        <v>42933</v>
      </c>
      <c r="D1133" s="136">
        <v>42944</v>
      </c>
      <c r="E1133" s="25">
        <f t="shared" si="54"/>
        <v>11</v>
      </c>
      <c r="F1133" s="120">
        <v>9636.6220189881406</v>
      </c>
      <c r="G1133" s="121">
        <f t="shared" si="55"/>
        <v>106002.84220886955</v>
      </c>
    </row>
    <row r="1134" spans="1:7">
      <c r="A1134" s="23">
        <f t="shared" si="56"/>
        <v>1122</v>
      </c>
      <c r="B1134" s="226" t="s">
        <v>1350</v>
      </c>
      <c r="C1134" s="136">
        <v>42934</v>
      </c>
      <c r="D1134" s="136">
        <v>42944</v>
      </c>
      <c r="E1134" s="25">
        <f t="shared" si="54"/>
        <v>10</v>
      </c>
      <c r="F1134" s="120">
        <v>9834.1837460289007</v>
      </c>
      <c r="G1134" s="121">
        <f t="shared" si="55"/>
        <v>98341.837460289011</v>
      </c>
    </row>
    <row r="1135" spans="1:7">
      <c r="A1135" s="23">
        <f t="shared" si="56"/>
        <v>1123</v>
      </c>
      <c r="B1135" s="226" t="s">
        <v>1350</v>
      </c>
      <c r="C1135" s="136">
        <v>42935</v>
      </c>
      <c r="D1135" s="136">
        <v>42944</v>
      </c>
      <c r="E1135" s="25">
        <f t="shared" si="54"/>
        <v>9</v>
      </c>
      <c r="F1135" s="120">
        <v>9131.7420498839783</v>
      </c>
      <c r="G1135" s="121">
        <f t="shared" si="55"/>
        <v>82185.678448955805</v>
      </c>
    </row>
    <row r="1136" spans="1:7">
      <c r="A1136" s="23">
        <f t="shared" si="56"/>
        <v>1124</v>
      </c>
      <c r="B1136" s="226" t="s">
        <v>1350</v>
      </c>
      <c r="C1136" s="136">
        <v>42936</v>
      </c>
      <c r="D1136" s="136">
        <v>42944</v>
      </c>
      <c r="E1136" s="25">
        <f t="shared" si="54"/>
        <v>8</v>
      </c>
      <c r="F1136" s="120">
        <v>9998.8185185628663</v>
      </c>
      <c r="G1136" s="121">
        <f t="shared" si="55"/>
        <v>79990.54814850293</v>
      </c>
    </row>
    <row r="1137" spans="1:7">
      <c r="A1137" s="23">
        <f t="shared" si="56"/>
        <v>1125</v>
      </c>
      <c r="B1137" s="226" t="s">
        <v>1350</v>
      </c>
      <c r="C1137" s="136">
        <v>42937</v>
      </c>
      <c r="D1137" s="136">
        <v>42944</v>
      </c>
      <c r="E1137" s="25">
        <f t="shared" si="54"/>
        <v>7</v>
      </c>
      <c r="F1137" s="120">
        <v>9406.1333374405876</v>
      </c>
      <c r="G1137" s="121">
        <f t="shared" si="55"/>
        <v>65842.933362084121</v>
      </c>
    </row>
    <row r="1138" spans="1:7">
      <c r="A1138" s="23">
        <f t="shared" si="56"/>
        <v>1126</v>
      </c>
      <c r="B1138" s="226" t="s">
        <v>1350</v>
      </c>
      <c r="C1138" s="136">
        <v>42938</v>
      </c>
      <c r="D1138" s="136">
        <v>42944</v>
      </c>
      <c r="E1138" s="25">
        <f t="shared" si="54"/>
        <v>6</v>
      </c>
      <c r="F1138" s="120">
        <v>8978.0829288522782</v>
      </c>
      <c r="G1138" s="121">
        <f t="shared" si="55"/>
        <v>53868.497573113666</v>
      </c>
    </row>
    <row r="1139" spans="1:7">
      <c r="A1139" s="23">
        <f t="shared" si="56"/>
        <v>1127</v>
      </c>
      <c r="B1139" s="226" t="s">
        <v>1350</v>
      </c>
      <c r="C1139" s="136">
        <v>42939</v>
      </c>
      <c r="D1139" s="136">
        <v>42944</v>
      </c>
      <c r="E1139" s="25">
        <f t="shared" si="54"/>
        <v>5</v>
      </c>
      <c r="F1139" s="120">
        <v>6124.4135382635332</v>
      </c>
      <c r="G1139" s="121">
        <f t="shared" si="55"/>
        <v>30622.067691317665</v>
      </c>
    </row>
    <row r="1140" spans="1:7">
      <c r="A1140" s="23">
        <f t="shared" si="56"/>
        <v>1128</v>
      </c>
      <c r="B1140" s="226" t="s">
        <v>1350</v>
      </c>
      <c r="C1140" s="136">
        <v>42940</v>
      </c>
      <c r="D1140" s="136">
        <v>42944</v>
      </c>
      <c r="E1140" s="25">
        <f t="shared" si="54"/>
        <v>4</v>
      </c>
      <c r="F1140" s="120">
        <v>8121.9821116756548</v>
      </c>
      <c r="G1140" s="121">
        <f t="shared" si="55"/>
        <v>32487.928446702619</v>
      </c>
    </row>
    <row r="1141" spans="1:7">
      <c r="A1141" s="23">
        <f t="shared" si="56"/>
        <v>1129</v>
      </c>
      <c r="B1141" s="226" t="s">
        <v>1350</v>
      </c>
      <c r="C1141" s="136">
        <v>42941</v>
      </c>
      <c r="D1141" s="136">
        <v>42944</v>
      </c>
      <c r="E1141" s="25">
        <f t="shared" si="54"/>
        <v>3</v>
      </c>
      <c r="F1141" s="120">
        <v>8758.5698988069889</v>
      </c>
      <c r="G1141" s="121">
        <f t="shared" si="55"/>
        <v>26275.709696420967</v>
      </c>
    </row>
    <row r="1142" spans="1:7">
      <c r="A1142" s="23">
        <f t="shared" si="56"/>
        <v>1130</v>
      </c>
      <c r="B1142" s="226" t="s">
        <v>1350</v>
      </c>
      <c r="C1142" s="136">
        <v>42942</v>
      </c>
      <c r="D1142" s="136">
        <v>42944</v>
      </c>
      <c r="E1142" s="25">
        <f t="shared" si="54"/>
        <v>2</v>
      </c>
      <c r="F1142" s="120">
        <v>9417.1089889428531</v>
      </c>
      <c r="G1142" s="121">
        <f t="shared" si="55"/>
        <v>18834.217977885706</v>
      </c>
    </row>
    <row r="1143" spans="1:7">
      <c r="A1143" s="23">
        <f t="shared" si="56"/>
        <v>1131</v>
      </c>
      <c r="B1143" s="226" t="s">
        <v>1350</v>
      </c>
      <c r="C1143" s="136">
        <v>42943</v>
      </c>
      <c r="D1143" s="136">
        <v>42944</v>
      </c>
      <c r="E1143" s="25">
        <f t="shared" si="54"/>
        <v>1</v>
      </c>
      <c r="F1143" s="120">
        <v>8956.1316258477491</v>
      </c>
      <c r="G1143" s="121">
        <f t="shared" si="55"/>
        <v>8956.1316258477491</v>
      </c>
    </row>
    <row r="1144" spans="1:7">
      <c r="A1144" s="23">
        <f t="shared" si="56"/>
        <v>1132</v>
      </c>
      <c r="B1144" s="226" t="s">
        <v>1350</v>
      </c>
      <c r="C1144" s="136">
        <v>42944</v>
      </c>
      <c r="D1144" s="136">
        <v>42944</v>
      </c>
      <c r="E1144" s="25">
        <f t="shared" si="54"/>
        <v>0</v>
      </c>
      <c r="F1144" s="120">
        <v>7693.9317030873426</v>
      </c>
      <c r="G1144" s="121">
        <f t="shared" si="55"/>
        <v>0</v>
      </c>
    </row>
    <row r="1145" spans="1:7">
      <c r="A1145" s="23">
        <f t="shared" si="56"/>
        <v>1133</v>
      </c>
      <c r="B1145" s="226" t="s">
        <v>1350</v>
      </c>
      <c r="C1145" s="136">
        <v>42945</v>
      </c>
      <c r="D1145" s="136">
        <v>42944</v>
      </c>
      <c r="E1145" s="25">
        <f t="shared" si="54"/>
        <v>-1</v>
      </c>
      <c r="F1145" s="120">
        <v>4214.6501768695289</v>
      </c>
      <c r="G1145" s="121">
        <f t="shared" si="55"/>
        <v>-4214.6501768695289</v>
      </c>
    </row>
    <row r="1146" spans="1:7">
      <c r="A1146" s="23">
        <f t="shared" si="56"/>
        <v>1134</v>
      </c>
      <c r="B1146" s="226" t="s">
        <v>1350</v>
      </c>
      <c r="C1146" s="136">
        <v>42946</v>
      </c>
      <c r="D1146" s="136">
        <v>42944</v>
      </c>
      <c r="E1146" s="25">
        <f t="shared" si="54"/>
        <v>-2</v>
      </c>
      <c r="F1146" s="120">
        <v>5828.0709477023956</v>
      </c>
      <c r="G1146" s="121">
        <f t="shared" si="55"/>
        <v>-11656.141895404791</v>
      </c>
    </row>
    <row r="1147" spans="1:7">
      <c r="A1147" s="23">
        <f t="shared" si="56"/>
        <v>1135</v>
      </c>
      <c r="B1147" s="226" t="s">
        <v>1350</v>
      </c>
      <c r="C1147" s="136">
        <v>42947</v>
      </c>
      <c r="D1147" s="136">
        <v>42944</v>
      </c>
      <c r="E1147" s="25">
        <f t="shared" si="54"/>
        <v>-3</v>
      </c>
      <c r="F1147" s="120">
        <v>7408.5647640284687</v>
      </c>
      <c r="G1147" s="121">
        <f t="shared" si="55"/>
        <v>-22225.694292085405</v>
      </c>
    </row>
    <row r="1148" spans="1:7">
      <c r="A1148" s="23">
        <f t="shared" si="56"/>
        <v>1136</v>
      </c>
      <c r="B1148" s="226" t="s">
        <v>1350</v>
      </c>
      <c r="C1148" s="136">
        <v>42887</v>
      </c>
      <c r="D1148" s="136">
        <v>42944</v>
      </c>
      <c r="E1148" s="25">
        <f t="shared" si="54"/>
        <v>57</v>
      </c>
      <c r="F1148" s="120">
        <v>42.969972643058121</v>
      </c>
      <c r="G1148" s="121">
        <f t="shared" si="55"/>
        <v>2449.288440654313</v>
      </c>
    </row>
    <row r="1149" spans="1:7">
      <c r="A1149" s="23">
        <f t="shared" si="56"/>
        <v>1137</v>
      </c>
      <c r="B1149" s="226" t="s">
        <v>1350</v>
      </c>
      <c r="C1149" s="136">
        <v>42888</v>
      </c>
      <c r="D1149" s="136">
        <v>42944</v>
      </c>
      <c r="E1149" s="25">
        <f t="shared" si="54"/>
        <v>56</v>
      </c>
      <c r="F1149" s="120">
        <v>45.746122561008505</v>
      </c>
      <c r="G1149" s="121">
        <f t="shared" si="55"/>
        <v>2561.7828634164762</v>
      </c>
    </row>
    <row r="1150" spans="1:7">
      <c r="A1150" s="23">
        <f t="shared" si="56"/>
        <v>1138</v>
      </c>
      <c r="B1150" s="226" t="s">
        <v>1350</v>
      </c>
      <c r="C1150" s="136">
        <v>42889</v>
      </c>
      <c r="D1150" s="136">
        <v>42944</v>
      </c>
      <c r="E1150" s="25">
        <f t="shared" si="54"/>
        <v>55</v>
      </c>
      <c r="F1150" s="120">
        <v>40.676631406490415</v>
      </c>
      <c r="G1150" s="121">
        <f t="shared" si="55"/>
        <v>2237.2147273569726</v>
      </c>
    </row>
    <row r="1151" spans="1:7">
      <c r="A1151" s="23">
        <f t="shared" si="56"/>
        <v>1139</v>
      </c>
      <c r="B1151" s="226" t="s">
        <v>1350</v>
      </c>
      <c r="C1151" s="136">
        <v>42890</v>
      </c>
      <c r="D1151" s="136">
        <v>42944</v>
      </c>
      <c r="E1151" s="25">
        <f t="shared" si="54"/>
        <v>54</v>
      </c>
      <c r="F1151" s="120">
        <v>43.090674813403794</v>
      </c>
      <c r="G1151" s="121">
        <f t="shared" si="55"/>
        <v>2326.8964399238048</v>
      </c>
    </row>
    <row r="1152" spans="1:7">
      <c r="A1152" s="23">
        <f t="shared" si="56"/>
        <v>1140</v>
      </c>
      <c r="B1152" s="226" t="s">
        <v>1350</v>
      </c>
      <c r="C1152" s="136">
        <v>42891</v>
      </c>
      <c r="D1152" s="136">
        <v>42944</v>
      </c>
      <c r="E1152" s="25">
        <f t="shared" si="54"/>
        <v>53</v>
      </c>
      <c r="F1152" s="120">
        <v>68.076024074957246</v>
      </c>
      <c r="G1152" s="121">
        <f t="shared" si="55"/>
        <v>3608.029275972734</v>
      </c>
    </row>
    <row r="1153" spans="1:7">
      <c r="A1153" s="23">
        <f t="shared" si="56"/>
        <v>1141</v>
      </c>
      <c r="B1153" s="226" t="s">
        <v>1350</v>
      </c>
      <c r="C1153" s="136">
        <v>42892</v>
      </c>
      <c r="D1153" s="136">
        <v>42944</v>
      </c>
      <c r="E1153" s="25">
        <f t="shared" si="54"/>
        <v>52</v>
      </c>
      <c r="F1153" s="120">
        <v>69.765854459796614</v>
      </c>
      <c r="G1153" s="121">
        <f t="shared" si="55"/>
        <v>3627.8244319094238</v>
      </c>
    </row>
    <row r="1154" spans="1:7">
      <c r="A1154" s="23">
        <f t="shared" si="56"/>
        <v>1142</v>
      </c>
      <c r="B1154" s="226" t="s">
        <v>1350</v>
      </c>
      <c r="C1154" s="136">
        <v>42893</v>
      </c>
      <c r="D1154" s="136">
        <v>42944</v>
      </c>
      <c r="E1154" s="25">
        <f t="shared" si="54"/>
        <v>51</v>
      </c>
      <c r="F1154" s="120">
        <v>66.386193690117892</v>
      </c>
      <c r="G1154" s="121">
        <f t="shared" si="55"/>
        <v>3385.6958781960125</v>
      </c>
    </row>
    <row r="1155" spans="1:7">
      <c r="A1155" s="23">
        <f t="shared" si="56"/>
        <v>1143</v>
      </c>
      <c r="B1155" s="226" t="s">
        <v>1350</v>
      </c>
      <c r="C1155" s="136">
        <v>42894</v>
      </c>
      <c r="D1155" s="136">
        <v>42944</v>
      </c>
      <c r="E1155" s="25">
        <f t="shared" si="54"/>
        <v>50</v>
      </c>
      <c r="F1155" s="120">
        <v>63.006532920439156</v>
      </c>
      <c r="G1155" s="121">
        <f t="shared" si="55"/>
        <v>3150.3266460219579</v>
      </c>
    </row>
    <row r="1156" spans="1:7">
      <c r="A1156" s="23">
        <f t="shared" si="56"/>
        <v>1144</v>
      </c>
      <c r="B1156" s="226" t="s">
        <v>1350</v>
      </c>
      <c r="C1156" s="136">
        <v>42895</v>
      </c>
      <c r="D1156" s="136">
        <v>42944</v>
      </c>
      <c r="E1156" s="25">
        <f t="shared" si="54"/>
        <v>49</v>
      </c>
      <c r="F1156" s="120">
        <v>71.455684844635982</v>
      </c>
      <c r="G1156" s="121">
        <f t="shared" si="55"/>
        <v>3501.3285573871631</v>
      </c>
    </row>
    <row r="1157" spans="1:7">
      <c r="A1157" s="23">
        <f t="shared" si="56"/>
        <v>1145</v>
      </c>
      <c r="B1157" s="226" t="s">
        <v>1350</v>
      </c>
      <c r="C1157" s="136">
        <v>42896</v>
      </c>
      <c r="D1157" s="136">
        <v>42944</v>
      </c>
      <c r="E1157" s="25">
        <f t="shared" si="54"/>
        <v>48</v>
      </c>
      <c r="F1157" s="120">
        <v>65.058469816315522</v>
      </c>
      <c r="G1157" s="121">
        <f t="shared" si="55"/>
        <v>3122.8065511831451</v>
      </c>
    </row>
    <row r="1158" spans="1:7">
      <c r="A1158" s="23">
        <f t="shared" si="56"/>
        <v>1146</v>
      </c>
      <c r="B1158" s="226" t="s">
        <v>1350</v>
      </c>
      <c r="C1158" s="136">
        <v>42897</v>
      </c>
      <c r="D1158" s="136">
        <v>42944</v>
      </c>
      <c r="E1158" s="25">
        <f t="shared" si="54"/>
        <v>47</v>
      </c>
      <c r="F1158" s="120">
        <v>82.680986686783186</v>
      </c>
      <c r="G1158" s="121">
        <f t="shared" si="55"/>
        <v>3886.0063742788097</v>
      </c>
    </row>
    <row r="1159" spans="1:7">
      <c r="A1159" s="23">
        <f t="shared" si="56"/>
        <v>1147</v>
      </c>
      <c r="B1159" s="226" t="s">
        <v>1350</v>
      </c>
      <c r="C1159" s="136">
        <v>42898</v>
      </c>
      <c r="D1159" s="136">
        <v>42944</v>
      </c>
      <c r="E1159" s="25">
        <f t="shared" si="54"/>
        <v>46</v>
      </c>
      <c r="F1159" s="120">
        <v>95.716821084115423</v>
      </c>
      <c r="G1159" s="121">
        <f t="shared" si="55"/>
        <v>4402.9737698693098</v>
      </c>
    </row>
    <row r="1160" spans="1:7">
      <c r="A1160" s="23">
        <f t="shared" si="56"/>
        <v>1148</v>
      </c>
      <c r="B1160" s="226" t="s">
        <v>1350</v>
      </c>
      <c r="C1160" s="136">
        <v>42899</v>
      </c>
      <c r="D1160" s="136">
        <v>42944</v>
      </c>
      <c r="E1160" s="25">
        <f t="shared" si="54"/>
        <v>45</v>
      </c>
      <c r="F1160" s="120">
        <v>73.507621740512349</v>
      </c>
      <c r="G1160" s="121">
        <f t="shared" si="55"/>
        <v>3307.8429783230558</v>
      </c>
    </row>
    <row r="1161" spans="1:7">
      <c r="A1161" s="23">
        <f t="shared" si="56"/>
        <v>1149</v>
      </c>
      <c r="B1161" s="226" t="s">
        <v>1350</v>
      </c>
      <c r="C1161" s="136">
        <v>42900</v>
      </c>
      <c r="D1161" s="136">
        <v>42944</v>
      </c>
      <c r="E1161" s="25">
        <f t="shared" si="54"/>
        <v>44</v>
      </c>
      <c r="F1161" s="120">
        <v>101.38982309036186</v>
      </c>
      <c r="G1161" s="121">
        <f t="shared" si="55"/>
        <v>4461.1522159759215</v>
      </c>
    </row>
    <row r="1162" spans="1:7">
      <c r="A1162" s="23">
        <f t="shared" si="56"/>
        <v>1150</v>
      </c>
      <c r="B1162" s="226" t="s">
        <v>1350</v>
      </c>
      <c r="C1162" s="136">
        <v>42901</v>
      </c>
      <c r="D1162" s="136">
        <v>42944</v>
      </c>
      <c r="E1162" s="25">
        <f t="shared" si="54"/>
        <v>43</v>
      </c>
      <c r="F1162" s="120">
        <v>97.768757979991804</v>
      </c>
      <c r="G1162" s="121">
        <f t="shared" si="55"/>
        <v>4204.0565931396477</v>
      </c>
    </row>
    <row r="1163" spans="1:7">
      <c r="A1163" s="23">
        <f t="shared" si="56"/>
        <v>1151</v>
      </c>
      <c r="B1163" s="226" t="s">
        <v>1350</v>
      </c>
      <c r="C1163" s="136">
        <v>42902</v>
      </c>
      <c r="D1163" s="136">
        <v>42944</v>
      </c>
      <c r="E1163" s="25">
        <f t="shared" si="54"/>
        <v>42</v>
      </c>
      <c r="F1163" s="120">
        <v>112.25301842147205</v>
      </c>
      <c r="G1163" s="121">
        <f t="shared" si="55"/>
        <v>4714.6267737018261</v>
      </c>
    </row>
    <row r="1164" spans="1:7">
      <c r="A1164" s="23">
        <f t="shared" si="56"/>
        <v>1152</v>
      </c>
      <c r="B1164" s="226" t="s">
        <v>1350</v>
      </c>
      <c r="C1164" s="136">
        <v>42903</v>
      </c>
      <c r="D1164" s="136">
        <v>42944</v>
      </c>
      <c r="E1164" s="25">
        <f t="shared" si="54"/>
        <v>41</v>
      </c>
      <c r="F1164" s="120">
        <v>104.52807951934925</v>
      </c>
      <c r="G1164" s="121">
        <f t="shared" si="55"/>
        <v>4285.651260293319</v>
      </c>
    </row>
    <row r="1165" spans="1:7">
      <c r="A1165" s="23">
        <f t="shared" si="56"/>
        <v>1153</v>
      </c>
      <c r="B1165" s="226" t="s">
        <v>1350</v>
      </c>
      <c r="C1165" s="136">
        <v>42904</v>
      </c>
      <c r="D1165" s="136">
        <v>42944</v>
      </c>
      <c r="E1165" s="25">
        <f t="shared" si="54"/>
        <v>40</v>
      </c>
      <c r="F1165" s="120">
        <v>57.937041765921059</v>
      </c>
      <c r="G1165" s="121">
        <f t="shared" si="55"/>
        <v>2317.4816706368424</v>
      </c>
    </row>
    <row r="1166" spans="1:7">
      <c r="A1166" s="23">
        <f t="shared" si="56"/>
        <v>1154</v>
      </c>
      <c r="B1166" s="226" t="s">
        <v>1350</v>
      </c>
      <c r="C1166" s="136">
        <v>42905</v>
      </c>
      <c r="D1166" s="136">
        <v>42944</v>
      </c>
      <c r="E1166" s="25">
        <f t="shared" si="54"/>
        <v>39</v>
      </c>
      <c r="F1166" s="120">
        <v>105.25229254142327</v>
      </c>
      <c r="G1166" s="121">
        <f t="shared" si="55"/>
        <v>4104.8394091155078</v>
      </c>
    </row>
    <row r="1167" spans="1:7">
      <c r="A1167" s="23">
        <f t="shared" si="56"/>
        <v>1155</v>
      </c>
      <c r="B1167" s="226" t="s">
        <v>1350</v>
      </c>
      <c r="C1167" s="136">
        <v>42906</v>
      </c>
      <c r="D1167" s="136">
        <v>42944</v>
      </c>
      <c r="E1167" s="25">
        <f t="shared" si="54"/>
        <v>38</v>
      </c>
      <c r="F1167" s="120">
        <v>101.51052526070754</v>
      </c>
      <c r="G1167" s="121">
        <f t="shared" si="55"/>
        <v>3857.3999599068866</v>
      </c>
    </row>
    <row r="1168" spans="1:7">
      <c r="A1168" s="23">
        <f t="shared" si="56"/>
        <v>1156</v>
      </c>
      <c r="B1168" s="226" t="s">
        <v>1350</v>
      </c>
      <c r="C1168" s="136">
        <v>42907</v>
      </c>
      <c r="D1168" s="136">
        <v>42944</v>
      </c>
      <c r="E1168" s="25">
        <f t="shared" si="54"/>
        <v>37</v>
      </c>
      <c r="F1168" s="120">
        <v>101.87263177174454</v>
      </c>
      <c r="G1168" s="121">
        <f t="shared" si="55"/>
        <v>3769.2873755545479</v>
      </c>
    </row>
    <row r="1169" spans="1:7">
      <c r="A1169" s="23">
        <f t="shared" si="56"/>
        <v>1157</v>
      </c>
      <c r="B1169" s="226" t="s">
        <v>1350</v>
      </c>
      <c r="C1169" s="136">
        <v>42908</v>
      </c>
      <c r="D1169" s="136">
        <v>42944</v>
      </c>
      <c r="E1169" s="25">
        <f t="shared" si="54"/>
        <v>36</v>
      </c>
      <c r="F1169" s="120">
        <v>86.181349626807588</v>
      </c>
      <c r="G1169" s="121">
        <f t="shared" si="55"/>
        <v>3102.5285865650731</v>
      </c>
    </row>
    <row r="1170" spans="1:7">
      <c r="A1170" s="23">
        <f t="shared" si="56"/>
        <v>1158</v>
      </c>
      <c r="B1170" s="226" t="s">
        <v>1350</v>
      </c>
      <c r="C1170" s="136">
        <v>42909</v>
      </c>
      <c r="D1170" s="136">
        <v>42944</v>
      </c>
      <c r="E1170" s="25">
        <f t="shared" si="54"/>
        <v>35</v>
      </c>
      <c r="F1170" s="120">
        <v>78.456410724684773</v>
      </c>
      <c r="G1170" s="121">
        <f t="shared" si="55"/>
        <v>2745.9743753639668</v>
      </c>
    </row>
    <row r="1171" spans="1:7">
      <c r="A1171" s="23">
        <f t="shared" si="56"/>
        <v>1159</v>
      </c>
      <c r="B1171" s="226" t="s">
        <v>1350</v>
      </c>
      <c r="C1171" s="136">
        <v>42910</v>
      </c>
      <c r="D1171" s="136">
        <v>42944</v>
      </c>
      <c r="E1171" s="25">
        <f t="shared" si="54"/>
        <v>34</v>
      </c>
      <c r="F1171" s="120">
        <v>50.453507204489597</v>
      </c>
      <c r="G1171" s="121">
        <f t="shared" si="55"/>
        <v>1715.4192449526463</v>
      </c>
    </row>
    <row r="1172" spans="1:7">
      <c r="A1172" s="23">
        <f t="shared" si="56"/>
        <v>1160</v>
      </c>
      <c r="B1172" s="226" t="s">
        <v>1350</v>
      </c>
      <c r="C1172" s="136">
        <v>42911</v>
      </c>
      <c r="D1172" s="136">
        <v>42944</v>
      </c>
      <c r="E1172" s="25">
        <f t="shared" si="54"/>
        <v>33</v>
      </c>
      <c r="F1172" s="120">
        <v>46.34963341273685</v>
      </c>
      <c r="G1172" s="121">
        <f t="shared" si="55"/>
        <v>1529.5379026203161</v>
      </c>
    </row>
    <row r="1173" spans="1:7">
      <c r="A1173" s="23">
        <f t="shared" si="56"/>
        <v>1161</v>
      </c>
      <c r="B1173" s="226" t="s">
        <v>1350</v>
      </c>
      <c r="C1173" s="136">
        <v>42912</v>
      </c>
      <c r="D1173" s="136">
        <v>42944</v>
      </c>
      <c r="E1173" s="25">
        <f t="shared" si="54"/>
        <v>32</v>
      </c>
      <c r="F1173" s="120">
        <v>74.714643443969038</v>
      </c>
      <c r="G1173" s="121">
        <f t="shared" si="55"/>
        <v>2390.8685902070092</v>
      </c>
    </row>
    <row r="1174" spans="1:7">
      <c r="A1174" s="23">
        <f t="shared" si="56"/>
        <v>1162</v>
      </c>
      <c r="B1174" s="226" t="s">
        <v>1350</v>
      </c>
      <c r="C1174" s="136">
        <v>42913</v>
      </c>
      <c r="D1174" s="136">
        <v>42944</v>
      </c>
      <c r="E1174" s="25">
        <f t="shared" si="54"/>
        <v>31</v>
      </c>
      <c r="F1174" s="120">
        <v>87.62977567095561</v>
      </c>
      <c r="G1174" s="121">
        <f t="shared" si="55"/>
        <v>2716.523045799624</v>
      </c>
    </row>
    <row r="1175" spans="1:7">
      <c r="A1175" s="23">
        <f t="shared" si="56"/>
        <v>1163</v>
      </c>
      <c r="B1175" s="226" t="s">
        <v>1350</v>
      </c>
      <c r="C1175" s="136">
        <v>42914</v>
      </c>
      <c r="D1175" s="136">
        <v>42944</v>
      </c>
      <c r="E1175" s="25">
        <f t="shared" si="54"/>
        <v>30</v>
      </c>
      <c r="F1175" s="120">
        <v>98.613673172411481</v>
      </c>
      <c r="G1175" s="121">
        <f t="shared" si="55"/>
        <v>2958.4101951723446</v>
      </c>
    </row>
    <row r="1176" spans="1:7">
      <c r="A1176" s="23">
        <f t="shared" si="56"/>
        <v>1164</v>
      </c>
      <c r="B1176" s="226" t="s">
        <v>1350</v>
      </c>
      <c r="C1176" s="136">
        <v>42915</v>
      </c>
      <c r="D1176" s="136">
        <v>42944</v>
      </c>
      <c r="E1176" s="25">
        <f t="shared" si="54"/>
        <v>29</v>
      </c>
      <c r="F1176" s="120">
        <v>106.94212292626263</v>
      </c>
      <c r="G1176" s="121">
        <f t="shared" si="55"/>
        <v>3101.321564861616</v>
      </c>
    </row>
    <row r="1177" spans="1:7">
      <c r="A1177" s="23">
        <f t="shared" si="56"/>
        <v>1165</v>
      </c>
      <c r="B1177" s="226" t="s">
        <v>1350</v>
      </c>
      <c r="C1177" s="136">
        <v>42916</v>
      </c>
      <c r="D1177" s="136">
        <v>42944</v>
      </c>
      <c r="E1177" s="25">
        <f t="shared" si="54"/>
        <v>28</v>
      </c>
      <c r="F1177" s="120">
        <v>92.095755973745355</v>
      </c>
      <c r="G1177" s="121">
        <f t="shared" si="55"/>
        <v>2578.6811672648701</v>
      </c>
    </row>
    <row r="1178" spans="1:7">
      <c r="A1178" s="23">
        <f t="shared" si="56"/>
        <v>1166</v>
      </c>
      <c r="B1178" s="226" t="s">
        <v>1350</v>
      </c>
      <c r="C1178" s="136">
        <v>42917</v>
      </c>
      <c r="D1178" s="136">
        <v>42961</v>
      </c>
      <c r="E1178" s="25">
        <f t="shared" si="54"/>
        <v>44</v>
      </c>
      <c r="F1178" s="120">
        <v>6323.4144085510798</v>
      </c>
      <c r="G1178" s="121">
        <f t="shared" si="55"/>
        <v>278230.23397624749</v>
      </c>
    </row>
    <row r="1179" spans="1:7">
      <c r="A1179" s="23">
        <f t="shared" si="56"/>
        <v>1167</v>
      </c>
      <c r="B1179" s="226" t="s">
        <v>1350</v>
      </c>
      <c r="C1179" s="136">
        <v>42918</v>
      </c>
      <c r="D1179" s="136">
        <v>42961</v>
      </c>
      <c r="E1179" s="25">
        <f t="shared" si="54"/>
        <v>43</v>
      </c>
      <c r="F1179" s="120">
        <v>9491.3332183360017</v>
      </c>
      <c r="G1179" s="121">
        <f t="shared" si="55"/>
        <v>408127.32838844805</v>
      </c>
    </row>
    <row r="1180" spans="1:7">
      <c r="A1180" s="23">
        <f t="shared" si="56"/>
        <v>1168</v>
      </c>
      <c r="B1180" s="226" t="s">
        <v>1350</v>
      </c>
      <c r="C1180" s="136">
        <v>42919</v>
      </c>
      <c r="D1180" s="136">
        <v>42961</v>
      </c>
      <c r="E1180" s="25">
        <f t="shared" si="54"/>
        <v>42</v>
      </c>
      <c r="F1180" s="120">
        <v>6708.5339501327771</v>
      </c>
      <c r="G1180" s="121">
        <f t="shared" si="55"/>
        <v>281758.42590557662</v>
      </c>
    </row>
    <row r="1181" spans="1:7">
      <c r="A1181" s="23">
        <f t="shared" si="56"/>
        <v>1169</v>
      </c>
      <c r="B1181" s="226" t="s">
        <v>1350</v>
      </c>
      <c r="C1181" s="136">
        <v>42920</v>
      </c>
      <c r="D1181" s="136">
        <v>42961</v>
      </c>
      <c r="E1181" s="25">
        <f t="shared" si="54"/>
        <v>41</v>
      </c>
      <c r="F1181" s="120">
        <v>4174.1989023048382</v>
      </c>
      <c r="G1181" s="121">
        <f t="shared" si="55"/>
        <v>171142.15499449836</v>
      </c>
    </row>
    <row r="1182" spans="1:7">
      <c r="A1182" s="23">
        <f t="shared" si="56"/>
        <v>1170</v>
      </c>
      <c r="B1182" s="226" t="s">
        <v>1350</v>
      </c>
      <c r="C1182" s="136">
        <v>42921</v>
      </c>
      <c r="D1182" s="136">
        <v>42961</v>
      </c>
      <c r="E1182" s="25">
        <f t="shared" ref="E1182:E1243" si="57">D1182-C1182</f>
        <v>40</v>
      </c>
      <c r="F1182" s="120">
        <v>7876.3157858966297</v>
      </c>
      <c r="G1182" s="121">
        <f t="shared" ref="G1182:G1243" si="58">E1182*F1182</f>
        <v>315052.63143586519</v>
      </c>
    </row>
    <row r="1183" spans="1:7">
      <c r="A1183" s="23">
        <f t="shared" si="56"/>
        <v>1171</v>
      </c>
      <c r="B1183" s="226" t="s">
        <v>1350</v>
      </c>
      <c r="C1183" s="136">
        <v>42922</v>
      </c>
      <c r="D1183" s="136">
        <v>42961</v>
      </c>
      <c r="E1183" s="25">
        <f t="shared" si="57"/>
        <v>39</v>
      </c>
      <c r="F1183" s="120">
        <v>6161.9126653071435</v>
      </c>
      <c r="G1183" s="121">
        <f t="shared" si="58"/>
        <v>240314.5939469786</v>
      </c>
    </row>
    <row r="1184" spans="1:7">
      <c r="A1184" s="23">
        <f t="shared" si="56"/>
        <v>1172</v>
      </c>
      <c r="B1184" s="226" t="s">
        <v>1350</v>
      </c>
      <c r="C1184" s="136">
        <v>42923</v>
      </c>
      <c r="D1184" s="136">
        <v>42961</v>
      </c>
      <c r="E1184" s="25">
        <f t="shared" si="57"/>
        <v>38</v>
      </c>
      <c r="F1184" s="120">
        <v>8137.2032172906829</v>
      </c>
      <c r="G1184" s="121">
        <f t="shared" si="58"/>
        <v>309213.72225704597</v>
      </c>
    </row>
    <row r="1185" spans="1:7">
      <c r="A1185" s="23">
        <f t="shared" si="56"/>
        <v>1173</v>
      </c>
      <c r="B1185" s="226" t="s">
        <v>1350</v>
      </c>
      <c r="C1185" s="136">
        <v>42924</v>
      </c>
      <c r="D1185" s="136">
        <v>42961</v>
      </c>
      <c r="E1185" s="25">
        <f t="shared" si="57"/>
        <v>37</v>
      </c>
      <c r="F1185" s="120">
        <v>8621.7084470224927</v>
      </c>
      <c r="G1185" s="121">
        <f t="shared" si="58"/>
        <v>319003.21253983222</v>
      </c>
    </row>
    <row r="1186" spans="1:7">
      <c r="A1186" s="23">
        <f t="shared" si="56"/>
        <v>1174</v>
      </c>
      <c r="B1186" s="226" t="s">
        <v>1350</v>
      </c>
      <c r="C1186" s="136">
        <v>42925</v>
      </c>
      <c r="D1186" s="136">
        <v>42961</v>
      </c>
      <c r="E1186" s="25">
        <f t="shared" si="57"/>
        <v>36</v>
      </c>
      <c r="F1186" s="120">
        <v>8224.165694422034</v>
      </c>
      <c r="G1186" s="121">
        <f t="shared" si="58"/>
        <v>296069.96499919321</v>
      </c>
    </row>
    <row r="1187" spans="1:7">
      <c r="A1187" s="23">
        <f t="shared" si="56"/>
        <v>1175</v>
      </c>
      <c r="B1187" s="226" t="s">
        <v>1350</v>
      </c>
      <c r="C1187" s="136">
        <v>42926</v>
      </c>
      <c r="D1187" s="136">
        <v>42961</v>
      </c>
      <c r="E1187" s="25">
        <f t="shared" si="57"/>
        <v>35</v>
      </c>
      <c r="F1187" s="120">
        <v>9516.1796403735316</v>
      </c>
      <c r="G1187" s="121">
        <f t="shared" si="58"/>
        <v>333066.28741307359</v>
      </c>
    </row>
    <row r="1188" spans="1:7">
      <c r="A1188" s="23">
        <f t="shared" si="56"/>
        <v>1176</v>
      </c>
      <c r="B1188" s="226" t="s">
        <v>1350</v>
      </c>
      <c r="C1188" s="136">
        <v>42927</v>
      </c>
      <c r="D1188" s="136">
        <v>42961</v>
      </c>
      <c r="E1188" s="25">
        <f t="shared" si="57"/>
        <v>34</v>
      </c>
      <c r="F1188" s="120">
        <v>9988.2616590865782</v>
      </c>
      <c r="G1188" s="121">
        <f t="shared" si="58"/>
        <v>339600.89640894363</v>
      </c>
    </row>
    <row r="1189" spans="1:7">
      <c r="A1189" s="23">
        <f t="shared" si="56"/>
        <v>1177</v>
      </c>
      <c r="B1189" s="226" t="s">
        <v>1350</v>
      </c>
      <c r="C1189" s="136">
        <v>42928</v>
      </c>
      <c r="D1189" s="136">
        <v>42961</v>
      </c>
      <c r="E1189" s="25">
        <f t="shared" si="57"/>
        <v>33</v>
      </c>
      <c r="F1189" s="120">
        <v>12112.630743295291</v>
      </c>
      <c r="G1189" s="121">
        <f t="shared" si="58"/>
        <v>399716.81452874461</v>
      </c>
    </row>
    <row r="1190" spans="1:7">
      <c r="A1190" s="23">
        <f t="shared" si="56"/>
        <v>1178</v>
      </c>
      <c r="B1190" s="226" t="s">
        <v>1350</v>
      </c>
      <c r="C1190" s="136">
        <v>42929</v>
      </c>
      <c r="D1190" s="136">
        <v>42961</v>
      </c>
      <c r="E1190" s="25">
        <f t="shared" si="57"/>
        <v>32</v>
      </c>
      <c r="F1190" s="120">
        <v>12224.439642464171</v>
      </c>
      <c r="G1190" s="121">
        <f t="shared" si="58"/>
        <v>391182.06855885347</v>
      </c>
    </row>
    <row r="1191" spans="1:7">
      <c r="A1191" s="23">
        <f t="shared" si="56"/>
        <v>1179</v>
      </c>
      <c r="B1191" s="226" t="s">
        <v>1350</v>
      </c>
      <c r="C1191" s="136">
        <v>42930</v>
      </c>
      <c r="D1191" s="136">
        <v>42961</v>
      </c>
      <c r="E1191" s="25">
        <f t="shared" si="57"/>
        <v>31</v>
      </c>
      <c r="F1191" s="120">
        <v>11889.012944957532</v>
      </c>
      <c r="G1191" s="121">
        <f t="shared" si="58"/>
        <v>368559.40129368351</v>
      </c>
    </row>
    <row r="1192" spans="1:7">
      <c r="A1192" s="23">
        <f t="shared" ref="A1192:A1255" si="59">A1191+1</f>
        <v>1180</v>
      </c>
      <c r="B1192" s="226" t="s">
        <v>1350</v>
      </c>
      <c r="C1192" s="136">
        <v>42931</v>
      </c>
      <c r="D1192" s="136">
        <v>42961</v>
      </c>
      <c r="E1192" s="25">
        <f t="shared" si="57"/>
        <v>30</v>
      </c>
      <c r="F1192" s="120">
        <v>5205.3254168622843</v>
      </c>
      <c r="G1192" s="121">
        <f t="shared" si="58"/>
        <v>156159.76250586854</v>
      </c>
    </row>
    <row r="1193" spans="1:7">
      <c r="A1193" s="23">
        <f t="shared" si="59"/>
        <v>1181</v>
      </c>
      <c r="B1193" s="226" t="s">
        <v>1350</v>
      </c>
      <c r="C1193" s="136">
        <v>42932</v>
      </c>
      <c r="D1193" s="136">
        <v>42961</v>
      </c>
      <c r="E1193" s="25">
        <f t="shared" si="57"/>
        <v>29</v>
      </c>
      <c r="F1193" s="120">
        <v>8348.3978046096763</v>
      </c>
      <c r="G1193" s="121">
        <f t="shared" si="58"/>
        <v>242103.53633368062</v>
      </c>
    </row>
    <row r="1194" spans="1:7">
      <c r="A1194" s="23">
        <f t="shared" si="59"/>
        <v>1182</v>
      </c>
      <c r="B1194" s="226" t="s">
        <v>1350</v>
      </c>
      <c r="C1194" s="136">
        <v>42933</v>
      </c>
      <c r="D1194" s="136">
        <v>42961</v>
      </c>
      <c r="E1194" s="25">
        <f t="shared" si="57"/>
        <v>28</v>
      </c>
      <c r="F1194" s="120">
        <v>10907.579274475143</v>
      </c>
      <c r="G1194" s="121">
        <f t="shared" si="58"/>
        <v>305412.21968530404</v>
      </c>
    </row>
    <row r="1195" spans="1:7">
      <c r="A1195" s="23">
        <f t="shared" si="59"/>
        <v>1183</v>
      </c>
      <c r="B1195" s="226" t="s">
        <v>1350</v>
      </c>
      <c r="C1195" s="136">
        <v>42934</v>
      </c>
      <c r="D1195" s="136">
        <v>42961</v>
      </c>
      <c r="E1195" s="25">
        <f t="shared" si="57"/>
        <v>27</v>
      </c>
      <c r="F1195" s="120">
        <v>11131.197072812904</v>
      </c>
      <c r="G1195" s="121">
        <f t="shared" si="58"/>
        <v>300542.3209659484</v>
      </c>
    </row>
    <row r="1196" spans="1:7">
      <c r="A1196" s="23">
        <f t="shared" si="59"/>
        <v>1184</v>
      </c>
      <c r="B1196" s="226" t="s">
        <v>1350</v>
      </c>
      <c r="C1196" s="136">
        <v>42935</v>
      </c>
      <c r="D1196" s="136">
        <v>42961</v>
      </c>
      <c r="E1196" s="25">
        <f t="shared" si="57"/>
        <v>26</v>
      </c>
      <c r="F1196" s="120">
        <v>10336.111567611981</v>
      </c>
      <c r="G1196" s="121">
        <f t="shared" si="58"/>
        <v>268738.9007579115</v>
      </c>
    </row>
    <row r="1197" spans="1:7">
      <c r="A1197" s="23">
        <f t="shared" si="59"/>
        <v>1185</v>
      </c>
      <c r="B1197" s="226" t="s">
        <v>1350</v>
      </c>
      <c r="C1197" s="136">
        <v>42936</v>
      </c>
      <c r="D1197" s="136">
        <v>42961</v>
      </c>
      <c r="E1197" s="25">
        <f t="shared" si="57"/>
        <v>25</v>
      </c>
      <c r="F1197" s="120">
        <v>11317.545238094368</v>
      </c>
      <c r="G1197" s="121">
        <f t="shared" si="58"/>
        <v>282938.63095235918</v>
      </c>
    </row>
    <row r="1198" spans="1:7">
      <c r="A1198" s="23">
        <f t="shared" si="59"/>
        <v>1186</v>
      </c>
      <c r="B1198" s="226" t="s">
        <v>1350</v>
      </c>
      <c r="C1198" s="136">
        <v>42937</v>
      </c>
      <c r="D1198" s="136">
        <v>42961</v>
      </c>
      <c r="E1198" s="25">
        <f t="shared" si="57"/>
        <v>24</v>
      </c>
      <c r="F1198" s="120">
        <v>10646.691843081091</v>
      </c>
      <c r="G1198" s="121">
        <f t="shared" si="58"/>
        <v>255520.60423394619</v>
      </c>
    </row>
    <row r="1199" spans="1:7">
      <c r="A1199" s="23">
        <f t="shared" si="59"/>
        <v>1187</v>
      </c>
      <c r="B1199" s="226" t="s">
        <v>1350</v>
      </c>
      <c r="C1199" s="136">
        <v>42938</v>
      </c>
      <c r="D1199" s="136">
        <v>42961</v>
      </c>
      <c r="E1199" s="25">
        <f t="shared" si="57"/>
        <v>23</v>
      </c>
      <c r="F1199" s="120">
        <v>10162.18661334928</v>
      </c>
      <c r="G1199" s="121">
        <f t="shared" si="58"/>
        <v>233730.29210703346</v>
      </c>
    </row>
    <row r="1200" spans="1:7">
      <c r="A1200" s="23">
        <f t="shared" si="59"/>
        <v>1188</v>
      </c>
      <c r="B1200" s="226" t="s">
        <v>1350</v>
      </c>
      <c r="C1200" s="136">
        <v>42939</v>
      </c>
      <c r="D1200" s="136">
        <v>42961</v>
      </c>
      <c r="E1200" s="25">
        <f t="shared" si="57"/>
        <v>22</v>
      </c>
      <c r="F1200" s="120">
        <v>6932.1517484705346</v>
      </c>
      <c r="G1200" s="121">
        <f t="shared" si="58"/>
        <v>152507.33846635176</v>
      </c>
    </row>
    <row r="1201" spans="1:7">
      <c r="A1201" s="23">
        <f t="shared" si="59"/>
        <v>1189</v>
      </c>
      <c r="B1201" s="226" t="s">
        <v>1350</v>
      </c>
      <c r="C1201" s="136">
        <v>42940</v>
      </c>
      <c r="D1201" s="136">
        <v>42961</v>
      </c>
      <c r="E1201" s="25">
        <f t="shared" si="57"/>
        <v>21</v>
      </c>
      <c r="F1201" s="120">
        <v>9193.1761538856572</v>
      </c>
      <c r="G1201" s="121">
        <f t="shared" si="58"/>
        <v>193056.69923159879</v>
      </c>
    </row>
    <row r="1202" spans="1:7">
      <c r="A1202" s="23">
        <f t="shared" si="59"/>
        <v>1190</v>
      </c>
      <c r="B1202" s="226" t="s">
        <v>1350</v>
      </c>
      <c r="C1202" s="136">
        <v>42941</v>
      </c>
      <c r="D1202" s="136">
        <v>42961</v>
      </c>
      <c r="E1202" s="25">
        <f t="shared" si="57"/>
        <v>20</v>
      </c>
      <c r="F1202" s="120">
        <v>9913.7223929739921</v>
      </c>
      <c r="G1202" s="121">
        <f t="shared" si="58"/>
        <v>198274.44785947984</v>
      </c>
    </row>
    <row r="1203" spans="1:7">
      <c r="A1203" s="23">
        <f t="shared" si="59"/>
        <v>1191</v>
      </c>
      <c r="B1203" s="226" t="s">
        <v>1350</v>
      </c>
      <c r="C1203" s="136">
        <v>42942</v>
      </c>
      <c r="D1203" s="136">
        <v>42961</v>
      </c>
      <c r="E1203" s="25">
        <f t="shared" si="57"/>
        <v>19</v>
      </c>
      <c r="F1203" s="120">
        <v>10659.115054099855</v>
      </c>
      <c r="G1203" s="121">
        <f t="shared" si="58"/>
        <v>202523.18602789726</v>
      </c>
    </row>
    <row r="1204" spans="1:7">
      <c r="A1204" s="23">
        <f t="shared" si="59"/>
        <v>1192</v>
      </c>
      <c r="B1204" s="226" t="s">
        <v>1350</v>
      </c>
      <c r="C1204" s="136">
        <v>42943</v>
      </c>
      <c r="D1204" s="136">
        <v>42961</v>
      </c>
      <c r="E1204" s="25">
        <f t="shared" si="57"/>
        <v>18</v>
      </c>
      <c r="F1204" s="120">
        <v>10137.340191311752</v>
      </c>
      <c r="G1204" s="121">
        <f t="shared" si="58"/>
        <v>182472.12344361155</v>
      </c>
    </row>
    <row r="1205" spans="1:7">
      <c r="A1205" s="23">
        <f t="shared" si="59"/>
        <v>1193</v>
      </c>
      <c r="B1205" s="226" t="s">
        <v>1350</v>
      </c>
      <c r="C1205" s="136">
        <v>42944</v>
      </c>
      <c r="D1205" s="136">
        <v>42961</v>
      </c>
      <c r="E1205" s="25">
        <f t="shared" si="57"/>
        <v>17</v>
      </c>
      <c r="F1205" s="120">
        <v>8708.6709241538447</v>
      </c>
      <c r="G1205" s="121">
        <f t="shared" si="58"/>
        <v>148047.40571061536</v>
      </c>
    </row>
    <row r="1206" spans="1:7">
      <c r="A1206" s="23">
        <f t="shared" si="59"/>
        <v>1194</v>
      </c>
      <c r="B1206" s="226" t="s">
        <v>1350</v>
      </c>
      <c r="C1206" s="136">
        <v>42945</v>
      </c>
      <c r="D1206" s="136">
        <v>42961</v>
      </c>
      <c r="E1206" s="25">
        <f t="shared" si="57"/>
        <v>16</v>
      </c>
      <c r="F1206" s="120">
        <v>4770.5130312055298</v>
      </c>
      <c r="G1206" s="121">
        <f t="shared" si="58"/>
        <v>76328.208499288477</v>
      </c>
    </row>
    <row r="1207" spans="1:7">
      <c r="A1207" s="23">
        <f t="shared" si="59"/>
        <v>1195</v>
      </c>
      <c r="B1207" s="226" t="s">
        <v>1350</v>
      </c>
      <c r="C1207" s="136">
        <v>42946</v>
      </c>
      <c r="D1207" s="136">
        <v>42961</v>
      </c>
      <c r="E1207" s="25">
        <f t="shared" si="57"/>
        <v>15</v>
      </c>
      <c r="F1207" s="120">
        <v>6596.7250509638961</v>
      </c>
      <c r="G1207" s="121">
        <f t="shared" si="58"/>
        <v>98950.87576445844</v>
      </c>
    </row>
    <row r="1208" spans="1:7">
      <c r="A1208" s="23">
        <f t="shared" si="59"/>
        <v>1196</v>
      </c>
      <c r="B1208" s="226" t="s">
        <v>1350</v>
      </c>
      <c r="C1208" s="136">
        <v>42947</v>
      </c>
      <c r="D1208" s="136">
        <v>42961</v>
      </c>
      <c r="E1208" s="25">
        <f t="shared" si="57"/>
        <v>14</v>
      </c>
      <c r="F1208" s="120">
        <v>8385.6674376659703</v>
      </c>
      <c r="G1208" s="121">
        <f t="shared" si="58"/>
        <v>117399.34412732358</v>
      </c>
    </row>
    <row r="1209" spans="1:7">
      <c r="A1209" s="23">
        <f t="shared" si="59"/>
        <v>1197</v>
      </c>
      <c r="B1209" s="226" t="s">
        <v>1350</v>
      </c>
      <c r="C1209" s="136">
        <v>42948</v>
      </c>
      <c r="D1209" s="136">
        <v>42977</v>
      </c>
      <c r="E1209" s="25">
        <f t="shared" si="57"/>
        <v>29</v>
      </c>
      <c r="F1209" s="120">
        <v>7235.4472390430965</v>
      </c>
      <c r="G1209" s="121">
        <f t="shared" si="58"/>
        <v>209827.96993224981</v>
      </c>
    </row>
    <row r="1210" spans="1:7">
      <c r="A1210" s="23">
        <f t="shared" si="59"/>
        <v>1198</v>
      </c>
      <c r="B1210" s="226" t="s">
        <v>1350</v>
      </c>
      <c r="C1210" s="136">
        <v>42949</v>
      </c>
      <c r="D1210" s="136">
        <v>42977</v>
      </c>
      <c r="E1210" s="25">
        <f t="shared" si="57"/>
        <v>28</v>
      </c>
      <c r="F1210" s="120">
        <v>7162.1150035122546</v>
      </c>
      <c r="G1210" s="121">
        <f t="shared" si="58"/>
        <v>200539.22009834312</v>
      </c>
    </row>
    <row r="1211" spans="1:7">
      <c r="A1211" s="23">
        <f t="shared" si="59"/>
        <v>1199</v>
      </c>
      <c r="B1211" s="226" t="s">
        <v>1350</v>
      </c>
      <c r="C1211" s="136">
        <v>42950</v>
      </c>
      <c r="D1211" s="136">
        <v>42977</v>
      </c>
      <c r="E1211" s="25">
        <f t="shared" si="57"/>
        <v>27</v>
      </c>
      <c r="F1211" s="120">
        <v>6783.2317866029034</v>
      </c>
      <c r="G1211" s="121">
        <f t="shared" si="58"/>
        <v>183147.25823827839</v>
      </c>
    </row>
    <row r="1212" spans="1:7">
      <c r="A1212" s="23">
        <f t="shared" si="59"/>
        <v>1200</v>
      </c>
      <c r="B1212" s="226" t="s">
        <v>1350</v>
      </c>
      <c r="C1212" s="136">
        <v>42951</v>
      </c>
      <c r="D1212" s="136">
        <v>42977</v>
      </c>
      <c r="E1212" s="25">
        <f t="shared" si="57"/>
        <v>26</v>
      </c>
      <c r="F1212" s="120">
        <v>4106.6051897271627</v>
      </c>
      <c r="G1212" s="121">
        <f t="shared" si="58"/>
        <v>106771.73493290623</v>
      </c>
    </row>
    <row r="1213" spans="1:7">
      <c r="A1213" s="23">
        <f t="shared" si="59"/>
        <v>1201</v>
      </c>
      <c r="B1213" s="226" t="s">
        <v>1350</v>
      </c>
      <c r="C1213" s="136">
        <v>42952</v>
      </c>
      <c r="D1213" s="136">
        <v>42977</v>
      </c>
      <c r="E1213" s="25">
        <f t="shared" si="57"/>
        <v>25</v>
      </c>
      <c r="F1213" s="120">
        <v>4595.4867599327772</v>
      </c>
      <c r="G1213" s="121">
        <f t="shared" si="58"/>
        <v>114887.16899831942</v>
      </c>
    </row>
    <row r="1214" spans="1:7">
      <c r="A1214" s="23">
        <f t="shared" si="59"/>
        <v>1202</v>
      </c>
      <c r="B1214" s="226" t="s">
        <v>1350</v>
      </c>
      <c r="C1214" s="136">
        <v>42953</v>
      </c>
      <c r="D1214" s="136">
        <v>42977</v>
      </c>
      <c r="E1214" s="25">
        <f t="shared" si="57"/>
        <v>24</v>
      </c>
      <c r="F1214" s="120">
        <v>5059.9242516281111</v>
      </c>
      <c r="G1214" s="121">
        <f t="shared" si="58"/>
        <v>121438.18203907466</v>
      </c>
    </row>
    <row r="1215" spans="1:7">
      <c r="A1215" s="23">
        <f t="shared" si="59"/>
        <v>1203</v>
      </c>
      <c r="B1215" s="226" t="s">
        <v>1350</v>
      </c>
      <c r="C1215" s="136">
        <v>42954</v>
      </c>
      <c r="D1215" s="136">
        <v>42977</v>
      </c>
      <c r="E1215" s="25">
        <f t="shared" si="57"/>
        <v>23</v>
      </c>
      <c r="F1215" s="120">
        <v>7492.1100634010436</v>
      </c>
      <c r="G1215" s="121">
        <f t="shared" si="58"/>
        <v>172318.531458224</v>
      </c>
    </row>
    <row r="1216" spans="1:7">
      <c r="A1216" s="23">
        <f t="shared" si="59"/>
        <v>1204</v>
      </c>
      <c r="B1216" s="226" t="s">
        <v>1350</v>
      </c>
      <c r="C1216" s="136">
        <v>42955</v>
      </c>
      <c r="D1216" s="136">
        <v>42977</v>
      </c>
      <c r="E1216" s="25">
        <f t="shared" si="57"/>
        <v>22</v>
      </c>
      <c r="F1216" s="120">
        <v>8188.7663009440448</v>
      </c>
      <c r="G1216" s="121">
        <f t="shared" si="58"/>
        <v>180152.858620769</v>
      </c>
    </row>
    <row r="1217" spans="1:7">
      <c r="A1217" s="23">
        <f t="shared" si="59"/>
        <v>1205</v>
      </c>
      <c r="B1217" s="226" t="s">
        <v>1350</v>
      </c>
      <c r="C1217" s="136">
        <v>42956</v>
      </c>
      <c r="D1217" s="136">
        <v>42977</v>
      </c>
      <c r="E1217" s="25">
        <f t="shared" si="57"/>
        <v>21</v>
      </c>
      <c r="F1217" s="120">
        <v>8592.0935963636766</v>
      </c>
      <c r="G1217" s="121">
        <f t="shared" si="58"/>
        <v>180433.96552363722</v>
      </c>
    </row>
    <row r="1218" spans="1:7">
      <c r="A1218" s="23">
        <f t="shared" si="59"/>
        <v>1206</v>
      </c>
      <c r="B1218" s="226" t="s">
        <v>1350</v>
      </c>
      <c r="C1218" s="136">
        <v>42957</v>
      </c>
      <c r="D1218" s="136">
        <v>42977</v>
      </c>
      <c r="E1218" s="25">
        <f t="shared" si="57"/>
        <v>20</v>
      </c>
      <c r="F1218" s="120">
        <v>10498.731720165575</v>
      </c>
      <c r="G1218" s="121">
        <f t="shared" si="58"/>
        <v>209974.6344033115</v>
      </c>
    </row>
    <row r="1219" spans="1:7">
      <c r="A1219" s="23">
        <f t="shared" si="59"/>
        <v>1207</v>
      </c>
      <c r="B1219" s="226" t="s">
        <v>1350</v>
      </c>
      <c r="C1219" s="136">
        <v>42958</v>
      </c>
      <c r="D1219" s="136">
        <v>42977</v>
      </c>
      <c r="E1219" s="25">
        <f t="shared" si="57"/>
        <v>19</v>
      </c>
      <c r="F1219" s="120">
        <v>9997.6281107048198</v>
      </c>
      <c r="G1219" s="121">
        <f t="shared" si="58"/>
        <v>189954.93410339157</v>
      </c>
    </row>
    <row r="1220" spans="1:7">
      <c r="A1220" s="23">
        <f t="shared" si="59"/>
        <v>1208</v>
      </c>
      <c r="B1220" s="226" t="s">
        <v>1350</v>
      </c>
      <c r="C1220" s="136">
        <v>42959</v>
      </c>
      <c r="D1220" s="136">
        <v>42977</v>
      </c>
      <c r="E1220" s="25">
        <f t="shared" si="57"/>
        <v>18</v>
      </c>
      <c r="F1220" s="120">
        <v>9044.3090488038706</v>
      </c>
      <c r="G1220" s="121">
        <f t="shared" si="58"/>
        <v>162797.56287846967</v>
      </c>
    </row>
    <row r="1221" spans="1:7">
      <c r="A1221" s="23">
        <f t="shared" si="59"/>
        <v>1209</v>
      </c>
      <c r="B1221" s="226" t="s">
        <v>1350</v>
      </c>
      <c r="C1221" s="136">
        <v>42960</v>
      </c>
      <c r="D1221" s="136">
        <v>42977</v>
      </c>
      <c r="E1221" s="25">
        <f t="shared" si="57"/>
        <v>17</v>
      </c>
      <c r="F1221" s="120">
        <v>8995.4208917833093</v>
      </c>
      <c r="G1221" s="121">
        <f t="shared" si="58"/>
        <v>152922.15516031627</v>
      </c>
    </row>
    <row r="1222" spans="1:7">
      <c r="A1222" s="23">
        <f t="shared" si="59"/>
        <v>1210</v>
      </c>
      <c r="B1222" s="226" t="s">
        <v>1350</v>
      </c>
      <c r="C1222" s="136">
        <v>42961</v>
      </c>
      <c r="D1222" s="136">
        <v>42977</v>
      </c>
      <c r="E1222" s="25">
        <f t="shared" si="57"/>
        <v>16</v>
      </c>
      <c r="F1222" s="120">
        <v>9826.5195611328545</v>
      </c>
      <c r="G1222" s="121">
        <f t="shared" si="58"/>
        <v>157224.31297812567</v>
      </c>
    </row>
    <row r="1223" spans="1:7">
      <c r="A1223" s="23">
        <f t="shared" si="59"/>
        <v>1211</v>
      </c>
      <c r="B1223" s="226" t="s">
        <v>1350</v>
      </c>
      <c r="C1223" s="136">
        <v>42962</v>
      </c>
      <c r="D1223" s="136">
        <v>42977</v>
      </c>
      <c r="E1223" s="25">
        <f t="shared" si="57"/>
        <v>15</v>
      </c>
      <c r="F1223" s="120">
        <v>10657.6182304824</v>
      </c>
      <c r="G1223" s="121">
        <f t="shared" si="58"/>
        <v>159864.27345723601</v>
      </c>
    </row>
    <row r="1224" spans="1:7">
      <c r="A1224" s="23">
        <f t="shared" si="59"/>
        <v>1212</v>
      </c>
      <c r="B1224" s="226" t="s">
        <v>1350</v>
      </c>
      <c r="C1224" s="136">
        <v>42963</v>
      </c>
      <c r="D1224" s="136">
        <v>42977</v>
      </c>
      <c r="E1224" s="25">
        <f t="shared" si="57"/>
        <v>14</v>
      </c>
      <c r="F1224" s="120">
        <v>10633.174151972118</v>
      </c>
      <c r="G1224" s="121">
        <f t="shared" si="58"/>
        <v>148864.43812760967</v>
      </c>
    </row>
    <row r="1225" spans="1:7">
      <c r="A1225" s="23">
        <f t="shared" si="59"/>
        <v>1213</v>
      </c>
      <c r="B1225" s="226" t="s">
        <v>1350</v>
      </c>
      <c r="C1225" s="136">
        <v>42964</v>
      </c>
      <c r="D1225" s="136">
        <v>42977</v>
      </c>
      <c r="E1225" s="25">
        <f t="shared" si="57"/>
        <v>13</v>
      </c>
      <c r="F1225" s="120">
        <v>10950.947172605767</v>
      </c>
      <c r="G1225" s="121">
        <f t="shared" si="58"/>
        <v>142362.31324387499</v>
      </c>
    </row>
    <row r="1226" spans="1:7">
      <c r="A1226" s="23">
        <f t="shared" si="59"/>
        <v>1214</v>
      </c>
      <c r="B1226" s="226" t="s">
        <v>1350</v>
      </c>
      <c r="C1226" s="136">
        <v>42965</v>
      </c>
      <c r="D1226" s="136">
        <v>42977</v>
      </c>
      <c r="E1226" s="25">
        <f t="shared" si="57"/>
        <v>12</v>
      </c>
      <c r="F1226" s="120">
        <v>9606.5228545403279</v>
      </c>
      <c r="G1226" s="121">
        <f t="shared" si="58"/>
        <v>115278.27425448393</v>
      </c>
    </row>
    <row r="1227" spans="1:7">
      <c r="A1227" s="23">
        <f t="shared" si="59"/>
        <v>1215</v>
      </c>
      <c r="B1227" s="226" t="s">
        <v>1350</v>
      </c>
      <c r="C1227" s="136">
        <v>42966</v>
      </c>
      <c r="D1227" s="136">
        <v>42977</v>
      </c>
      <c r="E1227" s="25">
        <f t="shared" si="57"/>
        <v>11</v>
      </c>
      <c r="F1227" s="120">
        <v>7822.1051232898344</v>
      </c>
      <c r="G1227" s="121">
        <f t="shared" si="58"/>
        <v>86043.156356188178</v>
      </c>
    </row>
    <row r="1228" spans="1:7">
      <c r="A1228" s="23">
        <f t="shared" si="59"/>
        <v>1216</v>
      </c>
      <c r="B1228" s="226" t="s">
        <v>1350</v>
      </c>
      <c r="C1228" s="136">
        <v>42967</v>
      </c>
      <c r="D1228" s="136">
        <v>42977</v>
      </c>
      <c r="E1228" s="25">
        <f t="shared" si="57"/>
        <v>10</v>
      </c>
      <c r="F1228" s="120">
        <v>8115.4340654132029</v>
      </c>
      <c r="G1228" s="121">
        <f t="shared" si="58"/>
        <v>81154.340654132029</v>
      </c>
    </row>
    <row r="1229" spans="1:7">
      <c r="A1229" s="23">
        <f t="shared" si="59"/>
        <v>1217</v>
      </c>
      <c r="B1229" s="226" t="s">
        <v>1350</v>
      </c>
      <c r="C1229" s="136">
        <v>42968</v>
      </c>
      <c r="D1229" s="136">
        <v>42977</v>
      </c>
      <c r="E1229" s="25">
        <f t="shared" si="57"/>
        <v>9</v>
      </c>
      <c r="F1229" s="120">
        <v>9496.5245012440628</v>
      </c>
      <c r="G1229" s="121">
        <f t="shared" si="58"/>
        <v>85468.72051119656</v>
      </c>
    </row>
    <row r="1230" spans="1:7">
      <c r="A1230" s="23">
        <f t="shared" si="59"/>
        <v>1218</v>
      </c>
      <c r="B1230" s="226" t="s">
        <v>1350</v>
      </c>
      <c r="C1230" s="136">
        <v>42969</v>
      </c>
      <c r="D1230" s="136">
        <v>42977</v>
      </c>
      <c r="E1230" s="25">
        <f t="shared" si="57"/>
        <v>8</v>
      </c>
      <c r="F1230" s="120">
        <v>9264.3057553963972</v>
      </c>
      <c r="G1230" s="121">
        <f t="shared" si="58"/>
        <v>74114.446043171178</v>
      </c>
    </row>
    <row r="1231" spans="1:7">
      <c r="A1231" s="23">
        <f t="shared" si="59"/>
        <v>1219</v>
      </c>
      <c r="B1231" s="226" t="s">
        <v>1350</v>
      </c>
      <c r="C1231" s="136">
        <v>42970</v>
      </c>
      <c r="D1231" s="136">
        <v>42977</v>
      </c>
      <c r="E1231" s="25">
        <f t="shared" si="57"/>
        <v>7</v>
      </c>
      <c r="F1231" s="120">
        <v>6661.0113940514993</v>
      </c>
      <c r="G1231" s="121">
        <f t="shared" si="58"/>
        <v>46627.079758360494</v>
      </c>
    </row>
    <row r="1232" spans="1:7">
      <c r="A1232" s="23">
        <f t="shared" si="59"/>
        <v>1220</v>
      </c>
      <c r="B1232" s="226" t="s">
        <v>1350</v>
      </c>
      <c r="C1232" s="136">
        <v>42971</v>
      </c>
      <c r="D1232" s="136">
        <v>42977</v>
      </c>
      <c r="E1232" s="25">
        <f t="shared" si="57"/>
        <v>6</v>
      </c>
      <c r="F1232" s="120">
        <v>6673.2334333066401</v>
      </c>
      <c r="G1232" s="121">
        <f t="shared" si="58"/>
        <v>40039.400599839842</v>
      </c>
    </row>
    <row r="1233" spans="1:7">
      <c r="A1233" s="23">
        <f t="shared" si="59"/>
        <v>1221</v>
      </c>
      <c r="B1233" s="226" t="s">
        <v>1350</v>
      </c>
      <c r="C1233" s="136">
        <v>42972</v>
      </c>
      <c r="D1233" s="136">
        <v>42977</v>
      </c>
      <c r="E1233" s="25">
        <f t="shared" si="57"/>
        <v>5</v>
      </c>
      <c r="F1233" s="120">
        <v>5426.5854292823224</v>
      </c>
      <c r="G1233" s="121">
        <f t="shared" si="58"/>
        <v>27132.92714641161</v>
      </c>
    </row>
    <row r="1234" spans="1:7">
      <c r="A1234" s="23">
        <f t="shared" si="59"/>
        <v>1222</v>
      </c>
      <c r="B1234" s="226" t="s">
        <v>1350</v>
      </c>
      <c r="C1234" s="136">
        <v>42973</v>
      </c>
      <c r="D1234" s="136">
        <v>42977</v>
      </c>
      <c r="E1234" s="25">
        <f t="shared" si="57"/>
        <v>4</v>
      </c>
      <c r="F1234" s="120">
        <v>5279.9209582206377</v>
      </c>
      <c r="G1234" s="121">
        <f t="shared" si="58"/>
        <v>21119.683832882551</v>
      </c>
    </row>
    <row r="1235" spans="1:7">
      <c r="A1235" s="23">
        <f t="shared" si="59"/>
        <v>1223</v>
      </c>
      <c r="B1235" s="226" t="s">
        <v>1350</v>
      </c>
      <c r="C1235" s="136">
        <v>42974</v>
      </c>
      <c r="D1235" s="136">
        <v>42977</v>
      </c>
      <c r="E1235" s="25">
        <f t="shared" si="57"/>
        <v>3</v>
      </c>
      <c r="F1235" s="120">
        <v>5279.9209582206377</v>
      </c>
      <c r="G1235" s="121">
        <f t="shared" si="58"/>
        <v>15839.762874661912</v>
      </c>
    </row>
    <row r="1236" spans="1:7">
      <c r="A1236" s="23">
        <f t="shared" si="59"/>
        <v>1224</v>
      </c>
      <c r="B1236" s="226" t="s">
        <v>1350</v>
      </c>
      <c r="C1236" s="136">
        <v>42975</v>
      </c>
      <c r="D1236" s="136">
        <v>42977</v>
      </c>
      <c r="E1236" s="25">
        <f t="shared" si="57"/>
        <v>2</v>
      </c>
      <c r="F1236" s="120">
        <v>5768.802528426253</v>
      </c>
      <c r="G1236" s="121">
        <f t="shared" si="58"/>
        <v>11537.605056852506</v>
      </c>
    </row>
    <row r="1237" spans="1:7">
      <c r="A1237" s="23">
        <f t="shared" si="59"/>
        <v>1225</v>
      </c>
      <c r="B1237" s="226" t="s">
        <v>1350</v>
      </c>
      <c r="C1237" s="136">
        <v>42976</v>
      </c>
      <c r="D1237" s="136">
        <v>42977</v>
      </c>
      <c r="E1237" s="25">
        <f t="shared" si="57"/>
        <v>1</v>
      </c>
      <c r="F1237" s="120">
        <v>5854.3568032122348</v>
      </c>
      <c r="G1237" s="121">
        <f t="shared" si="58"/>
        <v>5854.3568032122348</v>
      </c>
    </row>
    <row r="1238" spans="1:7">
      <c r="A1238" s="23">
        <f t="shared" si="59"/>
        <v>1226</v>
      </c>
      <c r="B1238" s="226" t="s">
        <v>1350</v>
      </c>
      <c r="C1238" s="136">
        <v>42977</v>
      </c>
      <c r="D1238" s="136">
        <v>42977</v>
      </c>
      <c r="E1238" s="25">
        <f t="shared" si="57"/>
        <v>0</v>
      </c>
      <c r="F1238" s="120">
        <v>7650.9965737178691</v>
      </c>
      <c r="G1238" s="121">
        <f t="shared" si="58"/>
        <v>0</v>
      </c>
    </row>
    <row r="1239" spans="1:7">
      <c r="A1239" s="23">
        <f t="shared" si="59"/>
        <v>1227</v>
      </c>
      <c r="B1239" s="226" t="s">
        <v>1350</v>
      </c>
      <c r="C1239" s="136">
        <v>42978</v>
      </c>
      <c r="D1239" s="136">
        <v>42977</v>
      </c>
      <c r="E1239" s="25">
        <f t="shared" si="57"/>
        <v>-1</v>
      </c>
      <c r="F1239" s="120">
        <v>5646.5821358748481</v>
      </c>
      <c r="G1239" s="121">
        <f t="shared" si="58"/>
        <v>-5646.5821358748481</v>
      </c>
    </row>
    <row r="1240" spans="1:7">
      <c r="A1240" s="23">
        <f t="shared" si="59"/>
        <v>1228</v>
      </c>
      <c r="B1240" s="226" t="s">
        <v>1350</v>
      </c>
      <c r="C1240" s="136">
        <v>42917</v>
      </c>
      <c r="D1240" s="136">
        <v>42977</v>
      </c>
      <c r="E1240" s="25">
        <f t="shared" si="57"/>
        <v>60</v>
      </c>
      <c r="F1240" s="120">
        <v>68.238964005206725</v>
      </c>
      <c r="G1240" s="121">
        <f t="shared" si="58"/>
        <v>4094.3378403124034</v>
      </c>
    </row>
    <row r="1241" spans="1:7">
      <c r="A1241" s="23">
        <f t="shared" si="59"/>
        <v>1229</v>
      </c>
      <c r="B1241" s="226" t="s">
        <v>1350</v>
      </c>
      <c r="C1241" s="136">
        <v>42918</v>
      </c>
      <c r="D1241" s="136">
        <v>42977</v>
      </c>
      <c r="E1241" s="25">
        <f t="shared" si="57"/>
        <v>59</v>
      </c>
      <c r="F1241" s="120">
        <v>102.4254783889547</v>
      </c>
      <c r="G1241" s="121">
        <f t="shared" si="58"/>
        <v>6043.1032249483278</v>
      </c>
    </row>
    <row r="1242" spans="1:7">
      <c r="A1242" s="23">
        <f t="shared" si="59"/>
        <v>1230</v>
      </c>
      <c r="B1242" s="226" t="s">
        <v>1350</v>
      </c>
      <c r="C1242" s="136">
        <v>42919</v>
      </c>
      <c r="D1242" s="136">
        <v>42977</v>
      </c>
      <c r="E1242" s="25">
        <f t="shared" si="57"/>
        <v>58</v>
      </c>
      <c r="F1242" s="120">
        <v>72.394971636172158</v>
      </c>
      <c r="G1242" s="121">
        <f t="shared" si="58"/>
        <v>4198.9083548979852</v>
      </c>
    </row>
    <row r="1243" spans="1:7">
      <c r="A1243" s="23">
        <f t="shared" si="59"/>
        <v>1231</v>
      </c>
      <c r="B1243" s="226" t="s">
        <v>1350</v>
      </c>
      <c r="C1243" s="136">
        <v>42920</v>
      </c>
      <c r="D1243" s="136">
        <v>42977</v>
      </c>
      <c r="E1243" s="25">
        <f t="shared" si="57"/>
        <v>57</v>
      </c>
      <c r="F1243" s="120">
        <v>45.045760129173786</v>
      </c>
      <c r="G1243" s="121">
        <f t="shared" si="58"/>
        <v>2567.6083273629056</v>
      </c>
    </row>
    <row r="1244" spans="1:7">
      <c r="A1244" s="23">
        <f t="shared" si="59"/>
        <v>1232</v>
      </c>
      <c r="B1244" s="226" t="s">
        <v>1350</v>
      </c>
      <c r="C1244" s="136">
        <v>42921</v>
      </c>
      <c r="D1244" s="136">
        <v>42977</v>
      </c>
      <c r="E1244" s="25">
        <f t="shared" ref="E1244:E1306" si="60">D1244-C1244</f>
        <v>56</v>
      </c>
      <c r="F1244" s="120">
        <v>84.997059291357687</v>
      </c>
      <c r="G1244" s="121">
        <f t="shared" ref="G1244:G1306" si="61">E1244*F1244</f>
        <v>4759.8353203160304</v>
      </c>
    </row>
    <row r="1245" spans="1:7">
      <c r="A1245" s="23">
        <f t="shared" si="59"/>
        <v>1233</v>
      </c>
      <c r="B1245" s="226" t="s">
        <v>1350</v>
      </c>
      <c r="C1245" s="136">
        <v>42922</v>
      </c>
      <c r="D1245" s="136">
        <v>42977</v>
      </c>
      <c r="E1245" s="25">
        <f t="shared" si="60"/>
        <v>55</v>
      </c>
      <c r="F1245" s="120">
        <v>66.496122095447021</v>
      </c>
      <c r="G1245" s="121">
        <f t="shared" si="61"/>
        <v>3657.286715249586</v>
      </c>
    </row>
    <row r="1246" spans="1:7">
      <c r="A1246" s="23">
        <f t="shared" si="59"/>
        <v>1234</v>
      </c>
      <c r="B1246" s="226" t="s">
        <v>1350</v>
      </c>
      <c r="C1246" s="136">
        <v>42923</v>
      </c>
      <c r="D1246" s="136">
        <v>42977</v>
      </c>
      <c r="E1246" s="25">
        <f t="shared" si="60"/>
        <v>54</v>
      </c>
      <c r="F1246" s="120">
        <v>87.812419299431042</v>
      </c>
      <c r="G1246" s="121">
        <f t="shared" si="61"/>
        <v>4741.8706421692759</v>
      </c>
    </row>
    <row r="1247" spans="1:7">
      <c r="A1247" s="23">
        <f t="shared" si="59"/>
        <v>1235</v>
      </c>
      <c r="B1247" s="226" t="s">
        <v>1350</v>
      </c>
      <c r="C1247" s="136">
        <v>42924</v>
      </c>
      <c r="D1247" s="136">
        <v>42977</v>
      </c>
      <c r="E1247" s="25">
        <f t="shared" si="60"/>
        <v>53</v>
      </c>
      <c r="F1247" s="120">
        <v>93.040945028710141</v>
      </c>
      <c r="G1247" s="121">
        <f t="shared" si="61"/>
        <v>4931.1700865216371</v>
      </c>
    </row>
    <row r="1248" spans="1:7">
      <c r="A1248" s="23">
        <f t="shared" si="59"/>
        <v>1236</v>
      </c>
      <c r="B1248" s="226" t="s">
        <v>1350</v>
      </c>
      <c r="C1248" s="136">
        <v>42925</v>
      </c>
      <c r="D1248" s="136">
        <v>42977</v>
      </c>
      <c r="E1248" s="25">
        <f t="shared" si="60"/>
        <v>52</v>
      </c>
      <c r="F1248" s="120">
        <v>88.750872635455508</v>
      </c>
      <c r="G1248" s="121">
        <f t="shared" si="61"/>
        <v>4615.0453770436861</v>
      </c>
    </row>
    <row r="1249" spans="1:7">
      <c r="A1249" s="23">
        <f t="shared" si="59"/>
        <v>1237</v>
      </c>
      <c r="B1249" s="226" t="s">
        <v>1350</v>
      </c>
      <c r="C1249" s="136">
        <v>42926</v>
      </c>
      <c r="D1249" s="136">
        <v>42977</v>
      </c>
      <c r="E1249" s="25">
        <f t="shared" si="60"/>
        <v>51</v>
      </c>
      <c r="F1249" s="120">
        <v>102.69360791353311</v>
      </c>
      <c r="G1249" s="121">
        <f t="shared" si="61"/>
        <v>5237.3740035901892</v>
      </c>
    </row>
    <row r="1250" spans="1:7">
      <c r="A1250" s="23">
        <f t="shared" si="59"/>
        <v>1238</v>
      </c>
      <c r="B1250" s="226" t="s">
        <v>1350</v>
      </c>
      <c r="C1250" s="136">
        <v>42927</v>
      </c>
      <c r="D1250" s="136">
        <v>42977</v>
      </c>
      <c r="E1250" s="25">
        <f t="shared" si="60"/>
        <v>50</v>
      </c>
      <c r="F1250" s="120">
        <v>107.788068880523</v>
      </c>
      <c r="G1250" s="121">
        <f t="shared" si="61"/>
        <v>5389.4034440261503</v>
      </c>
    </row>
    <row r="1251" spans="1:7">
      <c r="A1251" s="23">
        <f t="shared" si="59"/>
        <v>1239</v>
      </c>
      <c r="B1251" s="226" t="s">
        <v>1350</v>
      </c>
      <c r="C1251" s="136">
        <v>42928</v>
      </c>
      <c r="D1251" s="136">
        <v>42977</v>
      </c>
      <c r="E1251" s="25">
        <f t="shared" si="60"/>
        <v>49</v>
      </c>
      <c r="F1251" s="120">
        <v>130.71314323197751</v>
      </c>
      <c r="G1251" s="121">
        <f t="shared" si="61"/>
        <v>6404.9440183668985</v>
      </c>
    </row>
    <row r="1252" spans="1:7">
      <c r="A1252" s="23">
        <f t="shared" si="59"/>
        <v>1240</v>
      </c>
      <c r="B1252" s="226" t="s">
        <v>1350</v>
      </c>
      <c r="C1252" s="136">
        <v>42929</v>
      </c>
      <c r="D1252" s="136">
        <v>42977</v>
      </c>
      <c r="E1252" s="25">
        <f t="shared" si="60"/>
        <v>48</v>
      </c>
      <c r="F1252" s="120">
        <v>131.91972609258036</v>
      </c>
      <c r="G1252" s="121">
        <f t="shared" si="61"/>
        <v>6332.1468524438569</v>
      </c>
    </row>
    <row r="1253" spans="1:7">
      <c r="A1253" s="23">
        <f t="shared" si="59"/>
        <v>1241</v>
      </c>
      <c r="B1253" s="226" t="s">
        <v>1350</v>
      </c>
      <c r="C1253" s="136">
        <v>42930</v>
      </c>
      <c r="D1253" s="136">
        <v>42977</v>
      </c>
      <c r="E1253" s="25">
        <f t="shared" si="60"/>
        <v>47</v>
      </c>
      <c r="F1253" s="120">
        <v>128.29997751077178</v>
      </c>
      <c r="G1253" s="121">
        <f t="shared" si="61"/>
        <v>6030.0989430062737</v>
      </c>
    </row>
    <row r="1254" spans="1:7">
      <c r="A1254" s="23">
        <f t="shared" si="59"/>
        <v>1242</v>
      </c>
      <c r="B1254" s="226" t="s">
        <v>1350</v>
      </c>
      <c r="C1254" s="136">
        <v>42931</v>
      </c>
      <c r="D1254" s="136">
        <v>42977</v>
      </c>
      <c r="E1254" s="25">
        <f t="shared" si="60"/>
        <v>46</v>
      </c>
      <c r="F1254" s="120">
        <v>56.17313539917803</v>
      </c>
      <c r="G1254" s="121">
        <f t="shared" si="61"/>
        <v>2583.9642283621893</v>
      </c>
    </row>
    <row r="1255" spans="1:7">
      <c r="A1255" s="23">
        <f t="shared" si="59"/>
        <v>1243</v>
      </c>
      <c r="B1255" s="226" t="s">
        <v>1350</v>
      </c>
      <c r="C1255" s="136">
        <v>42932</v>
      </c>
      <c r="D1255" s="136">
        <v>42977</v>
      </c>
      <c r="E1255" s="25">
        <f t="shared" si="60"/>
        <v>45</v>
      </c>
      <c r="F1255" s="120">
        <v>90.091520258347572</v>
      </c>
      <c r="G1255" s="121">
        <f t="shared" si="61"/>
        <v>4054.1184116256409</v>
      </c>
    </row>
    <row r="1256" spans="1:7">
      <c r="A1256" s="23">
        <f t="shared" ref="A1256:A1319" si="62">A1255+1</f>
        <v>1244</v>
      </c>
      <c r="B1256" s="226" t="s">
        <v>1350</v>
      </c>
      <c r="C1256" s="136">
        <v>42933</v>
      </c>
      <c r="D1256" s="136">
        <v>42977</v>
      </c>
      <c r="E1256" s="25">
        <f t="shared" si="60"/>
        <v>44</v>
      </c>
      <c r="F1256" s="120">
        <v>117.70886128992436</v>
      </c>
      <c r="G1256" s="121">
        <f t="shared" si="61"/>
        <v>5179.1898967566722</v>
      </c>
    </row>
    <row r="1257" spans="1:7">
      <c r="A1257" s="23">
        <f t="shared" si="62"/>
        <v>1245</v>
      </c>
      <c r="B1257" s="226" t="s">
        <v>1350</v>
      </c>
      <c r="C1257" s="136">
        <v>42934</v>
      </c>
      <c r="D1257" s="136">
        <v>42977</v>
      </c>
      <c r="E1257" s="25">
        <f t="shared" si="60"/>
        <v>43</v>
      </c>
      <c r="F1257" s="120">
        <v>120.12202701113011</v>
      </c>
      <c r="G1257" s="121">
        <f t="shared" si="61"/>
        <v>5165.2471614785945</v>
      </c>
    </row>
    <row r="1258" spans="1:7">
      <c r="A1258" s="23">
        <f t="shared" si="62"/>
        <v>1246</v>
      </c>
      <c r="B1258" s="226" t="s">
        <v>1350</v>
      </c>
      <c r="C1258" s="136">
        <v>42935</v>
      </c>
      <c r="D1258" s="136">
        <v>42977</v>
      </c>
      <c r="E1258" s="25">
        <f t="shared" si="60"/>
        <v>42</v>
      </c>
      <c r="F1258" s="120">
        <v>111.54188222462081</v>
      </c>
      <c r="G1258" s="121">
        <f t="shared" si="61"/>
        <v>4684.7590534340743</v>
      </c>
    </row>
    <row r="1259" spans="1:7">
      <c r="A1259" s="23">
        <f t="shared" si="62"/>
        <v>1247</v>
      </c>
      <c r="B1259" s="226" t="s">
        <v>1350</v>
      </c>
      <c r="C1259" s="136">
        <v>42936</v>
      </c>
      <c r="D1259" s="136">
        <v>42977</v>
      </c>
      <c r="E1259" s="25">
        <f t="shared" si="60"/>
        <v>41</v>
      </c>
      <c r="F1259" s="120">
        <v>122.13299844546823</v>
      </c>
      <c r="G1259" s="121">
        <f t="shared" si="61"/>
        <v>5007.4529362641979</v>
      </c>
    </row>
    <row r="1260" spans="1:7">
      <c r="A1260" s="23">
        <f t="shared" si="62"/>
        <v>1248</v>
      </c>
      <c r="B1260" s="226" t="s">
        <v>1350</v>
      </c>
      <c r="C1260" s="136">
        <v>42937</v>
      </c>
      <c r="D1260" s="136">
        <v>42977</v>
      </c>
      <c r="E1260" s="25">
        <f t="shared" si="60"/>
        <v>40</v>
      </c>
      <c r="F1260" s="120">
        <v>114.89350128185102</v>
      </c>
      <c r="G1260" s="121">
        <f t="shared" si="61"/>
        <v>4595.7400512740405</v>
      </c>
    </row>
    <row r="1261" spans="1:7">
      <c r="A1261" s="23">
        <f t="shared" si="62"/>
        <v>1249</v>
      </c>
      <c r="B1261" s="226" t="s">
        <v>1350</v>
      </c>
      <c r="C1261" s="136">
        <v>42938</v>
      </c>
      <c r="D1261" s="136">
        <v>42977</v>
      </c>
      <c r="E1261" s="25">
        <f t="shared" si="60"/>
        <v>39</v>
      </c>
      <c r="F1261" s="120">
        <v>109.66497555257192</v>
      </c>
      <c r="G1261" s="121">
        <f t="shared" si="61"/>
        <v>4276.9340465503046</v>
      </c>
    </row>
    <row r="1262" spans="1:7">
      <c r="A1262" s="23">
        <f t="shared" si="62"/>
        <v>1250</v>
      </c>
      <c r="B1262" s="226" t="s">
        <v>1350</v>
      </c>
      <c r="C1262" s="136">
        <v>42939</v>
      </c>
      <c r="D1262" s="136">
        <v>42977</v>
      </c>
      <c r="E1262" s="25">
        <f t="shared" si="60"/>
        <v>38</v>
      </c>
      <c r="F1262" s="120">
        <v>74.808137357377902</v>
      </c>
      <c r="G1262" s="121">
        <f t="shared" si="61"/>
        <v>2842.7092195803602</v>
      </c>
    </row>
    <row r="1263" spans="1:7">
      <c r="A1263" s="23">
        <f t="shared" si="62"/>
        <v>1251</v>
      </c>
      <c r="B1263" s="226" t="s">
        <v>1350</v>
      </c>
      <c r="C1263" s="136">
        <v>42940</v>
      </c>
      <c r="D1263" s="136">
        <v>42977</v>
      </c>
      <c r="E1263" s="25">
        <f t="shared" si="60"/>
        <v>37</v>
      </c>
      <c r="F1263" s="120">
        <v>99.20792409401372</v>
      </c>
      <c r="G1263" s="121">
        <f t="shared" si="61"/>
        <v>3670.6931914785077</v>
      </c>
    </row>
    <row r="1264" spans="1:7">
      <c r="A1264" s="23">
        <f t="shared" si="62"/>
        <v>1252</v>
      </c>
      <c r="B1264" s="226" t="s">
        <v>1350</v>
      </c>
      <c r="C1264" s="136">
        <v>42941</v>
      </c>
      <c r="D1264" s="136">
        <v>42977</v>
      </c>
      <c r="E1264" s="25">
        <f t="shared" si="60"/>
        <v>36</v>
      </c>
      <c r="F1264" s="120">
        <v>106.98368030678775</v>
      </c>
      <c r="G1264" s="121">
        <f t="shared" si="61"/>
        <v>3851.4124910443588</v>
      </c>
    </row>
    <row r="1265" spans="1:7">
      <c r="A1265" s="23">
        <f t="shared" si="62"/>
        <v>1253</v>
      </c>
      <c r="B1265" s="226" t="s">
        <v>1350</v>
      </c>
      <c r="C1265" s="136">
        <v>42942</v>
      </c>
      <c r="D1265" s="136">
        <v>42977</v>
      </c>
      <c r="E1265" s="25">
        <f t="shared" si="60"/>
        <v>35</v>
      </c>
      <c r="F1265" s="120">
        <v>115.02756604414022</v>
      </c>
      <c r="G1265" s="121">
        <f t="shared" si="61"/>
        <v>4025.9648115449077</v>
      </c>
    </row>
    <row r="1266" spans="1:7">
      <c r="A1266" s="23">
        <f t="shared" si="62"/>
        <v>1254</v>
      </c>
      <c r="B1266" s="226" t="s">
        <v>1350</v>
      </c>
      <c r="C1266" s="136">
        <v>42943</v>
      </c>
      <c r="D1266" s="136">
        <v>42977</v>
      </c>
      <c r="E1266" s="25">
        <f t="shared" si="60"/>
        <v>34</v>
      </c>
      <c r="F1266" s="120">
        <v>109.39684602799349</v>
      </c>
      <c r="G1266" s="121">
        <f t="shared" si="61"/>
        <v>3719.4927649517786</v>
      </c>
    </row>
    <row r="1267" spans="1:7">
      <c r="A1267" s="23">
        <f t="shared" si="62"/>
        <v>1255</v>
      </c>
      <c r="B1267" s="226" t="s">
        <v>1350</v>
      </c>
      <c r="C1267" s="136">
        <v>42944</v>
      </c>
      <c r="D1267" s="136">
        <v>42977</v>
      </c>
      <c r="E1267" s="25">
        <f t="shared" si="60"/>
        <v>33</v>
      </c>
      <c r="F1267" s="120">
        <v>93.979398364734607</v>
      </c>
      <c r="G1267" s="121">
        <f t="shared" si="61"/>
        <v>3101.320146036242</v>
      </c>
    </row>
    <row r="1268" spans="1:7">
      <c r="A1268" s="23">
        <f t="shared" si="62"/>
        <v>1256</v>
      </c>
      <c r="B1268" s="226" t="s">
        <v>1350</v>
      </c>
      <c r="C1268" s="136">
        <v>42945</v>
      </c>
      <c r="D1268" s="136">
        <v>42977</v>
      </c>
      <c r="E1268" s="25">
        <f t="shared" si="60"/>
        <v>32</v>
      </c>
      <c r="F1268" s="120">
        <v>51.480868719055763</v>
      </c>
      <c r="G1268" s="121">
        <f t="shared" si="61"/>
        <v>1647.3877990097844</v>
      </c>
    </row>
    <row r="1269" spans="1:7">
      <c r="A1269" s="23">
        <f t="shared" si="62"/>
        <v>1257</v>
      </c>
      <c r="B1269" s="226" t="s">
        <v>1350</v>
      </c>
      <c r="C1269" s="136">
        <v>42946</v>
      </c>
      <c r="D1269" s="136">
        <v>42977</v>
      </c>
      <c r="E1269" s="25">
        <f t="shared" si="60"/>
        <v>31</v>
      </c>
      <c r="F1269" s="120">
        <v>71.188388775569294</v>
      </c>
      <c r="G1269" s="121">
        <f t="shared" si="61"/>
        <v>2206.840052042648</v>
      </c>
    </row>
    <row r="1270" spans="1:7">
      <c r="A1270" s="23">
        <f t="shared" si="62"/>
        <v>1258</v>
      </c>
      <c r="B1270" s="226" t="s">
        <v>1350</v>
      </c>
      <c r="C1270" s="136">
        <v>42947</v>
      </c>
      <c r="D1270" s="136">
        <v>42977</v>
      </c>
      <c r="E1270" s="25">
        <f t="shared" si="60"/>
        <v>30</v>
      </c>
      <c r="F1270" s="120">
        <v>90.493714545215198</v>
      </c>
      <c r="G1270" s="121">
        <f t="shared" si="61"/>
        <v>2714.8114363564559</v>
      </c>
    </row>
    <row r="1271" spans="1:7">
      <c r="A1271" s="23">
        <f t="shared" si="62"/>
        <v>1259</v>
      </c>
      <c r="B1271" s="226" t="s">
        <v>1350</v>
      </c>
      <c r="C1271" s="136">
        <v>42948</v>
      </c>
      <c r="D1271" s="136">
        <v>42993</v>
      </c>
      <c r="E1271" s="25">
        <f t="shared" si="60"/>
        <v>45</v>
      </c>
      <c r="F1271" s="120">
        <v>6782.0191469138126</v>
      </c>
      <c r="G1271" s="121">
        <f t="shared" si="61"/>
        <v>305190.86161112157</v>
      </c>
    </row>
    <row r="1272" spans="1:7">
      <c r="A1272" s="23">
        <f t="shared" si="62"/>
        <v>1260</v>
      </c>
      <c r="B1272" s="226" t="s">
        <v>1350</v>
      </c>
      <c r="C1272" s="136">
        <v>42949</v>
      </c>
      <c r="D1272" s="136">
        <v>42993</v>
      </c>
      <c r="E1272" s="25">
        <f t="shared" si="60"/>
        <v>44</v>
      </c>
      <c r="F1272" s="120">
        <v>6713.282466370767</v>
      </c>
      <c r="G1272" s="121">
        <f t="shared" si="61"/>
        <v>295384.42852031376</v>
      </c>
    </row>
    <row r="1273" spans="1:7">
      <c r="A1273" s="23">
        <f t="shared" si="62"/>
        <v>1261</v>
      </c>
      <c r="B1273" s="226" t="s">
        <v>1350</v>
      </c>
      <c r="C1273" s="136">
        <v>42950</v>
      </c>
      <c r="D1273" s="136">
        <v>42993</v>
      </c>
      <c r="E1273" s="25">
        <f t="shared" si="60"/>
        <v>43</v>
      </c>
      <c r="F1273" s="120">
        <v>6358.1429502316996</v>
      </c>
      <c r="G1273" s="121">
        <f t="shared" si="61"/>
        <v>273400.14685996308</v>
      </c>
    </row>
    <row r="1274" spans="1:7">
      <c r="A1274" s="23">
        <f t="shared" si="62"/>
        <v>1262</v>
      </c>
      <c r="B1274" s="226" t="s">
        <v>1350</v>
      </c>
      <c r="C1274" s="136">
        <v>42951</v>
      </c>
      <c r="D1274" s="136">
        <v>42993</v>
      </c>
      <c r="E1274" s="25">
        <f t="shared" si="60"/>
        <v>42</v>
      </c>
      <c r="F1274" s="120">
        <v>3849.2541104105421</v>
      </c>
      <c r="G1274" s="121">
        <f t="shared" si="61"/>
        <v>161668.67263724277</v>
      </c>
    </row>
    <row r="1275" spans="1:7">
      <c r="A1275" s="23">
        <f t="shared" si="62"/>
        <v>1263</v>
      </c>
      <c r="B1275" s="226" t="s">
        <v>1350</v>
      </c>
      <c r="C1275" s="136">
        <v>42952</v>
      </c>
      <c r="D1275" s="136">
        <v>42993</v>
      </c>
      <c r="E1275" s="25">
        <f t="shared" si="60"/>
        <v>41</v>
      </c>
      <c r="F1275" s="120">
        <v>4307.4986473641784</v>
      </c>
      <c r="G1275" s="121">
        <f t="shared" si="61"/>
        <v>176607.44454193133</v>
      </c>
    </row>
    <row r="1276" spans="1:7">
      <c r="A1276" s="23">
        <f t="shared" si="62"/>
        <v>1264</v>
      </c>
      <c r="B1276" s="226" t="s">
        <v>1350</v>
      </c>
      <c r="C1276" s="136">
        <v>42953</v>
      </c>
      <c r="D1276" s="136">
        <v>42993</v>
      </c>
      <c r="E1276" s="25">
        <f t="shared" si="60"/>
        <v>40</v>
      </c>
      <c r="F1276" s="120">
        <v>4742.8309574701325</v>
      </c>
      <c r="G1276" s="121">
        <f t="shared" si="61"/>
        <v>189713.23829880531</v>
      </c>
    </row>
    <row r="1277" spans="1:7">
      <c r="A1277" s="23">
        <f t="shared" si="62"/>
        <v>1265</v>
      </c>
      <c r="B1277" s="226" t="s">
        <v>1350</v>
      </c>
      <c r="C1277" s="136">
        <v>42954</v>
      </c>
      <c r="D1277" s="136">
        <v>42993</v>
      </c>
      <c r="E1277" s="25">
        <f t="shared" si="60"/>
        <v>39</v>
      </c>
      <c r="F1277" s="120">
        <v>7022.5975288144718</v>
      </c>
      <c r="G1277" s="121">
        <f t="shared" si="61"/>
        <v>273881.30362376443</v>
      </c>
    </row>
    <row r="1278" spans="1:7">
      <c r="A1278" s="23">
        <f t="shared" si="62"/>
        <v>1266</v>
      </c>
      <c r="B1278" s="226" t="s">
        <v>1350</v>
      </c>
      <c r="C1278" s="136">
        <v>42955</v>
      </c>
      <c r="D1278" s="136">
        <v>42993</v>
      </c>
      <c r="E1278" s="25">
        <f t="shared" si="60"/>
        <v>38</v>
      </c>
      <c r="F1278" s="120">
        <v>7675.5959939734021</v>
      </c>
      <c r="G1278" s="121">
        <f t="shared" si="61"/>
        <v>291672.64777098928</v>
      </c>
    </row>
    <row r="1279" spans="1:7">
      <c r="A1279" s="23">
        <f t="shared" si="62"/>
        <v>1267</v>
      </c>
      <c r="B1279" s="226" t="s">
        <v>1350</v>
      </c>
      <c r="C1279" s="136">
        <v>42956</v>
      </c>
      <c r="D1279" s="136">
        <v>42993</v>
      </c>
      <c r="E1279" s="25">
        <f t="shared" si="60"/>
        <v>37</v>
      </c>
      <c r="F1279" s="120">
        <v>8053.6477369601525</v>
      </c>
      <c r="G1279" s="121">
        <f t="shared" si="61"/>
        <v>297984.96626752563</v>
      </c>
    </row>
    <row r="1280" spans="1:7">
      <c r="A1280" s="23">
        <f t="shared" si="62"/>
        <v>1268</v>
      </c>
      <c r="B1280" s="226" t="s">
        <v>1350</v>
      </c>
      <c r="C1280" s="136">
        <v>42957</v>
      </c>
      <c r="D1280" s="136">
        <v>42993</v>
      </c>
      <c r="E1280" s="25">
        <f t="shared" si="60"/>
        <v>36</v>
      </c>
      <c r="F1280" s="120">
        <v>9840.8014310793333</v>
      </c>
      <c r="G1280" s="121">
        <f t="shared" si="61"/>
        <v>354268.85151885601</v>
      </c>
    </row>
    <row r="1281" spans="1:7">
      <c r="A1281" s="23">
        <f t="shared" si="62"/>
        <v>1269</v>
      </c>
      <c r="B1281" s="226" t="s">
        <v>1350</v>
      </c>
      <c r="C1281" s="136">
        <v>42958</v>
      </c>
      <c r="D1281" s="136">
        <v>42993</v>
      </c>
      <c r="E1281" s="25">
        <f t="shared" si="60"/>
        <v>35</v>
      </c>
      <c r="F1281" s="120">
        <v>9371.1007807018559</v>
      </c>
      <c r="G1281" s="121">
        <f t="shared" si="61"/>
        <v>327988.52732456493</v>
      </c>
    </row>
    <row r="1282" spans="1:7">
      <c r="A1282" s="23">
        <f t="shared" si="62"/>
        <v>1270</v>
      </c>
      <c r="B1282" s="226" t="s">
        <v>1350</v>
      </c>
      <c r="C1282" s="136">
        <v>42959</v>
      </c>
      <c r="D1282" s="136">
        <v>42993</v>
      </c>
      <c r="E1282" s="25">
        <f t="shared" si="60"/>
        <v>34</v>
      </c>
      <c r="F1282" s="120">
        <v>8477.5239336422655</v>
      </c>
      <c r="G1282" s="121">
        <f t="shared" si="61"/>
        <v>288235.813743837</v>
      </c>
    </row>
    <row r="1283" spans="1:7">
      <c r="A1283" s="23">
        <f t="shared" si="62"/>
        <v>1271</v>
      </c>
      <c r="B1283" s="226" t="s">
        <v>1350</v>
      </c>
      <c r="C1283" s="136">
        <v>42960</v>
      </c>
      <c r="D1283" s="136">
        <v>42993</v>
      </c>
      <c r="E1283" s="25">
        <f t="shared" si="60"/>
        <v>33</v>
      </c>
      <c r="F1283" s="120">
        <v>8431.699479946903</v>
      </c>
      <c r="G1283" s="121">
        <f t="shared" si="61"/>
        <v>278246.08283824782</v>
      </c>
    </row>
    <row r="1284" spans="1:7">
      <c r="A1284" s="23">
        <f t="shared" si="62"/>
        <v>1272</v>
      </c>
      <c r="B1284" s="226" t="s">
        <v>1350</v>
      </c>
      <c r="C1284" s="136">
        <v>42961</v>
      </c>
      <c r="D1284" s="136">
        <v>42993</v>
      </c>
      <c r="E1284" s="25">
        <f t="shared" si="60"/>
        <v>32</v>
      </c>
      <c r="F1284" s="120">
        <v>9210.7151927680825</v>
      </c>
      <c r="G1284" s="121">
        <f t="shared" si="61"/>
        <v>294742.88616857864</v>
      </c>
    </row>
    <row r="1285" spans="1:7">
      <c r="A1285" s="23">
        <f t="shared" si="62"/>
        <v>1273</v>
      </c>
      <c r="B1285" s="226" t="s">
        <v>1350</v>
      </c>
      <c r="C1285" s="136">
        <v>42962</v>
      </c>
      <c r="D1285" s="136">
        <v>42993</v>
      </c>
      <c r="E1285" s="25">
        <f t="shared" si="60"/>
        <v>31</v>
      </c>
      <c r="F1285" s="120">
        <v>9989.7309055892638</v>
      </c>
      <c r="G1285" s="121">
        <f t="shared" si="61"/>
        <v>309681.6580732672</v>
      </c>
    </row>
    <row r="1286" spans="1:7">
      <c r="A1286" s="23">
        <f t="shared" si="62"/>
        <v>1274</v>
      </c>
      <c r="B1286" s="226" t="s">
        <v>1350</v>
      </c>
      <c r="C1286" s="136">
        <v>42963</v>
      </c>
      <c r="D1286" s="136">
        <v>42993</v>
      </c>
      <c r="E1286" s="25">
        <f t="shared" si="60"/>
        <v>30</v>
      </c>
      <c r="F1286" s="120">
        <v>9966.8186787415834</v>
      </c>
      <c r="G1286" s="121">
        <f t="shared" si="61"/>
        <v>299004.56036224752</v>
      </c>
    </row>
    <row r="1287" spans="1:7">
      <c r="A1287" s="23">
        <f t="shared" si="62"/>
        <v>1275</v>
      </c>
      <c r="B1287" s="226" t="s">
        <v>1350</v>
      </c>
      <c r="C1287" s="136">
        <v>42964</v>
      </c>
      <c r="D1287" s="136">
        <v>42993</v>
      </c>
      <c r="E1287" s="25">
        <f t="shared" si="60"/>
        <v>29</v>
      </c>
      <c r="F1287" s="120">
        <v>10264.677627761446</v>
      </c>
      <c r="G1287" s="121">
        <f t="shared" si="61"/>
        <v>297675.65120508196</v>
      </c>
    </row>
    <row r="1288" spans="1:7">
      <c r="A1288" s="23">
        <f t="shared" si="62"/>
        <v>1276</v>
      </c>
      <c r="B1288" s="226" t="s">
        <v>1350</v>
      </c>
      <c r="C1288" s="136">
        <v>42965</v>
      </c>
      <c r="D1288" s="136">
        <v>42993</v>
      </c>
      <c r="E1288" s="25">
        <f t="shared" si="60"/>
        <v>28</v>
      </c>
      <c r="F1288" s="120">
        <v>9004.5051511389465</v>
      </c>
      <c r="G1288" s="121">
        <f t="shared" si="61"/>
        <v>252126.1442318905</v>
      </c>
    </row>
    <row r="1289" spans="1:7">
      <c r="A1289" s="23">
        <f t="shared" si="62"/>
        <v>1277</v>
      </c>
      <c r="B1289" s="226" t="s">
        <v>1350</v>
      </c>
      <c r="C1289" s="136">
        <v>42966</v>
      </c>
      <c r="D1289" s="136">
        <v>42993</v>
      </c>
      <c r="E1289" s="25">
        <f t="shared" si="60"/>
        <v>27</v>
      </c>
      <c r="F1289" s="120">
        <v>7331.9125912581758</v>
      </c>
      <c r="G1289" s="121">
        <f t="shared" si="61"/>
        <v>197961.63996397075</v>
      </c>
    </row>
    <row r="1290" spans="1:7">
      <c r="A1290" s="23">
        <f t="shared" si="62"/>
        <v>1278</v>
      </c>
      <c r="B1290" s="226" t="s">
        <v>1350</v>
      </c>
      <c r="C1290" s="136">
        <v>42967</v>
      </c>
      <c r="D1290" s="136">
        <v>42993</v>
      </c>
      <c r="E1290" s="25">
        <f t="shared" si="60"/>
        <v>26</v>
      </c>
      <c r="F1290" s="120">
        <v>7606.8593134303583</v>
      </c>
      <c r="G1290" s="121">
        <f t="shared" si="61"/>
        <v>197778.34214918932</v>
      </c>
    </row>
    <row r="1291" spans="1:7">
      <c r="A1291" s="23">
        <f t="shared" si="62"/>
        <v>1279</v>
      </c>
      <c r="B1291" s="226" t="s">
        <v>1350</v>
      </c>
      <c r="C1291" s="136">
        <v>42968</v>
      </c>
      <c r="D1291" s="136">
        <v>42993</v>
      </c>
      <c r="E1291" s="25">
        <f t="shared" si="60"/>
        <v>25</v>
      </c>
      <c r="F1291" s="120">
        <v>8901.4001303243786</v>
      </c>
      <c r="G1291" s="121">
        <f t="shared" si="61"/>
        <v>222535.00325810947</v>
      </c>
    </row>
    <row r="1292" spans="1:7">
      <c r="A1292" s="23">
        <f t="shared" si="62"/>
        <v>1280</v>
      </c>
      <c r="B1292" s="226" t="s">
        <v>1350</v>
      </c>
      <c r="C1292" s="136">
        <v>42969</v>
      </c>
      <c r="D1292" s="136">
        <v>42993</v>
      </c>
      <c r="E1292" s="25">
        <f t="shared" si="60"/>
        <v>24</v>
      </c>
      <c r="F1292" s="120">
        <v>8683.7339752714015</v>
      </c>
      <c r="G1292" s="121">
        <f t="shared" si="61"/>
        <v>208409.61540651362</v>
      </c>
    </row>
    <row r="1293" spans="1:7">
      <c r="A1293" s="23">
        <f t="shared" si="62"/>
        <v>1281</v>
      </c>
      <c r="B1293" s="226" t="s">
        <v>1350</v>
      </c>
      <c r="C1293" s="136">
        <v>42970</v>
      </c>
      <c r="D1293" s="136">
        <v>42993</v>
      </c>
      <c r="E1293" s="25">
        <f t="shared" si="60"/>
        <v>23</v>
      </c>
      <c r="F1293" s="120">
        <v>6243.5818159932905</v>
      </c>
      <c r="G1293" s="121">
        <f t="shared" si="61"/>
        <v>143602.38176784568</v>
      </c>
    </row>
    <row r="1294" spans="1:7">
      <c r="A1294" s="23">
        <f t="shared" si="62"/>
        <v>1282</v>
      </c>
      <c r="B1294" s="226" t="s">
        <v>1350</v>
      </c>
      <c r="C1294" s="136">
        <v>42971</v>
      </c>
      <c r="D1294" s="136">
        <v>42993</v>
      </c>
      <c r="E1294" s="25">
        <f t="shared" si="60"/>
        <v>22</v>
      </c>
      <c r="F1294" s="120">
        <v>6255.0379294171307</v>
      </c>
      <c r="G1294" s="121">
        <f t="shared" si="61"/>
        <v>137610.83444717687</v>
      </c>
    </row>
    <row r="1295" spans="1:7">
      <c r="A1295" s="23">
        <f t="shared" si="62"/>
        <v>1283</v>
      </c>
      <c r="B1295" s="226" t="s">
        <v>1350</v>
      </c>
      <c r="C1295" s="136">
        <v>42972</v>
      </c>
      <c r="D1295" s="136">
        <v>42993</v>
      </c>
      <c r="E1295" s="25">
        <f t="shared" si="60"/>
        <v>21</v>
      </c>
      <c r="F1295" s="120">
        <v>5086.5143601853597</v>
      </c>
      <c r="G1295" s="121">
        <f t="shared" si="61"/>
        <v>106816.80156389256</v>
      </c>
    </row>
    <row r="1296" spans="1:7">
      <c r="A1296" s="23">
        <f t="shared" si="62"/>
        <v>1284</v>
      </c>
      <c r="B1296" s="226" t="s">
        <v>1350</v>
      </c>
      <c r="C1296" s="136">
        <v>42973</v>
      </c>
      <c r="D1296" s="136">
        <v>42993</v>
      </c>
      <c r="E1296" s="25">
        <f t="shared" si="60"/>
        <v>20</v>
      </c>
      <c r="F1296" s="120">
        <v>4949.0409990992684</v>
      </c>
      <c r="G1296" s="121">
        <f t="shared" si="61"/>
        <v>98980.819981985376</v>
      </c>
    </row>
    <row r="1297" spans="1:7">
      <c r="A1297" s="23">
        <f t="shared" si="62"/>
        <v>1285</v>
      </c>
      <c r="B1297" s="226" t="s">
        <v>1350</v>
      </c>
      <c r="C1297" s="136">
        <v>42974</v>
      </c>
      <c r="D1297" s="136">
        <v>42993</v>
      </c>
      <c r="E1297" s="25">
        <f t="shared" si="60"/>
        <v>19</v>
      </c>
      <c r="F1297" s="120">
        <v>4949.0409990992684</v>
      </c>
      <c r="G1297" s="121">
        <f t="shared" si="61"/>
        <v>94031.778982886099</v>
      </c>
    </row>
    <row r="1298" spans="1:7">
      <c r="A1298" s="23">
        <f t="shared" si="62"/>
        <v>1286</v>
      </c>
      <c r="B1298" s="226" t="s">
        <v>1350</v>
      </c>
      <c r="C1298" s="136">
        <v>42975</v>
      </c>
      <c r="D1298" s="136">
        <v>42993</v>
      </c>
      <c r="E1298" s="25">
        <f t="shared" si="60"/>
        <v>18</v>
      </c>
      <c r="F1298" s="120">
        <v>5407.2855360529047</v>
      </c>
      <c r="G1298" s="121">
        <f t="shared" si="61"/>
        <v>97331.139648952289</v>
      </c>
    </row>
    <row r="1299" spans="1:7">
      <c r="A1299" s="23">
        <f t="shared" si="62"/>
        <v>1287</v>
      </c>
      <c r="B1299" s="226" t="s">
        <v>1350</v>
      </c>
      <c r="C1299" s="136">
        <v>42976</v>
      </c>
      <c r="D1299" s="136">
        <v>42993</v>
      </c>
      <c r="E1299" s="25">
        <f t="shared" si="60"/>
        <v>17</v>
      </c>
      <c r="F1299" s="120">
        <v>5487.4783300197905</v>
      </c>
      <c r="G1299" s="121">
        <f t="shared" si="61"/>
        <v>93287.131610336437</v>
      </c>
    </row>
    <row r="1300" spans="1:7">
      <c r="A1300" s="23">
        <f t="shared" si="62"/>
        <v>1288</v>
      </c>
      <c r="B1300" s="226" t="s">
        <v>1350</v>
      </c>
      <c r="C1300" s="136">
        <v>42977</v>
      </c>
      <c r="D1300" s="136">
        <v>42993</v>
      </c>
      <c r="E1300" s="25">
        <f t="shared" si="60"/>
        <v>16</v>
      </c>
      <c r="F1300" s="120">
        <v>7171.5270033244042</v>
      </c>
      <c r="G1300" s="121">
        <f t="shared" si="61"/>
        <v>114744.43205319047</v>
      </c>
    </row>
    <row r="1301" spans="1:7">
      <c r="A1301" s="23">
        <f t="shared" si="62"/>
        <v>1289</v>
      </c>
      <c r="B1301" s="226" t="s">
        <v>1350</v>
      </c>
      <c r="C1301" s="136">
        <v>42978</v>
      </c>
      <c r="D1301" s="136">
        <v>42993</v>
      </c>
      <c r="E1301" s="25">
        <f t="shared" si="60"/>
        <v>15</v>
      </c>
      <c r="F1301" s="120">
        <v>5292.7244018144956</v>
      </c>
      <c r="G1301" s="121">
        <f t="shared" si="61"/>
        <v>79390.866027217431</v>
      </c>
    </row>
    <row r="1302" spans="1:7">
      <c r="A1302" s="23">
        <f t="shared" si="62"/>
        <v>1290</v>
      </c>
      <c r="B1302" s="226" t="s">
        <v>1350</v>
      </c>
      <c r="C1302" s="136">
        <v>42979</v>
      </c>
      <c r="D1302" s="136">
        <v>43010</v>
      </c>
      <c r="E1302" s="25">
        <f t="shared" si="60"/>
        <v>31</v>
      </c>
      <c r="F1302" s="120">
        <v>3857.1136039373841</v>
      </c>
      <c r="G1302" s="121">
        <f t="shared" si="61"/>
        <v>119570.52172205891</v>
      </c>
    </row>
    <row r="1303" spans="1:7">
      <c r="A1303" s="23">
        <f t="shared" si="62"/>
        <v>1291</v>
      </c>
      <c r="B1303" s="226" t="s">
        <v>1350</v>
      </c>
      <c r="C1303" s="136">
        <v>42980</v>
      </c>
      <c r="D1303" s="136">
        <v>43010</v>
      </c>
      <c r="E1303" s="25">
        <f t="shared" si="60"/>
        <v>30</v>
      </c>
      <c r="F1303" s="120">
        <v>3857.1136039373841</v>
      </c>
      <c r="G1303" s="121">
        <f t="shared" si="61"/>
        <v>115713.40811812153</v>
      </c>
    </row>
    <row r="1304" spans="1:7">
      <c r="A1304" s="23">
        <f t="shared" si="62"/>
        <v>1292</v>
      </c>
      <c r="B1304" s="226" t="s">
        <v>1350</v>
      </c>
      <c r="C1304" s="136">
        <v>42981</v>
      </c>
      <c r="D1304" s="136">
        <v>43010</v>
      </c>
      <c r="E1304" s="25">
        <f t="shared" si="60"/>
        <v>29</v>
      </c>
      <c r="F1304" s="120">
        <v>3857.1136039373841</v>
      </c>
      <c r="G1304" s="121">
        <f t="shared" si="61"/>
        <v>111856.29451418413</v>
      </c>
    </row>
    <row r="1305" spans="1:7">
      <c r="A1305" s="23">
        <f t="shared" si="62"/>
        <v>1293</v>
      </c>
      <c r="B1305" s="226" t="s">
        <v>1350</v>
      </c>
      <c r="C1305" s="136">
        <v>42982</v>
      </c>
      <c r="D1305" s="136">
        <v>43010</v>
      </c>
      <c r="E1305" s="25">
        <f t="shared" si="60"/>
        <v>28</v>
      </c>
      <c r="F1305" s="120">
        <v>5418.326253150135</v>
      </c>
      <c r="G1305" s="121">
        <f t="shared" si="61"/>
        <v>151713.13508820377</v>
      </c>
    </row>
    <row r="1306" spans="1:7">
      <c r="A1306" s="23">
        <f t="shared" si="62"/>
        <v>1294</v>
      </c>
      <c r="B1306" s="226" t="s">
        <v>1350</v>
      </c>
      <c r="C1306" s="136">
        <v>42983</v>
      </c>
      <c r="D1306" s="136">
        <v>43010</v>
      </c>
      <c r="E1306" s="25">
        <f t="shared" si="60"/>
        <v>27</v>
      </c>
      <c r="F1306" s="120">
        <v>4959.1460622052082</v>
      </c>
      <c r="G1306" s="121">
        <f t="shared" si="61"/>
        <v>133896.94367954062</v>
      </c>
    </row>
    <row r="1307" spans="1:7">
      <c r="A1307" s="23">
        <f t="shared" si="62"/>
        <v>1295</v>
      </c>
      <c r="B1307" s="226" t="s">
        <v>1350</v>
      </c>
      <c r="C1307" s="136">
        <v>42984</v>
      </c>
      <c r="D1307" s="136">
        <v>43010</v>
      </c>
      <c r="E1307" s="25">
        <f t="shared" ref="E1307:E1369" si="63">D1307-C1307</f>
        <v>26</v>
      </c>
      <c r="F1307" s="120">
        <v>4959.1460622052082</v>
      </c>
      <c r="G1307" s="121">
        <f t="shared" ref="G1307:G1369" si="64">E1307*F1307</f>
        <v>128937.79761733541</v>
      </c>
    </row>
    <row r="1308" spans="1:7">
      <c r="A1308" s="23">
        <f t="shared" si="62"/>
        <v>1296</v>
      </c>
      <c r="B1308" s="226" t="s">
        <v>1350</v>
      </c>
      <c r="C1308" s="136">
        <v>42985</v>
      </c>
      <c r="D1308" s="136">
        <v>43010</v>
      </c>
      <c r="E1308" s="25">
        <f t="shared" si="63"/>
        <v>25</v>
      </c>
      <c r="F1308" s="120">
        <v>4821.3920049217304</v>
      </c>
      <c r="G1308" s="121">
        <f t="shared" si="64"/>
        <v>120534.80012304326</v>
      </c>
    </row>
    <row r="1309" spans="1:7">
      <c r="A1309" s="23">
        <f t="shared" si="62"/>
        <v>1297</v>
      </c>
      <c r="B1309" s="226" t="s">
        <v>1350</v>
      </c>
      <c r="C1309" s="136">
        <v>42986</v>
      </c>
      <c r="D1309" s="136">
        <v>43010</v>
      </c>
      <c r="E1309" s="25">
        <f t="shared" si="63"/>
        <v>24</v>
      </c>
      <c r="F1309" s="120">
        <v>4247.4167662405716</v>
      </c>
      <c r="G1309" s="121">
        <f t="shared" si="64"/>
        <v>101938.00238977373</v>
      </c>
    </row>
    <row r="1310" spans="1:7">
      <c r="A1310" s="23">
        <f t="shared" si="62"/>
        <v>1298</v>
      </c>
      <c r="B1310" s="226" t="s">
        <v>1350</v>
      </c>
      <c r="C1310" s="136">
        <v>42987</v>
      </c>
      <c r="D1310" s="136">
        <v>43010</v>
      </c>
      <c r="E1310" s="25">
        <f t="shared" si="63"/>
        <v>23</v>
      </c>
      <c r="F1310" s="120">
        <v>2640.2860979333282</v>
      </c>
      <c r="G1310" s="121">
        <f t="shared" si="64"/>
        <v>60726.580252466549</v>
      </c>
    </row>
    <row r="1311" spans="1:7">
      <c r="A1311" s="23">
        <f t="shared" si="62"/>
        <v>1299</v>
      </c>
      <c r="B1311" s="226" t="s">
        <v>1350</v>
      </c>
      <c r="C1311" s="136">
        <v>42988</v>
      </c>
      <c r="D1311" s="136">
        <v>43010</v>
      </c>
      <c r="E1311" s="25">
        <f t="shared" si="63"/>
        <v>22</v>
      </c>
      <c r="F1311" s="120">
        <v>2204.0649165356481</v>
      </c>
      <c r="G1311" s="121">
        <f t="shared" si="64"/>
        <v>48489.428163784258</v>
      </c>
    </row>
    <row r="1312" spans="1:7">
      <c r="A1312" s="23">
        <f t="shared" si="62"/>
        <v>1300</v>
      </c>
      <c r="B1312" s="226" t="s">
        <v>1350</v>
      </c>
      <c r="C1312" s="136">
        <v>42989</v>
      </c>
      <c r="D1312" s="136">
        <v>43010</v>
      </c>
      <c r="E1312" s="25">
        <f t="shared" si="63"/>
        <v>21</v>
      </c>
      <c r="F1312" s="120">
        <v>4040.785680315355</v>
      </c>
      <c r="G1312" s="121">
        <f t="shared" si="64"/>
        <v>84856.499286622449</v>
      </c>
    </row>
    <row r="1313" spans="1:7">
      <c r="A1313" s="23">
        <f t="shared" si="62"/>
        <v>1301</v>
      </c>
      <c r="B1313" s="226" t="s">
        <v>1350</v>
      </c>
      <c r="C1313" s="136">
        <v>42990</v>
      </c>
      <c r="D1313" s="136">
        <v>43010</v>
      </c>
      <c r="E1313" s="25">
        <f t="shared" si="63"/>
        <v>20</v>
      </c>
      <c r="F1313" s="120">
        <v>4568.8428999020198</v>
      </c>
      <c r="G1313" s="121">
        <f t="shared" si="64"/>
        <v>91376.857998040388</v>
      </c>
    </row>
    <row r="1314" spans="1:7">
      <c r="A1314" s="23">
        <f t="shared" si="62"/>
        <v>1302</v>
      </c>
      <c r="B1314" s="226" t="s">
        <v>1350</v>
      </c>
      <c r="C1314" s="136">
        <v>42991</v>
      </c>
      <c r="D1314" s="136">
        <v>43010</v>
      </c>
      <c r="E1314" s="25">
        <f t="shared" si="63"/>
        <v>19</v>
      </c>
      <c r="F1314" s="120">
        <v>4993.5845765260774</v>
      </c>
      <c r="G1314" s="121">
        <f t="shared" si="64"/>
        <v>94878.106953995477</v>
      </c>
    </row>
    <row r="1315" spans="1:7">
      <c r="A1315" s="23">
        <f t="shared" si="62"/>
        <v>1303</v>
      </c>
      <c r="B1315" s="226" t="s">
        <v>1350</v>
      </c>
      <c r="C1315" s="136">
        <v>42992</v>
      </c>
      <c r="D1315" s="136">
        <v>43010</v>
      </c>
      <c r="E1315" s="25">
        <f t="shared" si="63"/>
        <v>18</v>
      </c>
      <c r="F1315" s="120">
        <v>4924.707547884339</v>
      </c>
      <c r="G1315" s="121">
        <f t="shared" si="64"/>
        <v>88644.735861918103</v>
      </c>
    </row>
    <row r="1316" spans="1:7">
      <c r="A1316" s="23">
        <f t="shared" si="62"/>
        <v>1304</v>
      </c>
      <c r="B1316" s="226" t="s">
        <v>1350</v>
      </c>
      <c r="C1316" s="136">
        <v>42993</v>
      </c>
      <c r="D1316" s="136">
        <v>43010</v>
      </c>
      <c r="E1316" s="25">
        <f t="shared" si="63"/>
        <v>17</v>
      </c>
      <c r="F1316" s="120">
        <v>4844.3510144689772</v>
      </c>
      <c r="G1316" s="121">
        <f t="shared" si="64"/>
        <v>82353.967245972613</v>
      </c>
    </row>
    <row r="1317" spans="1:7">
      <c r="A1317" s="23">
        <f t="shared" si="62"/>
        <v>1305</v>
      </c>
      <c r="B1317" s="226" t="s">
        <v>1350</v>
      </c>
      <c r="C1317" s="136">
        <v>42994</v>
      </c>
      <c r="D1317" s="136">
        <v>43010</v>
      </c>
      <c r="E1317" s="25">
        <f t="shared" si="63"/>
        <v>16</v>
      </c>
      <c r="F1317" s="120">
        <v>5119.8591290359327</v>
      </c>
      <c r="G1317" s="121">
        <f t="shared" si="64"/>
        <v>81917.746064574923</v>
      </c>
    </row>
    <row r="1318" spans="1:7">
      <c r="A1318" s="23">
        <f t="shared" si="62"/>
        <v>1306</v>
      </c>
      <c r="B1318" s="226" t="s">
        <v>1350</v>
      </c>
      <c r="C1318" s="136">
        <v>42995</v>
      </c>
      <c r="D1318" s="136">
        <v>43010</v>
      </c>
      <c r="E1318" s="25">
        <f t="shared" si="63"/>
        <v>15</v>
      </c>
      <c r="F1318" s="120">
        <v>4982.105071752454</v>
      </c>
      <c r="G1318" s="121">
        <f t="shared" si="64"/>
        <v>74731.576076286816</v>
      </c>
    </row>
    <row r="1319" spans="1:7">
      <c r="A1319" s="23">
        <f t="shared" si="62"/>
        <v>1307</v>
      </c>
      <c r="B1319" s="226" t="s">
        <v>1350</v>
      </c>
      <c r="C1319" s="136">
        <v>42996</v>
      </c>
      <c r="D1319" s="136">
        <v>43010</v>
      </c>
      <c r="E1319" s="25">
        <f t="shared" si="63"/>
        <v>14</v>
      </c>
      <c r="F1319" s="120">
        <v>4591.8019094492665</v>
      </c>
      <c r="G1319" s="121">
        <f t="shared" si="64"/>
        <v>64285.226732289731</v>
      </c>
    </row>
    <row r="1320" spans="1:7">
      <c r="A1320" s="23">
        <f t="shared" ref="A1320:A1383" si="65">A1319+1</f>
        <v>1308</v>
      </c>
      <c r="B1320" s="226" t="s">
        <v>1350</v>
      </c>
      <c r="C1320" s="136">
        <v>42997</v>
      </c>
      <c r="D1320" s="136">
        <v>43010</v>
      </c>
      <c r="E1320" s="25">
        <f t="shared" si="63"/>
        <v>13</v>
      </c>
      <c r="F1320" s="120">
        <v>3489.7694511814425</v>
      </c>
      <c r="G1320" s="121">
        <f t="shared" si="64"/>
        <v>45367.002865358751</v>
      </c>
    </row>
    <row r="1321" spans="1:7">
      <c r="A1321" s="23">
        <f t="shared" si="65"/>
        <v>1309</v>
      </c>
      <c r="B1321" s="226" t="s">
        <v>1350</v>
      </c>
      <c r="C1321" s="136">
        <v>42998</v>
      </c>
      <c r="D1321" s="136">
        <v>43010</v>
      </c>
      <c r="E1321" s="25">
        <f t="shared" si="63"/>
        <v>12</v>
      </c>
      <c r="F1321" s="120">
        <v>4775.4739858272369</v>
      </c>
      <c r="G1321" s="121">
        <f t="shared" si="64"/>
        <v>57305.687829926843</v>
      </c>
    </row>
    <row r="1322" spans="1:7">
      <c r="A1322" s="23">
        <f t="shared" si="65"/>
        <v>1310</v>
      </c>
      <c r="B1322" s="226" t="s">
        <v>1350</v>
      </c>
      <c r="C1322" s="136">
        <v>42999</v>
      </c>
      <c r="D1322" s="136">
        <v>43010</v>
      </c>
      <c r="E1322" s="25">
        <f t="shared" si="63"/>
        <v>11</v>
      </c>
      <c r="F1322" s="120">
        <v>5567.5598152072362</v>
      </c>
      <c r="G1322" s="121">
        <f t="shared" si="64"/>
        <v>61243.1579672796</v>
      </c>
    </row>
    <row r="1323" spans="1:7">
      <c r="A1323" s="23">
        <f t="shared" si="65"/>
        <v>1311</v>
      </c>
      <c r="B1323" s="226" t="s">
        <v>1350</v>
      </c>
      <c r="C1323" s="136">
        <v>43000</v>
      </c>
      <c r="D1323" s="136">
        <v>43010</v>
      </c>
      <c r="E1323" s="25">
        <f t="shared" si="63"/>
        <v>10</v>
      </c>
      <c r="F1323" s="120">
        <v>5601.9983295281054</v>
      </c>
      <c r="G1323" s="121">
        <f t="shared" si="64"/>
        <v>56019.983295281054</v>
      </c>
    </row>
    <row r="1324" spans="1:7">
      <c r="A1324" s="23">
        <f t="shared" si="65"/>
        <v>1312</v>
      </c>
      <c r="B1324" s="226" t="s">
        <v>1350</v>
      </c>
      <c r="C1324" s="136">
        <v>43001</v>
      </c>
      <c r="D1324" s="136">
        <v>43010</v>
      </c>
      <c r="E1324" s="25">
        <f t="shared" si="63"/>
        <v>9</v>
      </c>
      <c r="F1324" s="120">
        <v>4695.1174524118751</v>
      </c>
      <c r="G1324" s="121">
        <f t="shared" si="64"/>
        <v>42256.057071706877</v>
      </c>
    </row>
    <row r="1325" spans="1:7">
      <c r="A1325" s="23">
        <f t="shared" si="65"/>
        <v>1313</v>
      </c>
      <c r="B1325" s="226" t="s">
        <v>1350</v>
      </c>
      <c r="C1325" s="136">
        <v>43002</v>
      </c>
      <c r="D1325" s="136">
        <v>43010</v>
      </c>
      <c r="E1325" s="25">
        <f t="shared" si="63"/>
        <v>8</v>
      </c>
      <c r="F1325" s="120">
        <v>4557.3633951283973</v>
      </c>
      <c r="G1325" s="121">
        <f t="shared" si="64"/>
        <v>36458.907161027179</v>
      </c>
    </row>
    <row r="1326" spans="1:7">
      <c r="A1326" s="23">
        <f t="shared" si="65"/>
        <v>1314</v>
      </c>
      <c r="B1326" s="226" t="s">
        <v>1350</v>
      </c>
      <c r="C1326" s="136">
        <v>43003</v>
      </c>
      <c r="D1326" s="136">
        <v>43010</v>
      </c>
      <c r="E1326" s="25">
        <f t="shared" si="63"/>
        <v>7</v>
      </c>
      <c r="F1326" s="120">
        <v>5969.342482284047</v>
      </c>
      <c r="G1326" s="121">
        <f t="shared" si="64"/>
        <v>41785.39737598833</v>
      </c>
    </row>
    <row r="1327" spans="1:7">
      <c r="A1327" s="23">
        <f t="shared" si="65"/>
        <v>1315</v>
      </c>
      <c r="B1327" s="226" t="s">
        <v>1350</v>
      </c>
      <c r="C1327" s="136">
        <v>43004</v>
      </c>
      <c r="D1327" s="136">
        <v>43010</v>
      </c>
      <c r="E1327" s="25">
        <f t="shared" si="63"/>
        <v>6</v>
      </c>
      <c r="F1327" s="120">
        <v>6417.0431684553496</v>
      </c>
      <c r="G1327" s="121">
        <f t="shared" si="64"/>
        <v>38502.259010732101</v>
      </c>
    </row>
    <row r="1328" spans="1:7">
      <c r="A1328" s="23">
        <f t="shared" si="65"/>
        <v>1316</v>
      </c>
      <c r="B1328" s="226" t="s">
        <v>1350</v>
      </c>
      <c r="C1328" s="136">
        <v>43005</v>
      </c>
      <c r="D1328" s="136">
        <v>43010</v>
      </c>
      <c r="E1328" s="25">
        <f t="shared" si="63"/>
        <v>5</v>
      </c>
      <c r="F1328" s="120">
        <v>6003.7809966049163</v>
      </c>
      <c r="G1328" s="121">
        <f t="shared" si="64"/>
        <v>30018.904983024582</v>
      </c>
    </row>
    <row r="1329" spans="1:7">
      <c r="A1329" s="23">
        <f t="shared" si="65"/>
        <v>1317</v>
      </c>
      <c r="B1329" s="226" t="s">
        <v>1350</v>
      </c>
      <c r="C1329" s="136">
        <v>43006</v>
      </c>
      <c r="D1329" s="136">
        <v>43010</v>
      </c>
      <c r="E1329" s="25">
        <f t="shared" si="63"/>
        <v>4</v>
      </c>
      <c r="F1329" s="120">
        <v>5636.4368438489746</v>
      </c>
      <c r="G1329" s="121">
        <f t="shared" si="64"/>
        <v>22545.747375395898</v>
      </c>
    </row>
    <row r="1330" spans="1:7">
      <c r="A1330" s="23">
        <f t="shared" si="65"/>
        <v>1318</v>
      </c>
      <c r="B1330" s="226" t="s">
        <v>1350</v>
      </c>
      <c r="C1330" s="136">
        <v>43007</v>
      </c>
      <c r="D1330" s="136">
        <v>43010</v>
      </c>
      <c r="E1330" s="25">
        <f t="shared" si="63"/>
        <v>3</v>
      </c>
      <c r="F1330" s="120">
        <v>4786.9534906008603</v>
      </c>
      <c r="G1330" s="121">
        <f t="shared" si="64"/>
        <v>14360.860471802582</v>
      </c>
    </row>
    <row r="1331" spans="1:7">
      <c r="A1331" s="23">
        <f t="shared" si="65"/>
        <v>1319</v>
      </c>
      <c r="B1331" s="226" t="s">
        <v>1350</v>
      </c>
      <c r="C1331" s="136">
        <v>43008</v>
      </c>
      <c r="D1331" s="136">
        <v>43010</v>
      </c>
      <c r="E1331" s="25">
        <f t="shared" si="63"/>
        <v>2</v>
      </c>
      <c r="F1331" s="120">
        <v>2617.3270883860823</v>
      </c>
      <c r="G1331" s="121">
        <f t="shared" si="64"/>
        <v>5234.6541767721646</v>
      </c>
    </row>
    <row r="1332" spans="1:7">
      <c r="A1332" s="23">
        <f t="shared" si="65"/>
        <v>1320</v>
      </c>
      <c r="B1332" s="226" t="s">
        <v>1350</v>
      </c>
      <c r="C1332" s="136">
        <v>42948</v>
      </c>
      <c r="D1332" s="136">
        <v>43010</v>
      </c>
      <c r="E1332" s="25">
        <f t="shared" si="63"/>
        <v>62</v>
      </c>
      <c r="F1332" s="120">
        <v>139.91177049984734</v>
      </c>
      <c r="G1332" s="121">
        <f t="shared" si="64"/>
        <v>8674.5297709905353</v>
      </c>
    </row>
    <row r="1333" spans="1:7">
      <c r="A1333" s="23">
        <f t="shared" si="65"/>
        <v>1321</v>
      </c>
      <c r="B1333" s="226" t="s">
        <v>1350</v>
      </c>
      <c r="C1333" s="136">
        <v>42949</v>
      </c>
      <c r="D1333" s="136">
        <v>43010</v>
      </c>
      <c r="E1333" s="25">
        <f t="shared" si="63"/>
        <v>61</v>
      </c>
      <c r="F1333" s="120">
        <v>138.49374579883536</v>
      </c>
      <c r="G1333" s="121">
        <f t="shared" si="64"/>
        <v>8448.1184937289563</v>
      </c>
    </row>
    <row r="1334" spans="1:7">
      <c r="A1334" s="23">
        <f t="shared" si="65"/>
        <v>1322</v>
      </c>
      <c r="B1334" s="226" t="s">
        <v>1350</v>
      </c>
      <c r="C1334" s="136">
        <v>42950</v>
      </c>
      <c r="D1334" s="136">
        <v>43010</v>
      </c>
      <c r="E1334" s="25">
        <f t="shared" si="63"/>
        <v>60</v>
      </c>
      <c r="F1334" s="120">
        <v>131.16728484360689</v>
      </c>
      <c r="G1334" s="121">
        <f t="shared" si="64"/>
        <v>7870.0370906164135</v>
      </c>
    </row>
    <row r="1335" spans="1:7">
      <c r="A1335" s="23">
        <f t="shared" si="65"/>
        <v>1323</v>
      </c>
      <c r="B1335" s="226" t="s">
        <v>1350</v>
      </c>
      <c r="C1335" s="136">
        <v>42951</v>
      </c>
      <c r="D1335" s="136">
        <v>43010</v>
      </c>
      <c r="E1335" s="25">
        <f t="shared" si="63"/>
        <v>59</v>
      </c>
      <c r="F1335" s="120">
        <v>79.409383256670111</v>
      </c>
      <c r="G1335" s="121">
        <f t="shared" si="64"/>
        <v>4685.1536121435365</v>
      </c>
    </row>
    <row r="1336" spans="1:7">
      <c r="A1336" s="23">
        <f t="shared" si="65"/>
        <v>1324</v>
      </c>
      <c r="B1336" s="226" t="s">
        <v>1350</v>
      </c>
      <c r="C1336" s="136">
        <v>42952</v>
      </c>
      <c r="D1336" s="136">
        <v>43010</v>
      </c>
      <c r="E1336" s="25">
        <f t="shared" si="63"/>
        <v>58</v>
      </c>
      <c r="F1336" s="120">
        <v>88.862881263416554</v>
      </c>
      <c r="G1336" s="121">
        <f t="shared" si="64"/>
        <v>5154.0471132781604</v>
      </c>
    </row>
    <row r="1337" spans="1:7">
      <c r="A1337" s="23">
        <f t="shared" si="65"/>
        <v>1325</v>
      </c>
      <c r="B1337" s="226" t="s">
        <v>1350</v>
      </c>
      <c r="C1337" s="136">
        <v>42953</v>
      </c>
      <c r="D1337" s="136">
        <v>43010</v>
      </c>
      <c r="E1337" s="25">
        <f t="shared" si="63"/>
        <v>57</v>
      </c>
      <c r="F1337" s="120">
        <v>97.843704369825673</v>
      </c>
      <c r="G1337" s="121">
        <f t="shared" si="64"/>
        <v>5577.0911490800636</v>
      </c>
    </row>
    <row r="1338" spans="1:7">
      <c r="A1338" s="23">
        <f t="shared" si="65"/>
        <v>1326</v>
      </c>
      <c r="B1338" s="226" t="s">
        <v>1350</v>
      </c>
      <c r="C1338" s="136">
        <v>42954</v>
      </c>
      <c r="D1338" s="136">
        <v>43010</v>
      </c>
      <c r="E1338" s="25">
        <f t="shared" si="63"/>
        <v>56</v>
      </c>
      <c r="F1338" s="120">
        <v>144.87485695338921</v>
      </c>
      <c r="G1338" s="121">
        <f t="shared" si="64"/>
        <v>8112.9919893897959</v>
      </c>
    </row>
    <row r="1339" spans="1:7">
      <c r="A1339" s="23">
        <f t="shared" si="65"/>
        <v>1327</v>
      </c>
      <c r="B1339" s="226" t="s">
        <v>1350</v>
      </c>
      <c r="C1339" s="136">
        <v>42955</v>
      </c>
      <c r="D1339" s="136">
        <v>43010</v>
      </c>
      <c r="E1339" s="25">
        <f t="shared" si="63"/>
        <v>55</v>
      </c>
      <c r="F1339" s="120">
        <v>158.3460916130029</v>
      </c>
      <c r="G1339" s="121">
        <f t="shared" si="64"/>
        <v>8709.0350387151593</v>
      </c>
    </row>
    <row r="1340" spans="1:7">
      <c r="A1340" s="23">
        <f t="shared" si="65"/>
        <v>1328</v>
      </c>
      <c r="B1340" s="226" t="s">
        <v>1350</v>
      </c>
      <c r="C1340" s="136">
        <v>42956</v>
      </c>
      <c r="D1340" s="136">
        <v>43010</v>
      </c>
      <c r="E1340" s="25">
        <f t="shared" si="63"/>
        <v>54</v>
      </c>
      <c r="F1340" s="120">
        <v>166.14522746856872</v>
      </c>
      <c r="G1340" s="121">
        <f t="shared" si="64"/>
        <v>8971.8422833027107</v>
      </c>
    </row>
    <row r="1341" spans="1:7">
      <c r="A1341" s="23">
        <f t="shared" si="65"/>
        <v>1329</v>
      </c>
      <c r="B1341" s="226" t="s">
        <v>1350</v>
      </c>
      <c r="C1341" s="136">
        <v>42957</v>
      </c>
      <c r="D1341" s="136">
        <v>43010</v>
      </c>
      <c r="E1341" s="25">
        <f t="shared" si="63"/>
        <v>53</v>
      </c>
      <c r="F1341" s="120">
        <v>203.01386969487984</v>
      </c>
      <c r="G1341" s="121">
        <f t="shared" si="64"/>
        <v>10759.735093828631</v>
      </c>
    </row>
    <row r="1342" spans="1:7">
      <c r="A1342" s="23">
        <f t="shared" si="65"/>
        <v>1330</v>
      </c>
      <c r="B1342" s="226" t="s">
        <v>1350</v>
      </c>
      <c r="C1342" s="136">
        <v>42958</v>
      </c>
      <c r="D1342" s="136">
        <v>43010</v>
      </c>
      <c r="E1342" s="25">
        <f t="shared" si="63"/>
        <v>52</v>
      </c>
      <c r="F1342" s="120">
        <v>193.32403423796475</v>
      </c>
      <c r="G1342" s="121">
        <f t="shared" si="64"/>
        <v>10052.849780374167</v>
      </c>
    </row>
    <row r="1343" spans="1:7">
      <c r="A1343" s="23">
        <f t="shared" si="65"/>
        <v>1331</v>
      </c>
      <c r="B1343" s="226" t="s">
        <v>1350</v>
      </c>
      <c r="C1343" s="136">
        <v>42959</v>
      </c>
      <c r="D1343" s="136">
        <v>43010</v>
      </c>
      <c r="E1343" s="25">
        <f t="shared" si="63"/>
        <v>51</v>
      </c>
      <c r="F1343" s="120">
        <v>174.88971312480916</v>
      </c>
      <c r="G1343" s="121">
        <f t="shared" si="64"/>
        <v>8919.375369365267</v>
      </c>
    </row>
    <row r="1344" spans="1:7">
      <c r="A1344" s="23">
        <f t="shared" si="65"/>
        <v>1332</v>
      </c>
      <c r="B1344" s="226" t="s">
        <v>1350</v>
      </c>
      <c r="C1344" s="136">
        <v>42960</v>
      </c>
      <c r="D1344" s="136">
        <v>43010</v>
      </c>
      <c r="E1344" s="25">
        <f t="shared" si="63"/>
        <v>50</v>
      </c>
      <c r="F1344" s="120">
        <v>173.94436332413454</v>
      </c>
      <c r="G1344" s="121">
        <f t="shared" si="64"/>
        <v>8697.2181662067269</v>
      </c>
    </row>
    <row r="1345" spans="1:7">
      <c r="A1345" s="23">
        <f t="shared" si="65"/>
        <v>1333</v>
      </c>
      <c r="B1345" s="226" t="s">
        <v>1350</v>
      </c>
      <c r="C1345" s="136">
        <v>42961</v>
      </c>
      <c r="D1345" s="136">
        <v>43010</v>
      </c>
      <c r="E1345" s="25">
        <f t="shared" si="63"/>
        <v>49</v>
      </c>
      <c r="F1345" s="120">
        <v>190.01530993560348</v>
      </c>
      <c r="G1345" s="121">
        <f t="shared" si="64"/>
        <v>9310.7501868445706</v>
      </c>
    </row>
    <row r="1346" spans="1:7">
      <c r="A1346" s="23">
        <f t="shared" si="65"/>
        <v>1334</v>
      </c>
      <c r="B1346" s="226" t="s">
        <v>1350</v>
      </c>
      <c r="C1346" s="136">
        <v>42962</v>
      </c>
      <c r="D1346" s="136">
        <v>43010</v>
      </c>
      <c r="E1346" s="25">
        <f t="shared" si="63"/>
        <v>48</v>
      </c>
      <c r="F1346" s="120">
        <v>206.08625654707242</v>
      </c>
      <c r="G1346" s="121">
        <f t="shared" si="64"/>
        <v>9892.1403142594754</v>
      </c>
    </row>
    <row r="1347" spans="1:7">
      <c r="A1347" s="23">
        <f t="shared" si="65"/>
        <v>1335</v>
      </c>
      <c r="B1347" s="226" t="s">
        <v>1350</v>
      </c>
      <c r="C1347" s="136">
        <v>42963</v>
      </c>
      <c r="D1347" s="136">
        <v>43010</v>
      </c>
      <c r="E1347" s="25">
        <f t="shared" si="63"/>
        <v>47</v>
      </c>
      <c r="F1347" s="120">
        <v>205.6135816467351</v>
      </c>
      <c r="G1347" s="121">
        <f t="shared" si="64"/>
        <v>9663.8383373965498</v>
      </c>
    </row>
    <row r="1348" spans="1:7">
      <c r="A1348" s="23">
        <f t="shared" si="65"/>
        <v>1336</v>
      </c>
      <c r="B1348" s="226" t="s">
        <v>1350</v>
      </c>
      <c r="C1348" s="136">
        <v>42964</v>
      </c>
      <c r="D1348" s="136">
        <v>43010</v>
      </c>
      <c r="E1348" s="25">
        <f t="shared" si="63"/>
        <v>46</v>
      </c>
      <c r="F1348" s="120">
        <v>211.75835535112029</v>
      </c>
      <c r="G1348" s="121">
        <f t="shared" si="64"/>
        <v>9740.8843461515335</v>
      </c>
    </row>
    <row r="1349" spans="1:7">
      <c r="A1349" s="23">
        <f t="shared" si="65"/>
        <v>1337</v>
      </c>
      <c r="B1349" s="226" t="s">
        <v>1350</v>
      </c>
      <c r="C1349" s="136">
        <v>42965</v>
      </c>
      <c r="D1349" s="136">
        <v>43010</v>
      </c>
      <c r="E1349" s="25">
        <f t="shared" si="63"/>
        <v>45</v>
      </c>
      <c r="F1349" s="120">
        <v>185.76123583256759</v>
      </c>
      <c r="G1349" s="121">
        <f t="shared" si="64"/>
        <v>8359.2556124655421</v>
      </c>
    </row>
    <row r="1350" spans="1:7">
      <c r="A1350" s="23">
        <f t="shared" si="65"/>
        <v>1338</v>
      </c>
      <c r="B1350" s="226" t="s">
        <v>1350</v>
      </c>
      <c r="C1350" s="136">
        <v>42966</v>
      </c>
      <c r="D1350" s="136">
        <v>43010</v>
      </c>
      <c r="E1350" s="25">
        <f t="shared" si="63"/>
        <v>44</v>
      </c>
      <c r="F1350" s="120">
        <v>151.25596810794306</v>
      </c>
      <c r="G1350" s="121">
        <f t="shared" si="64"/>
        <v>6655.2625967494951</v>
      </c>
    </row>
    <row r="1351" spans="1:7">
      <c r="A1351" s="23">
        <f t="shared" si="65"/>
        <v>1339</v>
      </c>
      <c r="B1351" s="226" t="s">
        <v>1350</v>
      </c>
      <c r="C1351" s="136">
        <v>42967</v>
      </c>
      <c r="D1351" s="136">
        <v>43010</v>
      </c>
      <c r="E1351" s="25">
        <f t="shared" si="63"/>
        <v>43</v>
      </c>
      <c r="F1351" s="120">
        <v>156.92806691199095</v>
      </c>
      <c r="G1351" s="121">
        <f t="shared" si="64"/>
        <v>6747.9068772156106</v>
      </c>
    </row>
    <row r="1352" spans="1:7">
      <c r="A1352" s="23">
        <f t="shared" si="65"/>
        <v>1340</v>
      </c>
      <c r="B1352" s="226" t="s">
        <v>1350</v>
      </c>
      <c r="C1352" s="136">
        <v>42968</v>
      </c>
      <c r="D1352" s="136">
        <v>43010</v>
      </c>
      <c r="E1352" s="25">
        <f t="shared" si="63"/>
        <v>42</v>
      </c>
      <c r="F1352" s="120">
        <v>183.63419878104963</v>
      </c>
      <c r="G1352" s="121">
        <f t="shared" si="64"/>
        <v>7712.6363488040843</v>
      </c>
    </row>
    <row r="1353" spans="1:7">
      <c r="A1353" s="23">
        <f t="shared" si="65"/>
        <v>1341</v>
      </c>
      <c r="B1353" s="226" t="s">
        <v>1350</v>
      </c>
      <c r="C1353" s="136">
        <v>42969</v>
      </c>
      <c r="D1353" s="136">
        <v>43010</v>
      </c>
      <c r="E1353" s="25">
        <f t="shared" si="63"/>
        <v>41</v>
      </c>
      <c r="F1353" s="120">
        <v>179.14378722784505</v>
      </c>
      <c r="G1353" s="121">
        <f t="shared" si="64"/>
        <v>7344.8952763416473</v>
      </c>
    </row>
    <row r="1354" spans="1:7">
      <c r="A1354" s="23">
        <f t="shared" si="65"/>
        <v>1342</v>
      </c>
      <c r="B1354" s="226" t="s">
        <v>1350</v>
      </c>
      <c r="C1354" s="136">
        <v>42970</v>
      </c>
      <c r="D1354" s="136">
        <v>43010</v>
      </c>
      <c r="E1354" s="25">
        <f t="shared" si="63"/>
        <v>40</v>
      </c>
      <c r="F1354" s="120">
        <v>128.80391034192027</v>
      </c>
      <c r="G1354" s="121">
        <f t="shared" si="64"/>
        <v>5152.1564136768111</v>
      </c>
    </row>
    <row r="1355" spans="1:7">
      <c r="A1355" s="23">
        <f t="shared" si="65"/>
        <v>1343</v>
      </c>
      <c r="B1355" s="226" t="s">
        <v>1350</v>
      </c>
      <c r="C1355" s="136">
        <v>42971</v>
      </c>
      <c r="D1355" s="136">
        <v>43010</v>
      </c>
      <c r="E1355" s="25">
        <f t="shared" si="63"/>
        <v>39</v>
      </c>
      <c r="F1355" s="120">
        <v>129.04024779208893</v>
      </c>
      <c r="G1355" s="121">
        <f t="shared" si="64"/>
        <v>5032.5696638914687</v>
      </c>
    </row>
    <row r="1356" spans="1:7">
      <c r="A1356" s="23">
        <f t="shared" si="65"/>
        <v>1344</v>
      </c>
      <c r="B1356" s="226" t="s">
        <v>1350</v>
      </c>
      <c r="C1356" s="136">
        <v>42972</v>
      </c>
      <c r="D1356" s="136">
        <v>43010</v>
      </c>
      <c r="E1356" s="25">
        <f t="shared" si="63"/>
        <v>38</v>
      </c>
      <c r="F1356" s="120">
        <v>104.93382787488549</v>
      </c>
      <c r="G1356" s="121">
        <f t="shared" si="64"/>
        <v>3987.4854592456486</v>
      </c>
    </row>
    <row r="1357" spans="1:7">
      <c r="A1357" s="23">
        <f t="shared" si="65"/>
        <v>1345</v>
      </c>
      <c r="B1357" s="226" t="s">
        <v>1350</v>
      </c>
      <c r="C1357" s="136">
        <v>42973</v>
      </c>
      <c r="D1357" s="136">
        <v>43010</v>
      </c>
      <c r="E1357" s="25">
        <f t="shared" si="63"/>
        <v>37</v>
      </c>
      <c r="F1357" s="120">
        <v>102.09777847286156</v>
      </c>
      <c r="G1357" s="121">
        <f t="shared" si="64"/>
        <v>3777.617803495878</v>
      </c>
    </row>
    <row r="1358" spans="1:7">
      <c r="A1358" s="23">
        <f t="shared" si="65"/>
        <v>1346</v>
      </c>
      <c r="B1358" s="226" t="s">
        <v>1350</v>
      </c>
      <c r="C1358" s="136">
        <v>42974</v>
      </c>
      <c r="D1358" s="136">
        <v>43010</v>
      </c>
      <c r="E1358" s="25">
        <f t="shared" si="63"/>
        <v>36</v>
      </c>
      <c r="F1358" s="120">
        <v>102.09777847286156</v>
      </c>
      <c r="G1358" s="121">
        <f t="shared" si="64"/>
        <v>3675.5200250230164</v>
      </c>
    </row>
    <row r="1359" spans="1:7">
      <c r="A1359" s="23">
        <f t="shared" si="65"/>
        <v>1347</v>
      </c>
      <c r="B1359" s="226" t="s">
        <v>1350</v>
      </c>
      <c r="C1359" s="136">
        <v>42975</v>
      </c>
      <c r="D1359" s="136">
        <v>43010</v>
      </c>
      <c r="E1359" s="25">
        <f t="shared" si="63"/>
        <v>35</v>
      </c>
      <c r="F1359" s="120">
        <v>111.55127647960801</v>
      </c>
      <c r="G1359" s="121">
        <f t="shared" si="64"/>
        <v>3904.2946767862804</v>
      </c>
    </row>
    <row r="1360" spans="1:7">
      <c r="A1360" s="23">
        <f t="shared" si="65"/>
        <v>1348</v>
      </c>
      <c r="B1360" s="226" t="s">
        <v>1350</v>
      </c>
      <c r="C1360" s="136">
        <v>42976</v>
      </c>
      <c r="D1360" s="136">
        <v>43010</v>
      </c>
      <c r="E1360" s="25">
        <f t="shared" si="63"/>
        <v>34</v>
      </c>
      <c r="F1360" s="120">
        <v>113.20563863078863</v>
      </c>
      <c r="G1360" s="121">
        <f t="shared" si="64"/>
        <v>3848.9917134468133</v>
      </c>
    </row>
    <row r="1361" spans="1:7">
      <c r="A1361" s="23">
        <f t="shared" si="65"/>
        <v>1349</v>
      </c>
      <c r="B1361" s="226" t="s">
        <v>1350</v>
      </c>
      <c r="C1361" s="136">
        <v>42977</v>
      </c>
      <c r="D1361" s="136">
        <v>43010</v>
      </c>
      <c r="E1361" s="25">
        <f t="shared" si="63"/>
        <v>33</v>
      </c>
      <c r="F1361" s="120">
        <v>147.94724380558182</v>
      </c>
      <c r="G1361" s="121">
        <f t="shared" si="64"/>
        <v>4882.2590455842001</v>
      </c>
    </row>
    <row r="1362" spans="1:7">
      <c r="A1362" s="23">
        <f t="shared" si="65"/>
        <v>1350</v>
      </c>
      <c r="B1362" s="226" t="s">
        <v>1350</v>
      </c>
      <c r="C1362" s="136">
        <v>42978</v>
      </c>
      <c r="D1362" s="136">
        <v>43010</v>
      </c>
      <c r="E1362" s="25">
        <f t="shared" si="63"/>
        <v>32</v>
      </c>
      <c r="F1362" s="120">
        <v>109.1879019779214</v>
      </c>
      <c r="G1362" s="121">
        <f t="shared" si="64"/>
        <v>3494.0128632934848</v>
      </c>
    </row>
    <row r="1363" spans="1:7">
      <c r="A1363" s="23">
        <f t="shared" si="65"/>
        <v>1351</v>
      </c>
      <c r="B1363" s="226" t="s">
        <v>1350</v>
      </c>
      <c r="C1363" s="136">
        <v>42979</v>
      </c>
      <c r="D1363" s="136">
        <v>43024</v>
      </c>
      <c r="E1363" s="25">
        <f t="shared" si="63"/>
        <v>45</v>
      </c>
      <c r="F1363" s="120">
        <v>4429.76576343549</v>
      </c>
      <c r="G1363" s="121">
        <f t="shared" si="64"/>
        <v>199339.45935459706</v>
      </c>
    </row>
    <row r="1364" spans="1:7">
      <c r="A1364" s="23">
        <f t="shared" si="65"/>
        <v>1352</v>
      </c>
      <c r="B1364" s="226" t="s">
        <v>1350</v>
      </c>
      <c r="C1364" s="136">
        <v>42980</v>
      </c>
      <c r="D1364" s="136">
        <v>43024</v>
      </c>
      <c r="E1364" s="25">
        <f t="shared" si="63"/>
        <v>44</v>
      </c>
      <c r="F1364" s="120">
        <v>4429.76576343549</v>
      </c>
      <c r="G1364" s="121">
        <f t="shared" si="64"/>
        <v>194909.69359116157</v>
      </c>
    </row>
    <row r="1365" spans="1:7">
      <c r="A1365" s="23">
        <f t="shared" si="65"/>
        <v>1353</v>
      </c>
      <c r="B1365" s="226" t="s">
        <v>1350</v>
      </c>
      <c r="C1365" s="136">
        <v>42981</v>
      </c>
      <c r="D1365" s="136">
        <v>43024</v>
      </c>
      <c r="E1365" s="25">
        <f t="shared" si="63"/>
        <v>43</v>
      </c>
      <c r="F1365" s="120">
        <v>4429.76576343549</v>
      </c>
      <c r="G1365" s="121">
        <f t="shared" si="64"/>
        <v>190479.92782772606</v>
      </c>
    </row>
    <row r="1366" spans="1:7">
      <c r="A1366" s="23">
        <f t="shared" si="65"/>
        <v>1354</v>
      </c>
      <c r="B1366" s="226" t="s">
        <v>1350</v>
      </c>
      <c r="C1366" s="136">
        <v>42982</v>
      </c>
      <c r="D1366" s="136">
        <v>43024</v>
      </c>
      <c r="E1366" s="25">
        <f t="shared" si="63"/>
        <v>42</v>
      </c>
      <c r="F1366" s="120">
        <v>6222.7661914927121</v>
      </c>
      <c r="G1366" s="121">
        <f t="shared" si="64"/>
        <v>261356.18004269392</v>
      </c>
    </row>
    <row r="1367" spans="1:7">
      <c r="A1367" s="23">
        <f t="shared" si="65"/>
        <v>1355</v>
      </c>
      <c r="B1367" s="226" t="s">
        <v>1350</v>
      </c>
      <c r="C1367" s="136">
        <v>42983</v>
      </c>
      <c r="D1367" s="136">
        <v>43024</v>
      </c>
      <c r="E1367" s="25">
        <f t="shared" si="63"/>
        <v>41</v>
      </c>
      <c r="F1367" s="120">
        <v>5695.4131244170585</v>
      </c>
      <c r="G1367" s="121">
        <f t="shared" si="64"/>
        <v>233511.9381010994</v>
      </c>
    </row>
    <row r="1368" spans="1:7">
      <c r="A1368" s="23">
        <f t="shared" si="65"/>
        <v>1356</v>
      </c>
      <c r="B1368" s="226" t="s">
        <v>1350</v>
      </c>
      <c r="C1368" s="136">
        <v>42984</v>
      </c>
      <c r="D1368" s="136">
        <v>43024</v>
      </c>
      <c r="E1368" s="25">
        <f t="shared" si="63"/>
        <v>40</v>
      </c>
      <c r="F1368" s="120">
        <v>5695.4131244170585</v>
      </c>
      <c r="G1368" s="121">
        <f t="shared" si="64"/>
        <v>227816.52497668233</v>
      </c>
    </row>
    <row r="1369" spans="1:7">
      <c r="A1369" s="23">
        <f t="shared" si="65"/>
        <v>1357</v>
      </c>
      <c r="B1369" s="226" t="s">
        <v>1350</v>
      </c>
      <c r="C1369" s="136">
        <v>42985</v>
      </c>
      <c r="D1369" s="136">
        <v>43024</v>
      </c>
      <c r="E1369" s="25">
        <f t="shared" si="63"/>
        <v>39</v>
      </c>
      <c r="F1369" s="120">
        <v>5537.2072042943619</v>
      </c>
      <c r="G1369" s="121">
        <f t="shared" si="64"/>
        <v>215951.08096748011</v>
      </c>
    </row>
    <row r="1370" spans="1:7">
      <c r="A1370" s="23">
        <f t="shared" si="65"/>
        <v>1358</v>
      </c>
      <c r="B1370" s="226" t="s">
        <v>1350</v>
      </c>
      <c r="C1370" s="136">
        <v>42986</v>
      </c>
      <c r="D1370" s="136">
        <v>43024</v>
      </c>
      <c r="E1370" s="25">
        <f t="shared" ref="E1370:E1431" si="66">D1370-C1370</f>
        <v>38</v>
      </c>
      <c r="F1370" s="120">
        <v>4878.0158704497953</v>
      </c>
      <c r="G1370" s="121">
        <f t="shared" ref="G1370:G1431" si="67">E1370*F1370</f>
        <v>185364.60307709221</v>
      </c>
    </row>
    <row r="1371" spans="1:7">
      <c r="A1371" s="23">
        <f t="shared" si="65"/>
        <v>1359</v>
      </c>
      <c r="B1371" s="226" t="s">
        <v>1350</v>
      </c>
      <c r="C1371" s="136">
        <v>42987</v>
      </c>
      <c r="D1371" s="136">
        <v>43024</v>
      </c>
      <c r="E1371" s="25">
        <f t="shared" si="66"/>
        <v>37</v>
      </c>
      <c r="F1371" s="120">
        <v>3032.2801356850082</v>
      </c>
      <c r="G1371" s="121">
        <f t="shared" si="67"/>
        <v>112194.3650203453</v>
      </c>
    </row>
    <row r="1372" spans="1:7">
      <c r="A1372" s="23">
        <f t="shared" si="65"/>
        <v>1360</v>
      </c>
      <c r="B1372" s="226" t="s">
        <v>1350</v>
      </c>
      <c r="C1372" s="136">
        <v>42988</v>
      </c>
      <c r="D1372" s="136">
        <v>43024</v>
      </c>
      <c r="E1372" s="25">
        <f t="shared" si="66"/>
        <v>36</v>
      </c>
      <c r="F1372" s="120">
        <v>2531.2947219631369</v>
      </c>
      <c r="G1372" s="121">
        <f t="shared" si="67"/>
        <v>91126.609990672936</v>
      </c>
    </row>
    <row r="1373" spans="1:7">
      <c r="A1373" s="23">
        <f t="shared" si="65"/>
        <v>1361</v>
      </c>
      <c r="B1373" s="226" t="s">
        <v>1350</v>
      </c>
      <c r="C1373" s="136">
        <v>42989</v>
      </c>
      <c r="D1373" s="136">
        <v>43024</v>
      </c>
      <c r="E1373" s="25">
        <f t="shared" si="66"/>
        <v>35</v>
      </c>
      <c r="F1373" s="120">
        <v>4640.7069902657513</v>
      </c>
      <c r="G1373" s="121">
        <f t="shared" si="67"/>
        <v>162424.7446593013</v>
      </c>
    </row>
    <row r="1374" spans="1:7">
      <c r="A1374" s="23">
        <f t="shared" si="65"/>
        <v>1362</v>
      </c>
      <c r="B1374" s="226" t="s">
        <v>1350</v>
      </c>
      <c r="C1374" s="136">
        <v>42990</v>
      </c>
      <c r="D1374" s="136">
        <v>43024</v>
      </c>
      <c r="E1374" s="25">
        <f t="shared" si="66"/>
        <v>34</v>
      </c>
      <c r="F1374" s="120">
        <v>5247.1630174027523</v>
      </c>
      <c r="G1374" s="121">
        <f t="shared" si="67"/>
        <v>178403.54259169358</v>
      </c>
    </row>
    <row r="1375" spans="1:7">
      <c r="A1375" s="23">
        <f t="shared" si="65"/>
        <v>1363</v>
      </c>
      <c r="B1375" s="226" t="s">
        <v>1350</v>
      </c>
      <c r="C1375" s="136">
        <v>42991</v>
      </c>
      <c r="D1375" s="136">
        <v>43024</v>
      </c>
      <c r="E1375" s="25">
        <f t="shared" si="66"/>
        <v>33</v>
      </c>
      <c r="F1375" s="120">
        <v>5734.9646044477322</v>
      </c>
      <c r="G1375" s="121">
        <f t="shared" si="67"/>
        <v>189253.83194677517</v>
      </c>
    </row>
    <row r="1376" spans="1:7">
      <c r="A1376" s="23">
        <f t="shared" si="65"/>
        <v>1364</v>
      </c>
      <c r="B1376" s="226" t="s">
        <v>1350</v>
      </c>
      <c r="C1376" s="136">
        <v>42992</v>
      </c>
      <c r="D1376" s="136">
        <v>43024</v>
      </c>
      <c r="E1376" s="25">
        <f t="shared" si="66"/>
        <v>32</v>
      </c>
      <c r="F1376" s="120">
        <v>5655.8616443863839</v>
      </c>
      <c r="G1376" s="121">
        <f t="shared" si="67"/>
        <v>180987.57262036428</v>
      </c>
    </row>
    <row r="1377" spans="1:7">
      <c r="A1377" s="23">
        <f t="shared" si="65"/>
        <v>1365</v>
      </c>
      <c r="B1377" s="226" t="s">
        <v>1350</v>
      </c>
      <c r="C1377" s="136">
        <v>42993</v>
      </c>
      <c r="D1377" s="136">
        <v>43024</v>
      </c>
      <c r="E1377" s="25">
        <f t="shared" si="66"/>
        <v>31</v>
      </c>
      <c r="F1377" s="120">
        <v>5563.5748576481446</v>
      </c>
      <c r="G1377" s="121">
        <f t="shared" si="67"/>
        <v>172470.82058709249</v>
      </c>
    </row>
    <row r="1378" spans="1:7">
      <c r="A1378" s="23">
        <f t="shared" si="65"/>
        <v>1366</v>
      </c>
      <c r="B1378" s="226" t="s">
        <v>1350</v>
      </c>
      <c r="C1378" s="136">
        <v>42994</v>
      </c>
      <c r="D1378" s="136">
        <v>43024</v>
      </c>
      <c r="E1378" s="25">
        <f t="shared" si="66"/>
        <v>30</v>
      </c>
      <c r="F1378" s="120">
        <v>5879.986697893537</v>
      </c>
      <c r="G1378" s="121">
        <f t="shared" si="67"/>
        <v>176399.60093680612</v>
      </c>
    </row>
    <row r="1379" spans="1:7">
      <c r="A1379" s="23">
        <f t="shared" si="65"/>
        <v>1367</v>
      </c>
      <c r="B1379" s="226" t="s">
        <v>1350</v>
      </c>
      <c r="C1379" s="136">
        <v>42995</v>
      </c>
      <c r="D1379" s="136">
        <v>43024</v>
      </c>
      <c r="E1379" s="25">
        <f t="shared" si="66"/>
        <v>29</v>
      </c>
      <c r="F1379" s="120">
        <v>5721.7807777708413</v>
      </c>
      <c r="G1379" s="121">
        <f t="shared" si="67"/>
        <v>165931.6425553544</v>
      </c>
    </row>
    <row r="1380" spans="1:7">
      <c r="A1380" s="23">
        <f t="shared" si="65"/>
        <v>1368</v>
      </c>
      <c r="B1380" s="226" t="s">
        <v>1350</v>
      </c>
      <c r="C1380" s="136">
        <v>42996</v>
      </c>
      <c r="D1380" s="136">
        <v>43024</v>
      </c>
      <c r="E1380" s="25">
        <f t="shared" si="66"/>
        <v>28</v>
      </c>
      <c r="F1380" s="120">
        <v>5273.5306707565351</v>
      </c>
      <c r="G1380" s="121">
        <f t="shared" si="67"/>
        <v>147658.85878118299</v>
      </c>
    </row>
    <row r="1381" spans="1:7">
      <c r="A1381" s="23">
        <f t="shared" si="65"/>
        <v>1369</v>
      </c>
      <c r="B1381" s="226" t="s">
        <v>1350</v>
      </c>
      <c r="C1381" s="136">
        <v>42997</v>
      </c>
      <c r="D1381" s="136">
        <v>43024</v>
      </c>
      <c r="E1381" s="25">
        <f t="shared" si="66"/>
        <v>27</v>
      </c>
      <c r="F1381" s="120">
        <v>4007.8833097749671</v>
      </c>
      <c r="G1381" s="121">
        <f t="shared" si="67"/>
        <v>108212.84936392411</v>
      </c>
    </row>
    <row r="1382" spans="1:7">
      <c r="A1382" s="23">
        <f t="shared" si="65"/>
        <v>1370</v>
      </c>
      <c r="B1382" s="226" t="s">
        <v>1350</v>
      </c>
      <c r="C1382" s="136">
        <v>42998</v>
      </c>
      <c r="D1382" s="136">
        <v>43024</v>
      </c>
      <c r="E1382" s="25">
        <f t="shared" si="66"/>
        <v>26</v>
      </c>
      <c r="F1382" s="120">
        <v>5484.4718975867972</v>
      </c>
      <c r="G1382" s="121">
        <f t="shared" si="67"/>
        <v>142596.26933725673</v>
      </c>
    </row>
    <row r="1383" spans="1:7">
      <c r="A1383" s="23">
        <f t="shared" si="65"/>
        <v>1371</v>
      </c>
      <c r="B1383" s="226" t="s">
        <v>1350</v>
      </c>
      <c r="C1383" s="136">
        <v>42999</v>
      </c>
      <c r="D1383" s="136">
        <v>43024</v>
      </c>
      <c r="E1383" s="25">
        <f t="shared" si="66"/>
        <v>25</v>
      </c>
      <c r="F1383" s="120">
        <v>6394.1559382922987</v>
      </c>
      <c r="G1383" s="121">
        <f t="shared" si="67"/>
        <v>159853.89845730746</v>
      </c>
    </row>
    <row r="1384" spans="1:7">
      <c r="A1384" s="23">
        <f t="shared" ref="A1384:A1447" si="68">A1383+1</f>
        <v>1372</v>
      </c>
      <c r="B1384" s="226" t="s">
        <v>1350</v>
      </c>
      <c r="C1384" s="136">
        <v>43000</v>
      </c>
      <c r="D1384" s="136">
        <v>43024</v>
      </c>
      <c r="E1384" s="25">
        <f t="shared" si="66"/>
        <v>24</v>
      </c>
      <c r="F1384" s="120">
        <v>6433.7074183229734</v>
      </c>
      <c r="G1384" s="121">
        <f t="shared" si="67"/>
        <v>154408.97803975135</v>
      </c>
    </row>
    <row r="1385" spans="1:7">
      <c r="A1385" s="23">
        <f t="shared" si="68"/>
        <v>1373</v>
      </c>
      <c r="B1385" s="226" t="s">
        <v>1350</v>
      </c>
      <c r="C1385" s="136">
        <v>43001</v>
      </c>
      <c r="D1385" s="136">
        <v>43024</v>
      </c>
      <c r="E1385" s="25">
        <f t="shared" si="66"/>
        <v>23</v>
      </c>
      <c r="F1385" s="120">
        <v>5392.1851108485571</v>
      </c>
      <c r="G1385" s="121">
        <f t="shared" si="67"/>
        <v>124020.25754951681</v>
      </c>
    </row>
    <row r="1386" spans="1:7">
      <c r="A1386" s="23">
        <f t="shared" si="68"/>
        <v>1374</v>
      </c>
      <c r="B1386" s="226" t="s">
        <v>1350</v>
      </c>
      <c r="C1386" s="136">
        <v>43002</v>
      </c>
      <c r="D1386" s="136">
        <v>43024</v>
      </c>
      <c r="E1386" s="25">
        <f t="shared" si="66"/>
        <v>22</v>
      </c>
      <c r="F1386" s="120">
        <v>5233.9791907258614</v>
      </c>
      <c r="G1386" s="121">
        <f t="shared" si="67"/>
        <v>115147.54219596896</v>
      </c>
    </row>
    <row r="1387" spans="1:7">
      <c r="A1387" s="23">
        <f t="shared" si="68"/>
        <v>1375</v>
      </c>
      <c r="B1387" s="226" t="s">
        <v>1350</v>
      </c>
      <c r="C1387" s="136">
        <v>43003</v>
      </c>
      <c r="D1387" s="136">
        <v>43024</v>
      </c>
      <c r="E1387" s="25">
        <f t="shared" si="66"/>
        <v>21</v>
      </c>
      <c r="F1387" s="120">
        <v>6855.5898719834959</v>
      </c>
      <c r="G1387" s="121">
        <f t="shared" si="67"/>
        <v>143967.38731165341</v>
      </c>
    </row>
    <row r="1388" spans="1:7">
      <c r="A1388" s="23">
        <f t="shared" si="68"/>
        <v>1376</v>
      </c>
      <c r="B1388" s="226" t="s">
        <v>1350</v>
      </c>
      <c r="C1388" s="136">
        <v>43004</v>
      </c>
      <c r="D1388" s="136">
        <v>43024</v>
      </c>
      <c r="E1388" s="25">
        <f t="shared" si="66"/>
        <v>20</v>
      </c>
      <c r="F1388" s="120">
        <v>7369.7591123822585</v>
      </c>
      <c r="G1388" s="121">
        <f t="shared" si="67"/>
        <v>147395.18224764516</v>
      </c>
    </row>
    <row r="1389" spans="1:7">
      <c r="A1389" s="23">
        <f t="shared" si="68"/>
        <v>1377</v>
      </c>
      <c r="B1389" s="226" t="s">
        <v>1350</v>
      </c>
      <c r="C1389" s="136">
        <v>43005</v>
      </c>
      <c r="D1389" s="136">
        <v>43024</v>
      </c>
      <c r="E1389" s="25">
        <f t="shared" si="66"/>
        <v>19</v>
      </c>
      <c r="F1389" s="120">
        <v>6895.1413520141696</v>
      </c>
      <c r="G1389" s="121">
        <f t="shared" si="67"/>
        <v>131007.68568826922</v>
      </c>
    </row>
    <row r="1390" spans="1:7">
      <c r="A1390" s="23">
        <f t="shared" si="68"/>
        <v>1378</v>
      </c>
      <c r="B1390" s="226" t="s">
        <v>1350</v>
      </c>
      <c r="C1390" s="136">
        <v>43006</v>
      </c>
      <c r="D1390" s="136">
        <v>43024</v>
      </c>
      <c r="E1390" s="25">
        <f t="shared" si="66"/>
        <v>18</v>
      </c>
      <c r="F1390" s="120">
        <v>6473.2588983536471</v>
      </c>
      <c r="G1390" s="121">
        <f t="shared" si="67"/>
        <v>116518.66017036565</v>
      </c>
    </row>
    <row r="1391" spans="1:7">
      <c r="A1391" s="23">
        <f t="shared" si="68"/>
        <v>1379</v>
      </c>
      <c r="B1391" s="226" t="s">
        <v>1350</v>
      </c>
      <c r="C1391" s="136">
        <v>43007</v>
      </c>
      <c r="D1391" s="136">
        <v>43024</v>
      </c>
      <c r="E1391" s="25">
        <f t="shared" si="66"/>
        <v>17</v>
      </c>
      <c r="F1391" s="120">
        <v>5497.6557242636882</v>
      </c>
      <c r="G1391" s="121">
        <f t="shared" si="67"/>
        <v>93460.147312482703</v>
      </c>
    </row>
    <row r="1392" spans="1:7">
      <c r="A1392" s="23">
        <f t="shared" si="68"/>
        <v>1380</v>
      </c>
      <c r="B1392" s="226" t="s">
        <v>1350</v>
      </c>
      <c r="C1392" s="136">
        <v>43008</v>
      </c>
      <c r="D1392" s="136">
        <v>43024</v>
      </c>
      <c r="E1392" s="25">
        <f t="shared" si="66"/>
        <v>16</v>
      </c>
      <c r="F1392" s="120">
        <v>3005.912482331225</v>
      </c>
      <c r="G1392" s="121">
        <f t="shared" si="67"/>
        <v>48094.599717299599</v>
      </c>
    </row>
    <row r="1393" spans="1:7">
      <c r="A1393" s="23">
        <f t="shared" si="68"/>
        <v>1381</v>
      </c>
      <c r="B1393" s="226" t="s">
        <v>1350</v>
      </c>
      <c r="C1393" s="136">
        <v>43009</v>
      </c>
      <c r="D1393" s="136">
        <v>43038</v>
      </c>
      <c r="E1393" s="25">
        <f t="shared" si="66"/>
        <v>29</v>
      </c>
      <c r="F1393" s="120">
        <v>2136.121088377784</v>
      </c>
      <c r="G1393" s="121">
        <f t="shared" si="67"/>
        <v>61947.511562955733</v>
      </c>
    </row>
    <row r="1394" spans="1:7">
      <c r="A1394" s="23">
        <f t="shared" si="68"/>
        <v>1382</v>
      </c>
      <c r="B1394" s="226" t="s">
        <v>1350</v>
      </c>
      <c r="C1394" s="136">
        <v>43010</v>
      </c>
      <c r="D1394" s="136">
        <v>43038</v>
      </c>
      <c r="E1394" s="25">
        <f t="shared" si="66"/>
        <v>28</v>
      </c>
      <c r="F1394" s="120">
        <v>4580.5483132224645</v>
      </c>
      <c r="G1394" s="121">
        <f t="shared" si="67"/>
        <v>128255.352770229</v>
      </c>
    </row>
    <row r="1395" spans="1:7">
      <c r="A1395" s="23">
        <f t="shared" si="68"/>
        <v>1383</v>
      </c>
      <c r="B1395" s="226" t="s">
        <v>1350</v>
      </c>
      <c r="C1395" s="136">
        <v>43011</v>
      </c>
      <c r="D1395" s="136">
        <v>43038</v>
      </c>
      <c r="E1395" s="25">
        <f t="shared" si="66"/>
        <v>27</v>
      </c>
      <c r="F1395" s="120">
        <v>5692.6525911923418</v>
      </c>
      <c r="G1395" s="121">
        <f t="shared" si="67"/>
        <v>153701.61996219322</v>
      </c>
    </row>
    <row r="1396" spans="1:7">
      <c r="A1396" s="23">
        <f t="shared" si="68"/>
        <v>1384</v>
      </c>
      <c r="B1396" s="226" t="s">
        <v>1350</v>
      </c>
      <c r="C1396" s="136">
        <v>43012</v>
      </c>
      <c r="D1396" s="136">
        <v>43038</v>
      </c>
      <c r="E1396" s="25">
        <f t="shared" si="66"/>
        <v>26</v>
      </c>
      <c r="F1396" s="120">
        <v>5318.2808540539672</v>
      </c>
      <c r="G1396" s="121">
        <f t="shared" si="67"/>
        <v>138275.30220540316</v>
      </c>
    </row>
    <row r="1397" spans="1:7">
      <c r="A1397" s="23">
        <f t="shared" si="68"/>
        <v>1385</v>
      </c>
      <c r="B1397" s="226" t="s">
        <v>1350</v>
      </c>
      <c r="C1397" s="136">
        <v>43013</v>
      </c>
      <c r="D1397" s="136">
        <v>43038</v>
      </c>
      <c r="E1397" s="25">
        <f t="shared" si="66"/>
        <v>25</v>
      </c>
      <c r="F1397" s="120">
        <v>4954.9200503608399</v>
      </c>
      <c r="G1397" s="121">
        <f t="shared" si="67"/>
        <v>123873.001259021</v>
      </c>
    </row>
    <row r="1398" spans="1:7">
      <c r="A1398" s="23">
        <f t="shared" si="68"/>
        <v>1386</v>
      </c>
      <c r="B1398" s="226" t="s">
        <v>1350</v>
      </c>
      <c r="C1398" s="136">
        <v>43014</v>
      </c>
      <c r="D1398" s="136">
        <v>43038</v>
      </c>
      <c r="E1398" s="25">
        <f t="shared" si="66"/>
        <v>24</v>
      </c>
      <c r="F1398" s="120">
        <v>4954.9200503608399</v>
      </c>
      <c r="G1398" s="121">
        <f t="shared" si="67"/>
        <v>118918.08120866015</v>
      </c>
    </row>
    <row r="1399" spans="1:7">
      <c r="A1399" s="23">
        <f t="shared" si="68"/>
        <v>1387</v>
      </c>
      <c r="B1399" s="226" t="s">
        <v>1350</v>
      </c>
      <c r="C1399" s="136">
        <v>43015</v>
      </c>
      <c r="D1399" s="136">
        <v>43038</v>
      </c>
      <c r="E1399" s="25">
        <f t="shared" si="66"/>
        <v>23</v>
      </c>
      <c r="F1399" s="120">
        <v>5351.3136543897062</v>
      </c>
      <c r="G1399" s="121">
        <f t="shared" si="67"/>
        <v>123080.21405096324</v>
      </c>
    </row>
    <row r="1400" spans="1:7">
      <c r="A1400" s="23">
        <f t="shared" si="68"/>
        <v>1388</v>
      </c>
      <c r="B1400" s="226" t="s">
        <v>1350</v>
      </c>
      <c r="C1400" s="136">
        <v>43016</v>
      </c>
      <c r="D1400" s="136">
        <v>43038</v>
      </c>
      <c r="E1400" s="25">
        <f t="shared" si="66"/>
        <v>22</v>
      </c>
      <c r="F1400" s="120">
        <v>3171.1488322309374</v>
      </c>
      <c r="G1400" s="121">
        <f t="shared" si="67"/>
        <v>69765.274309080618</v>
      </c>
    </row>
    <row r="1401" spans="1:7">
      <c r="A1401" s="23">
        <f t="shared" si="68"/>
        <v>1389</v>
      </c>
      <c r="B1401" s="226" t="s">
        <v>1350</v>
      </c>
      <c r="C1401" s="136">
        <v>43017</v>
      </c>
      <c r="D1401" s="136">
        <v>43038</v>
      </c>
      <c r="E1401" s="25">
        <f t="shared" si="66"/>
        <v>21</v>
      </c>
      <c r="F1401" s="120">
        <v>5989.947794213992</v>
      </c>
      <c r="G1401" s="121">
        <f t="shared" si="67"/>
        <v>125788.90367849384</v>
      </c>
    </row>
    <row r="1402" spans="1:7">
      <c r="A1402" s="23">
        <f t="shared" si="68"/>
        <v>1390</v>
      </c>
      <c r="B1402" s="226" t="s">
        <v>1350</v>
      </c>
      <c r="C1402" s="136">
        <v>43018</v>
      </c>
      <c r="D1402" s="136">
        <v>43038</v>
      </c>
      <c r="E1402" s="25">
        <f t="shared" si="66"/>
        <v>20</v>
      </c>
      <c r="F1402" s="120">
        <v>6022.980594549731</v>
      </c>
      <c r="G1402" s="121">
        <f t="shared" si="67"/>
        <v>120459.61189099462</v>
      </c>
    </row>
    <row r="1403" spans="1:7">
      <c r="A1403" s="23">
        <f t="shared" si="68"/>
        <v>1391</v>
      </c>
      <c r="B1403" s="226" t="s">
        <v>1350</v>
      </c>
      <c r="C1403" s="136">
        <v>43019</v>
      </c>
      <c r="D1403" s="136">
        <v>43038</v>
      </c>
      <c r="E1403" s="25">
        <f t="shared" si="66"/>
        <v>19</v>
      </c>
      <c r="F1403" s="120">
        <v>5395.3573881706916</v>
      </c>
      <c r="G1403" s="121">
        <f t="shared" si="67"/>
        <v>102511.79037524314</v>
      </c>
    </row>
    <row r="1404" spans="1:7">
      <c r="A1404" s="23">
        <f t="shared" si="68"/>
        <v>1392</v>
      </c>
      <c r="B1404" s="226" t="s">
        <v>1350</v>
      </c>
      <c r="C1404" s="136">
        <v>43020</v>
      </c>
      <c r="D1404" s="136">
        <v>43038</v>
      </c>
      <c r="E1404" s="25">
        <f t="shared" si="66"/>
        <v>18</v>
      </c>
      <c r="F1404" s="120">
        <v>3633.6080369312822</v>
      </c>
      <c r="G1404" s="121">
        <f t="shared" si="67"/>
        <v>65404.944664763083</v>
      </c>
    </row>
    <row r="1405" spans="1:7">
      <c r="A1405" s="23">
        <f t="shared" si="68"/>
        <v>1393</v>
      </c>
      <c r="B1405" s="226" t="s">
        <v>1350</v>
      </c>
      <c r="C1405" s="136">
        <v>43021</v>
      </c>
      <c r="D1405" s="136">
        <v>43038</v>
      </c>
      <c r="E1405" s="25">
        <f t="shared" si="66"/>
        <v>17</v>
      </c>
      <c r="F1405" s="120">
        <v>2664.6458937496068</v>
      </c>
      <c r="G1405" s="121">
        <f t="shared" si="67"/>
        <v>45298.980193743315</v>
      </c>
    </row>
    <row r="1406" spans="1:7">
      <c r="A1406" s="23">
        <f t="shared" si="68"/>
        <v>1394</v>
      </c>
      <c r="B1406" s="226" t="s">
        <v>1350</v>
      </c>
      <c r="C1406" s="136">
        <v>43022</v>
      </c>
      <c r="D1406" s="136">
        <v>43038</v>
      </c>
      <c r="E1406" s="25">
        <f t="shared" si="66"/>
        <v>16</v>
      </c>
      <c r="F1406" s="120">
        <v>4712.6795145654205</v>
      </c>
      <c r="G1406" s="121">
        <f t="shared" si="67"/>
        <v>75402.872233046728</v>
      </c>
    </row>
    <row r="1407" spans="1:7">
      <c r="A1407" s="23">
        <f t="shared" si="68"/>
        <v>1395</v>
      </c>
      <c r="B1407" s="226" t="s">
        <v>1350</v>
      </c>
      <c r="C1407" s="136">
        <v>43023</v>
      </c>
      <c r="D1407" s="136">
        <v>43038</v>
      </c>
      <c r="E1407" s="25">
        <f t="shared" si="66"/>
        <v>15</v>
      </c>
      <c r="F1407" s="120">
        <v>4140.1109754126119</v>
      </c>
      <c r="G1407" s="121">
        <f t="shared" si="67"/>
        <v>62101.664631189182</v>
      </c>
    </row>
    <row r="1408" spans="1:7">
      <c r="A1408" s="23">
        <f t="shared" si="68"/>
        <v>1396</v>
      </c>
      <c r="B1408" s="226" t="s">
        <v>1350</v>
      </c>
      <c r="C1408" s="136">
        <v>43024</v>
      </c>
      <c r="D1408" s="136">
        <v>43038</v>
      </c>
      <c r="E1408" s="25">
        <f t="shared" si="66"/>
        <v>14</v>
      </c>
      <c r="F1408" s="120">
        <v>5076.0403182585487</v>
      </c>
      <c r="G1408" s="121">
        <f t="shared" si="67"/>
        <v>71064.564455619678</v>
      </c>
    </row>
    <row r="1409" spans="1:7">
      <c r="A1409" s="23">
        <f t="shared" si="68"/>
        <v>1397</v>
      </c>
      <c r="B1409" s="226" t="s">
        <v>1350</v>
      </c>
      <c r="C1409" s="136">
        <v>43025</v>
      </c>
      <c r="D1409" s="136">
        <v>43038</v>
      </c>
      <c r="E1409" s="25">
        <f t="shared" si="66"/>
        <v>13</v>
      </c>
      <c r="F1409" s="120">
        <v>6419.3741985785991</v>
      </c>
      <c r="G1409" s="121">
        <f t="shared" si="67"/>
        <v>83451.86458152179</v>
      </c>
    </row>
    <row r="1410" spans="1:7">
      <c r="A1410" s="23">
        <f t="shared" si="68"/>
        <v>1398</v>
      </c>
      <c r="B1410" s="226" t="s">
        <v>1350</v>
      </c>
      <c r="C1410" s="136">
        <v>43026</v>
      </c>
      <c r="D1410" s="136">
        <v>43038</v>
      </c>
      <c r="E1410" s="25">
        <f t="shared" si="66"/>
        <v>12</v>
      </c>
      <c r="F1410" s="120">
        <v>7410.3582086507658</v>
      </c>
      <c r="G1410" s="121">
        <f t="shared" si="67"/>
        <v>88924.298503809187</v>
      </c>
    </row>
    <row r="1411" spans="1:7">
      <c r="A1411" s="23">
        <f t="shared" si="68"/>
        <v>1399</v>
      </c>
      <c r="B1411" s="226" t="s">
        <v>1350</v>
      </c>
      <c r="C1411" s="136">
        <v>43027</v>
      </c>
      <c r="D1411" s="136">
        <v>43038</v>
      </c>
      <c r="E1411" s="25">
        <f t="shared" si="66"/>
        <v>11</v>
      </c>
      <c r="F1411" s="120">
        <v>7982.9267478035745</v>
      </c>
      <c r="G1411" s="121">
        <f t="shared" si="67"/>
        <v>87812.194225839325</v>
      </c>
    </row>
    <row r="1412" spans="1:7">
      <c r="A1412" s="23">
        <f t="shared" si="68"/>
        <v>1400</v>
      </c>
      <c r="B1412" s="226" t="s">
        <v>1350</v>
      </c>
      <c r="C1412" s="136">
        <v>43028</v>
      </c>
      <c r="D1412" s="136">
        <v>43038</v>
      </c>
      <c r="E1412" s="25">
        <f t="shared" si="66"/>
        <v>10</v>
      </c>
      <c r="F1412" s="120">
        <v>4877.8435162441156</v>
      </c>
      <c r="G1412" s="121">
        <f t="shared" si="67"/>
        <v>48778.435162441157</v>
      </c>
    </row>
    <row r="1413" spans="1:7">
      <c r="A1413" s="23">
        <f t="shared" si="68"/>
        <v>1401</v>
      </c>
      <c r="B1413" s="226" t="s">
        <v>1350</v>
      </c>
      <c r="C1413" s="136">
        <v>43029</v>
      </c>
      <c r="D1413" s="136">
        <v>43038</v>
      </c>
      <c r="E1413" s="25">
        <f t="shared" si="66"/>
        <v>9</v>
      </c>
      <c r="F1413" s="120">
        <v>7245.1942069720717</v>
      </c>
      <c r="G1413" s="121">
        <f t="shared" si="67"/>
        <v>65206.747862748642</v>
      </c>
    </row>
    <row r="1414" spans="1:7">
      <c r="A1414" s="23">
        <f t="shared" si="68"/>
        <v>1402</v>
      </c>
      <c r="B1414" s="226" t="s">
        <v>1350</v>
      </c>
      <c r="C1414" s="136">
        <v>43030</v>
      </c>
      <c r="D1414" s="136">
        <v>43038</v>
      </c>
      <c r="E1414" s="25">
        <f t="shared" si="66"/>
        <v>8</v>
      </c>
      <c r="F1414" s="120">
        <v>6980.9318042861605</v>
      </c>
      <c r="G1414" s="121">
        <f t="shared" si="67"/>
        <v>55847.454434289284</v>
      </c>
    </row>
    <row r="1415" spans="1:7">
      <c r="A1415" s="23">
        <f t="shared" si="68"/>
        <v>1403</v>
      </c>
      <c r="B1415" s="226" t="s">
        <v>1350</v>
      </c>
      <c r="C1415" s="136">
        <v>43031</v>
      </c>
      <c r="D1415" s="136">
        <v>43038</v>
      </c>
      <c r="E1415" s="25">
        <f t="shared" si="66"/>
        <v>7</v>
      </c>
      <c r="F1415" s="120">
        <v>8137.0798160370232</v>
      </c>
      <c r="G1415" s="121">
        <f t="shared" si="67"/>
        <v>56959.558712259161</v>
      </c>
    </row>
    <row r="1416" spans="1:7">
      <c r="A1416" s="23">
        <f t="shared" si="68"/>
        <v>1404</v>
      </c>
      <c r="B1416" s="226" t="s">
        <v>1350</v>
      </c>
      <c r="C1416" s="136">
        <v>43032</v>
      </c>
      <c r="D1416" s="136">
        <v>43038</v>
      </c>
      <c r="E1416" s="25">
        <f t="shared" si="66"/>
        <v>6</v>
      </c>
      <c r="F1416" s="120">
        <v>9304.2387612331313</v>
      </c>
      <c r="G1416" s="121">
        <f t="shared" si="67"/>
        <v>55825.432567398791</v>
      </c>
    </row>
    <row r="1417" spans="1:7">
      <c r="A1417" s="23">
        <f t="shared" si="68"/>
        <v>1405</v>
      </c>
      <c r="B1417" s="226" t="s">
        <v>1350</v>
      </c>
      <c r="C1417" s="136">
        <v>43033</v>
      </c>
      <c r="D1417" s="136">
        <v>43038</v>
      </c>
      <c r="E1417" s="25">
        <f t="shared" si="66"/>
        <v>5</v>
      </c>
      <c r="F1417" s="120">
        <v>10052.98223550988</v>
      </c>
      <c r="G1417" s="121">
        <f t="shared" si="67"/>
        <v>50264.911177549402</v>
      </c>
    </row>
    <row r="1418" spans="1:7">
      <c r="A1418" s="23">
        <f t="shared" si="68"/>
        <v>1406</v>
      </c>
      <c r="B1418" s="226" t="s">
        <v>1350</v>
      </c>
      <c r="C1418" s="136">
        <v>43034</v>
      </c>
      <c r="D1418" s="136">
        <v>43038</v>
      </c>
      <c r="E1418" s="25">
        <f t="shared" si="66"/>
        <v>4</v>
      </c>
      <c r="F1418" s="120">
        <v>10130.058769626605</v>
      </c>
      <c r="G1418" s="121">
        <f t="shared" si="67"/>
        <v>40520.235078506419</v>
      </c>
    </row>
    <row r="1419" spans="1:7">
      <c r="A1419" s="23">
        <f t="shared" si="68"/>
        <v>1407</v>
      </c>
      <c r="B1419" s="226" t="s">
        <v>1350</v>
      </c>
      <c r="C1419" s="136">
        <v>43035</v>
      </c>
      <c r="D1419" s="136">
        <v>43038</v>
      </c>
      <c r="E1419" s="25">
        <f t="shared" si="66"/>
        <v>3</v>
      </c>
      <c r="F1419" s="120">
        <v>10306.233704750546</v>
      </c>
      <c r="G1419" s="121">
        <f t="shared" si="67"/>
        <v>30918.701114251639</v>
      </c>
    </row>
    <row r="1420" spans="1:7">
      <c r="A1420" s="23">
        <f t="shared" si="68"/>
        <v>1408</v>
      </c>
      <c r="B1420" s="226" t="s">
        <v>1350</v>
      </c>
      <c r="C1420" s="136">
        <v>43036</v>
      </c>
      <c r="D1420" s="136">
        <v>43038</v>
      </c>
      <c r="E1420" s="25">
        <f t="shared" si="66"/>
        <v>2</v>
      </c>
      <c r="F1420" s="120">
        <v>11187.108380370251</v>
      </c>
      <c r="G1420" s="121">
        <f t="shared" si="67"/>
        <v>22374.216760740503</v>
      </c>
    </row>
    <row r="1421" spans="1:7">
      <c r="A1421" s="23">
        <f t="shared" si="68"/>
        <v>1409</v>
      </c>
      <c r="B1421" s="226" t="s">
        <v>1350</v>
      </c>
      <c r="C1421" s="136">
        <v>43037</v>
      </c>
      <c r="D1421" s="136">
        <v>43038</v>
      </c>
      <c r="E1421" s="25">
        <f t="shared" si="66"/>
        <v>1</v>
      </c>
      <c r="F1421" s="120">
        <v>11627.545718180103</v>
      </c>
      <c r="G1421" s="121">
        <f t="shared" si="67"/>
        <v>11627.545718180103</v>
      </c>
    </row>
    <row r="1422" spans="1:7">
      <c r="A1422" s="23">
        <f t="shared" si="68"/>
        <v>1410</v>
      </c>
      <c r="B1422" s="226" t="s">
        <v>1350</v>
      </c>
      <c r="C1422" s="136">
        <v>43038</v>
      </c>
      <c r="D1422" s="136">
        <v>43038</v>
      </c>
      <c r="E1422" s="25">
        <f t="shared" si="66"/>
        <v>0</v>
      </c>
      <c r="F1422" s="120">
        <v>10691.616375334166</v>
      </c>
      <c r="G1422" s="121">
        <f t="shared" si="67"/>
        <v>0</v>
      </c>
    </row>
    <row r="1423" spans="1:7">
      <c r="A1423" s="23">
        <f t="shared" si="68"/>
        <v>1411</v>
      </c>
      <c r="B1423" s="226" t="s">
        <v>1350</v>
      </c>
      <c r="C1423" s="136">
        <v>43039</v>
      </c>
      <c r="D1423" s="136">
        <v>43038</v>
      </c>
      <c r="E1423" s="25">
        <f t="shared" si="66"/>
        <v>-1</v>
      </c>
      <c r="F1423" s="120">
        <v>11462.381716501408</v>
      </c>
      <c r="G1423" s="121">
        <f t="shared" si="67"/>
        <v>-11462.381716501408</v>
      </c>
    </row>
    <row r="1424" spans="1:7">
      <c r="A1424" s="23">
        <f t="shared" si="68"/>
        <v>1412</v>
      </c>
      <c r="B1424" s="226" t="s">
        <v>1350</v>
      </c>
      <c r="C1424" s="136">
        <v>42979</v>
      </c>
      <c r="D1424" s="136">
        <v>43038</v>
      </c>
      <c r="E1424" s="25">
        <f t="shared" si="66"/>
        <v>59</v>
      </c>
      <c r="F1424" s="120">
        <v>115.93305173458236</v>
      </c>
      <c r="G1424" s="121">
        <f t="shared" si="67"/>
        <v>6840.0500523403598</v>
      </c>
    </row>
    <row r="1425" spans="1:7">
      <c r="A1425" s="23">
        <f t="shared" si="68"/>
        <v>1413</v>
      </c>
      <c r="B1425" s="226" t="s">
        <v>1350</v>
      </c>
      <c r="C1425" s="136">
        <v>42980</v>
      </c>
      <c r="D1425" s="136">
        <v>43038</v>
      </c>
      <c r="E1425" s="25">
        <f t="shared" si="66"/>
        <v>58</v>
      </c>
      <c r="F1425" s="120">
        <v>115.93305173458236</v>
      </c>
      <c r="G1425" s="121">
        <f t="shared" si="67"/>
        <v>6724.1170006057773</v>
      </c>
    </row>
    <row r="1426" spans="1:7">
      <c r="A1426" s="23">
        <f t="shared" si="68"/>
        <v>1414</v>
      </c>
      <c r="B1426" s="226" t="s">
        <v>1350</v>
      </c>
      <c r="C1426" s="136">
        <v>42981</v>
      </c>
      <c r="D1426" s="136">
        <v>43038</v>
      </c>
      <c r="E1426" s="25">
        <f t="shared" si="66"/>
        <v>57</v>
      </c>
      <c r="F1426" s="120">
        <v>115.93305173458236</v>
      </c>
      <c r="G1426" s="121">
        <f t="shared" si="67"/>
        <v>6608.1839488711948</v>
      </c>
    </row>
    <row r="1427" spans="1:7">
      <c r="A1427" s="23">
        <f t="shared" si="68"/>
        <v>1415</v>
      </c>
      <c r="B1427" s="226" t="s">
        <v>1350</v>
      </c>
      <c r="C1427" s="136">
        <v>42982</v>
      </c>
      <c r="D1427" s="136">
        <v>43038</v>
      </c>
      <c r="E1427" s="25">
        <f t="shared" si="66"/>
        <v>56</v>
      </c>
      <c r="F1427" s="120">
        <v>162.85833457953234</v>
      </c>
      <c r="G1427" s="121">
        <f t="shared" si="67"/>
        <v>9120.0667364538112</v>
      </c>
    </row>
    <row r="1428" spans="1:7">
      <c r="A1428" s="23">
        <f t="shared" si="68"/>
        <v>1416</v>
      </c>
      <c r="B1428" s="226" t="s">
        <v>1350</v>
      </c>
      <c r="C1428" s="136">
        <v>42983</v>
      </c>
      <c r="D1428" s="136">
        <v>43038</v>
      </c>
      <c r="E1428" s="25">
        <f t="shared" si="66"/>
        <v>55</v>
      </c>
      <c r="F1428" s="120">
        <v>149.05678080160587</v>
      </c>
      <c r="G1428" s="121">
        <f t="shared" si="67"/>
        <v>8198.1229440883235</v>
      </c>
    </row>
    <row r="1429" spans="1:7">
      <c r="A1429" s="23">
        <f t="shared" si="68"/>
        <v>1417</v>
      </c>
      <c r="B1429" s="226" t="s">
        <v>1350</v>
      </c>
      <c r="C1429" s="136">
        <v>42984</v>
      </c>
      <c r="D1429" s="136">
        <v>43038</v>
      </c>
      <c r="E1429" s="25">
        <f t="shared" si="66"/>
        <v>54</v>
      </c>
      <c r="F1429" s="120">
        <v>149.05678080160587</v>
      </c>
      <c r="G1429" s="121">
        <f t="shared" si="67"/>
        <v>8049.0661632867168</v>
      </c>
    </row>
    <row r="1430" spans="1:7">
      <c r="A1430" s="23">
        <f t="shared" si="68"/>
        <v>1418</v>
      </c>
      <c r="B1430" s="226" t="s">
        <v>1350</v>
      </c>
      <c r="C1430" s="136">
        <v>42985</v>
      </c>
      <c r="D1430" s="136">
        <v>43038</v>
      </c>
      <c r="E1430" s="25">
        <f t="shared" si="66"/>
        <v>53</v>
      </c>
      <c r="F1430" s="120">
        <v>144.91631466822795</v>
      </c>
      <c r="G1430" s="121">
        <f t="shared" si="67"/>
        <v>7680.5646774160814</v>
      </c>
    </row>
    <row r="1431" spans="1:7">
      <c r="A1431" s="23">
        <f t="shared" si="68"/>
        <v>1419</v>
      </c>
      <c r="B1431" s="226" t="s">
        <v>1350</v>
      </c>
      <c r="C1431" s="136">
        <v>42986</v>
      </c>
      <c r="D1431" s="136">
        <v>43038</v>
      </c>
      <c r="E1431" s="25">
        <f t="shared" si="66"/>
        <v>52</v>
      </c>
      <c r="F1431" s="120">
        <v>127.66437244581985</v>
      </c>
      <c r="G1431" s="121">
        <f t="shared" si="67"/>
        <v>6638.5473671826321</v>
      </c>
    </row>
    <row r="1432" spans="1:7">
      <c r="A1432" s="23">
        <f t="shared" si="68"/>
        <v>1420</v>
      </c>
      <c r="B1432" s="226" t="s">
        <v>1350</v>
      </c>
      <c r="C1432" s="136">
        <v>42987</v>
      </c>
      <c r="D1432" s="136">
        <v>43038</v>
      </c>
      <c r="E1432" s="25">
        <f t="shared" ref="E1432:E1494" si="69">D1432-C1432</f>
        <v>51</v>
      </c>
      <c r="F1432" s="120">
        <v>79.358934223077199</v>
      </c>
      <c r="G1432" s="121">
        <f t="shared" ref="G1432:G1494" si="70">E1432*F1432</f>
        <v>4047.3056453769373</v>
      </c>
    </row>
    <row r="1433" spans="1:7">
      <c r="A1433" s="23">
        <f t="shared" si="68"/>
        <v>1421</v>
      </c>
      <c r="B1433" s="226" t="s">
        <v>1350</v>
      </c>
      <c r="C1433" s="136">
        <v>42988</v>
      </c>
      <c r="D1433" s="136">
        <v>43038</v>
      </c>
      <c r="E1433" s="25">
        <f t="shared" si="69"/>
        <v>50</v>
      </c>
      <c r="F1433" s="120">
        <v>66.247458134047065</v>
      </c>
      <c r="G1433" s="121">
        <f t="shared" si="70"/>
        <v>3312.3729067023532</v>
      </c>
    </row>
    <row r="1434" spans="1:7">
      <c r="A1434" s="23">
        <f t="shared" si="68"/>
        <v>1422</v>
      </c>
      <c r="B1434" s="226" t="s">
        <v>1350</v>
      </c>
      <c r="C1434" s="136">
        <v>42989</v>
      </c>
      <c r="D1434" s="136">
        <v>43038</v>
      </c>
      <c r="E1434" s="25">
        <f t="shared" si="69"/>
        <v>49</v>
      </c>
      <c r="F1434" s="120">
        <v>121.45367324575295</v>
      </c>
      <c r="G1434" s="121">
        <f t="shared" si="70"/>
        <v>5951.2299890418944</v>
      </c>
    </row>
    <row r="1435" spans="1:7">
      <c r="A1435" s="23">
        <f t="shared" si="68"/>
        <v>1423</v>
      </c>
      <c r="B1435" s="226" t="s">
        <v>1350</v>
      </c>
      <c r="C1435" s="136">
        <v>42990</v>
      </c>
      <c r="D1435" s="136">
        <v>43038</v>
      </c>
      <c r="E1435" s="25">
        <f t="shared" si="69"/>
        <v>48</v>
      </c>
      <c r="F1435" s="120">
        <v>137.32546009036838</v>
      </c>
      <c r="G1435" s="121">
        <f t="shared" si="70"/>
        <v>6591.6220843376823</v>
      </c>
    </row>
    <row r="1436" spans="1:7">
      <c r="A1436" s="23">
        <f t="shared" si="68"/>
        <v>1424</v>
      </c>
      <c r="B1436" s="226" t="s">
        <v>1350</v>
      </c>
      <c r="C1436" s="136">
        <v>42991</v>
      </c>
      <c r="D1436" s="136">
        <v>43038</v>
      </c>
      <c r="E1436" s="25">
        <f t="shared" si="69"/>
        <v>47</v>
      </c>
      <c r="F1436" s="120">
        <v>150.09189733495037</v>
      </c>
      <c r="G1436" s="121">
        <f t="shared" si="70"/>
        <v>7054.3191747426672</v>
      </c>
    </row>
    <row r="1437" spans="1:7">
      <c r="A1437" s="23">
        <f t="shared" si="68"/>
        <v>1425</v>
      </c>
      <c r="B1437" s="226" t="s">
        <v>1350</v>
      </c>
      <c r="C1437" s="136">
        <v>42992</v>
      </c>
      <c r="D1437" s="136">
        <v>43038</v>
      </c>
      <c r="E1437" s="25">
        <f t="shared" si="69"/>
        <v>46</v>
      </c>
      <c r="F1437" s="120">
        <v>148.02166426826139</v>
      </c>
      <c r="G1437" s="121">
        <f t="shared" si="70"/>
        <v>6808.9965563400237</v>
      </c>
    </row>
    <row r="1438" spans="1:7">
      <c r="A1438" s="23">
        <f t="shared" si="68"/>
        <v>1426</v>
      </c>
      <c r="B1438" s="226" t="s">
        <v>1350</v>
      </c>
      <c r="C1438" s="136">
        <v>42993</v>
      </c>
      <c r="D1438" s="136">
        <v>43038</v>
      </c>
      <c r="E1438" s="25">
        <f t="shared" si="69"/>
        <v>45</v>
      </c>
      <c r="F1438" s="120">
        <v>145.60639235712426</v>
      </c>
      <c r="G1438" s="121">
        <f t="shared" si="70"/>
        <v>6552.2876560705918</v>
      </c>
    </row>
    <row r="1439" spans="1:7">
      <c r="A1439" s="23">
        <f t="shared" si="68"/>
        <v>1427</v>
      </c>
      <c r="B1439" s="226" t="s">
        <v>1350</v>
      </c>
      <c r="C1439" s="136">
        <v>42994</v>
      </c>
      <c r="D1439" s="136">
        <v>43038</v>
      </c>
      <c r="E1439" s="25">
        <f t="shared" si="69"/>
        <v>44</v>
      </c>
      <c r="F1439" s="120">
        <v>153.88732462388015</v>
      </c>
      <c r="G1439" s="121">
        <f t="shared" si="70"/>
        <v>6771.0422834507262</v>
      </c>
    </row>
    <row r="1440" spans="1:7">
      <c r="A1440" s="23">
        <f t="shared" si="68"/>
        <v>1428</v>
      </c>
      <c r="B1440" s="226" t="s">
        <v>1350</v>
      </c>
      <c r="C1440" s="136">
        <v>42995</v>
      </c>
      <c r="D1440" s="136">
        <v>43038</v>
      </c>
      <c r="E1440" s="25">
        <f t="shared" si="69"/>
        <v>43</v>
      </c>
      <c r="F1440" s="120">
        <v>149.74685849050221</v>
      </c>
      <c r="G1440" s="121">
        <f t="shared" si="70"/>
        <v>6439.1149150915944</v>
      </c>
    </row>
    <row r="1441" spans="1:7">
      <c r="A1441" s="23">
        <f t="shared" si="68"/>
        <v>1429</v>
      </c>
      <c r="B1441" s="226" t="s">
        <v>1350</v>
      </c>
      <c r="C1441" s="136">
        <v>42996</v>
      </c>
      <c r="D1441" s="136">
        <v>43038</v>
      </c>
      <c r="E1441" s="25">
        <f t="shared" si="69"/>
        <v>42</v>
      </c>
      <c r="F1441" s="120">
        <v>138.01553777926469</v>
      </c>
      <c r="G1441" s="121">
        <f t="shared" si="70"/>
        <v>5796.6525867291166</v>
      </c>
    </row>
    <row r="1442" spans="1:7">
      <c r="A1442" s="23">
        <f t="shared" si="68"/>
        <v>1430</v>
      </c>
      <c r="B1442" s="226" t="s">
        <v>1350</v>
      </c>
      <c r="C1442" s="136">
        <v>42997</v>
      </c>
      <c r="D1442" s="136">
        <v>43038</v>
      </c>
      <c r="E1442" s="25">
        <f t="shared" si="69"/>
        <v>41</v>
      </c>
      <c r="F1442" s="120">
        <v>104.89180871224117</v>
      </c>
      <c r="G1442" s="121">
        <f t="shared" si="70"/>
        <v>4300.5641572018876</v>
      </c>
    </row>
    <row r="1443" spans="1:7">
      <c r="A1443" s="23">
        <f t="shared" si="68"/>
        <v>1431</v>
      </c>
      <c r="B1443" s="226" t="s">
        <v>1350</v>
      </c>
      <c r="C1443" s="136">
        <v>42998</v>
      </c>
      <c r="D1443" s="136">
        <v>43038</v>
      </c>
      <c r="E1443" s="25">
        <f t="shared" si="69"/>
        <v>40</v>
      </c>
      <c r="F1443" s="120">
        <v>143.53615929043528</v>
      </c>
      <c r="G1443" s="121">
        <f t="shared" si="70"/>
        <v>5741.4463716174114</v>
      </c>
    </row>
    <row r="1444" spans="1:7">
      <c r="A1444" s="23">
        <f t="shared" si="68"/>
        <v>1432</v>
      </c>
      <c r="B1444" s="226" t="s">
        <v>1350</v>
      </c>
      <c r="C1444" s="136">
        <v>42999</v>
      </c>
      <c r="D1444" s="136">
        <v>43038</v>
      </c>
      <c r="E1444" s="25">
        <f t="shared" si="69"/>
        <v>39</v>
      </c>
      <c r="F1444" s="120">
        <v>167.34383955735845</v>
      </c>
      <c r="G1444" s="121">
        <f t="shared" si="70"/>
        <v>6526.4097427369798</v>
      </c>
    </row>
    <row r="1445" spans="1:7">
      <c r="A1445" s="23">
        <f t="shared" si="68"/>
        <v>1433</v>
      </c>
      <c r="B1445" s="226" t="s">
        <v>1350</v>
      </c>
      <c r="C1445" s="136">
        <v>43000</v>
      </c>
      <c r="D1445" s="136">
        <v>43038</v>
      </c>
      <c r="E1445" s="25">
        <f t="shared" si="69"/>
        <v>38</v>
      </c>
      <c r="F1445" s="120">
        <v>168.37895609070293</v>
      </c>
      <c r="G1445" s="121">
        <f t="shared" si="70"/>
        <v>6398.4003314467109</v>
      </c>
    </row>
    <row r="1446" spans="1:7">
      <c r="A1446" s="23">
        <f t="shared" si="68"/>
        <v>1434</v>
      </c>
      <c r="B1446" s="226" t="s">
        <v>1350</v>
      </c>
      <c r="C1446" s="136">
        <v>43001</v>
      </c>
      <c r="D1446" s="136">
        <v>43038</v>
      </c>
      <c r="E1446" s="25">
        <f t="shared" si="69"/>
        <v>37</v>
      </c>
      <c r="F1446" s="120">
        <v>141.12088737929815</v>
      </c>
      <c r="G1446" s="121">
        <f t="shared" si="70"/>
        <v>5221.4728330340313</v>
      </c>
    </row>
    <row r="1447" spans="1:7">
      <c r="A1447" s="23">
        <f t="shared" si="68"/>
        <v>1435</v>
      </c>
      <c r="B1447" s="226" t="s">
        <v>1350</v>
      </c>
      <c r="C1447" s="136">
        <v>43002</v>
      </c>
      <c r="D1447" s="136">
        <v>43038</v>
      </c>
      <c r="E1447" s="25">
        <f t="shared" si="69"/>
        <v>36</v>
      </c>
      <c r="F1447" s="120">
        <v>136.98042124592021</v>
      </c>
      <c r="G1447" s="121">
        <f t="shared" si="70"/>
        <v>4931.295164853128</v>
      </c>
    </row>
    <row r="1448" spans="1:7">
      <c r="A1448" s="23">
        <f t="shared" ref="A1448:A1511" si="71">A1447+1</f>
        <v>1436</v>
      </c>
      <c r="B1448" s="226" t="s">
        <v>1350</v>
      </c>
      <c r="C1448" s="136">
        <v>43003</v>
      </c>
      <c r="D1448" s="136">
        <v>43038</v>
      </c>
      <c r="E1448" s="25">
        <f t="shared" si="69"/>
        <v>35</v>
      </c>
      <c r="F1448" s="120">
        <v>179.42019911304411</v>
      </c>
      <c r="G1448" s="121">
        <f t="shared" si="70"/>
        <v>6279.7069689565433</v>
      </c>
    </row>
    <row r="1449" spans="1:7">
      <c r="A1449" s="23">
        <f t="shared" si="71"/>
        <v>1437</v>
      </c>
      <c r="B1449" s="226" t="s">
        <v>1350</v>
      </c>
      <c r="C1449" s="136">
        <v>43004</v>
      </c>
      <c r="D1449" s="136">
        <v>43038</v>
      </c>
      <c r="E1449" s="25">
        <f t="shared" si="69"/>
        <v>34</v>
      </c>
      <c r="F1449" s="120">
        <v>192.87671404652244</v>
      </c>
      <c r="G1449" s="121">
        <f t="shared" si="70"/>
        <v>6557.8082775817629</v>
      </c>
    </row>
    <row r="1450" spans="1:7">
      <c r="A1450" s="23">
        <f t="shared" si="71"/>
        <v>1438</v>
      </c>
      <c r="B1450" s="226" t="s">
        <v>1350</v>
      </c>
      <c r="C1450" s="136">
        <v>43005</v>
      </c>
      <c r="D1450" s="136">
        <v>43038</v>
      </c>
      <c r="E1450" s="25">
        <f t="shared" si="69"/>
        <v>33</v>
      </c>
      <c r="F1450" s="120">
        <v>180.45531564638858</v>
      </c>
      <c r="G1450" s="121">
        <f t="shared" si="70"/>
        <v>5955.0254163308236</v>
      </c>
    </row>
    <row r="1451" spans="1:7">
      <c r="A1451" s="23">
        <f t="shared" si="71"/>
        <v>1439</v>
      </c>
      <c r="B1451" s="226" t="s">
        <v>1350</v>
      </c>
      <c r="C1451" s="136">
        <v>43006</v>
      </c>
      <c r="D1451" s="136">
        <v>43038</v>
      </c>
      <c r="E1451" s="25">
        <f t="shared" si="69"/>
        <v>32</v>
      </c>
      <c r="F1451" s="120">
        <v>169.41407262404744</v>
      </c>
      <c r="G1451" s="121">
        <f t="shared" si="70"/>
        <v>5421.2503239695179</v>
      </c>
    </row>
    <row r="1452" spans="1:7">
      <c r="A1452" s="23">
        <f t="shared" si="71"/>
        <v>1440</v>
      </c>
      <c r="B1452" s="226" t="s">
        <v>1350</v>
      </c>
      <c r="C1452" s="136">
        <v>43007</v>
      </c>
      <c r="D1452" s="136">
        <v>43038</v>
      </c>
      <c r="E1452" s="25">
        <f t="shared" si="69"/>
        <v>31</v>
      </c>
      <c r="F1452" s="120">
        <v>143.88119813488345</v>
      </c>
      <c r="G1452" s="121">
        <f t="shared" si="70"/>
        <v>4460.3171421813868</v>
      </c>
    </row>
    <row r="1453" spans="1:7">
      <c r="A1453" s="23">
        <f t="shared" si="71"/>
        <v>1441</v>
      </c>
      <c r="B1453" s="226" t="s">
        <v>1350</v>
      </c>
      <c r="C1453" s="136">
        <v>43008</v>
      </c>
      <c r="D1453" s="136">
        <v>43038</v>
      </c>
      <c r="E1453" s="25">
        <f t="shared" si="69"/>
        <v>30</v>
      </c>
      <c r="F1453" s="120">
        <v>78.668856534180875</v>
      </c>
      <c r="G1453" s="121">
        <f t="shared" si="70"/>
        <v>2360.0656960254264</v>
      </c>
    </row>
    <row r="1454" spans="1:7">
      <c r="A1454" s="23">
        <f t="shared" si="71"/>
        <v>1442</v>
      </c>
      <c r="B1454" s="226" t="s">
        <v>1350</v>
      </c>
      <c r="C1454" s="136">
        <v>43009</v>
      </c>
      <c r="D1454" s="136">
        <v>43054</v>
      </c>
      <c r="E1454" s="25">
        <f t="shared" si="69"/>
        <v>45</v>
      </c>
      <c r="F1454" s="120">
        <v>2638.4078984049693</v>
      </c>
      <c r="G1454" s="121">
        <f t="shared" si="70"/>
        <v>118728.35542822361</v>
      </c>
    </row>
    <row r="1455" spans="1:7">
      <c r="A1455" s="23">
        <f t="shared" si="71"/>
        <v>1443</v>
      </c>
      <c r="B1455" s="226" t="s">
        <v>1350</v>
      </c>
      <c r="C1455" s="136">
        <v>43010</v>
      </c>
      <c r="D1455" s="136">
        <v>43054</v>
      </c>
      <c r="E1455" s="25">
        <f t="shared" si="69"/>
        <v>44</v>
      </c>
      <c r="F1455" s="120">
        <v>5657.6169367859138</v>
      </c>
      <c r="G1455" s="121">
        <f t="shared" si="70"/>
        <v>248935.1452185802</v>
      </c>
    </row>
    <row r="1456" spans="1:7">
      <c r="A1456" s="23">
        <f t="shared" si="71"/>
        <v>1444</v>
      </c>
      <c r="B1456" s="226" t="s">
        <v>1350</v>
      </c>
      <c r="C1456" s="136">
        <v>43011</v>
      </c>
      <c r="D1456" s="136">
        <v>43054</v>
      </c>
      <c r="E1456" s="25">
        <f t="shared" si="69"/>
        <v>43</v>
      </c>
      <c r="F1456" s="120">
        <v>7031.2210488421097</v>
      </c>
      <c r="G1456" s="121">
        <f t="shared" si="70"/>
        <v>302342.50510021072</v>
      </c>
    </row>
    <row r="1457" spans="1:7">
      <c r="A1457" s="23">
        <f t="shared" si="71"/>
        <v>1445</v>
      </c>
      <c r="B1457" s="226" t="s">
        <v>1350</v>
      </c>
      <c r="C1457" s="136">
        <v>43012</v>
      </c>
      <c r="D1457" s="136">
        <v>43054</v>
      </c>
      <c r="E1457" s="25">
        <f t="shared" si="69"/>
        <v>42</v>
      </c>
      <c r="F1457" s="120">
        <v>6568.8196645855678</v>
      </c>
      <c r="G1457" s="121">
        <f t="shared" si="70"/>
        <v>275890.42591259384</v>
      </c>
    </row>
    <row r="1458" spans="1:7">
      <c r="A1458" s="23">
        <f t="shared" si="71"/>
        <v>1446</v>
      </c>
      <c r="B1458" s="226" t="s">
        <v>1350</v>
      </c>
      <c r="C1458" s="136">
        <v>43013</v>
      </c>
      <c r="D1458" s="136">
        <v>43054</v>
      </c>
      <c r="E1458" s="25">
        <f t="shared" si="69"/>
        <v>41</v>
      </c>
      <c r="F1458" s="120">
        <v>6120.0183210424548</v>
      </c>
      <c r="G1458" s="121">
        <f t="shared" si="70"/>
        <v>250920.75116274063</v>
      </c>
    </row>
    <row r="1459" spans="1:7">
      <c r="A1459" s="23">
        <f t="shared" si="71"/>
        <v>1447</v>
      </c>
      <c r="B1459" s="226" t="s">
        <v>1350</v>
      </c>
      <c r="C1459" s="136">
        <v>43014</v>
      </c>
      <c r="D1459" s="136">
        <v>43054</v>
      </c>
      <c r="E1459" s="25">
        <f t="shared" si="69"/>
        <v>40</v>
      </c>
      <c r="F1459" s="120">
        <v>6120.0183210424548</v>
      </c>
      <c r="G1459" s="121">
        <f t="shared" si="70"/>
        <v>244800.73284169819</v>
      </c>
    </row>
    <row r="1460" spans="1:7">
      <c r="A1460" s="23">
        <f t="shared" si="71"/>
        <v>1448</v>
      </c>
      <c r="B1460" s="226" t="s">
        <v>1350</v>
      </c>
      <c r="C1460" s="136">
        <v>43015</v>
      </c>
      <c r="D1460" s="136">
        <v>43054</v>
      </c>
      <c r="E1460" s="25">
        <f t="shared" si="69"/>
        <v>39</v>
      </c>
      <c r="F1460" s="120">
        <v>6609.6197867258506</v>
      </c>
      <c r="G1460" s="121">
        <f t="shared" si="70"/>
        <v>257775.17168230817</v>
      </c>
    </row>
    <row r="1461" spans="1:7">
      <c r="A1461" s="23">
        <f t="shared" si="71"/>
        <v>1449</v>
      </c>
      <c r="B1461" s="226" t="s">
        <v>1350</v>
      </c>
      <c r="C1461" s="136">
        <v>43016</v>
      </c>
      <c r="D1461" s="136">
        <v>43054</v>
      </c>
      <c r="E1461" s="25">
        <f t="shared" si="69"/>
        <v>38</v>
      </c>
      <c r="F1461" s="120">
        <v>3916.8117254671706</v>
      </c>
      <c r="G1461" s="121">
        <f t="shared" si="70"/>
        <v>148838.84556775249</v>
      </c>
    </row>
    <row r="1462" spans="1:7">
      <c r="A1462" s="23">
        <f t="shared" si="71"/>
        <v>1450</v>
      </c>
      <c r="B1462" s="226" t="s">
        <v>1350</v>
      </c>
      <c r="C1462" s="136">
        <v>43017</v>
      </c>
      <c r="D1462" s="136">
        <v>43054</v>
      </c>
      <c r="E1462" s="25">
        <f t="shared" si="69"/>
        <v>37</v>
      </c>
      <c r="F1462" s="120">
        <v>7398.4221481046561</v>
      </c>
      <c r="G1462" s="121">
        <f t="shared" si="70"/>
        <v>273741.61947987229</v>
      </c>
    </row>
    <row r="1463" spans="1:7">
      <c r="A1463" s="23">
        <f t="shared" si="71"/>
        <v>1451</v>
      </c>
      <c r="B1463" s="226" t="s">
        <v>1350</v>
      </c>
      <c r="C1463" s="136">
        <v>43018</v>
      </c>
      <c r="D1463" s="136">
        <v>43054</v>
      </c>
      <c r="E1463" s="25">
        <f t="shared" si="69"/>
        <v>36</v>
      </c>
      <c r="F1463" s="120">
        <v>7439.2222702449399</v>
      </c>
      <c r="G1463" s="121">
        <f t="shared" si="70"/>
        <v>267812.00172881782</v>
      </c>
    </row>
    <row r="1464" spans="1:7">
      <c r="A1464" s="23">
        <f t="shared" si="71"/>
        <v>1452</v>
      </c>
      <c r="B1464" s="226" t="s">
        <v>1350</v>
      </c>
      <c r="C1464" s="136">
        <v>43019</v>
      </c>
      <c r="D1464" s="136">
        <v>43054</v>
      </c>
      <c r="E1464" s="25">
        <f t="shared" si="69"/>
        <v>35</v>
      </c>
      <c r="F1464" s="120">
        <v>6664.0199495795614</v>
      </c>
      <c r="G1464" s="121">
        <f t="shared" si="70"/>
        <v>233240.69823528465</v>
      </c>
    </row>
    <row r="1465" spans="1:7">
      <c r="A1465" s="23">
        <f t="shared" si="71"/>
        <v>1453</v>
      </c>
      <c r="B1465" s="226" t="s">
        <v>1350</v>
      </c>
      <c r="C1465" s="136">
        <v>43020</v>
      </c>
      <c r="D1465" s="136">
        <v>43054</v>
      </c>
      <c r="E1465" s="25">
        <f t="shared" si="69"/>
        <v>34</v>
      </c>
      <c r="F1465" s="120">
        <v>4488.0134354311331</v>
      </c>
      <c r="G1465" s="121">
        <f t="shared" si="70"/>
        <v>152592.45680465852</v>
      </c>
    </row>
    <row r="1466" spans="1:7">
      <c r="A1466" s="23">
        <f t="shared" si="71"/>
        <v>1454</v>
      </c>
      <c r="B1466" s="226" t="s">
        <v>1350</v>
      </c>
      <c r="C1466" s="136">
        <v>43021</v>
      </c>
      <c r="D1466" s="136">
        <v>43054</v>
      </c>
      <c r="E1466" s="25">
        <f t="shared" si="69"/>
        <v>33</v>
      </c>
      <c r="F1466" s="120">
        <v>3291.2098526494979</v>
      </c>
      <c r="G1466" s="121">
        <f t="shared" si="70"/>
        <v>108609.92513743343</v>
      </c>
    </row>
    <row r="1467" spans="1:7">
      <c r="A1467" s="23">
        <f t="shared" si="71"/>
        <v>1455</v>
      </c>
      <c r="B1467" s="226" t="s">
        <v>1350</v>
      </c>
      <c r="C1467" s="136">
        <v>43022</v>
      </c>
      <c r="D1467" s="136">
        <v>43054</v>
      </c>
      <c r="E1467" s="25">
        <f t="shared" si="69"/>
        <v>32</v>
      </c>
      <c r="F1467" s="120">
        <v>5820.8174253470452</v>
      </c>
      <c r="G1467" s="121">
        <f t="shared" si="70"/>
        <v>186266.15761110545</v>
      </c>
    </row>
    <row r="1468" spans="1:7">
      <c r="A1468" s="23">
        <f t="shared" si="71"/>
        <v>1456</v>
      </c>
      <c r="B1468" s="226" t="s">
        <v>1350</v>
      </c>
      <c r="C1468" s="136">
        <v>43023</v>
      </c>
      <c r="D1468" s="136">
        <v>43054</v>
      </c>
      <c r="E1468" s="25">
        <f t="shared" si="69"/>
        <v>31</v>
      </c>
      <c r="F1468" s="120">
        <v>5113.6153082488063</v>
      </c>
      <c r="G1468" s="121">
        <f t="shared" si="70"/>
        <v>158522.07455571298</v>
      </c>
    </row>
    <row r="1469" spans="1:7">
      <c r="A1469" s="23">
        <f t="shared" si="71"/>
        <v>1457</v>
      </c>
      <c r="B1469" s="226" t="s">
        <v>1350</v>
      </c>
      <c r="C1469" s="136">
        <v>43024</v>
      </c>
      <c r="D1469" s="136">
        <v>43054</v>
      </c>
      <c r="E1469" s="25">
        <f t="shared" si="69"/>
        <v>30</v>
      </c>
      <c r="F1469" s="120">
        <v>6269.6187688901591</v>
      </c>
      <c r="G1469" s="121">
        <f t="shared" si="70"/>
        <v>188088.56306670478</v>
      </c>
    </row>
    <row r="1470" spans="1:7">
      <c r="A1470" s="23">
        <f t="shared" si="71"/>
        <v>1458</v>
      </c>
      <c r="B1470" s="226" t="s">
        <v>1350</v>
      </c>
      <c r="C1470" s="136">
        <v>43025</v>
      </c>
      <c r="D1470" s="136">
        <v>43054</v>
      </c>
      <c r="E1470" s="25">
        <f t="shared" si="69"/>
        <v>29</v>
      </c>
      <c r="F1470" s="120">
        <v>7928.8237359283366</v>
      </c>
      <c r="G1470" s="121">
        <f t="shared" si="70"/>
        <v>229935.88834192176</v>
      </c>
    </row>
    <row r="1471" spans="1:7">
      <c r="A1471" s="23">
        <f t="shared" si="71"/>
        <v>1459</v>
      </c>
      <c r="B1471" s="226" t="s">
        <v>1350</v>
      </c>
      <c r="C1471" s="136">
        <v>43026</v>
      </c>
      <c r="D1471" s="136">
        <v>43054</v>
      </c>
      <c r="E1471" s="25">
        <f t="shared" si="69"/>
        <v>28</v>
      </c>
      <c r="F1471" s="120">
        <v>9152.8274001368263</v>
      </c>
      <c r="G1471" s="121">
        <f t="shared" si="70"/>
        <v>256279.16720383114</v>
      </c>
    </row>
    <row r="1472" spans="1:7">
      <c r="A1472" s="23">
        <f t="shared" si="71"/>
        <v>1460</v>
      </c>
      <c r="B1472" s="226" t="s">
        <v>1350</v>
      </c>
      <c r="C1472" s="136">
        <v>43027</v>
      </c>
      <c r="D1472" s="136">
        <v>43054</v>
      </c>
      <c r="E1472" s="25">
        <f t="shared" si="69"/>
        <v>27</v>
      </c>
      <c r="F1472" s="120">
        <v>9860.029517235067</v>
      </c>
      <c r="G1472" s="121">
        <f t="shared" si="70"/>
        <v>266220.79696534679</v>
      </c>
    </row>
    <row r="1473" spans="1:7">
      <c r="A1473" s="23">
        <f t="shared" si="71"/>
        <v>1461</v>
      </c>
      <c r="B1473" s="226" t="s">
        <v>1350</v>
      </c>
      <c r="C1473" s="136">
        <v>43028</v>
      </c>
      <c r="D1473" s="136">
        <v>43054</v>
      </c>
      <c r="E1473" s="25">
        <f t="shared" si="69"/>
        <v>26</v>
      </c>
      <c r="F1473" s="120">
        <v>6024.8180360484612</v>
      </c>
      <c r="G1473" s="121">
        <f t="shared" si="70"/>
        <v>156645.26893726</v>
      </c>
    </row>
    <row r="1474" spans="1:7">
      <c r="A1474" s="23">
        <f t="shared" si="71"/>
        <v>1462</v>
      </c>
      <c r="B1474" s="226" t="s">
        <v>1350</v>
      </c>
      <c r="C1474" s="136">
        <v>43029</v>
      </c>
      <c r="D1474" s="136">
        <v>43054</v>
      </c>
      <c r="E1474" s="25">
        <f t="shared" si="69"/>
        <v>25</v>
      </c>
      <c r="F1474" s="120">
        <v>8948.8267894354121</v>
      </c>
      <c r="G1474" s="121">
        <f t="shared" si="70"/>
        <v>223720.66973588531</v>
      </c>
    </row>
    <row r="1475" spans="1:7">
      <c r="A1475" s="23">
        <f t="shared" si="71"/>
        <v>1463</v>
      </c>
      <c r="B1475" s="226" t="s">
        <v>1350</v>
      </c>
      <c r="C1475" s="136">
        <v>43030</v>
      </c>
      <c r="D1475" s="136">
        <v>43054</v>
      </c>
      <c r="E1475" s="25">
        <f t="shared" si="69"/>
        <v>24</v>
      </c>
      <c r="F1475" s="120">
        <v>8622.4258123131476</v>
      </c>
      <c r="G1475" s="121">
        <f t="shared" si="70"/>
        <v>206938.21949551554</v>
      </c>
    </row>
    <row r="1476" spans="1:7">
      <c r="A1476" s="23">
        <f t="shared" si="71"/>
        <v>1464</v>
      </c>
      <c r="B1476" s="226" t="s">
        <v>1350</v>
      </c>
      <c r="C1476" s="136">
        <v>43031</v>
      </c>
      <c r="D1476" s="136">
        <v>43054</v>
      </c>
      <c r="E1476" s="25">
        <f t="shared" si="69"/>
        <v>23</v>
      </c>
      <c r="F1476" s="120">
        <v>10050.430087223054</v>
      </c>
      <c r="G1476" s="121">
        <f t="shared" si="70"/>
        <v>231159.89200613025</v>
      </c>
    </row>
    <row r="1477" spans="1:7">
      <c r="A1477" s="23">
        <f t="shared" si="71"/>
        <v>1465</v>
      </c>
      <c r="B1477" s="226" t="s">
        <v>1350</v>
      </c>
      <c r="C1477" s="136">
        <v>43032</v>
      </c>
      <c r="D1477" s="136">
        <v>43054</v>
      </c>
      <c r="E1477" s="25">
        <f t="shared" si="69"/>
        <v>22</v>
      </c>
      <c r="F1477" s="120">
        <v>11492.034402846388</v>
      </c>
      <c r="G1477" s="121">
        <f t="shared" si="70"/>
        <v>252824.75686262053</v>
      </c>
    </row>
    <row r="1478" spans="1:7">
      <c r="A1478" s="23">
        <f t="shared" si="71"/>
        <v>1466</v>
      </c>
      <c r="B1478" s="226" t="s">
        <v>1350</v>
      </c>
      <c r="C1478" s="136">
        <v>43033</v>
      </c>
      <c r="D1478" s="136">
        <v>43054</v>
      </c>
      <c r="E1478" s="25">
        <f t="shared" si="69"/>
        <v>21</v>
      </c>
      <c r="F1478" s="120">
        <v>12416.83717135947</v>
      </c>
      <c r="G1478" s="121">
        <f t="shared" si="70"/>
        <v>260753.58059854887</v>
      </c>
    </row>
    <row r="1479" spans="1:7">
      <c r="A1479" s="23">
        <f t="shared" si="71"/>
        <v>1467</v>
      </c>
      <c r="B1479" s="226" t="s">
        <v>1350</v>
      </c>
      <c r="C1479" s="136">
        <v>43034</v>
      </c>
      <c r="D1479" s="136">
        <v>43054</v>
      </c>
      <c r="E1479" s="25">
        <f t="shared" si="69"/>
        <v>20</v>
      </c>
      <c r="F1479" s="120">
        <v>12512.037456353462</v>
      </c>
      <c r="G1479" s="121">
        <f t="shared" si="70"/>
        <v>250240.74912706926</v>
      </c>
    </row>
    <row r="1480" spans="1:7">
      <c r="A1480" s="23">
        <f t="shared" si="71"/>
        <v>1468</v>
      </c>
      <c r="B1480" s="226" t="s">
        <v>1350</v>
      </c>
      <c r="C1480" s="136">
        <v>43035</v>
      </c>
      <c r="D1480" s="136">
        <v>43054</v>
      </c>
      <c r="E1480" s="25">
        <f t="shared" si="69"/>
        <v>19</v>
      </c>
      <c r="F1480" s="120">
        <v>12729.638107768305</v>
      </c>
      <c r="G1480" s="121">
        <f t="shared" si="70"/>
        <v>241863.12404759781</v>
      </c>
    </row>
    <row r="1481" spans="1:7">
      <c r="A1481" s="23">
        <f t="shared" si="71"/>
        <v>1469</v>
      </c>
      <c r="B1481" s="226" t="s">
        <v>1350</v>
      </c>
      <c r="C1481" s="136">
        <v>43036</v>
      </c>
      <c r="D1481" s="136">
        <v>43054</v>
      </c>
      <c r="E1481" s="25">
        <f t="shared" si="69"/>
        <v>18</v>
      </c>
      <c r="F1481" s="120">
        <v>13817.64136484252</v>
      </c>
      <c r="G1481" s="121">
        <f t="shared" si="70"/>
        <v>248717.54456716537</v>
      </c>
    </row>
    <row r="1482" spans="1:7">
      <c r="A1482" s="23">
        <f t="shared" si="71"/>
        <v>1470</v>
      </c>
      <c r="B1482" s="226" t="s">
        <v>1350</v>
      </c>
      <c r="C1482" s="136">
        <v>43037</v>
      </c>
      <c r="D1482" s="136">
        <v>43054</v>
      </c>
      <c r="E1482" s="25">
        <f t="shared" si="69"/>
        <v>17</v>
      </c>
      <c r="F1482" s="120">
        <v>14361.642993379626</v>
      </c>
      <c r="G1482" s="121">
        <f t="shared" si="70"/>
        <v>244147.93088745364</v>
      </c>
    </row>
    <row r="1483" spans="1:7">
      <c r="A1483" s="23">
        <f t="shared" si="71"/>
        <v>1471</v>
      </c>
      <c r="B1483" s="226" t="s">
        <v>1350</v>
      </c>
      <c r="C1483" s="136">
        <v>43038</v>
      </c>
      <c r="D1483" s="136">
        <v>43054</v>
      </c>
      <c r="E1483" s="25">
        <f t="shared" si="69"/>
        <v>16</v>
      </c>
      <c r="F1483" s="120">
        <v>13205.639532738274</v>
      </c>
      <c r="G1483" s="121">
        <f t="shared" si="70"/>
        <v>211290.23252381239</v>
      </c>
    </row>
    <row r="1484" spans="1:7">
      <c r="A1484" s="23">
        <f t="shared" si="71"/>
        <v>1472</v>
      </c>
      <c r="B1484" s="226" t="s">
        <v>1350</v>
      </c>
      <c r="C1484" s="136">
        <v>43039</v>
      </c>
      <c r="D1484" s="136">
        <v>43054</v>
      </c>
      <c r="E1484" s="25">
        <f t="shared" si="69"/>
        <v>15</v>
      </c>
      <c r="F1484" s="120">
        <v>14157.642382678212</v>
      </c>
      <c r="G1484" s="121">
        <f t="shared" si="70"/>
        <v>212364.63574017317</v>
      </c>
    </row>
    <row r="1485" spans="1:7">
      <c r="A1485" s="23">
        <f t="shared" si="71"/>
        <v>1473</v>
      </c>
      <c r="B1485" s="226" t="s">
        <v>1350</v>
      </c>
      <c r="C1485" s="136">
        <v>43040</v>
      </c>
      <c r="D1485" s="136">
        <v>43069</v>
      </c>
      <c r="E1485" s="25">
        <f t="shared" si="69"/>
        <v>29</v>
      </c>
      <c r="F1485" s="120">
        <v>8583.4316426165515</v>
      </c>
      <c r="G1485" s="121">
        <f t="shared" si="70"/>
        <v>248919.51763587998</v>
      </c>
    </row>
    <row r="1486" spans="1:7">
      <c r="A1486" s="23">
        <f t="shared" si="71"/>
        <v>1474</v>
      </c>
      <c r="B1486" s="226" t="s">
        <v>1350</v>
      </c>
      <c r="C1486" s="136">
        <v>43041</v>
      </c>
      <c r="D1486" s="136">
        <v>43069</v>
      </c>
      <c r="E1486" s="25">
        <f t="shared" si="69"/>
        <v>28</v>
      </c>
      <c r="F1486" s="120">
        <v>8734.903965721549</v>
      </c>
      <c r="G1486" s="121">
        <f t="shared" si="70"/>
        <v>244577.31104020338</v>
      </c>
    </row>
    <row r="1487" spans="1:7">
      <c r="A1487" s="23">
        <f t="shared" si="71"/>
        <v>1475</v>
      </c>
      <c r="B1487" s="226" t="s">
        <v>1350</v>
      </c>
      <c r="C1487" s="136">
        <v>43042</v>
      </c>
      <c r="D1487" s="136">
        <v>43069</v>
      </c>
      <c r="E1487" s="25">
        <f t="shared" si="69"/>
        <v>27</v>
      </c>
      <c r="F1487" s="120">
        <v>8962.112450379047</v>
      </c>
      <c r="G1487" s="121">
        <f t="shared" si="70"/>
        <v>241977.03616023427</v>
      </c>
    </row>
    <row r="1488" spans="1:7">
      <c r="A1488" s="23">
        <f t="shared" si="71"/>
        <v>1476</v>
      </c>
      <c r="B1488" s="226" t="s">
        <v>1350</v>
      </c>
      <c r="C1488" s="136">
        <v>43043</v>
      </c>
      <c r="D1488" s="136">
        <v>43069</v>
      </c>
      <c r="E1488" s="25">
        <f t="shared" si="69"/>
        <v>26</v>
      </c>
      <c r="F1488" s="120">
        <v>10628.308004534023</v>
      </c>
      <c r="G1488" s="121">
        <f t="shared" si="70"/>
        <v>276336.00811788457</v>
      </c>
    </row>
    <row r="1489" spans="1:7">
      <c r="A1489" s="23">
        <f t="shared" si="71"/>
        <v>1477</v>
      </c>
      <c r="B1489" s="226" t="s">
        <v>1350</v>
      </c>
      <c r="C1489" s="136">
        <v>43044</v>
      </c>
      <c r="D1489" s="136">
        <v>43069</v>
      </c>
      <c r="E1489" s="25">
        <f t="shared" si="69"/>
        <v>25</v>
      </c>
      <c r="F1489" s="120">
        <v>12092.540461215671</v>
      </c>
      <c r="G1489" s="121">
        <f t="shared" si="70"/>
        <v>302313.51153039176</v>
      </c>
    </row>
    <row r="1490" spans="1:7">
      <c r="A1490" s="23">
        <f t="shared" si="71"/>
        <v>1478</v>
      </c>
      <c r="B1490" s="226" t="s">
        <v>1350</v>
      </c>
      <c r="C1490" s="136">
        <v>43045</v>
      </c>
      <c r="D1490" s="136">
        <v>43069</v>
      </c>
      <c r="E1490" s="25">
        <f t="shared" si="69"/>
        <v>24</v>
      </c>
      <c r="F1490" s="120">
        <v>13228.582884503156</v>
      </c>
      <c r="G1490" s="121">
        <f t="shared" si="70"/>
        <v>317485.98922807572</v>
      </c>
    </row>
    <row r="1491" spans="1:7">
      <c r="A1491" s="23">
        <f t="shared" si="71"/>
        <v>1479</v>
      </c>
      <c r="B1491" s="226" t="s">
        <v>1350</v>
      </c>
      <c r="C1491" s="136">
        <v>43046</v>
      </c>
      <c r="D1491" s="136">
        <v>43069</v>
      </c>
      <c r="E1491" s="25">
        <f t="shared" si="69"/>
        <v>23</v>
      </c>
      <c r="F1491" s="120">
        <v>13329.564433239821</v>
      </c>
      <c r="G1491" s="121">
        <f t="shared" si="70"/>
        <v>306579.98196451587</v>
      </c>
    </row>
    <row r="1492" spans="1:7">
      <c r="A1492" s="23">
        <f t="shared" si="71"/>
        <v>1480</v>
      </c>
      <c r="B1492" s="226" t="s">
        <v>1350</v>
      </c>
      <c r="C1492" s="136">
        <v>43047</v>
      </c>
      <c r="D1492" s="136">
        <v>43069</v>
      </c>
      <c r="E1492" s="25">
        <f t="shared" si="69"/>
        <v>22</v>
      </c>
      <c r="F1492" s="120">
        <v>13203.337497318989</v>
      </c>
      <c r="G1492" s="121">
        <f t="shared" si="70"/>
        <v>290473.42494101776</v>
      </c>
    </row>
    <row r="1493" spans="1:7">
      <c r="A1493" s="23">
        <f t="shared" si="71"/>
        <v>1481</v>
      </c>
      <c r="B1493" s="226" t="s">
        <v>1350</v>
      </c>
      <c r="C1493" s="136">
        <v>43048</v>
      </c>
      <c r="D1493" s="136">
        <v>43069</v>
      </c>
      <c r="E1493" s="25">
        <f t="shared" si="69"/>
        <v>21</v>
      </c>
      <c r="F1493" s="120">
        <v>11814.841202189842</v>
      </c>
      <c r="G1493" s="121">
        <f t="shared" si="70"/>
        <v>248111.66524598669</v>
      </c>
    </row>
    <row r="1494" spans="1:7">
      <c r="A1494" s="23">
        <f t="shared" si="71"/>
        <v>1482</v>
      </c>
      <c r="B1494" s="226" t="s">
        <v>1350</v>
      </c>
      <c r="C1494" s="136">
        <v>43049</v>
      </c>
      <c r="D1494" s="136">
        <v>43069</v>
      </c>
      <c r="E1494" s="25">
        <f t="shared" si="69"/>
        <v>20</v>
      </c>
      <c r="F1494" s="120">
        <v>11814.841202189842</v>
      </c>
      <c r="G1494" s="121">
        <f t="shared" si="70"/>
        <v>236296.82404379683</v>
      </c>
    </row>
    <row r="1495" spans="1:7">
      <c r="A1495" s="23">
        <f t="shared" si="71"/>
        <v>1483</v>
      </c>
      <c r="B1495" s="226" t="s">
        <v>1350</v>
      </c>
      <c r="C1495" s="136">
        <v>43050</v>
      </c>
      <c r="D1495" s="136">
        <v>43069</v>
      </c>
      <c r="E1495" s="25">
        <f t="shared" ref="E1495:E1557" si="72">D1495-C1495</f>
        <v>19</v>
      </c>
      <c r="F1495" s="120">
        <v>11650.746185492759</v>
      </c>
      <c r="G1495" s="121">
        <f t="shared" ref="G1495:G1557" si="73">E1495*F1495</f>
        <v>221364.17752436243</v>
      </c>
    </row>
    <row r="1496" spans="1:7">
      <c r="A1496" s="23">
        <f t="shared" si="71"/>
        <v>1484</v>
      </c>
      <c r="B1496" s="226" t="s">
        <v>1350</v>
      </c>
      <c r="C1496" s="136">
        <v>43051</v>
      </c>
      <c r="D1496" s="136">
        <v>43069</v>
      </c>
      <c r="E1496" s="25">
        <f t="shared" si="72"/>
        <v>18</v>
      </c>
      <c r="F1496" s="120">
        <v>12458.598575386084</v>
      </c>
      <c r="G1496" s="121">
        <f t="shared" si="73"/>
        <v>224254.77435694952</v>
      </c>
    </row>
    <row r="1497" spans="1:7">
      <c r="A1497" s="23">
        <f t="shared" si="71"/>
        <v>1485</v>
      </c>
      <c r="B1497" s="226" t="s">
        <v>1350</v>
      </c>
      <c r="C1497" s="136">
        <v>43052</v>
      </c>
      <c r="D1497" s="136">
        <v>43069</v>
      </c>
      <c r="E1497" s="25">
        <f t="shared" si="72"/>
        <v>17</v>
      </c>
      <c r="F1497" s="120">
        <v>11688.614266269009</v>
      </c>
      <c r="G1497" s="121">
        <f t="shared" si="73"/>
        <v>198706.44252657314</v>
      </c>
    </row>
    <row r="1498" spans="1:7">
      <c r="A1498" s="23">
        <f t="shared" si="71"/>
        <v>1486</v>
      </c>
      <c r="B1498" s="226" t="s">
        <v>1350</v>
      </c>
      <c r="C1498" s="136">
        <v>43053</v>
      </c>
      <c r="D1498" s="136">
        <v>43069</v>
      </c>
      <c r="E1498" s="25">
        <f t="shared" si="72"/>
        <v>16</v>
      </c>
      <c r="F1498" s="120">
        <v>10906.007263559854</v>
      </c>
      <c r="G1498" s="121">
        <f t="shared" si="73"/>
        <v>174496.11621695766</v>
      </c>
    </row>
    <row r="1499" spans="1:7">
      <c r="A1499" s="23">
        <f t="shared" si="71"/>
        <v>1487</v>
      </c>
      <c r="B1499" s="226" t="s">
        <v>1350</v>
      </c>
      <c r="C1499" s="136">
        <v>43054</v>
      </c>
      <c r="D1499" s="136">
        <v>43069</v>
      </c>
      <c r="E1499" s="25">
        <f t="shared" si="72"/>
        <v>15</v>
      </c>
      <c r="F1499" s="120">
        <v>11814.841202189842</v>
      </c>
      <c r="G1499" s="121">
        <f t="shared" si="73"/>
        <v>177222.61803284762</v>
      </c>
    </row>
    <row r="1500" spans="1:7">
      <c r="A1500" s="23">
        <f t="shared" si="71"/>
        <v>1488</v>
      </c>
      <c r="B1500" s="226" t="s">
        <v>1350</v>
      </c>
      <c r="C1500" s="136">
        <v>43055</v>
      </c>
      <c r="D1500" s="136">
        <v>43069</v>
      </c>
      <c r="E1500" s="25">
        <f t="shared" si="72"/>
        <v>14</v>
      </c>
      <c r="F1500" s="120">
        <v>11726.482347045259</v>
      </c>
      <c r="G1500" s="121">
        <f t="shared" si="73"/>
        <v>164170.75285863364</v>
      </c>
    </row>
    <row r="1501" spans="1:7">
      <c r="A1501" s="23">
        <f t="shared" si="71"/>
        <v>1489</v>
      </c>
      <c r="B1501" s="226" t="s">
        <v>1350</v>
      </c>
      <c r="C1501" s="136">
        <v>43056</v>
      </c>
      <c r="D1501" s="136">
        <v>43069</v>
      </c>
      <c r="E1501" s="25">
        <f t="shared" si="72"/>
        <v>13</v>
      </c>
      <c r="F1501" s="120">
        <v>10388.476826284443</v>
      </c>
      <c r="G1501" s="121">
        <f t="shared" si="73"/>
        <v>135050.19874169776</v>
      </c>
    </row>
    <row r="1502" spans="1:7">
      <c r="A1502" s="23">
        <f t="shared" si="71"/>
        <v>1490</v>
      </c>
      <c r="B1502" s="226" t="s">
        <v>1350</v>
      </c>
      <c r="C1502" s="136">
        <v>43057</v>
      </c>
      <c r="D1502" s="136">
        <v>43069</v>
      </c>
      <c r="E1502" s="25">
        <f t="shared" si="72"/>
        <v>12</v>
      </c>
      <c r="F1502" s="120">
        <v>11511.896555979845</v>
      </c>
      <c r="G1502" s="121">
        <f t="shared" si="73"/>
        <v>138142.75867175814</v>
      </c>
    </row>
    <row r="1503" spans="1:7">
      <c r="A1503" s="23">
        <f t="shared" si="71"/>
        <v>1491</v>
      </c>
      <c r="B1503" s="226" t="s">
        <v>1350</v>
      </c>
      <c r="C1503" s="136">
        <v>43058</v>
      </c>
      <c r="D1503" s="136">
        <v>43069</v>
      </c>
      <c r="E1503" s="25">
        <f t="shared" si="72"/>
        <v>11</v>
      </c>
      <c r="F1503" s="120">
        <v>12218.767397136502</v>
      </c>
      <c r="G1503" s="121">
        <f t="shared" si="73"/>
        <v>134406.44136850152</v>
      </c>
    </row>
    <row r="1504" spans="1:7">
      <c r="A1504" s="23">
        <f t="shared" si="71"/>
        <v>1492</v>
      </c>
      <c r="B1504" s="226" t="s">
        <v>1350</v>
      </c>
      <c r="C1504" s="136">
        <v>43059</v>
      </c>
      <c r="D1504" s="136">
        <v>43069</v>
      </c>
      <c r="E1504" s="25">
        <f t="shared" si="72"/>
        <v>10</v>
      </c>
      <c r="F1504" s="120">
        <v>12824.656689556494</v>
      </c>
      <c r="G1504" s="121">
        <f t="shared" si="73"/>
        <v>128246.56689556493</v>
      </c>
    </row>
    <row r="1505" spans="1:7">
      <c r="A1505" s="23">
        <f t="shared" si="71"/>
        <v>1493</v>
      </c>
      <c r="B1505" s="226" t="s">
        <v>1350</v>
      </c>
      <c r="C1505" s="136">
        <v>43060</v>
      </c>
      <c r="D1505" s="136">
        <v>43069</v>
      </c>
      <c r="E1505" s="25">
        <f t="shared" si="72"/>
        <v>9</v>
      </c>
      <c r="F1505" s="120">
        <v>13329.564433239821</v>
      </c>
      <c r="G1505" s="121">
        <f t="shared" si="73"/>
        <v>119966.07989915839</v>
      </c>
    </row>
    <row r="1506" spans="1:7">
      <c r="A1506" s="23">
        <f t="shared" si="71"/>
        <v>1494</v>
      </c>
      <c r="B1506" s="226" t="s">
        <v>1350</v>
      </c>
      <c r="C1506" s="136">
        <v>43061</v>
      </c>
      <c r="D1506" s="136">
        <v>43069</v>
      </c>
      <c r="E1506" s="25">
        <f t="shared" si="72"/>
        <v>8</v>
      </c>
      <c r="F1506" s="120">
        <v>13329.564433239821</v>
      </c>
      <c r="G1506" s="121">
        <f t="shared" si="73"/>
        <v>106636.51546591856</v>
      </c>
    </row>
    <row r="1507" spans="1:7">
      <c r="A1507" s="23">
        <f t="shared" si="71"/>
        <v>1495</v>
      </c>
      <c r="B1507" s="226" t="s">
        <v>1350</v>
      </c>
      <c r="C1507" s="136">
        <v>43062</v>
      </c>
      <c r="D1507" s="136">
        <v>43069</v>
      </c>
      <c r="E1507" s="25">
        <f t="shared" si="72"/>
        <v>7</v>
      </c>
      <c r="F1507" s="120">
        <v>9971.9279377456987</v>
      </c>
      <c r="G1507" s="121">
        <f t="shared" si="73"/>
        <v>69803.495564219891</v>
      </c>
    </row>
    <row r="1508" spans="1:7">
      <c r="A1508" s="23">
        <f t="shared" si="71"/>
        <v>1496</v>
      </c>
      <c r="B1508" s="226" t="s">
        <v>1350</v>
      </c>
      <c r="C1508" s="136">
        <v>43063</v>
      </c>
      <c r="D1508" s="136">
        <v>43069</v>
      </c>
      <c r="E1508" s="25">
        <f t="shared" si="72"/>
        <v>6</v>
      </c>
      <c r="F1508" s="120">
        <v>11133.21574821735</v>
      </c>
      <c r="G1508" s="121">
        <f t="shared" si="73"/>
        <v>66799.294489304099</v>
      </c>
    </row>
    <row r="1509" spans="1:7">
      <c r="A1509" s="23">
        <f t="shared" si="71"/>
        <v>1497</v>
      </c>
      <c r="B1509" s="226" t="s">
        <v>1350</v>
      </c>
      <c r="C1509" s="136">
        <v>43064</v>
      </c>
      <c r="D1509" s="136">
        <v>43069</v>
      </c>
      <c r="E1509" s="25">
        <f t="shared" si="72"/>
        <v>5</v>
      </c>
      <c r="F1509" s="120">
        <v>9302.9251773652923</v>
      </c>
      <c r="G1509" s="121">
        <f t="shared" si="73"/>
        <v>46514.625886826463</v>
      </c>
    </row>
    <row r="1510" spans="1:7">
      <c r="A1510" s="23">
        <f t="shared" si="71"/>
        <v>1498</v>
      </c>
      <c r="B1510" s="226" t="s">
        <v>1350</v>
      </c>
      <c r="C1510" s="136">
        <v>43065</v>
      </c>
      <c r="D1510" s="136">
        <v>43069</v>
      </c>
      <c r="E1510" s="25">
        <f t="shared" si="72"/>
        <v>4</v>
      </c>
      <c r="F1510" s="120">
        <v>8671.7904977611342</v>
      </c>
      <c r="G1510" s="121">
        <f t="shared" si="73"/>
        <v>34687.161991044537</v>
      </c>
    </row>
    <row r="1511" spans="1:7">
      <c r="A1511" s="23">
        <f t="shared" si="71"/>
        <v>1499</v>
      </c>
      <c r="B1511" s="226" t="s">
        <v>1350</v>
      </c>
      <c r="C1511" s="136">
        <v>43066</v>
      </c>
      <c r="D1511" s="136">
        <v>43069</v>
      </c>
      <c r="E1511" s="25">
        <f t="shared" si="72"/>
        <v>3</v>
      </c>
      <c r="F1511" s="120">
        <v>7157.067266711153</v>
      </c>
      <c r="G1511" s="121">
        <f t="shared" si="73"/>
        <v>21471.201800133458</v>
      </c>
    </row>
    <row r="1512" spans="1:7">
      <c r="A1512" s="23">
        <f t="shared" ref="A1512:A1575" si="74">A1511+1</f>
        <v>1500</v>
      </c>
      <c r="B1512" s="226" t="s">
        <v>1350</v>
      </c>
      <c r="C1512" s="136">
        <v>43067</v>
      </c>
      <c r="D1512" s="136">
        <v>43069</v>
      </c>
      <c r="E1512" s="25">
        <f t="shared" si="72"/>
        <v>2</v>
      </c>
      <c r="F1512" s="120">
        <v>7308.5395898161523</v>
      </c>
      <c r="G1512" s="121">
        <f t="shared" si="73"/>
        <v>14617.079179632305</v>
      </c>
    </row>
    <row r="1513" spans="1:7">
      <c r="A1513" s="23">
        <f t="shared" si="74"/>
        <v>1501</v>
      </c>
      <c r="B1513" s="226" t="s">
        <v>1350</v>
      </c>
      <c r="C1513" s="136">
        <v>43068</v>
      </c>
      <c r="D1513" s="136">
        <v>43069</v>
      </c>
      <c r="E1513" s="25">
        <f t="shared" si="72"/>
        <v>1</v>
      </c>
      <c r="F1513" s="120">
        <v>10956.498037928184</v>
      </c>
      <c r="G1513" s="121">
        <f t="shared" si="73"/>
        <v>10956.498037928184</v>
      </c>
    </row>
    <row r="1514" spans="1:7">
      <c r="A1514" s="23">
        <f t="shared" si="74"/>
        <v>1502</v>
      </c>
      <c r="B1514" s="226" t="s">
        <v>1350</v>
      </c>
      <c r="C1514" s="136">
        <v>43069</v>
      </c>
      <c r="D1514" s="136">
        <v>43069</v>
      </c>
      <c r="E1514" s="25">
        <f t="shared" si="72"/>
        <v>0</v>
      </c>
      <c r="F1514" s="120">
        <v>7826.0700270915613</v>
      </c>
      <c r="G1514" s="121">
        <f t="shared" si="73"/>
        <v>0</v>
      </c>
    </row>
    <row r="1515" spans="1:7">
      <c r="A1515" s="23">
        <f t="shared" si="74"/>
        <v>1503</v>
      </c>
      <c r="B1515" s="226" t="s">
        <v>1350</v>
      </c>
      <c r="C1515" s="136">
        <v>43009</v>
      </c>
      <c r="D1515" s="136">
        <v>43069</v>
      </c>
      <c r="E1515" s="25">
        <f t="shared" si="72"/>
        <v>60</v>
      </c>
      <c r="F1515" s="120">
        <v>141.18122762459512</v>
      </c>
      <c r="G1515" s="121">
        <f t="shared" si="73"/>
        <v>8470.8736574757077</v>
      </c>
    </row>
    <row r="1516" spans="1:7">
      <c r="A1516" s="23">
        <f t="shared" si="74"/>
        <v>1504</v>
      </c>
      <c r="B1516" s="226" t="s">
        <v>1350</v>
      </c>
      <c r="C1516" s="136">
        <v>43010</v>
      </c>
      <c r="D1516" s="136">
        <v>43069</v>
      </c>
      <c r="E1516" s="25">
        <f t="shared" si="72"/>
        <v>59</v>
      </c>
      <c r="F1516" s="120">
        <v>302.73912727748234</v>
      </c>
      <c r="G1516" s="121">
        <f t="shared" si="73"/>
        <v>17861.608509371457</v>
      </c>
    </row>
    <row r="1517" spans="1:7">
      <c r="A1517" s="23">
        <f t="shared" si="74"/>
        <v>1505</v>
      </c>
      <c r="B1517" s="226" t="s">
        <v>1350</v>
      </c>
      <c r="C1517" s="136">
        <v>43011</v>
      </c>
      <c r="D1517" s="136">
        <v>43069</v>
      </c>
      <c r="E1517" s="25">
        <f t="shared" si="72"/>
        <v>58</v>
      </c>
      <c r="F1517" s="120">
        <v>376.24069423667879</v>
      </c>
      <c r="G1517" s="121">
        <f t="shared" si="73"/>
        <v>21821.960265727372</v>
      </c>
    </row>
    <row r="1518" spans="1:7">
      <c r="A1518" s="23">
        <f t="shared" si="74"/>
        <v>1506</v>
      </c>
      <c r="B1518" s="226" t="s">
        <v>1350</v>
      </c>
      <c r="C1518" s="136">
        <v>43012</v>
      </c>
      <c r="D1518" s="136">
        <v>43069</v>
      </c>
      <c r="E1518" s="25">
        <f t="shared" si="72"/>
        <v>57</v>
      </c>
      <c r="F1518" s="120">
        <v>351.49759248803844</v>
      </c>
      <c r="G1518" s="121">
        <f t="shared" si="73"/>
        <v>20035.362771818192</v>
      </c>
    </row>
    <row r="1519" spans="1:7">
      <c r="A1519" s="23">
        <f t="shared" si="74"/>
        <v>1507</v>
      </c>
      <c r="B1519" s="226" t="s">
        <v>1350</v>
      </c>
      <c r="C1519" s="136">
        <v>43013</v>
      </c>
      <c r="D1519" s="136">
        <v>43069</v>
      </c>
      <c r="E1519" s="25">
        <f t="shared" si="72"/>
        <v>56</v>
      </c>
      <c r="F1519" s="120">
        <v>327.48222902612275</v>
      </c>
      <c r="G1519" s="121">
        <f t="shared" si="73"/>
        <v>18339.004825462875</v>
      </c>
    </row>
    <row r="1520" spans="1:7">
      <c r="A1520" s="23">
        <f t="shared" si="74"/>
        <v>1508</v>
      </c>
      <c r="B1520" s="226" t="s">
        <v>1350</v>
      </c>
      <c r="C1520" s="136">
        <v>43014</v>
      </c>
      <c r="D1520" s="136">
        <v>43069</v>
      </c>
      <c r="E1520" s="25">
        <f t="shared" si="72"/>
        <v>55</v>
      </c>
      <c r="F1520" s="120">
        <v>327.48222902612275</v>
      </c>
      <c r="G1520" s="121">
        <f t="shared" si="73"/>
        <v>18011.522596436753</v>
      </c>
    </row>
    <row r="1521" spans="1:7">
      <c r="A1521" s="23">
        <f t="shared" si="74"/>
        <v>1509</v>
      </c>
      <c r="B1521" s="226" t="s">
        <v>1350</v>
      </c>
      <c r="C1521" s="136">
        <v>43015</v>
      </c>
      <c r="D1521" s="136">
        <v>43069</v>
      </c>
      <c r="E1521" s="25">
        <f t="shared" si="72"/>
        <v>54</v>
      </c>
      <c r="F1521" s="120">
        <v>353.68080734821257</v>
      </c>
      <c r="G1521" s="121">
        <f t="shared" si="73"/>
        <v>19098.763596803477</v>
      </c>
    </row>
    <row r="1522" spans="1:7">
      <c r="A1522" s="23">
        <f t="shared" si="74"/>
        <v>1510</v>
      </c>
      <c r="B1522" s="226" t="s">
        <v>1350</v>
      </c>
      <c r="C1522" s="136">
        <v>43016</v>
      </c>
      <c r="D1522" s="136">
        <v>43069</v>
      </c>
      <c r="E1522" s="25">
        <f t="shared" si="72"/>
        <v>53</v>
      </c>
      <c r="F1522" s="120">
        <v>209.58862657671855</v>
      </c>
      <c r="G1522" s="121">
        <f t="shared" si="73"/>
        <v>11108.197208566084</v>
      </c>
    </row>
    <row r="1523" spans="1:7">
      <c r="A1523" s="23">
        <f t="shared" si="74"/>
        <v>1511</v>
      </c>
      <c r="B1523" s="226" t="s">
        <v>1350</v>
      </c>
      <c r="C1523" s="136">
        <v>43017</v>
      </c>
      <c r="D1523" s="136">
        <v>43069</v>
      </c>
      <c r="E1523" s="25">
        <f t="shared" si="72"/>
        <v>52</v>
      </c>
      <c r="F1523" s="120">
        <v>395.88962797824621</v>
      </c>
      <c r="G1523" s="121">
        <f t="shared" si="73"/>
        <v>20586.260654868802</v>
      </c>
    </row>
    <row r="1524" spans="1:7">
      <c r="A1524" s="23">
        <f t="shared" si="74"/>
        <v>1512</v>
      </c>
      <c r="B1524" s="226" t="s">
        <v>1350</v>
      </c>
      <c r="C1524" s="136">
        <v>43018</v>
      </c>
      <c r="D1524" s="136">
        <v>43069</v>
      </c>
      <c r="E1524" s="25">
        <f t="shared" si="72"/>
        <v>51</v>
      </c>
      <c r="F1524" s="120">
        <v>398.07284283842034</v>
      </c>
      <c r="G1524" s="121">
        <f t="shared" si="73"/>
        <v>20301.714984759437</v>
      </c>
    </row>
    <row r="1525" spans="1:7">
      <c r="A1525" s="23">
        <f t="shared" si="74"/>
        <v>1513</v>
      </c>
      <c r="B1525" s="226" t="s">
        <v>1350</v>
      </c>
      <c r="C1525" s="136">
        <v>43019</v>
      </c>
      <c r="D1525" s="136">
        <v>43069</v>
      </c>
      <c r="E1525" s="25">
        <f t="shared" si="72"/>
        <v>50</v>
      </c>
      <c r="F1525" s="120">
        <v>356.59176049511143</v>
      </c>
      <c r="G1525" s="121">
        <f t="shared" si="73"/>
        <v>17829.588024755572</v>
      </c>
    </row>
    <row r="1526" spans="1:7">
      <c r="A1526" s="23">
        <f t="shared" si="74"/>
        <v>1514</v>
      </c>
      <c r="B1526" s="226" t="s">
        <v>1350</v>
      </c>
      <c r="C1526" s="136">
        <v>43020</v>
      </c>
      <c r="D1526" s="136">
        <v>43069</v>
      </c>
      <c r="E1526" s="25">
        <f t="shared" si="72"/>
        <v>49</v>
      </c>
      <c r="F1526" s="120">
        <v>240.15363461915669</v>
      </c>
      <c r="G1526" s="121">
        <f t="shared" si="73"/>
        <v>11767.528096338678</v>
      </c>
    </row>
    <row r="1527" spans="1:7">
      <c r="A1527" s="23">
        <f t="shared" si="74"/>
        <v>1515</v>
      </c>
      <c r="B1527" s="226" t="s">
        <v>1350</v>
      </c>
      <c r="C1527" s="136">
        <v>43021</v>
      </c>
      <c r="D1527" s="136">
        <v>43069</v>
      </c>
      <c r="E1527" s="25">
        <f t="shared" si="72"/>
        <v>48</v>
      </c>
      <c r="F1527" s="120">
        <v>176.11266538738155</v>
      </c>
      <c r="G1527" s="121">
        <f t="shared" si="73"/>
        <v>8453.4079385943151</v>
      </c>
    </row>
    <row r="1528" spans="1:7">
      <c r="A1528" s="23">
        <f t="shared" si="74"/>
        <v>1516</v>
      </c>
      <c r="B1528" s="226" t="s">
        <v>1350</v>
      </c>
      <c r="C1528" s="136">
        <v>43022</v>
      </c>
      <c r="D1528" s="136">
        <v>43069</v>
      </c>
      <c r="E1528" s="25">
        <f t="shared" si="72"/>
        <v>47</v>
      </c>
      <c r="F1528" s="120">
        <v>311.47198671817898</v>
      </c>
      <c r="G1528" s="121">
        <f t="shared" si="73"/>
        <v>14639.183375754412</v>
      </c>
    </row>
    <row r="1529" spans="1:7">
      <c r="A1529" s="23">
        <f t="shared" si="74"/>
        <v>1517</v>
      </c>
      <c r="B1529" s="226" t="s">
        <v>1350</v>
      </c>
      <c r="C1529" s="136">
        <v>43023</v>
      </c>
      <c r="D1529" s="136">
        <v>43069</v>
      </c>
      <c r="E1529" s="25">
        <f t="shared" si="72"/>
        <v>46</v>
      </c>
      <c r="F1529" s="120">
        <v>273.62959580849366</v>
      </c>
      <c r="G1529" s="121">
        <f t="shared" si="73"/>
        <v>12586.961407190709</v>
      </c>
    </row>
    <row r="1530" spans="1:7">
      <c r="A1530" s="23">
        <f t="shared" si="74"/>
        <v>1518</v>
      </c>
      <c r="B1530" s="226" t="s">
        <v>1350</v>
      </c>
      <c r="C1530" s="136">
        <v>43024</v>
      </c>
      <c r="D1530" s="136">
        <v>43069</v>
      </c>
      <c r="E1530" s="25">
        <f t="shared" si="72"/>
        <v>45</v>
      </c>
      <c r="F1530" s="120">
        <v>335.48735018009467</v>
      </c>
      <c r="G1530" s="121">
        <f t="shared" si="73"/>
        <v>15096.930758104259</v>
      </c>
    </row>
    <row r="1531" spans="1:7">
      <c r="A1531" s="23">
        <f t="shared" si="74"/>
        <v>1519</v>
      </c>
      <c r="B1531" s="226" t="s">
        <v>1350</v>
      </c>
      <c r="C1531" s="136">
        <v>43025</v>
      </c>
      <c r="D1531" s="136">
        <v>43069</v>
      </c>
      <c r="E1531" s="25">
        <f t="shared" si="72"/>
        <v>44</v>
      </c>
      <c r="F1531" s="120">
        <v>424.27142116051016</v>
      </c>
      <c r="G1531" s="121">
        <f t="shared" si="73"/>
        <v>18667.942531062447</v>
      </c>
    </row>
    <row r="1532" spans="1:7">
      <c r="A1532" s="23">
        <f t="shared" si="74"/>
        <v>1520</v>
      </c>
      <c r="B1532" s="226" t="s">
        <v>1350</v>
      </c>
      <c r="C1532" s="136">
        <v>43026</v>
      </c>
      <c r="D1532" s="136">
        <v>43069</v>
      </c>
      <c r="E1532" s="25">
        <f t="shared" si="72"/>
        <v>43</v>
      </c>
      <c r="F1532" s="120">
        <v>489.7678669657347</v>
      </c>
      <c r="G1532" s="121">
        <f t="shared" si="73"/>
        <v>21060.018279526594</v>
      </c>
    </row>
    <row r="1533" spans="1:7">
      <c r="A1533" s="23">
        <f t="shared" si="74"/>
        <v>1521</v>
      </c>
      <c r="B1533" s="226" t="s">
        <v>1350</v>
      </c>
      <c r="C1533" s="136">
        <v>43027</v>
      </c>
      <c r="D1533" s="136">
        <v>43069</v>
      </c>
      <c r="E1533" s="25">
        <f t="shared" si="72"/>
        <v>42</v>
      </c>
      <c r="F1533" s="120">
        <v>527.61025787541996</v>
      </c>
      <c r="G1533" s="121">
        <f t="shared" si="73"/>
        <v>22159.630830767637</v>
      </c>
    </row>
    <row r="1534" spans="1:7">
      <c r="A1534" s="23">
        <f t="shared" si="74"/>
        <v>1522</v>
      </c>
      <c r="B1534" s="226" t="s">
        <v>1350</v>
      </c>
      <c r="C1534" s="136">
        <v>43028</v>
      </c>
      <c r="D1534" s="136">
        <v>43069</v>
      </c>
      <c r="E1534" s="25">
        <f t="shared" si="72"/>
        <v>41</v>
      </c>
      <c r="F1534" s="120">
        <v>322.38806101904976</v>
      </c>
      <c r="G1534" s="121">
        <f t="shared" si="73"/>
        <v>13217.91050178104</v>
      </c>
    </row>
    <row r="1535" spans="1:7">
      <c r="A1535" s="23">
        <f t="shared" si="74"/>
        <v>1523</v>
      </c>
      <c r="B1535" s="226" t="s">
        <v>1350</v>
      </c>
      <c r="C1535" s="136">
        <v>43029</v>
      </c>
      <c r="D1535" s="136">
        <v>43069</v>
      </c>
      <c r="E1535" s="25">
        <f t="shared" si="72"/>
        <v>40</v>
      </c>
      <c r="F1535" s="120">
        <v>478.85179266486392</v>
      </c>
      <c r="G1535" s="121">
        <f t="shared" si="73"/>
        <v>19154.071706594557</v>
      </c>
    </row>
    <row r="1536" spans="1:7">
      <c r="A1536" s="23">
        <f t="shared" si="74"/>
        <v>1524</v>
      </c>
      <c r="B1536" s="226" t="s">
        <v>1350</v>
      </c>
      <c r="C1536" s="136">
        <v>43030</v>
      </c>
      <c r="D1536" s="136">
        <v>43069</v>
      </c>
      <c r="E1536" s="25">
        <f t="shared" si="72"/>
        <v>39</v>
      </c>
      <c r="F1536" s="120">
        <v>461.38607378347075</v>
      </c>
      <c r="G1536" s="121">
        <f t="shared" si="73"/>
        <v>17994.056877555358</v>
      </c>
    </row>
    <row r="1537" spans="1:7">
      <c r="A1537" s="23">
        <f t="shared" si="74"/>
        <v>1525</v>
      </c>
      <c r="B1537" s="226" t="s">
        <v>1350</v>
      </c>
      <c r="C1537" s="136">
        <v>43031</v>
      </c>
      <c r="D1537" s="136">
        <v>43069</v>
      </c>
      <c r="E1537" s="25">
        <f t="shared" si="72"/>
        <v>38</v>
      </c>
      <c r="F1537" s="120">
        <v>537.79859388956606</v>
      </c>
      <c r="G1537" s="121">
        <f t="shared" si="73"/>
        <v>20436.34656780351</v>
      </c>
    </row>
    <row r="1538" spans="1:7">
      <c r="A1538" s="23">
        <f t="shared" si="74"/>
        <v>1526</v>
      </c>
      <c r="B1538" s="226" t="s">
        <v>1350</v>
      </c>
      <c r="C1538" s="136">
        <v>43032</v>
      </c>
      <c r="D1538" s="136">
        <v>43069</v>
      </c>
      <c r="E1538" s="25">
        <f t="shared" si="72"/>
        <v>37</v>
      </c>
      <c r="F1538" s="120">
        <v>614.93885228238605</v>
      </c>
      <c r="G1538" s="121">
        <f t="shared" si="73"/>
        <v>22752.737534448283</v>
      </c>
    </row>
    <row r="1539" spans="1:7">
      <c r="A1539" s="23">
        <f t="shared" si="74"/>
        <v>1527</v>
      </c>
      <c r="B1539" s="226" t="s">
        <v>1350</v>
      </c>
      <c r="C1539" s="136">
        <v>43033</v>
      </c>
      <c r="D1539" s="136">
        <v>43069</v>
      </c>
      <c r="E1539" s="25">
        <f t="shared" si="72"/>
        <v>36</v>
      </c>
      <c r="F1539" s="120">
        <v>664.42505577966688</v>
      </c>
      <c r="G1539" s="121">
        <f t="shared" si="73"/>
        <v>23919.302008068007</v>
      </c>
    </row>
    <row r="1540" spans="1:7">
      <c r="A1540" s="23">
        <f t="shared" si="74"/>
        <v>1528</v>
      </c>
      <c r="B1540" s="226" t="s">
        <v>1350</v>
      </c>
      <c r="C1540" s="136">
        <v>43034</v>
      </c>
      <c r="D1540" s="136">
        <v>43069</v>
      </c>
      <c r="E1540" s="25">
        <f t="shared" si="72"/>
        <v>35</v>
      </c>
      <c r="F1540" s="120">
        <v>669.51922378673987</v>
      </c>
      <c r="G1540" s="121">
        <f t="shared" si="73"/>
        <v>23433.172832535896</v>
      </c>
    </row>
    <row r="1541" spans="1:7">
      <c r="A1541" s="23">
        <f t="shared" si="74"/>
        <v>1529</v>
      </c>
      <c r="B1541" s="226" t="s">
        <v>1350</v>
      </c>
      <c r="C1541" s="136">
        <v>43035</v>
      </c>
      <c r="D1541" s="136">
        <v>43069</v>
      </c>
      <c r="E1541" s="25">
        <f t="shared" si="72"/>
        <v>34</v>
      </c>
      <c r="F1541" s="120">
        <v>681.16303637433532</v>
      </c>
      <c r="G1541" s="121">
        <f t="shared" si="73"/>
        <v>23159.543236727401</v>
      </c>
    </row>
    <row r="1542" spans="1:7">
      <c r="A1542" s="23">
        <f t="shared" si="74"/>
        <v>1530</v>
      </c>
      <c r="B1542" s="226" t="s">
        <v>1350</v>
      </c>
      <c r="C1542" s="136">
        <v>43036</v>
      </c>
      <c r="D1542" s="136">
        <v>43069</v>
      </c>
      <c r="E1542" s="25">
        <f t="shared" si="72"/>
        <v>33</v>
      </c>
      <c r="F1542" s="120">
        <v>739.38209931231268</v>
      </c>
      <c r="G1542" s="121">
        <f t="shared" si="73"/>
        <v>24399.609277306317</v>
      </c>
    </row>
    <row r="1543" spans="1:7">
      <c r="A1543" s="23">
        <f t="shared" si="74"/>
        <v>1531</v>
      </c>
      <c r="B1543" s="226" t="s">
        <v>1350</v>
      </c>
      <c r="C1543" s="136">
        <v>43037</v>
      </c>
      <c r="D1543" s="136">
        <v>43069</v>
      </c>
      <c r="E1543" s="25">
        <f t="shared" si="72"/>
        <v>32</v>
      </c>
      <c r="F1543" s="120">
        <v>768.4916307813013</v>
      </c>
      <c r="G1543" s="121">
        <f t="shared" si="73"/>
        <v>24591.732185001641</v>
      </c>
    </row>
    <row r="1544" spans="1:7">
      <c r="A1544" s="23">
        <f t="shared" si="74"/>
        <v>1532</v>
      </c>
      <c r="B1544" s="226" t="s">
        <v>1350</v>
      </c>
      <c r="C1544" s="136">
        <v>43038</v>
      </c>
      <c r="D1544" s="136">
        <v>43069</v>
      </c>
      <c r="E1544" s="25">
        <f t="shared" si="72"/>
        <v>31</v>
      </c>
      <c r="F1544" s="120">
        <v>706.63387640970041</v>
      </c>
      <c r="G1544" s="121">
        <f t="shared" si="73"/>
        <v>21905.650168700711</v>
      </c>
    </row>
    <row r="1545" spans="1:7">
      <c r="A1545" s="23">
        <f t="shared" si="74"/>
        <v>1533</v>
      </c>
      <c r="B1545" s="226" t="s">
        <v>1350</v>
      </c>
      <c r="C1545" s="136">
        <v>43039</v>
      </c>
      <c r="D1545" s="136">
        <v>43069</v>
      </c>
      <c r="E1545" s="25">
        <f t="shared" si="72"/>
        <v>30</v>
      </c>
      <c r="F1545" s="120">
        <v>757.57555648043058</v>
      </c>
      <c r="G1545" s="121">
        <f t="shared" si="73"/>
        <v>22727.266694412916</v>
      </c>
    </row>
    <row r="1546" spans="1:7">
      <c r="A1546" s="23">
        <f t="shared" si="74"/>
        <v>1534</v>
      </c>
      <c r="B1546" s="226" t="s">
        <v>1350</v>
      </c>
      <c r="C1546" s="136">
        <v>43040</v>
      </c>
      <c r="D1546" s="136">
        <v>43084</v>
      </c>
      <c r="E1546" s="25">
        <f t="shared" si="72"/>
        <v>44</v>
      </c>
      <c r="F1546" s="120">
        <v>8098.3586413983148</v>
      </c>
      <c r="G1546" s="121">
        <f t="shared" si="73"/>
        <v>356327.78022152587</v>
      </c>
    </row>
    <row r="1547" spans="1:7">
      <c r="A1547" s="23">
        <f t="shared" si="74"/>
        <v>1535</v>
      </c>
      <c r="B1547" s="226" t="s">
        <v>1350</v>
      </c>
      <c r="C1547" s="136">
        <v>43041</v>
      </c>
      <c r="D1547" s="136">
        <v>43084</v>
      </c>
      <c r="E1547" s="25">
        <f t="shared" si="72"/>
        <v>43</v>
      </c>
      <c r="F1547" s="120">
        <v>8241.2708527171089</v>
      </c>
      <c r="G1547" s="121">
        <f t="shared" si="73"/>
        <v>354374.6466668357</v>
      </c>
    </row>
    <row r="1548" spans="1:7">
      <c r="A1548" s="23">
        <f t="shared" si="74"/>
        <v>1536</v>
      </c>
      <c r="B1548" s="226" t="s">
        <v>1350</v>
      </c>
      <c r="C1548" s="136">
        <v>43042</v>
      </c>
      <c r="D1548" s="136">
        <v>43084</v>
      </c>
      <c r="E1548" s="25">
        <f t="shared" si="72"/>
        <v>42</v>
      </c>
      <c r="F1548" s="120">
        <v>8455.6391696952996</v>
      </c>
      <c r="G1548" s="121">
        <f t="shared" si="73"/>
        <v>355136.84512720257</v>
      </c>
    </row>
    <row r="1549" spans="1:7">
      <c r="A1549" s="23">
        <f t="shared" si="74"/>
        <v>1537</v>
      </c>
      <c r="B1549" s="226" t="s">
        <v>1350</v>
      </c>
      <c r="C1549" s="136">
        <v>43043</v>
      </c>
      <c r="D1549" s="136">
        <v>43084</v>
      </c>
      <c r="E1549" s="25">
        <f t="shared" si="72"/>
        <v>41</v>
      </c>
      <c r="F1549" s="120">
        <v>10027.673494202032</v>
      </c>
      <c r="G1549" s="121">
        <f t="shared" si="73"/>
        <v>411134.61326228332</v>
      </c>
    </row>
    <row r="1550" spans="1:7">
      <c r="A1550" s="23">
        <f t="shared" si="74"/>
        <v>1538</v>
      </c>
      <c r="B1550" s="226" t="s">
        <v>1350</v>
      </c>
      <c r="C1550" s="136">
        <v>43044</v>
      </c>
      <c r="D1550" s="136">
        <v>43084</v>
      </c>
      <c r="E1550" s="25">
        <f t="shared" si="72"/>
        <v>40</v>
      </c>
      <c r="F1550" s="120">
        <v>11409.158203617037</v>
      </c>
      <c r="G1550" s="121">
        <f t="shared" si="73"/>
        <v>456366.32814468147</v>
      </c>
    </row>
    <row r="1551" spans="1:7">
      <c r="A1551" s="23">
        <f t="shared" si="74"/>
        <v>1539</v>
      </c>
      <c r="B1551" s="226" t="s">
        <v>1350</v>
      </c>
      <c r="C1551" s="136">
        <v>43045</v>
      </c>
      <c r="D1551" s="136">
        <v>43084</v>
      </c>
      <c r="E1551" s="25">
        <f t="shared" si="72"/>
        <v>39</v>
      </c>
      <c r="F1551" s="120">
        <v>12480.99978850799</v>
      </c>
      <c r="G1551" s="121">
        <f t="shared" si="73"/>
        <v>486758.99175181164</v>
      </c>
    </row>
    <row r="1552" spans="1:7">
      <c r="A1552" s="23">
        <f t="shared" si="74"/>
        <v>1540</v>
      </c>
      <c r="B1552" s="226" t="s">
        <v>1350</v>
      </c>
      <c r="C1552" s="136">
        <v>43046</v>
      </c>
      <c r="D1552" s="136">
        <v>43084</v>
      </c>
      <c r="E1552" s="25">
        <f t="shared" si="72"/>
        <v>38</v>
      </c>
      <c r="F1552" s="120">
        <v>12576.274596053854</v>
      </c>
      <c r="G1552" s="121">
        <f t="shared" si="73"/>
        <v>477898.43465004646</v>
      </c>
    </row>
    <row r="1553" spans="1:7">
      <c r="A1553" s="23">
        <f t="shared" si="74"/>
        <v>1541</v>
      </c>
      <c r="B1553" s="226" t="s">
        <v>1350</v>
      </c>
      <c r="C1553" s="136">
        <v>43047</v>
      </c>
      <c r="D1553" s="136">
        <v>43084</v>
      </c>
      <c r="E1553" s="25">
        <f t="shared" si="72"/>
        <v>37</v>
      </c>
      <c r="F1553" s="120">
        <v>12457.181086621526</v>
      </c>
      <c r="G1553" s="121">
        <f t="shared" si="73"/>
        <v>460915.70020499645</v>
      </c>
    </row>
    <row r="1554" spans="1:7">
      <c r="A1554" s="23">
        <f t="shared" si="74"/>
        <v>1542</v>
      </c>
      <c r="B1554" s="226" t="s">
        <v>1350</v>
      </c>
      <c r="C1554" s="136">
        <v>43048</v>
      </c>
      <c r="D1554" s="136">
        <v>43084</v>
      </c>
      <c r="E1554" s="25">
        <f t="shared" si="72"/>
        <v>36</v>
      </c>
      <c r="F1554" s="120">
        <v>11147.152482865915</v>
      </c>
      <c r="G1554" s="121">
        <f t="shared" si="73"/>
        <v>401297.48938317294</v>
      </c>
    </row>
    <row r="1555" spans="1:7">
      <c r="A1555" s="23">
        <f t="shared" si="74"/>
        <v>1543</v>
      </c>
      <c r="B1555" s="226" t="s">
        <v>1350</v>
      </c>
      <c r="C1555" s="136">
        <v>43049</v>
      </c>
      <c r="D1555" s="136">
        <v>43084</v>
      </c>
      <c r="E1555" s="25">
        <f t="shared" si="72"/>
        <v>35</v>
      </c>
      <c r="F1555" s="120">
        <v>11147.152482865915</v>
      </c>
      <c r="G1555" s="121">
        <f t="shared" si="73"/>
        <v>390150.33690030704</v>
      </c>
    </row>
    <row r="1556" spans="1:7">
      <c r="A1556" s="23">
        <f t="shared" si="74"/>
        <v>1544</v>
      </c>
      <c r="B1556" s="226" t="s">
        <v>1350</v>
      </c>
      <c r="C1556" s="136">
        <v>43050</v>
      </c>
      <c r="D1556" s="136">
        <v>43084</v>
      </c>
      <c r="E1556" s="25">
        <f t="shared" si="72"/>
        <v>34</v>
      </c>
      <c r="F1556" s="120">
        <v>10992.330920603888</v>
      </c>
      <c r="G1556" s="121">
        <f t="shared" si="73"/>
        <v>373739.2513005322</v>
      </c>
    </row>
    <row r="1557" spans="1:7">
      <c r="A1557" s="23">
        <f t="shared" si="74"/>
        <v>1545</v>
      </c>
      <c r="B1557" s="226" t="s">
        <v>1350</v>
      </c>
      <c r="C1557" s="136">
        <v>43051</v>
      </c>
      <c r="D1557" s="136">
        <v>43084</v>
      </c>
      <c r="E1557" s="25">
        <f t="shared" si="72"/>
        <v>33</v>
      </c>
      <c r="F1557" s="120">
        <v>11754.529380970787</v>
      </c>
      <c r="G1557" s="121">
        <f t="shared" si="73"/>
        <v>387899.469572036</v>
      </c>
    </row>
    <row r="1558" spans="1:7">
      <c r="A1558" s="23">
        <f t="shared" si="74"/>
        <v>1546</v>
      </c>
      <c r="B1558" s="226" t="s">
        <v>1350</v>
      </c>
      <c r="C1558" s="136">
        <v>43052</v>
      </c>
      <c r="D1558" s="136">
        <v>43084</v>
      </c>
      <c r="E1558" s="25">
        <f t="shared" ref="E1558:E1611" si="75">D1558-C1558</f>
        <v>32</v>
      </c>
      <c r="F1558" s="120">
        <v>11028.058973433586</v>
      </c>
      <c r="G1558" s="121">
        <f t="shared" ref="G1558:G1611" si="76">E1558*F1558</f>
        <v>352897.88714987476</v>
      </c>
    </row>
    <row r="1559" spans="1:7">
      <c r="A1559" s="23">
        <f t="shared" si="74"/>
        <v>1547</v>
      </c>
      <c r="B1559" s="226" t="s">
        <v>1350</v>
      </c>
      <c r="C1559" s="136">
        <v>43053</v>
      </c>
      <c r="D1559" s="136">
        <v>43084</v>
      </c>
      <c r="E1559" s="25">
        <f t="shared" si="75"/>
        <v>31</v>
      </c>
      <c r="F1559" s="120">
        <v>10289.679214953152</v>
      </c>
      <c r="G1559" s="121">
        <f t="shared" si="76"/>
        <v>318980.05566354771</v>
      </c>
    </row>
    <row r="1560" spans="1:7">
      <c r="A1560" s="23">
        <f t="shared" si="74"/>
        <v>1548</v>
      </c>
      <c r="B1560" s="226" t="s">
        <v>1350</v>
      </c>
      <c r="C1560" s="136">
        <v>43054</v>
      </c>
      <c r="D1560" s="136">
        <v>43084</v>
      </c>
      <c r="E1560" s="25">
        <f t="shared" si="75"/>
        <v>30</v>
      </c>
      <c r="F1560" s="120">
        <v>11147.152482865915</v>
      </c>
      <c r="G1560" s="121">
        <f t="shared" si="76"/>
        <v>334414.57448597747</v>
      </c>
    </row>
    <row r="1561" spans="1:7">
      <c r="A1561" s="23">
        <f t="shared" si="74"/>
        <v>1549</v>
      </c>
      <c r="B1561" s="226" t="s">
        <v>1350</v>
      </c>
      <c r="C1561" s="136">
        <v>43055</v>
      </c>
      <c r="D1561" s="136">
        <v>43084</v>
      </c>
      <c r="E1561" s="25">
        <f t="shared" si="75"/>
        <v>29</v>
      </c>
      <c r="F1561" s="120">
        <v>11063.787026263286</v>
      </c>
      <c r="G1561" s="121">
        <f t="shared" si="76"/>
        <v>320849.82376163529</v>
      </c>
    </row>
    <row r="1562" spans="1:7">
      <c r="A1562" s="23">
        <f t="shared" si="74"/>
        <v>1550</v>
      </c>
      <c r="B1562" s="226" t="s">
        <v>1350</v>
      </c>
      <c r="C1562" s="136">
        <v>43056</v>
      </c>
      <c r="D1562" s="136">
        <v>43084</v>
      </c>
      <c r="E1562" s="25">
        <f t="shared" si="75"/>
        <v>28</v>
      </c>
      <c r="F1562" s="120">
        <v>9801.3958262806063</v>
      </c>
      <c r="G1562" s="121">
        <f t="shared" si="76"/>
        <v>274439.08313585696</v>
      </c>
    </row>
    <row r="1563" spans="1:7">
      <c r="A1563" s="23">
        <f t="shared" si="74"/>
        <v>1551</v>
      </c>
      <c r="B1563" s="226" t="s">
        <v>1350</v>
      </c>
      <c r="C1563" s="136">
        <v>43057</v>
      </c>
      <c r="D1563" s="136">
        <v>43084</v>
      </c>
      <c r="E1563" s="25">
        <f t="shared" si="75"/>
        <v>27</v>
      </c>
      <c r="F1563" s="120">
        <v>10861.328060228328</v>
      </c>
      <c r="G1563" s="121">
        <f t="shared" si="76"/>
        <v>293255.85762616486</v>
      </c>
    </row>
    <row r="1564" spans="1:7">
      <c r="A1564" s="23">
        <f t="shared" si="74"/>
        <v>1552</v>
      </c>
      <c r="B1564" s="226" t="s">
        <v>1350</v>
      </c>
      <c r="C1564" s="136">
        <v>43058</v>
      </c>
      <c r="D1564" s="136">
        <v>43084</v>
      </c>
      <c r="E1564" s="25">
        <f t="shared" si="75"/>
        <v>26</v>
      </c>
      <c r="F1564" s="120">
        <v>11528.251713049365</v>
      </c>
      <c r="G1564" s="121">
        <f t="shared" si="76"/>
        <v>299734.5445392835</v>
      </c>
    </row>
    <row r="1565" spans="1:7">
      <c r="A1565" s="23">
        <f t="shared" si="74"/>
        <v>1553</v>
      </c>
      <c r="B1565" s="226" t="s">
        <v>1350</v>
      </c>
      <c r="C1565" s="136">
        <v>43059</v>
      </c>
      <c r="D1565" s="136">
        <v>43084</v>
      </c>
      <c r="E1565" s="25">
        <f t="shared" si="75"/>
        <v>25</v>
      </c>
      <c r="F1565" s="120">
        <v>12099.900558324542</v>
      </c>
      <c r="G1565" s="121">
        <f t="shared" si="76"/>
        <v>302497.51395811356</v>
      </c>
    </row>
    <row r="1566" spans="1:7">
      <c r="A1566" s="23">
        <f t="shared" si="74"/>
        <v>1554</v>
      </c>
      <c r="B1566" s="226" t="s">
        <v>1350</v>
      </c>
      <c r="C1566" s="136">
        <v>43060</v>
      </c>
      <c r="D1566" s="136">
        <v>43084</v>
      </c>
      <c r="E1566" s="25">
        <f t="shared" si="75"/>
        <v>24</v>
      </c>
      <c r="F1566" s="120">
        <v>12576.274596053854</v>
      </c>
      <c r="G1566" s="121">
        <f t="shared" si="76"/>
        <v>301830.59030529251</v>
      </c>
    </row>
    <row r="1567" spans="1:7">
      <c r="A1567" s="23">
        <f t="shared" si="74"/>
        <v>1555</v>
      </c>
      <c r="B1567" s="226" t="s">
        <v>1350</v>
      </c>
      <c r="C1567" s="136">
        <v>43061</v>
      </c>
      <c r="D1567" s="136">
        <v>43084</v>
      </c>
      <c r="E1567" s="25">
        <f t="shared" si="75"/>
        <v>23</v>
      </c>
      <c r="F1567" s="120">
        <v>12576.274596053854</v>
      </c>
      <c r="G1567" s="121">
        <f t="shared" si="76"/>
        <v>289254.31570923864</v>
      </c>
    </row>
    <row r="1568" spans="1:7">
      <c r="A1568" s="23">
        <f t="shared" si="74"/>
        <v>1556</v>
      </c>
      <c r="B1568" s="226" t="s">
        <v>1350</v>
      </c>
      <c r="C1568" s="136">
        <v>43062</v>
      </c>
      <c r="D1568" s="136">
        <v>43084</v>
      </c>
      <c r="E1568" s="25">
        <f t="shared" si="75"/>
        <v>22</v>
      </c>
      <c r="F1568" s="120">
        <v>9408.3872451539246</v>
      </c>
      <c r="G1568" s="121">
        <f t="shared" si="76"/>
        <v>206984.51939338635</v>
      </c>
    </row>
    <row r="1569" spans="1:7">
      <c r="A1569" s="23">
        <f t="shared" si="74"/>
        <v>1557</v>
      </c>
      <c r="B1569" s="226" t="s">
        <v>1350</v>
      </c>
      <c r="C1569" s="136">
        <v>43063</v>
      </c>
      <c r="D1569" s="136">
        <v>43084</v>
      </c>
      <c r="E1569" s="25">
        <f t="shared" si="75"/>
        <v>21</v>
      </c>
      <c r="F1569" s="120">
        <v>10504.047531931345</v>
      </c>
      <c r="G1569" s="121">
        <f t="shared" si="76"/>
        <v>220584.99817055825</v>
      </c>
    </row>
    <row r="1570" spans="1:7">
      <c r="A1570" s="23">
        <f t="shared" si="74"/>
        <v>1558</v>
      </c>
      <c r="B1570" s="226" t="s">
        <v>1350</v>
      </c>
      <c r="C1570" s="136">
        <v>43064</v>
      </c>
      <c r="D1570" s="136">
        <v>43084</v>
      </c>
      <c r="E1570" s="25">
        <f t="shared" si="75"/>
        <v>20</v>
      </c>
      <c r="F1570" s="120">
        <v>8777.1916451625857</v>
      </c>
      <c r="G1570" s="121">
        <f t="shared" si="76"/>
        <v>175543.83290325172</v>
      </c>
    </row>
    <row r="1571" spans="1:7">
      <c r="A1571" s="23">
        <f t="shared" si="74"/>
        <v>1559</v>
      </c>
      <c r="B1571" s="226" t="s">
        <v>1350</v>
      </c>
      <c r="C1571" s="136">
        <v>43065</v>
      </c>
      <c r="D1571" s="136">
        <v>43084</v>
      </c>
      <c r="E1571" s="25">
        <f t="shared" si="75"/>
        <v>19</v>
      </c>
      <c r="F1571" s="120">
        <v>8181.7240980009447</v>
      </c>
      <c r="G1571" s="121">
        <f t="shared" si="76"/>
        <v>155452.75786201796</v>
      </c>
    </row>
    <row r="1572" spans="1:7">
      <c r="A1572" s="23">
        <f t="shared" si="74"/>
        <v>1560</v>
      </c>
      <c r="B1572" s="226" t="s">
        <v>1350</v>
      </c>
      <c r="C1572" s="136">
        <v>43066</v>
      </c>
      <c r="D1572" s="136">
        <v>43084</v>
      </c>
      <c r="E1572" s="25">
        <f t="shared" si="75"/>
        <v>18</v>
      </c>
      <c r="F1572" s="120">
        <v>6752.6019848130072</v>
      </c>
      <c r="G1572" s="121">
        <f t="shared" si="76"/>
        <v>121546.83572663413</v>
      </c>
    </row>
    <row r="1573" spans="1:7">
      <c r="A1573" s="23">
        <f t="shared" si="74"/>
        <v>1561</v>
      </c>
      <c r="B1573" s="226" t="s">
        <v>1350</v>
      </c>
      <c r="C1573" s="136">
        <v>43067</v>
      </c>
      <c r="D1573" s="136">
        <v>43084</v>
      </c>
      <c r="E1573" s="25">
        <f t="shared" si="75"/>
        <v>17</v>
      </c>
      <c r="F1573" s="120">
        <v>6895.5141961318004</v>
      </c>
      <c r="G1573" s="121">
        <f t="shared" si="76"/>
        <v>117223.74133424061</v>
      </c>
    </row>
    <row r="1574" spans="1:7">
      <c r="A1574" s="23">
        <f t="shared" si="74"/>
        <v>1562</v>
      </c>
      <c r="B1574" s="226" t="s">
        <v>1350</v>
      </c>
      <c r="C1574" s="136">
        <v>43068</v>
      </c>
      <c r="D1574" s="136">
        <v>43084</v>
      </c>
      <c r="E1574" s="25">
        <f t="shared" si="75"/>
        <v>16</v>
      </c>
      <c r="F1574" s="120">
        <v>10337.316618726085</v>
      </c>
      <c r="G1574" s="121">
        <f t="shared" si="76"/>
        <v>165397.06589961736</v>
      </c>
    </row>
    <row r="1575" spans="1:7">
      <c r="A1575" s="23">
        <f t="shared" si="74"/>
        <v>1563</v>
      </c>
      <c r="B1575" s="226" t="s">
        <v>1350</v>
      </c>
      <c r="C1575" s="136">
        <v>43069</v>
      </c>
      <c r="D1575" s="136">
        <v>43084</v>
      </c>
      <c r="E1575" s="25">
        <f t="shared" si="75"/>
        <v>15</v>
      </c>
      <c r="F1575" s="120">
        <v>7383.7975848043452</v>
      </c>
      <c r="G1575" s="121">
        <f t="shared" si="76"/>
        <v>110756.96377206518</v>
      </c>
    </row>
    <row r="1576" spans="1:7">
      <c r="A1576" s="23">
        <f t="shared" ref="A1576:A1611" si="77">A1575+1</f>
        <v>1564</v>
      </c>
      <c r="B1576" s="226" t="s">
        <v>1350</v>
      </c>
      <c r="C1576" s="136">
        <v>43070</v>
      </c>
      <c r="D1576" s="136">
        <v>43110</v>
      </c>
      <c r="E1576" s="25">
        <f t="shared" si="75"/>
        <v>40</v>
      </c>
      <c r="F1576" s="120">
        <v>12134.529021419859</v>
      </c>
      <c r="G1576" s="121">
        <f t="shared" si="76"/>
        <v>485381.16085679439</v>
      </c>
    </row>
    <row r="1577" spans="1:7">
      <c r="A1577" s="23">
        <f t="shared" si="77"/>
        <v>1565</v>
      </c>
      <c r="B1577" s="226" t="s">
        <v>1350</v>
      </c>
      <c r="C1577" s="136">
        <v>43071</v>
      </c>
      <c r="D1577" s="136">
        <v>43110</v>
      </c>
      <c r="E1577" s="25">
        <f t="shared" si="75"/>
        <v>39</v>
      </c>
      <c r="F1577" s="120">
        <v>5976.0677850847578</v>
      </c>
      <c r="G1577" s="121">
        <f t="shared" si="76"/>
        <v>233066.64361830556</v>
      </c>
    </row>
    <row r="1578" spans="1:7">
      <c r="A1578" s="23">
        <f t="shared" si="77"/>
        <v>1566</v>
      </c>
      <c r="B1578" s="226" t="s">
        <v>1350</v>
      </c>
      <c r="C1578" s="136">
        <v>43072</v>
      </c>
      <c r="D1578" s="136">
        <v>43110</v>
      </c>
      <c r="E1578" s="25">
        <f t="shared" si="75"/>
        <v>38</v>
      </c>
      <c r="F1578" s="120">
        <v>5793.6743338344158</v>
      </c>
      <c r="G1578" s="121">
        <f t="shared" si="76"/>
        <v>220159.62468570779</v>
      </c>
    </row>
    <row r="1579" spans="1:7">
      <c r="A1579" s="23">
        <f t="shared" si="77"/>
        <v>1567</v>
      </c>
      <c r="B1579" s="226" t="s">
        <v>1350</v>
      </c>
      <c r="C1579" s="136">
        <v>43073</v>
      </c>
      <c r="D1579" s="136">
        <v>43110</v>
      </c>
      <c r="E1579" s="25">
        <f t="shared" si="75"/>
        <v>37</v>
      </c>
      <c r="F1579" s="120">
        <v>5766.8517674740715</v>
      </c>
      <c r="G1579" s="121">
        <f t="shared" si="76"/>
        <v>213373.51539654064</v>
      </c>
    </row>
    <row r="1580" spans="1:7">
      <c r="A1580" s="23">
        <f t="shared" si="77"/>
        <v>1568</v>
      </c>
      <c r="B1580" s="226" t="s">
        <v>1350</v>
      </c>
      <c r="C1580" s="136">
        <v>43074</v>
      </c>
      <c r="D1580" s="136">
        <v>43110</v>
      </c>
      <c r="E1580" s="25">
        <f t="shared" si="75"/>
        <v>36</v>
      </c>
      <c r="F1580" s="120">
        <v>4398.9008830965013</v>
      </c>
      <c r="G1580" s="121">
        <f t="shared" si="76"/>
        <v>158360.43179147405</v>
      </c>
    </row>
    <row r="1581" spans="1:7">
      <c r="A1581" s="23">
        <f t="shared" si="77"/>
        <v>1569</v>
      </c>
      <c r="B1581" s="226" t="s">
        <v>1350</v>
      </c>
      <c r="C1581" s="136">
        <v>43075</v>
      </c>
      <c r="D1581" s="136">
        <v>43110</v>
      </c>
      <c r="E1581" s="25">
        <f t="shared" si="75"/>
        <v>35</v>
      </c>
      <c r="F1581" s="120">
        <v>5064.1005288330443</v>
      </c>
      <c r="G1581" s="121">
        <f t="shared" si="76"/>
        <v>177243.51850915657</v>
      </c>
    </row>
    <row r="1582" spans="1:7">
      <c r="A1582" s="23">
        <f t="shared" si="77"/>
        <v>1570</v>
      </c>
      <c r="B1582" s="226" t="s">
        <v>1350</v>
      </c>
      <c r="C1582" s="136">
        <v>43076</v>
      </c>
      <c r="D1582" s="136">
        <v>43110</v>
      </c>
      <c r="E1582" s="25">
        <f t="shared" si="75"/>
        <v>34</v>
      </c>
      <c r="F1582" s="120">
        <v>7649.7959259702566</v>
      </c>
      <c r="G1582" s="121">
        <f t="shared" si="76"/>
        <v>260093.06148298873</v>
      </c>
    </row>
    <row r="1583" spans="1:7">
      <c r="A1583" s="23">
        <f t="shared" si="77"/>
        <v>1571</v>
      </c>
      <c r="B1583" s="226" t="s">
        <v>1350</v>
      </c>
      <c r="C1583" s="136">
        <v>43077</v>
      </c>
      <c r="D1583" s="136">
        <v>43110</v>
      </c>
      <c r="E1583" s="25">
        <f t="shared" si="75"/>
        <v>33</v>
      </c>
      <c r="F1583" s="120">
        <v>10809.49424321884</v>
      </c>
      <c r="G1583" s="121">
        <f t="shared" si="76"/>
        <v>356713.31002622173</v>
      </c>
    </row>
    <row r="1584" spans="1:7">
      <c r="A1584" s="23">
        <f t="shared" si="77"/>
        <v>1572</v>
      </c>
      <c r="B1584" s="226" t="s">
        <v>1350</v>
      </c>
      <c r="C1584" s="136">
        <v>43078</v>
      </c>
      <c r="D1584" s="136">
        <v>43110</v>
      </c>
      <c r="E1584" s="25">
        <f t="shared" si="75"/>
        <v>32</v>
      </c>
      <c r="F1584" s="120">
        <v>11480.058402227452</v>
      </c>
      <c r="G1584" s="121">
        <f t="shared" si="76"/>
        <v>367361.86887127848</v>
      </c>
    </row>
    <row r="1585" spans="1:7">
      <c r="A1585" s="23">
        <f t="shared" si="77"/>
        <v>1573</v>
      </c>
      <c r="B1585" s="226" t="s">
        <v>1350</v>
      </c>
      <c r="C1585" s="136">
        <v>43079</v>
      </c>
      <c r="D1585" s="136">
        <v>43110</v>
      </c>
      <c r="E1585" s="25">
        <f t="shared" si="75"/>
        <v>31</v>
      </c>
      <c r="F1585" s="120">
        <v>12418.848224839512</v>
      </c>
      <c r="G1585" s="121">
        <f t="shared" si="76"/>
        <v>384984.2949700249</v>
      </c>
    </row>
    <row r="1586" spans="1:7">
      <c r="A1586" s="23">
        <f t="shared" si="77"/>
        <v>1574</v>
      </c>
      <c r="B1586" s="226" t="s">
        <v>1350</v>
      </c>
      <c r="C1586" s="136">
        <v>43080</v>
      </c>
      <c r="D1586" s="136">
        <v>43110</v>
      </c>
      <c r="E1586" s="25">
        <f t="shared" si="75"/>
        <v>30</v>
      </c>
      <c r="F1586" s="120">
        <v>13164.515569657089</v>
      </c>
      <c r="G1586" s="121">
        <f t="shared" si="76"/>
        <v>394935.46708971268</v>
      </c>
    </row>
    <row r="1587" spans="1:7">
      <c r="A1587" s="23">
        <f t="shared" si="77"/>
        <v>1575</v>
      </c>
      <c r="B1587" s="226" t="s">
        <v>1350</v>
      </c>
      <c r="C1587" s="136">
        <v>43081</v>
      </c>
      <c r="D1587" s="136">
        <v>43110</v>
      </c>
      <c r="E1587" s="25">
        <f t="shared" si="75"/>
        <v>29</v>
      </c>
      <c r="F1587" s="120">
        <v>13749.2475163126</v>
      </c>
      <c r="G1587" s="121">
        <f t="shared" si="76"/>
        <v>398728.17797306541</v>
      </c>
    </row>
    <row r="1588" spans="1:7">
      <c r="A1588" s="23">
        <f t="shared" si="77"/>
        <v>1576</v>
      </c>
      <c r="B1588" s="226" t="s">
        <v>1350</v>
      </c>
      <c r="C1588" s="136">
        <v>43082</v>
      </c>
      <c r="D1588" s="136">
        <v>43110</v>
      </c>
      <c r="E1588" s="25">
        <f t="shared" si="75"/>
        <v>28</v>
      </c>
      <c r="F1588" s="120">
        <v>14924.075922895689</v>
      </c>
      <c r="G1588" s="121">
        <f t="shared" si="76"/>
        <v>417874.12584107928</v>
      </c>
    </row>
    <row r="1589" spans="1:7">
      <c r="A1589" s="23">
        <f t="shared" si="77"/>
        <v>1577</v>
      </c>
      <c r="B1589" s="226" t="s">
        <v>1350</v>
      </c>
      <c r="C1589" s="136">
        <v>43083</v>
      </c>
      <c r="D1589" s="136">
        <v>43110</v>
      </c>
      <c r="E1589" s="25">
        <f t="shared" si="75"/>
        <v>27</v>
      </c>
      <c r="F1589" s="120">
        <v>9806.3302613419546</v>
      </c>
      <c r="G1589" s="121">
        <f t="shared" si="76"/>
        <v>264770.91705623275</v>
      </c>
    </row>
    <row r="1590" spans="1:7">
      <c r="A1590" s="23">
        <f t="shared" si="77"/>
        <v>1578</v>
      </c>
      <c r="B1590" s="226" t="s">
        <v>1350</v>
      </c>
      <c r="C1590" s="136">
        <v>43084</v>
      </c>
      <c r="D1590" s="136">
        <v>43110</v>
      </c>
      <c r="E1590" s="25">
        <f t="shared" si="75"/>
        <v>26</v>
      </c>
      <c r="F1590" s="120">
        <v>8899.7275183623115</v>
      </c>
      <c r="G1590" s="121">
        <f t="shared" si="76"/>
        <v>231392.91547742009</v>
      </c>
    </row>
    <row r="1591" spans="1:7">
      <c r="A1591" s="23">
        <f t="shared" si="77"/>
        <v>1579</v>
      </c>
      <c r="B1591" s="226" t="s">
        <v>1350</v>
      </c>
      <c r="C1591" s="136">
        <v>43085</v>
      </c>
      <c r="D1591" s="136">
        <v>43110</v>
      </c>
      <c r="E1591" s="25">
        <f t="shared" si="75"/>
        <v>25</v>
      </c>
      <c r="F1591" s="120">
        <v>7875.1054833971502</v>
      </c>
      <c r="G1591" s="121">
        <f t="shared" si="76"/>
        <v>196877.63708492875</v>
      </c>
    </row>
    <row r="1592" spans="1:7">
      <c r="A1592" s="23">
        <f t="shared" si="77"/>
        <v>1580</v>
      </c>
      <c r="B1592" s="226" t="s">
        <v>1350</v>
      </c>
      <c r="C1592" s="136">
        <v>43086</v>
      </c>
      <c r="D1592" s="136">
        <v>43110</v>
      </c>
      <c r="E1592" s="25">
        <f t="shared" si="75"/>
        <v>24</v>
      </c>
      <c r="F1592" s="120">
        <v>5718.5711480254513</v>
      </c>
      <c r="G1592" s="121">
        <f t="shared" si="76"/>
        <v>137245.70755261084</v>
      </c>
    </row>
    <row r="1593" spans="1:7">
      <c r="A1593" s="23">
        <f t="shared" si="77"/>
        <v>1581</v>
      </c>
      <c r="B1593" s="226" t="s">
        <v>1350</v>
      </c>
      <c r="C1593" s="136">
        <v>43087</v>
      </c>
      <c r="D1593" s="136">
        <v>43110</v>
      </c>
      <c r="E1593" s="25">
        <f t="shared" si="75"/>
        <v>23</v>
      </c>
      <c r="F1593" s="120">
        <v>8583.2212353102459</v>
      </c>
      <c r="G1593" s="121">
        <f t="shared" si="76"/>
        <v>197414.08841213566</v>
      </c>
    </row>
    <row r="1594" spans="1:7">
      <c r="A1594" s="23">
        <f t="shared" si="77"/>
        <v>1582</v>
      </c>
      <c r="B1594" s="226" t="s">
        <v>1350</v>
      </c>
      <c r="C1594" s="136">
        <v>43088</v>
      </c>
      <c r="D1594" s="136">
        <v>43110</v>
      </c>
      <c r="E1594" s="25">
        <f t="shared" si="75"/>
        <v>22</v>
      </c>
      <c r="F1594" s="120">
        <v>7274.2799969254329</v>
      </c>
      <c r="G1594" s="121">
        <f t="shared" si="76"/>
        <v>160034.15993235953</v>
      </c>
    </row>
    <row r="1595" spans="1:7">
      <c r="A1595" s="23">
        <f t="shared" si="77"/>
        <v>1583</v>
      </c>
      <c r="B1595" s="226" t="s">
        <v>1350</v>
      </c>
      <c r="C1595" s="136">
        <v>43089</v>
      </c>
      <c r="D1595" s="136">
        <v>43110</v>
      </c>
      <c r="E1595" s="25">
        <f t="shared" si="75"/>
        <v>21</v>
      </c>
      <c r="F1595" s="120">
        <v>11426.413269506764</v>
      </c>
      <c r="G1595" s="121">
        <f t="shared" si="76"/>
        <v>239954.67865964203</v>
      </c>
    </row>
    <row r="1596" spans="1:7">
      <c r="A1596" s="23">
        <f t="shared" si="77"/>
        <v>1584</v>
      </c>
      <c r="B1596" s="226" t="s">
        <v>1350</v>
      </c>
      <c r="C1596" s="136">
        <v>43090</v>
      </c>
      <c r="D1596" s="136">
        <v>43110</v>
      </c>
      <c r="E1596" s="25">
        <f t="shared" si="75"/>
        <v>20</v>
      </c>
      <c r="F1596" s="120">
        <v>12955.299552046403</v>
      </c>
      <c r="G1596" s="121">
        <f t="shared" si="76"/>
        <v>259105.99104092806</v>
      </c>
    </row>
    <row r="1597" spans="1:7">
      <c r="A1597" s="23">
        <f t="shared" si="77"/>
        <v>1585</v>
      </c>
      <c r="B1597" s="226" t="s">
        <v>1350</v>
      </c>
      <c r="C1597" s="136">
        <v>43091</v>
      </c>
      <c r="D1597" s="136">
        <v>43110</v>
      </c>
      <c r="E1597" s="25">
        <f t="shared" si="75"/>
        <v>19</v>
      </c>
      <c r="F1597" s="120">
        <v>8540.3051291336942</v>
      </c>
      <c r="G1597" s="121">
        <f t="shared" si="76"/>
        <v>162265.7974535402</v>
      </c>
    </row>
    <row r="1598" spans="1:7">
      <c r="A1598" s="23">
        <f t="shared" si="77"/>
        <v>1586</v>
      </c>
      <c r="B1598" s="226" t="s">
        <v>1350</v>
      </c>
      <c r="C1598" s="136">
        <v>43092</v>
      </c>
      <c r="D1598" s="136">
        <v>43110</v>
      </c>
      <c r="E1598" s="25">
        <f t="shared" si="75"/>
        <v>18</v>
      </c>
      <c r="F1598" s="120">
        <v>6110.1806168864814</v>
      </c>
      <c r="G1598" s="121">
        <f t="shared" si="76"/>
        <v>109983.25110395666</v>
      </c>
    </row>
    <row r="1599" spans="1:7">
      <c r="A1599" s="23">
        <f t="shared" si="77"/>
        <v>1587</v>
      </c>
      <c r="B1599" s="226" t="s">
        <v>1350</v>
      </c>
      <c r="C1599" s="136">
        <v>43093</v>
      </c>
      <c r="D1599" s="136">
        <v>43110</v>
      </c>
      <c r="E1599" s="25">
        <f t="shared" si="75"/>
        <v>17</v>
      </c>
      <c r="F1599" s="120">
        <v>6308.6676079530298</v>
      </c>
      <c r="G1599" s="121">
        <f t="shared" si="76"/>
        <v>107247.34933520151</v>
      </c>
    </row>
    <row r="1600" spans="1:7">
      <c r="A1600" s="23">
        <f t="shared" si="77"/>
        <v>1588</v>
      </c>
      <c r="B1600" s="226" t="s">
        <v>1350</v>
      </c>
      <c r="C1600" s="136">
        <v>43094</v>
      </c>
      <c r="D1600" s="136">
        <v>43110</v>
      </c>
      <c r="E1600" s="25">
        <f t="shared" si="75"/>
        <v>16</v>
      </c>
      <c r="F1600" s="120">
        <v>6308.6676079530298</v>
      </c>
      <c r="G1600" s="121">
        <f t="shared" si="76"/>
        <v>100938.68172724848</v>
      </c>
    </row>
    <row r="1601" spans="1:10">
      <c r="A1601" s="23">
        <f t="shared" si="77"/>
        <v>1589</v>
      </c>
      <c r="B1601" s="226" t="s">
        <v>1350</v>
      </c>
      <c r="C1601" s="136">
        <v>43095</v>
      </c>
      <c r="D1601" s="136">
        <v>43110</v>
      </c>
      <c r="E1601" s="25">
        <f t="shared" si="75"/>
        <v>15</v>
      </c>
      <c r="F1601" s="120">
        <v>7091.8865456750909</v>
      </c>
      <c r="G1601" s="121">
        <f t="shared" si="76"/>
        <v>106378.29818512636</v>
      </c>
    </row>
    <row r="1602" spans="1:10">
      <c r="A1602" s="23">
        <f t="shared" si="77"/>
        <v>1590</v>
      </c>
      <c r="B1602" s="226" t="s">
        <v>1350</v>
      </c>
      <c r="C1602" s="136">
        <v>43096</v>
      </c>
      <c r="D1602" s="136">
        <v>43110</v>
      </c>
      <c r="E1602" s="25">
        <f t="shared" si="75"/>
        <v>14</v>
      </c>
      <c r="F1602" s="120">
        <v>13711.695923408117</v>
      </c>
      <c r="G1602" s="121">
        <f t="shared" si="76"/>
        <v>191963.74292771364</v>
      </c>
    </row>
    <row r="1603" spans="1:10">
      <c r="A1603" s="23">
        <f t="shared" si="77"/>
        <v>1591</v>
      </c>
      <c r="B1603" s="226" t="s">
        <v>1350</v>
      </c>
      <c r="C1603" s="136">
        <v>43097</v>
      </c>
      <c r="D1603" s="136">
        <v>43110</v>
      </c>
      <c r="E1603" s="25">
        <f t="shared" si="75"/>
        <v>13</v>
      </c>
      <c r="F1603" s="120">
        <v>14291.063356791557</v>
      </c>
      <c r="G1603" s="121">
        <f t="shared" si="76"/>
        <v>185783.82363829025</v>
      </c>
    </row>
    <row r="1604" spans="1:10">
      <c r="A1604" s="23">
        <f t="shared" si="77"/>
        <v>1592</v>
      </c>
      <c r="B1604" s="226" t="s">
        <v>1350</v>
      </c>
      <c r="C1604" s="136">
        <v>43098</v>
      </c>
      <c r="D1604" s="136">
        <v>43110</v>
      </c>
      <c r="E1604" s="25">
        <f t="shared" si="75"/>
        <v>12</v>
      </c>
      <c r="F1604" s="120">
        <v>15154.749993594653</v>
      </c>
      <c r="G1604" s="121">
        <f t="shared" si="76"/>
        <v>181856.99992313582</v>
      </c>
    </row>
    <row r="1605" spans="1:10">
      <c r="A1605" s="23">
        <f t="shared" si="77"/>
        <v>1593</v>
      </c>
      <c r="B1605" s="226" t="s">
        <v>1350</v>
      </c>
      <c r="C1605" s="136">
        <v>43099</v>
      </c>
      <c r="D1605" s="136">
        <v>43110</v>
      </c>
      <c r="E1605" s="25">
        <f t="shared" si="75"/>
        <v>11</v>
      </c>
      <c r="F1605" s="120">
        <v>14784.598577821896</v>
      </c>
      <c r="G1605" s="121">
        <f t="shared" si="76"/>
        <v>162630.58435604087</v>
      </c>
    </row>
    <row r="1606" spans="1:10">
      <c r="A1606" s="23">
        <f t="shared" si="77"/>
        <v>1594</v>
      </c>
      <c r="B1606" s="226" t="s">
        <v>1350</v>
      </c>
      <c r="C1606" s="136">
        <v>43100</v>
      </c>
      <c r="D1606" s="136">
        <v>43110</v>
      </c>
      <c r="E1606" s="25">
        <f t="shared" si="75"/>
        <v>10</v>
      </c>
      <c r="F1606" s="120">
        <v>15642.920701352923</v>
      </c>
      <c r="G1606" s="121">
        <f t="shared" si="76"/>
        <v>156429.20701352923</v>
      </c>
    </row>
    <row r="1607" spans="1:10">
      <c r="A1607" s="23">
        <f t="shared" si="77"/>
        <v>1595</v>
      </c>
      <c r="B1607" s="226" t="s">
        <v>1175</v>
      </c>
      <c r="C1607" s="136">
        <v>42787</v>
      </c>
      <c r="D1607" s="136">
        <v>42824</v>
      </c>
      <c r="E1607" s="25">
        <f t="shared" si="75"/>
        <v>37</v>
      </c>
      <c r="F1607" s="120">
        <v>43080.15</v>
      </c>
      <c r="G1607" s="121">
        <f t="shared" si="76"/>
        <v>1593965.55</v>
      </c>
    </row>
    <row r="1608" spans="1:10">
      <c r="A1608" s="23">
        <f t="shared" si="77"/>
        <v>1596</v>
      </c>
      <c r="B1608" s="226" t="s">
        <v>1175</v>
      </c>
      <c r="C1608" s="136">
        <v>42767</v>
      </c>
      <c r="D1608" s="136">
        <v>42814</v>
      </c>
      <c r="E1608" s="25">
        <f t="shared" si="75"/>
        <v>47</v>
      </c>
      <c r="F1608" s="120">
        <v>1600</v>
      </c>
      <c r="G1608" s="121">
        <f t="shared" si="76"/>
        <v>75200</v>
      </c>
    </row>
    <row r="1609" spans="1:10">
      <c r="A1609" s="23">
        <f t="shared" si="77"/>
        <v>1597</v>
      </c>
      <c r="B1609" s="226" t="s">
        <v>1175</v>
      </c>
      <c r="C1609" s="136">
        <v>42768</v>
      </c>
      <c r="D1609" s="136">
        <v>42814</v>
      </c>
      <c r="E1609" s="25">
        <f t="shared" si="75"/>
        <v>46</v>
      </c>
      <c r="F1609" s="120">
        <v>9600</v>
      </c>
      <c r="G1609" s="121">
        <f t="shared" si="76"/>
        <v>441600</v>
      </c>
    </row>
    <row r="1610" spans="1:10">
      <c r="A1610" s="23">
        <f t="shared" si="77"/>
        <v>1598</v>
      </c>
      <c r="B1610" s="226" t="s">
        <v>1175</v>
      </c>
      <c r="C1610" s="136">
        <v>42886</v>
      </c>
      <c r="D1610" s="136">
        <v>42906</v>
      </c>
      <c r="E1610" s="25">
        <f t="shared" si="75"/>
        <v>20</v>
      </c>
      <c r="F1610" s="120">
        <v>23552.44</v>
      </c>
      <c r="G1610" s="121">
        <f t="shared" si="76"/>
        <v>471048.8</v>
      </c>
    </row>
    <row r="1611" spans="1:10">
      <c r="A1611" s="23">
        <f t="shared" si="77"/>
        <v>1599</v>
      </c>
      <c r="B1611" s="226" t="s">
        <v>1175</v>
      </c>
      <c r="C1611" s="136">
        <v>42929</v>
      </c>
      <c r="D1611" s="136">
        <v>42968</v>
      </c>
      <c r="E1611" s="25">
        <f t="shared" si="75"/>
        <v>39</v>
      </c>
      <c r="F1611" s="120">
        <v>12322.34</v>
      </c>
      <c r="G1611" s="121">
        <f t="shared" si="76"/>
        <v>480571.26</v>
      </c>
    </row>
    <row r="1612" spans="1:10">
      <c r="A1612" s="23"/>
      <c r="B1612" s="27"/>
      <c r="C1612" s="27"/>
      <c r="D1612" s="246"/>
      <c r="E1612" s="26"/>
      <c r="F1612" s="26"/>
      <c r="G1612" s="27"/>
      <c r="H1612" s="27"/>
    </row>
    <row r="1613" spans="1:10" ht="15.75">
      <c r="E1613" s="18" t="s">
        <v>251</v>
      </c>
      <c r="F1613" s="18"/>
      <c r="H1613" s="30"/>
    </row>
    <row r="1614" spans="1:10" ht="15.75">
      <c r="A1614" s="18" t="s">
        <v>25</v>
      </c>
      <c r="B1614" s="17" t="s">
        <v>323</v>
      </c>
      <c r="C1614" s="17" t="s">
        <v>1203</v>
      </c>
      <c r="D1614" s="17" t="s">
        <v>87</v>
      </c>
      <c r="E1614" s="18" t="s">
        <v>44</v>
      </c>
      <c r="F1614" s="18" t="s">
        <v>45</v>
      </c>
      <c r="G1614" s="18" t="s">
        <v>45</v>
      </c>
      <c r="H1614" s="18" t="s">
        <v>21</v>
      </c>
      <c r="I1614" s="19" t="s">
        <v>45</v>
      </c>
      <c r="J1614" s="18" t="s">
        <v>30</v>
      </c>
    </row>
    <row r="1615" spans="1:10" ht="20.25">
      <c r="A1615" s="418" t="s">
        <v>26</v>
      </c>
      <c r="B1615" s="418" t="s">
        <v>247</v>
      </c>
      <c r="C1615" s="418" t="s">
        <v>63</v>
      </c>
      <c r="D1615" s="418" t="s">
        <v>63</v>
      </c>
      <c r="E1615" s="418" t="s">
        <v>34</v>
      </c>
      <c r="F1615" s="418" t="s">
        <v>46</v>
      </c>
      <c r="G1615" s="418" t="s">
        <v>34</v>
      </c>
      <c r="H1615" s="418" t="s">
        <v>34</v>
      </c>
      <c r="I1615" s="418" t="s">
        <v>16</v>
      </c>
      <c r="J1615" s="418" t="s">
        <v>36</v>
      </c>
    </row>
    <row r="1616" spans="1:10" ht="15.75">
      <c r="A1616" s="14"/>
      <c r="B1616" s="22" t="s">
        <v>40</v>
      </c>
      <c r="C1616" s="22" t="s">
        <v>41</v>
      </c>
      <c r="D1616" s="22" t="s">
        <v>42</v>
      </c>
      <c r="E1616" s="224" t="s">
        <v>997</v>
      </c>
      <c r="F1616" s="22" t="s">
        <v>49</v>
      </c>
      <c r="G1616" s="22" t="s">
        <v>266</v>
      </c>
      <c r="H1616" s="22" t="s">
        <v>998</v>
      </c>
      <c r="I1616" s="22" t="s">
        <v>71</v>
      </c>
      <c r="J1616" s="22" t="s">
        <v>297</v>
      </c>
    </row>
    <row r="1617" spans="1:10" ht="15.75">
      <c r="B1617" s="225"/>
      <c r="C1617" s="225"/>
      <c r="E1617" s="224"/>
      <c r="F1617" s="245"/>
      <c r="G1617" s="16"/>
    </row>
    <row r="1618" spans="1:10" ht="15.75">
      <c r="B1618" s="225" t="s">
        <v>1358</v>
      </c>
      <c r="C1618" s="225"/>
      <c r="E1618" s="224"/>
      <c r="F1618" s="245"/>
      <c r="G1618" s="16"/>
    </row>
    <row r="1619" spans="1:10">
      <c r="A1619" s="23">
        <f>A1611+1</f>
        <v>1600</v>
      </c>
      <c r="B1619" s="226" t="s">
        <v>1353</v>
      </c>
      <c r="C1619" s="136">
        <v>42826</v>
      </c>
      <c r="D1619" s="136">
        <v>42855</v>
      </c>
      <c r="E1619" s="135">
        <f>(D1619-C1619)/2</f>
        <v>14.5</v>
      </c>
      <c r="F1619" s="136">
        <v>42895</v>
      </c>
      <c r="G1619" s="25">
        <f>F1619-D1619</f>
        <v>40</v>
      </c>
      <c r="H1619" s="25">
        <f>E1619+G1619</f>
        <v>54.5</v>
      </c>
      <c r="I1619" s="120">
        <v>-71.41</v>
      </c>
      <c r="J1619" s="121">
        <f>H1619*I1619</f>
        <v>-3891.8449999999998</v>
      </c>
    </row>
    <row r="1620" spans="1:10">
      <c r="A1620" s="23">
        <f>A1619+1</f>
        <v>1601</v>
      </c>
      <c r="B1620" s="226" t="s">
        <v>1353</v>
      </c>
      <c r="C1620" s="136">
        <v>43040</v>
      </c>
      <c r="D1620" s="136">
        <v>43069</v>
      </c>
      <c r="E1620" s="135">
        <f>(D1620-C1620)/2</f>
        <v>14.5</v>
      </c>
      <c r="F1620" s="136">
        <v>43056</v>
      </c>
      <c r="G1620" s="25">
        <f>F1620-D1620</f>
        <v>-13</v>
      </c>
      <c r="H1620" s="25">
        <f>E1620+G1620</f>
        <v>1.5</v>
      </c>
      <c r="I1620" s="120">
        <v>16306.41</v>
      </c>
      <c r="J1620" s="121">
        <f>H1620*I1620</f>
        <v>24459.614999999998</v>
      </c>
    </row>
    <row r="1621" spans="1:10">
      <c r="A1621" s="23">
        <f>A1620+1</f>
        <v>1602</v>
      </c>
      <c r="B1621" s="226" t="s">
        <v>1353</v>
      </c>
      <c r="C1621" s="136">
        <v>42736</v>
      </c>
      <c r="D1621" s="136">
        <v>43100</v>
      </c>
      <c r="E1621" s="135">
        <f>(D1621-C1621)/2</f>
        <v>182</v>
      </c>
      <c r="F1621" s="136">
        <v>43087</v>
      </c>
      <c r="G1621" s="25">
        <f>F1621-D1621</f>
        <v>-13</v>
      </c>
      <c r="H1621" s="25">
        <f>E1621+G1621</f>
        <v>169</v>
      </c>
      <c r="I1621" s="120">
        <v>1000</v>
      </c>
      <c r="J1621" s="121">
        <f>H1621*I1621</f>
        <v>169000</v>
      </c>
    </row>
    <row r="1622" spans="1:10">
      <c r="A1622" s="23"/>
      <c r="B1622" s="27"/>
      <c r="C1622" s="27"/>
      <c r="D1622" s="27"/>
      <c r="E1622" s="27"/>
      <c r="F1622" s="246"/>
      <c r="G1622" s="26"/>
      <c r="H1622" s="26"/>
      <c r="I1622" s="27"/>
      <c r="J1622" s="27"/>
    </row>
    <row r="1623" spans="1:10" ht="15.75" thickBot="1">
      <c r="A1623" s="23">
        <f>A1621+1</f>
        <v>1603</v>
      </c>
      <c r="B1623" s="27" t="s">
        <v>380</v>
      </c>
      <c r="C1623" s="27"/>
      <c r="D1623" s="27"/>
      <c r="E1623" s="27"/>
      <c r="F1623" s="245"/>
      <c r="G1623" s="16"/>
      <c r="H1623" s="396">
        <f>IF(I1623=0,0,J1623/I1623)</f>
        <v>24.062910362429715</v>
      </c>
      <c r="I1623" s="34">
        <f>SUM(F13:F1611,I1619:I1621)</f>
        <v>6445957.7050806368</v>
      </c>
      <c r="J1623" s="34">
        <f>SUM(G13:G1611,J1619:J1621)</f>
        <v>155108502.45736852</v>
      </c>
    </row>
    <row r="1624" spans="1:10" ht="15.75" thickTop="1">
      <c r="A1624" s="23"/>
      <c r="B1624" s="27"/>
      <c r="C1624" s="27"/>
      <c r="D1624" s="27"/>
      <c r="E1624" s="27"/>
      <c r="F1624" s="246"/>
      <c r="G1624" s="26"/>
      <c r="H1624" s="26"/>
      <c r="I1624" s="27"/>
      <c r="J1624" s="27"/>
    </row>
    <row r="1625" spans="1:10" ht="15.75">
      <c r="D1625" s="18" t="s">
        <v>251</v>
      </c>
      <c r="E1625" s="18"/>
    </row>
    <row r="1626" spans="1:10" ht="15.75">
      <c r="A1626" s="18" t="s">
        <v>25</v>
      </c>
      <c r="B1626" s="17" t="s">
        <v>323</v>
      </c>
      <c r="C1626" s="17"/>
      <c r="D1626" s="18" t="s">
        <v>44</v>
      </c>
      <c r="E1626" s="18" t="s">
        <v>45</v>
      </c>
      <c r="F1626" s="18" t="s">
        <v>45</v>
      </c>
      <c r="G1626" s="18" t="s">
        <v>21</v>
      </c>
      <c r="H1626" s="19" t="s">
        <v>45</v>
      </c>
      <c r="I1626" s="18" t="s">
        <v>30</v>
      </c>
    </row>
    <row r="1627" spans="1:10" ht="20.25">
      <c r="A1627" s="293" t="s">
        <v>26</v>
      </c>
      <c r="B1627" s="293" t="s">
        <v>247</v>
      </c>
      <c r="C1627" s="293" t="s">
        <v>27</v>
      </c>
      <c r="D1627" s="293" t="s">
        <v>34</v>
      </c>
      <c r="E1627" s="293" t="s">
        <v>46</v>
      </c>
      <c r="F1627" s="293" t="s">
        <v>34</v>
      </c>
      <c r="G1627" s="293" t="s">
        <v>34</v>
      </c>
      <c r="H1627" s="293" t="s">
        <v>16</v>
      </c>
      <c r="I1627" s="293" t="s">
        <v>36</v>
      </c>
    </row>
    <row r="1628" spans="1:10" ht="15.75">
      <c r="A1628" s="14"/>
      <c r="B1628" s="22" t="s">
        <v>40</v>
      </c>
      <c r="C1628" s="22" t="s">
        <v>41</v>
      </c>
      <c r="D1628" s="224" t="s">
        <v>295</v>
      </c>
      <c r="E1628" s="22" t="s">
        <v>43</v>
      </c>
      <c r="F1628" s="22" t="s">
        <v>221</v>
      </c>
      <c r="G1628" s="22" t="s">
        <v>298</v>
      </c>
      <c r="H1628" s="22" t="s">
        <v>65</v>
      </c>
      <c r="I1628" s="22" t="s">
        <v>218</v>
      </c>
    </row>
    <row r="1629" spans="1:10" ht="15.75">
      <c r="B1629" s="225"/>
      <c r="D1629" s="224"/>
      <c r="E1629" s="245"/>
      <c r="F1629" s="16"/>
      <c r="G1629" s="16"/>
    </row>
    <row r="1630" spans="1:10" ht="15.75">
      <c r="B1630" s="225" t="s">
        <v>977</v>
      </c>
      <c r="D1630" s="224"/>
      <c r="E1630" s="245"/>
      <c r="F1630" s="16"/>
      <c r="G1630" s="16"/>
    </row>
    <row r="1631" spans="1:10">
      <c r="A1631" s="23">
        <f>A1623+1</f>
        <v>1604</v>
      </c>
      <c r="B1631" s="226" t="s">
        <v>1350</v>
      </c>
      <c r="C1631" s="136">
        <v>42735</v>
      </c>
      <c r="D1631" s="135">
        <f>(C1631-EOMONTH(C1631,-1))/2</f>
        <v>15.5</v>
      </c>
      <c r="E1631" s="136">
        <v>42752</v>
      </c>
      <c r="F1631" s="25">
        <f>E1631-C1631</f>
        <v>17</v>
      </c>
      <c r="G1631" s="25">
        <f t="shared" ref="G1631:G1663" si="78">D1631+F1631</f>
        <v>32.5</v>
      </c>
      <c r="H1631" s="120">
        <v>435818.28242439765</v>
      </c>
      <c r="I1631" s="121">
        <f t="shared" ref="I1631:I1663" si="79">G1631*H1631</f>
        <v>14164094.178792924</v>
      </c>
      <c r="J1631" s="444"/>
    </row>
    <row r="1632" spans="1:10">
      <c r="A1632" s="23">
        <f t="shared" si="4"/>
        <v>1605</v>
      </c>
      <c r="B1632" s="226" t="s">
        <v>1350</v>
      </c>
      <c r="C1632" s="136">
        <v>42766</v>
      </c>
      <c r="D1632" s="135">
        <f t="shared" ref="D1632:D1663" si="80">(C1632-EOMONTH(C1632,-1))/2</f>
        <v>15.5</v>
      </c>
      <c r="E1632" s="136">
        <v>42766</v>
      </c>
      <c r="F1632" s="25">
        <f t="shared" ref="F1632:F1662" si="81">E1632-C1632</f>
        <v>0</v>
      </c>
      <c r="G1632" s="25">
        <f t="shared" si="78"/>
        <v>15.5</v>
      </c>
      <c r="H1632" s="120">
        <v>286166.94273860927</v>
      </c>
      <c r="I1632" s="121">
        <f t="shared" si="79"/>
        <v>4435587.6124484437</v>
      </c>
      <c r="J1632" s="444"/>
    </row>
    <row r="1633" spans="1:10">
      <c r="A1633" s="23">
        <f t="shared" si="4"/>
        <v>1606</v>
      </c>
      <c r="B1633" s="226" t="s">
        <v>1350</v>
      </c>
      <c r="C1633" s="136">
        <v>42735</v>
      </c>
      <c r="D1633" s="135">
        <f t="shared" si="80"/>
        <v>15.5</v>
      </c>
      <c r="E1633" s="136">
        <v>42782</v>
      </c>
      <c r="F1633" s="25">
        <f t="shared" si="81"/>
        <v>47</v>
      </c>
      <c r="G1633" s="25">
        <f t="shared" si="78"/>
        <v>62.5</v>
      </c>
      <c r="H1633" s="120">
        <v>-25868.401140249538</v>
      </c>
      <c r="I1633" s="121">
        <f t="shared" si="79"/>
        <v>-1616775.0712655962</v>
      </c>
      <c r="J1633" s="444"/>
    </row>
    <row r="1634" spans="1:10">
      <c r="A1634" s="23">
        <f t="shared" si="4"/>
        <v>1607</v>
      </c>
      <c r="B1634" s="226" t="s">
        <v>1350</v>
      </c>
      <c r="C1634" s="136">
        <v>42766</v>
      </c>
      <c r="D1634" s="135">
        <f t="shared" si="80"/>
        <v>15.5</v>
      </c>
      <c r="E1634" s="136">
        <v>42782</v>
      </c>
      <c r="F1634" s="25">
        <f t="shared" si="81"/>
        <v>16</v>
      </c>
      <c r="G1634" s="25">
        <f t="shared" si="78"/>
        <v>31.5</v>
      </c>
      <c r="H1634" s="120">
        <v>288009.15335435682</v>
      </c>
      <c r="I1634" s="121">
        <f t="shared" si="79"/>
        <v>9072288.3306622393</v>
      </c>
      <c r="J1634" s="444"/>
    </row>
    <row r="1635" spans="1:10">
      <c r="A1635" s="23">
        <f t="shared" si="4"/>
        <v>1608</v>
      </c>
      <c r="B1635" s="226" t="s">
        <v>1350</v>
      </c>
      <c r="C1635" s="136">
        <v>42766</v>
      </c>
      <c r="D1635" s="135">
        <f t="shared" si="80"/>
        <v>15.5</v>
      </c>
      <c r="E1635" s="136">
        <v>42797</v>
      </c>
      <c r="F1635" s="25">
        <f t="shared" si="81"/>
        <v>31</v>
      </c>
      <c r="G1635" s="25">
        <f t="shared" si="78"/>
        <v>46.5</v>
      </c>
      <c r="H1635" s="120">
        <v>-1600.5710997167603</v>
      </c>
      <c r="I1635" s="121">
        <f t="shared" si="79"/>
        <v>-74426.556136829357</v>
      </c>
      <c r="J1635" s="444"/>
    </row>
    <row r="1636" spans="1:10">
      <c r="A1636" s="23">
        <f t="shared" si="4"/>
        <v>1609</v>
      </c>
      <c r="B1636" s="226" t="s">
        <v>1350</v>
      </c>
      <c r="C1636" s="136">
        <v>42794</v>
      </c>
      <c r="D1636" s="135">
        <f t="shared" si="80"/>
        <v>14</v>
      </c>
      <c r="E1636" s="136">
        <v>42797</v>
      </c>
      <c r="F1636" s="25">
        <f t="shared" si="81"/>
        <v>3</v>
      </c>
      <c r="G1636" s="25">
        <f t="shared" si="78"/>
        <v>17</v>
      </c>
      <c r="H1636" s="120">
        <v>341580.72957476205</v>
      </c>
      <c r="I1636" s="121">
        <f t="shared" si="79"/>
        <v>5806872.4027709551</v>
      </c>
      <c r="J1636" s="444"/>
    </row>
    <row r="1637" spans="1:10">
      <c r="A1637" s="23">
        <f t="shared" si="4"/>
        <v>1610</v>
      </c>
      <c r="B1637" s="226" t="s">
        <v>1350</v>
      </c>
      <c r="C1637" s="136">
        <v>42794</v>
      </c>
      <c r="D1637" s="135">
        <f t="shared" si="80"/>
        <v>14</v>
      </c>
      <c r="E1637" s="136">
        <v>42810</v>
      </c>
      <c r="F1637" s="25">
        <f t="shared" si="81"/>
        <v>16</v>
      </c>
      <c r="G1637" s="25">
        <f t="shared" si="78"/>
        <v>30</v>
      </c>
      <c r="H1637" s="120">
        <v>277220.17452306347</v>
      </c>
      <c r="I1637" s="121">
        <f t="shared" si="79"/>
        <v>8316605.2356919041</v>
      </c>
      <c r="J1637" s="444"/>
    </row>
    <row r="1638" spans="1:10">
      <c r="A1638" s="23">
        <f t="shared" si="4"/>
        <v>1611</v>
      </c>
      <c r="B1638" s="226" t="s">
        <v>1350</v>
      </c>
      <c r="C1638" s="136">
        <v>42794</v>
      </c>
      <c r="D1638" s="135">
        <f t="shared" si="80"/>
        <v>14</v>
      </c>
      <c r="E1638" s="136">
        <v>42825</v>
      </c>
      <c r="F1638" s="25">
        <f t="shared" si="81"/>
        <v>31</v>
      </c>
      <c r="G1638" s="25">
        <f t="shared" si="78"/>
        <v>45</v>
      </c>
      <c r="H1638" s="120">
        <v>14514.729580413368</v>
      </c>
      <c r="I1638" s="121">
        <f t="shared" si="79"/>
        <v>653162.83111860161</v>
      </c>
      <c r="J1638" s="444"/>
    </row>
    <row r="1639" spans="1:10">
      <c r="A1639" s="23">
        <f t="shared" si="4"/>
        <v>1612</v>
      </c>
      <c r="B1639" s="226" t="s">
        <v>1350</v>
      </c>
      <c r="C1639" s="136">
        <v>42825</v>
      </c>
      <c r="D1639" s="135">
        <f t="shared" si="80"/>
        <v>15.5</v>
      </c>
      <c r="E1639" s="136">
        <v>42825</v>
      </c>
      <c r="F1639" s="25">
        <f t="shared" si="81"/>
        <v>0</v>
      </c>
      <c r="G1639" s="25">
        <f t="shared" si="78"/>
        <v>15.5</v>
      </c>
      <c r="H1639" s="120">
        <v>408142.90853397147</v>
      </c>
      <c r="I1639" s="121">
        <f t="shared" si="79"/>
        <v>6326215.0822765576</v>
      </c>
      <c r="J1639" s="444"/>
    </row>
    <row r="1640" spans="1:10">
      <c r="A1640" s="23">
        <f t="shared" si="4"/>
        <v>1613</v>
      </c>
      <c r="B1640" s="226" t="s">
        <v>1350</v>
      </c>
      <c r="C1640" s="136">
        <v>42825</v>
      </c>
      <c r="D1640" s="135">
        <f t="shared" si="80"/>
        <v>15.5</v>
      </c>
      <c r="E1640" s="136">
        <v>42838</v>
      </c>
      <c r="F1640" s="25">
        <f t="shared" si="81"/>
        <v>13</v>
      </c>
      <c r="G1640" s="25">
        <f t="shared" si="78"/>
        <v>28.5</v>
      </c>
      <c r="H1640" s="120">
        <v>333198.6733430723</v>
      </c>
      <c r="I1640" s="121">
        <f t="shared" si="79"/>
        <v>9496162.1902775597</v>
      </c>
      <c r="J1640" s="444"/>
    </row>
    <row r="1641" spans="1:10">
      <c r="A1641" s="23">
        <f t="shared" si="4"/>
        <v>1614</v>
      </c>
      <c r="B1641" s="226" t="s">
        <v>1350</v>
      </c>
      <c r="C1641" s="136">
        <v>42825</v>
      </c>
      <c r="D1641" s="135">
        <f t="shared" si="80"/>
        <v>15.5</v>
      </c>
      <c r="E1641" s="136">
        <v>42853</v>
      </c>
      <c r="F1641" s="25">
        <f t="shared" si="81"/>
        <v>28</v>
      </c>
      <c r="G1641" s="25">
        <f t="shared" si="78"/>
        <v>43.5</v>
      </c>
      <c r="H1641" s="120">
        <v>410.39218035653829</v>
      </c>
      <c r="I1641" s="121">
        <f t="shared" si="79"/>
        <v>17852.059845509415</v>
      </c>
      <c r="J1641" s="444"/>
    </row>
    <row r="1642" spans="1:10">
      <c r="A1642" s="23">
        <f t="shared" si="4"/>
        <v>1615</v>
      </c>
      <c r="B1642" s="226" t="s">
        <v>1350</v>
      </c>
      <c r="C1642" s="136">
        <v>42855</v>
      </c>
      <c r="D1642" s="135">
        <f t="shared" si="80"/>
        <v>15</v>
      </c>
      <c r="E1642" s="136">
        <v>42853</v>
      </c>
      <c r="F1642" s="25">
        <f t="shared" si="81"/>
        <v>-2</v>
      </c>
      <c r="G1642" s="25">
        <f t="shared" si="78"/>
        <v>13</v>
      </c>
      <c r="H1642" s="120">
        <v>410189.95018660906</v>
      </c>
      <c r="I1642" s="121">
        <f t="shared" si="79"/>
        <v>5332469.352425918</v>
      </c>
      <c r="J1642" s="444"/>
    </row>
    <row r="1643" spans="1:10">
      <c r="A1643" s="23">
        <f t="shared" si="4"/>
        <v>1616</v>
      </c>
      <c r="B1643" s="226" t="s">
        <v>1350</v>
      </c>
      <c r="C1643" s="136">
        <v>42855</v>
      </c>
      <c r="D1643" s="135">
        <f t="shared" si="80"/>
        <v>15</v>
      </c>
      <c r="E1643" s="136">
        <v>42870</v>
      </c>
      <c r="F1643" s="25">
        <f t="shared" si="81"/>
        <v>15</v>
      </c>
      <c r="G1643" s="25">
        <f t="shared" si="78"/>
        <v>30</v>
      </c>
      <c r="H1643" s="120">
        <v>326019.15293368784</v>
      </c>
      <c r="I1643" s="121">
        <f t="shared" si="79"/>
        <v>9780574.5880106352</v>
      </c>
      <c r="J1643" s="444"/>
    </row>
    <row r="1644" spans="1:10">
      <c r="A1644" s="23">
        <f t="shared" si="4"/>
        <v>1617</v>
      </c>
      <c r="B1644" s="226" t="s">
        <v>1350</v>
      </c>
      <c r="C1644" s="136">
        <v>42886</v>
      </c>
      <c r="D1644" s="135">
        <f t="shared" si="80"/>
        <v>15.5</v>
      </c>
      <c r="E1644" s="136">
        <v>42895</v>
      </c>
      <c r="F1644" s="25">
        <f t="shared" si="81"/>
        <v>9</v>
      </c>
      <c r="G1644" s="25">
        <f t="shared" si="78"/>
        <v>24.5</v>
      </c>
      <c r="H1644" s="120">
        <v>402667.04781567701</v>
      </c>
      <c r="I1644" s="121">
        <f t="shared" si="79"/>
        <v>9865342.6714840867</v>
      </c>
      <c r="J1644" s="444"/>
    </row>
    <row r="1645" spans="1:10">
      <c r="A1645" s="23">
        <f t="shared" si="4"/>
        <v>1618</v>
      </c>
      <c r="B1645" s="226" t="s">
        <v>1350</v>
      </c>
      <c r="C1645" s="136">
        <v>42886</v>
      </c>
      <c r="D1645" s="135">
        <f t="shared" si="80"/>
        <v>15.5</v>
      </c>
      <c r="E1645" s="136">
        <v>42901</v>
      </c>
      <c r="F1645" s="25">
        <f t="shared" si="81"/>
        <v>15</v>
      </c>
      <c r="G1645" s="25">
        <f t="shared" si="78"/>
        <v>30.5</v>
      </c>
      <c r="H1645" s="120">
        <v>498301.16428254102</v>
      </c>
      <c r="I1645" s="121">
        <f t="shared" si="79"/>
        <v>15198185.510617502</v>
      </c>
      <c r="J1645" s="444"/>
    </row>
    <row r="1646" spans="1:10">
      <c r="A1646" s="23">
        <f t="shared" si="4"/>
        <v>1619</v>
      </c>
      <c r="B1646" s="226" t="s">
        <v>1350</v>
      </c>
      <c r="C1646" s="136">
        <v>42916</v>
      </c>
      <c r="D1646" s="135">
        <f t="shared" si="80"/>
        <v>15</v>
      </c>
      <c r="E1646" s="136">
        <v>42906</v>
      </c>
      <c r="F1646" s="25">
        <f t="shared" si="81"/>
        <v>-10</v>
      </c>
      <c r="G1646" s="25">
        <f t="shared" si="78"/>
        <v>5</v>
      </c>
      <c r="H1646" s="120">
        <v>321283.47129311215</v>
      </c>
      <c r="I1646" s="121">
        <f t="shared" si="79"/>
        <v>1606417.3564655608</v>
      </c>
      <c r="J1646" s="444"/>
    </row>
    <row r="1647" spans="1:10">
      <c r="A1647" s="23">
        <f t="shared" si="4"/>
        <v>1620</v>
      </c>
      <c r="B1647" s="226" t="s">
        <v>1350</v>
      </c>
      <c r="C1647" s="136">
        <v>42916</v>
      </c>
      <c r="D1647" s="135">
        <f t="shared" si="80"/>
        <v>15</v>
      </c>
      <c r="E1647" s="136">
        <v>42933</v>
      </c>
      <c r="F1647" s="25">
        <f t="shared" si="81"/>
        <v>17</v>
      </c>
      <c r="G1647" s="25">
        <f t="shared" si="78"/>
        <v>32</v>
      </c>
      <c r="H1647" s="120">
        <v>285123.22175403638</v>
      </c>
      <c r="I1647" s="121">
        <f t="shared" si="79"/>
        <v>9123943.0961291641</v>
      </c>
      <c r="J1647" s="444"/>
    </row>
    <row r="1648" spans="1:10">
      <c r="A1648" s="23">
        <f t="shared" si="4"/>
        <v>1621</v>
      </c>
      <c r="B1648" s="226" t="s">
        <v>1350</v>
      </c>
      <c r="C1648" s="136">
        <v>42947</v>
      </c>
      <c r="D1648" s="135">
        <f t="shared" si="80"/>
        <v>15.5</v>
      </c>
      <c r="E1648" s="136">
        <v>42944</v>
      </c>
      <c r="F1648" s="25">
        <f t="shared" si="81"/>
        <v>-3</v>
      </c>
      <c r="G1648" s="25">
        <f t="shared" si="78"/>
        <v>12.5</v>
      </c>
      <c r="H1648" s="120">
        <v>321893.5887699115</v>
      </c>
      <c r="I1648" s="121">
        <f t="shared" si="79"/>
        <v>4023669.8596238936</v>
      </c>
      <c r="J1648" s="444"/>
    </row>
    <row r="1649" spans="1:10">
      <c r="A1649" s="23">
        <f t="shared" si="4"/>
        <v>1622</v>
      </c>
      <c r="B1649" s="226" t="s">
        <v>1350</v>
      </c>
      <c r="C1649" s="136">
        <v>42916</v>
      </c>
      <c r="D1649" s="135">
        <f t="shared" si="80"/>
        <v>15</v>
      </c>
      <c r="E1649" s="136">
        <v>42944</v>
      </c>
      <c r="F1649" s="25">
        <f t="shared" si="81"/>
        <v>28</v>
      </c>
      <c r="G1649" s="25">
        <f t="shared" si="78"/>
        <v>43</v>
      </c>
      <c r="H1649" s="120">
        <v>2996.8933667513315</v>
      </c>
      <c r="I1649" s="121">
        <f t="shared" si="79"/>
        <v>128866.41477030725</v>
      </c>
      <c r="J1649" s="444"/>
    </row>
    <row r="1650" spans="1:10">
      <c r="A1650" s="23">
        <f t="shared" si="4"/>
        <v>1623</v>
      </c>
      <c r="B1650" s="226" t="s">
        <v>1350</v>
      </c>
      <c r="C1650" s="136">
        <v>42947</v>
      </c>
      <c r="D1650" s="135">
        <f t="shared" si="80"/>
        <v>15.5</v>
      </c>
      <c r="E1650" s="136">
        <v>42961</v>
      </c>
      <c r="F1650" s="25">
        <f t="shared" si="81"/>
        <v>14</v>
      </c>
      <c r="G1650" s="25">
        <f t="shared" si="78"/>
        <v>29.5</v>
      </c>
      <c r="H1650" s="120">
        <v>364347.57226493146</v>
      </c>
      <c r="I1650" s="121">
        <f t="shared" si="79"/>
        <v>10748253.381815478</v>
      </c>
      <c r="J1650" s="444"/>
    </row>
    <row r="1651" spans="1:10">
      <c r="A1651" s="23">
        <f t="shared" si="4"/>
        <v>1624</v>
      </c>
      <c r="B1651" s="226" t="s">
        <v>1350</v>
      </c>
      <c r="C1651" s="136">
        <v>42978</v>
      </c>
      <c r="D1651" s="135">
        <f t="shared" si="80"/>
        <v>15.5</v>
      </c>
      <c r="E1651" s="136">
        <v>42977</v>
      </c>
      <c r="F1651" s="25">
        <f t="shared" si="81"/>
        <v>-1</v>
      </c>
      <c r="G1651" s="25">
        <f t="shared" si="78"/>
        <v>14.5</v>
      </c>
      <c r="H1651" s="120">
        <v>336300.56840699742</v>
      </c>
      <c r="I1651" s="121">
        <f t="shared" si="79"/>
        <v>4876358.2419014629</v>
      </c>
      <c r="J1651" s="444"/>
    </row>
    <row r="1652" spans="1:10">
      <c r="A1652" s="23">
        <f t="shared" si="4"/>
        <v>1625</v>
      </c>
      <c r="B1652" s="226" t="s">
        <v>1350</v>
      </c>
      <c r="C1652" s="136">
        <v>42947</v>
      </c>
      <c r="D1652" s="135">
        <f t="shared" si="80"/>
        <v>15.5</v>
      </c>
      <c r="E1652" s="136">
        <v>42977</v>
      </c>
      <c r="F1652" s="25">
        <f t="shared" si="81"/>
        <v>30</v>
      </c>
      <c r="G1652" s="25">
        <f t="shared" si="78"/>
        <v>45.5</v>
      </c>
      <c r="H1652" s="120">
        <v>3931.8474581627252</v>
      </c>
      <c r="I1652" s="121">
        <f t="shared" si="79"/>
        <v>178899.05934640398</v>
      </c>
      <c r="J1652" s="444"/>
    </row>
    <row r="1653" spans="1:10">
      <c r="A1653" s="23">
        <f t="shared" si="4"/>
        <v>1626</v>
      </c>
      <c r="B1653" s="226" t="s">
        <v>1350</v>
      </c>
      <c r="C1653" s="136">
        <v>42978</v>
      </c>
      <c r="D1653" s="135">
        <f t="shared" si="80"/>
        <v>15.5</v>
      </c>
      <c r="E1653" s="136">
        <v>42993</v>
      </c>
      <c r="F1653" s="25">
        <f t="shared" si="81"/>
        <v>15</v>
      </c>
      <c r="G1653" s="25">
        <f t="shared" si="78"/>
        <v>30.5</v>
      </c>
      <c r="H1653" s="120">
        <v>315225.41989483091</v>
      </c>
      <c r="I1653" s="121">
        <f t="shared" si="79"/>
        <v>9614375.306792343</v>
      </c>
      <c r="J1653" s="444"/>
    </row>
    <row r="1654" spans="1:10">
      <c r="A1654" s="23">
        <f t="shared" si="4"/>
        <v>1627</v>
      </c>
      <c r="B1654" s="226" t="s">
        <v>1350</v>
      </c>
      <c r="C1654" s="136">
        <v>43008</v>
      </c>
      <c r="D1654" s="135">
        <f t="shared" si="80"/>
        <v>15</v>
      </c>
      <c r="E1654" s="136">
        <v>43010</v>
      </c>
      <c r="F1654" s="25">
        <f t="shared" si="81"/>
        <v>2</v>
      </c>
      <c r="G1654" s="25">
        <f t="shared" si="78"/>
        <v>17</v>
      </c>
      <c r="H1654" s="120">
        <v>391154.67669619701</v>
      </c>
      <c r="I1654" s="121">
        <f t="shared" si="79"/>
        <v>6649629.5038353493</v>
      </c>
      <c r="J1654" s="444"/>
    </row>
    <row r="1655" spans="1:10">
      <c r="A1655" s="23">
        <f t="shared" si="4"/>
        <v>1628</v>
      </c>
      <c r="B1655" s="226" t="s">
        <v>1350</v>
      </c>
      <c r="C1655" s="136">
        <v>42978</v>
      </c>
      <c r="D1655" s="135">
        <f t="shared" si="80"/>
        <v>15.5</v>
      </c>
      <c r="E1655" s="136">
        <v>43010</v>
      </c>
      <c r="F1655" s="25">
        <f t="shared" si="81"/>
        <v>32</v>
      </c>
      <c r="G1655" s="25">
        <f t="shared" si="78"/>
        <v>47.5</v>
      </c>
      <c r="H1655" s="120">
        <v>6503.0407093606036</v>
      </c>
      <c r="I1655" s="121">
        <f t="shared" si="79"/>
        <v>308894.43369462865</v>
      </c>
      <c r="J1655" s="444"/>
    </row>
    <row r="1656" spans="1:10">
      <c r="A1656" s="23">
        <f t="shared" si="4"/>
        <v>1629</v>
      </c>
      <c r="B1656" s="226" t="s">
        <v>1350</v>
      </c>
      <c r="C1656" s="136">
        <v>43008</v>
      </c>
      <c r="D1656" s="135">
        <f t="shared" si="80"/>
        <v>15</v>
      </c>
      <c r="E1656" s="136">
        <v>43024</v>
      </c>
      <c r="F1656" s="25">
        <f t="shared" si="81"/>
        <v>16</v>
      </c>
      <c r="G1656" s="25">
        <f t="shared" si="78"/>
        <v>31</v>
      </c>
      <c r="H1656" s="120">
        <v>449228.04276952276</v>
      </c>
      <c r="I1656" s="121">
        <f t="shared" si="79"/>
        <v>13926069.325855205</v>
      </c>
      <c r="J1656" s="444"/>
    </row>
    <row r="1657" spans="1:10">
      <c r="A1657" s="23">
        <f t="shared" si="4"/>
        <v>1630</v>
      </c>
      <c r="B1657" s="226" t="s">
        <v>1350</v>
      </c>
      <c r="C1657" s="136">
        <v>43039</v>
      </c>
      <c r="D1657" s="135">
        <f t="shared" si="80"/>
        <v>15.5</v>
      </c>
      <c r="E1657" s="136">
        <v>43038</v>
      </c>
      <c r="F1657" s="25">
        <f t="shared" si="81"/>
        <v>-1</v>
      </c>
      <c r="G1657" s="25">
        <f t="shared" si="78"/>
        <v>14.5</v>
      </c>
      <c r="H1657" s="120">
        <v>365592.8498898808</v>
      </c>
      <c r="I1657" s="121">
        <f t="shared" si="79"/>
        <v>5301096.3234032718</v>
      </c>
      <c r="J1657" s="444"/>
    </row>
    <row r="1658" spans="1:10">
      <c r="A1658" s="23">
        <f t="shared" si="4"/>
        <v>1631</v>
      </c>
      <c r="B1658" s="226" t="s">
        <v>1350</v>
      </c>
      <c r="C1658" s="136">
        <v>43008</v>
      </c>
      <c r="D1658" s="135">
        <f t="shared" si="80"/>
        <v>15</v>
      </c>
      <c r="E1658" s="136">
        <v>43038</v>
      </c>
      <c r="F1658" s="25">
        <f t="shared" si="81"/>
        <v>30</v>
      </c>
      <c r="G1658" s="25">
        <f t="shared" si="78"/>
        <v>45</v>
      </c>
      <c r="H1658" s="120">
        <v>11756.914632577207</v>
      </c>
      <c r="I1658" s="121">
        <f t="shared" si="79"/>
        <v>529061.15846597427</v>
      </c>
      <c r="J1658" s="444"/>
    </row>
    <row r="1659" spans="1:10">
      <c r="A1659" s="23">
        <f t="shared" si="4"/>
        <v>1632</v>
      </c>
      <c r="B1659" s="226" t="s">
        <v>1350</v>
      </c>
      <c r="C1659" s="136">
        <v>43039</v>
      </c>
      <c r="D1659" s="135">
        <f t="shared" si="80"/>
        <v>15.5</v>
      </c>
      <c r="E1659" s="136">
        <v>43054</v>
      </c>
      <c r="F1659" s="25">
        <f t="shared" si="81"/>
        <v>15</v>
      </c>
      <c r="G1659" s="25">
        <f t="shared" si="78"/>
        <v>30.5</v>
      </c>
      <c r="H1659" s="120">
        <v>451558.23234832112</v>
      </c>
      <c r="I1659" s="121">
        <f t="shared" si="79"/>
        <v>13772526.086623793</v>
      </c>
      <c r="J1659" s="444"/>
    </row>
    <row r="1660" spans="1:10">
      <c r="A1660" s="23">
        <f t="shared" si="4"/>
        <v>1633</v>
      </c>
      <c r="B1660" s="226" t="s">
        <v>1350</v>
      </c>
      <c r="C1660" s="136">
        <v>43069</v>
      </c>
      <c r="D1660" s="135">
        <f t="shared" si="80"/>
        <v>15</v>
      </c>
      <c r="E1660" s="136">
        <v>43069</v>
      </c>
      <c r="F1660" s="25">
        <f t="shared" si="81"/>
        <v>0</v>
      </c>
      <c r="G1660" s="25">
        <f t="shared" si="78"/>
        <v>15</v>
      </c>
      <c r="H1660" s="120">
        <v>383784.2857980752</v>
      </c>
      <c r="I1660" s="121">
        <f t="shared" si="79"/>
        <v>5756764.2869711276</v>
      </c>
      <c r="J1660" s="444"/>
    </row>
    <row r="1661" spans="1:10">
      <c r="A1661" s="23">
        <f t="shared" si="4"/>
        <v>1634</v>
      </c>
      <c r="B1661" s="226" t="s">
        <v>1350</v>
      </c>
      <c r="C1661" s="136">
        <v>43039</v>
      </c>
      <c r="D1661" s="135">
        <f t="shared" si="80"/>
        <v>15.5</v>
      </c>
      <c r="E1661" s="136">
        <v>43069</v>
      </c>
      <c r="F1661" s="25">
        <f t="shared" si="81"/>
        <v>30</v>
      </c>
      <c r="G1661" s="25">
        <f t="shared" si="78"/>
        <v>45.5</v>
      </c>
      <c r="H1661" s="120">
        <v>24162.884603805454</v>
      </c>
      <c r="I1661" s="121">
        <f t="shared" si="79"/>
        <v>1099411.2494731483</v>
      </c>
      <c r="J1661" s="444"/>
    </row>
    <row r="1662" spans="1:10">
      <c r="A1662" s="23">
        <f t="shared" si="4"/>
        <v>1635</v>
      </c>
      <c r="B1662" s="226" t="s">
        <v>1350</v>
      </c>
      <c r="C1662" s="136">
        <v>43069</v>
      </c>
      <c r="D1662" s="135">
        <f t="shared" si="80"/>
        <v>15</v>
      </c>
      <c r="E1662" s="136">
        <v>43084</v>
      </c>
      <c r="F1662" s="25">
        <f t="shared" si="81"/>
        <v>15</v>
      </c>
      <c r="G1662" s="25">
        <f t="shared" si="78"/>
        <v>30</v>
      </c>
      <c r="H1662" s="120">
        <v>362095.59494764981</v>
      </c>
      <c r="I1662" s="121">
        <f t="shared" si="79"/>
        <v>10862867.848429494</v>
      </c>
      <c r="J1662" s="444"/>
    </row>
    <row r="1663" spans="1:10">
      <c r="A1663" s="23">
        <f t="shared" ref="A1663" si="82">A1662+1</f>
        <v>1636</v>
      </c>
      <c r="B1663" s="226" t="s">
        <v>1350</v>
      </c>
      <c r="C1663" s="136">
        <v>43100</v>
      </c>
      <c r="D1663" s="135">
        <f t="shared" si="80"/>
        <v>15.5</v>
      </c>
      <c r="E1663" s="136">
        <v>43110</v>
      </c>
      <c r="F1663" s="25">
        <f>E1663-C1663</f>
        <v>10</v>
      </c>
      <c r="G1663" s="25">
        <f t="shared" si="78"/>
        <v>25.5</v>
      </c>
      <c r="H1663" s="120">
        <v>399988.15534964972</v>
      </c>
      <c r="I1663" s="121">
        <f t="shared" si="79"/>
        <v>10199697.961416068</v>
      </c>
      <c r="J1663" s="444"/>
    </row>
    <row r="1664" spans="1:10">
      <c r="A1664" s="23"/>
      <c r="B1664" s="27"/>
      <c r="C1664" s="27"/>
      <c r="D1664" s="27"/>
      <c r="E1664" s="246"/>
      <c r="F1664" s="26"/>
      <c r="G1664" s="26"/>
      <c r="H1664" s="27"/>
      <c r="I1664" s="27"/>
    </row>
    <row r="1665" spans="1:10" ht="15.75" thickBot="1">
      <c r="A1665" s="23">
        <f>A1663+1</f>
        <v>1637</v>
      </c>
      <c r="B1665" s="27" t="s">
        <v>1354</v>
      </c>
      <c r="C1665" s="27"/>
      <c r="D1665" s="27"/>
      <c r="E1665" s="245"/>
      <c r="F1665" s="16"/>
      <c r="G1665" s="396">
        <f>IF(H1665=0,0,I1665/H1665)</f>
        <v>23.372165523916937</v>
      </c>
      <c r="H1665" s="34">
        <f>SUM(H1631:H1663)</f>
        <v>8791697.5901853256</v>
      </c>
      <c r="I1665" s="34">
        <f>SUM(I1631:I1663)</f>
        <v>205481011.31403309</v>
      </c>
    </row>
    <row r="1666" spans="1:10" ht="15.75" thickTop="1">
      <c r="A1666" s="23"/>
      <c r="B1666" s="27"/>
      <c r="C1666" s="27"/>
      <c r="D1666" s="27"/>
      <c r="E1666" s="27"/>
      <c r="F1666" s="246"/>
      <c r="G1666" s="26"/>
      <c r="H1666" s="26"/>
      <c r="I1666" s="27"/>
      <c r="J1666" s="27"/>
    </row>
    <row r="1667" spans="1:10" ht="16.5" thickBot="1">
      <c r="A1667" s="23">
        <f>A1665+1</f>
        <v>1638</v>
      </c>
      <c r="B1667" s="27" t="s">
        <v>379</v>
      </c>
      <c r="C1667" s="27"/>
      <c r="D1667" s="27"/>
      <c r="E1667" s="27"/>
      <c r="F1667" s="245"/>
      <c r="G1667" s="252">
        <f>IF(H1667=0,0,I1667/H1667)</f>
        <v>23.664370061149086</v>
      </c>
      <c r="H1667" s="34">
        <f>SUM(I1623,H1665)</f>
        <v>15237655.295265961</v>
      </c>
      <c r="I1667" s="34">
        <f>SUM(J1623,I1665)</f>
        <v>360589513.77140164</v>
      </c>
    </row>
    <row r="1668" spans="1:10" ht="15.75" thickTop="1">
      <c r="A1668" s="23"/>
      <c r="B1668" s="27"/>
      <c r="C1668" s="27"/>
      <c r="D1668" s="27"/>
      <c r="E1668" s="27"/>
      <c r="F1668" s="246"/>
      <c r="G1668" s="26"/>
      <c r="H1668" s="26"/>
      <c r="I1668" s="27"/>
      <c r="J1668" s="27"/>
    </row>
    <row r="1670" spans="1:10" s="156" customFormat="1">
      <c r="A1670" s="156" t="s">
        <v>1355</v>
      </c>
      <c r="E1670" s="419"/>
      <c r="F1670" s="279"/>
      <c r="G1670" s="279"/>
    </row>
    <row r="1671" spans="1:10" s="156" customFormat="1">
      <c r="A1671" s="156" t="s">
        <v>1356</v>
      </c>
      <c r="E1671" s="419"/>
      <c r="F1671" s="279"/>
      <c r="G1671" s="279"/>
    </row>
    <row r="1672" spans="1:10" s="156" customFormat="1">
      <c r="E1672" s="419"/>
      <c r="F1672" s="279"/>
      <c r="G1672" s="279"/>
    </row>
    <row r="1673" spans="1:10" s="156" customFormat="1">
      <c r="A1673" s="156" t="s">
        <v>1357</v>
      </c>
      <c r="E1673" s="419"/>
      <c r="F1673" s="279"/>
      <c r="G1673" s="279"/>
    </row>
  </sheetData>
  <sortState xmlns:xlrd2="http://schemas.microsoft.com/office/spreadsheetml/2017/richdata2" ref="B10:D101">
    <sortCondition ref="B10:B101"/>
    <sortCondition ref="D10:D101"/>
  </sortState>
  <mergeCells count="4">
    <mergeCell ref="A2:J2"/>
    <mergeCell ref="A3:J3"/>
    <mergeCell ref="A4:J4"/>
    <mergeCell ref="A5:J5"/>
  </mergeCells>
  <printOptions horizontalCentered="1"/>
  <pageMargins left="0.7" right="0.7" top="0.75" bottom="0.75" header="0.3" footer="0.3"/>
  <pageSetup scale="76" fitToHeight="0" orientation="landscape" blackAndWhite="1"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D0103853DF7894DB347713A7250CD66" ma:contentTypeVersion="44" ma:contentTypeDescription="Create a new document." ma:contentTypeScope="" ma:versionID="df55eb0ecd8f4034a81b7ed037a86bce">
  <xsd:schema xmlns:xsd="http://www.w3.org/2001/XMLSchema" xmlns:xs="http://www.w3.org/2001/XMLSchema" xmlns:p="http://schemas.microsoft.com/office/2006/metadata/properties" xmlns:ns1="http://schemas.microsoft.com/sharepoint/v3" xmlns:ns2="54fcda00-7b58-44a7-b108-8bd10a8a08ba" targetNamespace="http://schemas.microsoft.com/office/2006/metadata/properties" ma:root="true" ma:fieldsID="6fec348956c44ba3ae7b97850f8c286b" ns1:_="" ns2:_="">
    <xsd:import namespace="http://schemas.microsoft.com/sharepoint/v3"/>
    <xsd:import namespace="54fcda00-7b58-44a7-b108-8bd10a8a08ba"/>
    <xsd:element name="properties">
      <xsd:complexType>
        <xsd:sequence>
          <xsd:element name="documentManagement">
            <xsd:complexType>
              <xsd:all>
                <xsd:element ref="ns2:Company" minOccurs="0"/>
                <xsd:element ref="ns2:Year"/>
                <xsd:element ref="ns2:Document_x0020_Type"/>
                <xsd:element ref="ns2:Filing_x0020_Requirement" minOccurs="0"/>
                <xsd:element ref="ns2:Witness_x0020_Testimony" minOccurs="0"/>
                <xsd:element ref="ns2:Intervemprs" minOccurs="0"/>
                <xsd:element ref="ns2:Round" minOccurs="0"/>
                <xsd:element ref="ns2:Data_x0020_Request_x0020_Question_x0020_No_x002e_" minOccurs="0"/>
                <xsd:element ref="ns2:Tariff_x0020_Dev_x0020_Doc_x0020_Type" minOccurs="0"/>
                <xsd:element ref="ns2:Filed_x0020_Documents" minOccurs="0"/>
                <xsd:element ref="ns2:Department" minOccurs="0"/>
                <xsd:element ref="ns1:Form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FormData" ma:index="19" nillable="true" ma:displayName="Form Data" ma:hidden="true" ma:internalName="FormData" ma:readOnly="fals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54fcda00-7b58-44a7-b108-8bd10a8a08ba" elementFormDefault="qualified">
    <xsd:import namespace="http://schemas.microsoft.com/office/2006/documentManagement/types"/>
    <xsd:import namespace="http://schemas.microsoft.com/office/infopath/2007/PartnerControls"/>
    <xsd:element name="Company" ma:index="2" nillable="true" ma:displayName="Company" ma:internalName="Company" ma:readOnly="false" ma:requiredMultiChoice="true">
      <xsd:complexType>
        <xsd:complexContent>
          <xsd:extension base="dms:MultiChoice">
            <xsd:sequence>
              <xsd:element name="Value" maxOccurs="unbounded" minOccurs="0" nillable="true">
                <xsd:simpleType>
                  <xsd:restriction base="dms:Choice">
                    <xsd:enumeration value="KU"/>
                    <xsd:enumeration value="LGE"/>
                    <xsd:enumeration value="ODP"/>
                  </xsd:restriction>
                </xsd:simpleType>
              </xsd:element>
            </xsd:sequence>
          </xsd:extension>
        </xsd:complexContent>
      </xsd:complexType>
    </xsd:element>
    <xsd:element name="Year" ma:index="3" ma:displayName="Year" ma:default="2020" ma:format="Dropdown" ma:indexed="true" ma:internalName="Year" ma:readOnly="false">
      <xsd:simpleType>
        <xsd:restriction base="dms:Choice">
          <xsd:enumeration value="2020"/>
          <xsd:enumeration value="2019"/>
          <xsd:enumeration value="2018"/>
          <xsd:enumeration value="2017"/>
          <xsd:enumeration value="2016"/>
          <xsd:enumeration value="2015"/>
          <xsd:enumeration value="2014"/>
        </xsd:restriction>
      </xsd:simpleType>
    </xsd:element>
    <xsd:element name="Document_x0020_Type" ma:index="4" ma:displayName="Document Type" ma:format="Dropdown" ma:indexed="true" ma:internalName="Document_x0020_Type" ma:readOnly="false">
      <xsd:simpleType>
        <xsd:restriction base="dms:Choice">
          <xsd:enumeration value="General Information"/>
          <xsd:enumeration value="Application"/>
          <xsd:enumeration value="Development"/>
          <xsd:enumeration value="Orders"/>
          <xsd:enumeration value="Direct Testimony"/>
          <xsd:enumeration value="Rebuttal Testimony"/>
          <xsd:enumeration value="Stipulation Testimony"/>
          <xsd:enumeration value="Supplemental Rebuttal Testimony"/>
          <xsd:enumeration value="Superseded Testimony"/>
          <xsd:enumeration value="Intervenor Direct Testimony"/>
          <xsd:enumeration value="Intervenor Supplemental Testimony"/>
          <xsd:enumeration value="Intervenor Data Requests Issued"/>
          <xsd:enumeration value="Intervenor Data Requests Responses"/>
          <xsd:enumeration value="Data Requests"/>
          <xsd:enumeration value="Notices"/>
          <xsd:enumeration value="eFile/Filed Docs"/>
          <xsd:enumeration value="Filing Requirements"/>
          <xsd:enumeration value="Tariff Development"/>
          <xsd:enumeration value="Witness Prep"/>
          <xsd:enumeration value="Public Hearings"/>
          <xsd:enumeration value="Superseded"/>
        </xsd:restriction>
      </xsd:simpleType>
    </xsd:element>
    <xsd:element name="Filing_x0020_Requirement" ma:index="5" nillable="true" ma:displayName="Filing Requirement" ma:format="Dropdown" ma:internalName="Filing_x0020_Requirement" ma:readOnly="false">
      <xsd:simpleType>
        <xsd:restriction base="dms:Choice">
          <xsd:enumeration value="Filing Requirements - Draft Responses"/>
          <xsd:enumeration value="Tab 01-Sec 14(2) Attachment Only"/>
          <xsd:enumeration value="Tab 03-Sec 16(1)(b)(2) Attachment Only"/>
          <xsd:enumeration value="Tab 04-Sec 16(1)(b)(3) Attachment Only"/>
          <xsd:enumeration value="Tab 05-Sec 16(1)(b)(4) Attachment Only"/>
          <xsd:enumeration value="Tab 06-Sec 16(1)(b)(5) Attachment Only"/>
          <xsd:enumeration value="Tab 07-Sec 16(2) Attachment Only"/>
          <xsd:enumeration value="Tab 13-Sec 16(6)(f) Attachment Only"/>
          <xsd:enumeration value="Tab 15-Sec 16(7)(b) Attachment Only"/>
          <xsd:enumeration value="Tab 16-Sec 16(7)(c) Attachment Only"/>
          <xsd:enumeration value="Tab 17-Sec 16(7)(d) Attachment Only"/>
          <xsd:enumeration value="Tab 18-Sec 16(7)(e) Attachment Only"/>
          <xsd:enumeration value="Tab 19-Sec 16(7)(f) Attachment Only"/>
          <xsd:enumeration value="Tab 20-Sec 16(7)(g) Attachment Only"/>
          <xsd:enumeration value="Tab 22-Sec 16(7)(h)(1) Attachment Only"/>
          <xsd:enumeration value="Tab 23-Sec 16(7)(h)(2) Attachment Only"/>
          <xsd:enumeration value="Tab 24-Sec 16(7)(h)(3) Attachment Only"/>
          <xsd:enumeration value="Tab 25-Sec 16(7)(h)(4) Attachment Only"/>
          <xsd:enumeration value="Tab 28-Sec 16(7)(h)(7) Attachment Only"/>
          <xsd:enumeration value="Tab 29-Sec 16(7)(h)(8) Attachment Only"/>
          <xsd:enumeration value="Tab 30-Sec 16(7)(h)(9) Attachment Only"/>
          <xsd:enumeration value="Tab 31-Sec 16(7)(h)(10) Attachment Only"/>
          <xsd:enumeration value="Tab 32-Sec 16(7)(h)(11) Attachment Only"/>
          <xsd:enumeration value="Tab 33-Sec 16(7)(h)(12) Attachment Only"/>
          <xsd:enumeration value="Tab 39-Sec 16(7)(i) Attachment Only"/>
          <xsd:enumeration value="Tab 40-Sec 16(7)(j) Attachment Only"/>
          <xsd:enumeration value="Tab 41-Sec 16(7)(k) Attachment Only"/>
          <xsd:enumeration value="Tab 43-Sec 16(7)(m) Attachment Only"/>
          <xsd:enumeration value="Tab 44-Sec 16(7)(n) Attachment Only"/>
          <xsd:enumeration value="Tab 45-Sec 16(7)(o) Attachment Only"/>
          <xsd:enumeration value="Tab 46-Sec 16(7)(p) Attachment Only"/>
          <xsd:enumeration value="Tab 50-Sec 16(7)(t) Attachment Only"/>
          <xsd:enumeration value="Tab 51-Sec 16(7)(u) Attachment Only"/>
          <xsd:enumeration value="Tab 54-Sec 16(8)(a) Attachment Only"/>
          <xsd:enumeration value="Tab 55-Sec 16(8)(b Attachment Only"/>
          <xsd:enumeration value="Tab 56-Sec 16(8)(c) Attachment Only"/>
          <xsd:enumeration value="Tab 57-Sec 16(8)(d) Attachment Only"/>
          <xsd:enumeration value="Tab 58-Sec 16(8)(e) Attachment Only"/>
          <xsd:enumeration value="Tab 59-Sec 16(8)(f) Attachment Only"/>
          <xsd:enumeration value="Tab 60-Sec 16(8)(g) Attachment Only"/>
          <xsd:enumeration value="Tab 61-Sec 16(8)(h) Attachment Only"/>
          <xsd:enumeration value="Tab 62-Sec 16(8)(i) Attachment Only"/>
          <xsd:enumeration value="Tab 63-Sec 16(8)(j) Attachment Only"/>
          <xsd:enumeration value="Tab 64-Sec 16(8)(k) Attachment Only"/>
          <xsd:enumeration value="Tab 66-Sec 16(8)(m) Attachment Only"/>
          <xsd:enumeration value="Tab 67-Sec 16(8)(n) Attachment Only"/>
          <xsd:enumeration value="Filing Requirements - Guidance Sheets"/>
          <xsd:enumeration value="Filing Requirements - Witness/Preparer Assignments"/>
          <xsd:enumeration value="Filing Requirements - eFiled"/>
          <xsd:enumeration value="Exempt Schedules 10_13_20_23_33_44-49"/>
          <xsd:enumeration value="Schedule 01-5_8-29_40-Revenue Requirements"/>
          <xsd:enumeration value="Schedule 01-5-Financial Data"/>
          <xsd:enumeration value="Schedule 06-Annual Reports"/>
          <xsd:enumeration value="Schedule 07-Comparative Financial Statements"/>
          <xsd:enumeration value="Schedule 17-Lead/Lag Cash Working Capital Calc - ET"/>
          <xsd:enumeration value="Schedule 27-Lead/Lag Cash Working Capital Calc - Adj."/>
          <xsd:enumeration value="Schedule 29-Workpapers for Adjustments"/>
          <xsd:enumeration value="Schedule 30-Revenue and Expense Analysis"/>
          <xsd:enumeration value="Schedule 31-Advertising"/>
          <xsd:enumeration value="Schedule 32-Storm Damage"/>
          <xsd:enumeration value="Schedule 34-Misc Expenses"/>
          <xsd:enumeration value="Schedule 35-Affiliate Services"/>
          <xsd:enumeration value="Schedule 36-Income Taxes"/>
          <xsd:enumeration value="Schedule 37-Organization"/>
          <xsd:enumeration value="Schedule 38-Changes in Acctg Procedures"/>
          <xsd:enumeration value="Schedule 39-Out of Period"/>
          <xsd:enumeration value="Schedule 40-Cost of Service"/>
          <xsd:enumeration value="Schedule 41-Present and Proposed Tariffs"/>
          <xsd:enumeration value="Schedule 42-Present and Proposed Revenues"/>
          <xsd:enumeration value="Schedule 43-Sample Bills"/>
          <xsd:enumeration value="Schedule 50-Other"/>
        </xsd:restriction>
      </xsd:simpleType>
    </xsd:element>
    <xsd:element name="Witness_x0020_Testimony" ma:index="6" nillable="true" ma:displayName="Witness" ma:format="Dropdown" ma:internalName="Witness_x0020_Testimony" ma:readOnly="false">
      <xsd:simpleType>
        <xsd:restriction base="dms:Choice">
          <xsd:enumeration value="Arbough, Daniel K."/>
          <xsd:enumeration value="Bellar, Lonnie E."/>
          <xsd:enumeration value="Blake, Kent W."/>
          <xsd:enumeration value="Conroy, Robert M."/>
          <xsd:enumeration value="Garrett, Christopher M."/>
          <xsd:enumeration value="Hornung, Michael E."/>
          <xsd:enumeration value="Leichty, Douglas A."/>
          <xsd:enumeration value="Lovekamp, Rick E."/>
          <xsd:enumeration value="Malloy, John P."/>
          <xsd:enumeration value="McFarland, Elizabeth J."/>
          <xsd:enumeration value="McKenzie, Adrien M. (FINCAP, Inc.)"/>
          <xsd:enumeration value="Meiman, Greg J."/>
          <xsd:enumeration value="Metts, Heather D."/>
          <xsd:enumeration value="Murphy, J. Clay"/>
          <xsd:enumeration value="Rahn, Derek"/>
          <xsd:enumeration value="Saunders, Eileen L."/>
          <xsd:enumeration value="Seelye, Steve (The Prime Group)"/>
          <xsd:enumeration value="Sinclair, David S."/>
          <xsd:enumeration value="Spanos, John J. (Gannett Fleming)"/>
          <xsd:enumeration value="Straight, Scott"/>
          <xsd:enumeration value="Thompson, Paul W."/>
          <xsd:enumeration value="Wilson, Stuart"/>
          <xsd:enumeration value="Wolfe, John K."/>
          <xsd:enumeration value="z - eFiled/Filed"/>
        </xsd:restriction>
      </xsd:simpleType>
    </xsd:element>
    <xsd:element name="Intervemprs" ma:index="7" nillable="true" ma:displayName="Data Request Party" ma:format="Dropdown" ma:internalName="Intervemprs" ma:readOnly="false">
      <xsd:simpleType>
        <xsd:restriction base="dms:Choice">
          <xsd:enumeration value="0-Data Response Tracking Sheet"/>
          <xsd:enumeration value="KY Public Service Commission - PSC"/>
          <xsd:enumeration value="VA State Corporation Commission - VASCC"/>
          <xsd:enumeration value="Appalachian Voices"/>
          <xsd:enumeration value="Association of Community Ministries - ACM"/>
          <xsd:enumeration value="Attorney General - AG"/>
          <xsd:enumeration value="AT&amp;T"/>
          <xsd:enumeration value="Charter Communications - Charter"/>
          <xsd:enumeration value="Community Action Council - CAC"/>
          <xsd:enumeration value="East Kentucky Power Cooperative - EKPC"/>
          <xsd:enumeration value="JBS Swift &amp; Co - JBS"/>
          <xsd:enumeration value="KY Cable Telecomm. Assn - KCTA"/>
          <xsd:enumeration value="KY Industrial Utility Customers - KIUC"/>
          <xsd:enumeration value="Kentucky League of Cities - KLC"/>
          <xsd:enumeration value="Kroger"/>
          <xsd:enumeration value="Kroger/Wal-Mart"/>
          <xsd:enumeration value="KY School Boards Assn - KSBA"/>
          <xsd:enumeration value="Lexington-Fayette Urban County Govt - LFUCG"/>
          <xsd:enumeration value="Louisville Metro Government - METRO"/>
          <xsd:enumeration value="Metro. Housing Coalition - MHC"/>
          <xsd:enumeration value="Sierra Club - SC"/>
          <xsd:enumeration value="U.S. Dept. of Defense -  US DOD"/>
          <xsd:enumeration value="Wal-Mart"/>
        </xsd:restriction>
      </xsd:simpleType>
    </xsd:element>
    <xsd:element name="Round" ma:index="8" nillable="true" ma:displayName="Data Request Round" ma:format="Dropdown" ma:internalName="Round" ma:readOnly="false">
      <xsd:simpleType>
        <xsd:restriction base="dms:Choice">
          <xsd:enumeration value="On-Site Requests"/>
          <xsd:enumeration value="DR01"/>
          <xsd:enumeration value="DR01 Attachments"/>
          <xsd:enumeration value="DR01 eFiled/Filed"/>
          <xsd:enumeration value="DR02"/>
          <xsd:enumeration value="DR02 Attachments"/>
          <xsd:enumeration value="DR02 eFiled/Filed"/>
          <xsd:enumeration value="DR03"/>
          <xsd:enumeration value="DR03 Attachments"/>
          <xsd:enumeration value="DR03 eFiled/Filed"/>
          <xsd:enumeration value="DR04"/>
          <xsd:enumeration value="DR04 Attachments"/>
          <xsd:enumeration value="DR04 eFiled/Filed"/>
          <xsd:enumeration value="DR05"/>
          <xsd:enumeration value="DR05 Attachments"/>
          <xsd:enumeration value="DR05 eFiled/Filed"/>
          <xsd:enumeration value="DR06"/>
          <xsd:enumeration value="DR06 Attachments"/>
          <xsd:enumeration value="DR06 eFiled/Filed"/>
          <xsd:enumeration value="DR07"/>
          <xsd:enumeration value="DR07 Attachments"/>
          <xsd:enumeration value="DR07 eFiled/Filed"/>
          <xsd:enumeration value="DR08"/>
          <xsd:enumeration value="DR08 Attachments"/>
          <xsd:enumeration value="DR08 eFiled/Filed"/>
          <xsd:enumeration value="DR09"/>
          <xsd:enumeration value="DR09 Attachments"/>
          <xsd:enumeration value="DR09 eFiled/Filed"/>
          <xsd:enumeration value="DR10"/>
          <xsd:enumeration value="DR10 Attachments"/>
          <xsd:enumeration value="DR10 eFiled/Filed"/>
          <xsd:enumeration value="DR11"/>
          <xsd:enumeration value="DR11 Attachments"/>
          <xsd:enumeration value="DR11 eFiled/Filed"/>
          <xsd:enumeration value="DR12"/>
          <xsd:enumeration value="DR12 Attachments"/>
          <xsd:enumeration value="DR12 eFiled/Filed"/>
          <xsd:enumeration value="DR13"/>
          <xsd:enumeration value="DR13 Attachments"/>
          <xsd:enumeration value="DR13 eFiled/Filed"/>
          <xsd:enumeration value="DR14"/>
          <xsd:enumeration value="DR14 Attachments"/>
          <xsd:enumeration value="DR14 eFiled/Filed"/>
          <xsd:enumeration value="Post Hearing DR01"/>
          <xsd:enumeration value="Post Hearing DR01 Attachments"/>
          <xsd:enumeration value="Post Hearing DR01 eFiled/Filed"/>
          <xsd:enumeration value="Post Hearing DR02"/>
          <xsd:enumeration value="Post Hearing DR02 Attachments"/>
          <xsd:enumeration value="Post Hearing DR02 eFiled/Filed"/>
          <xsd:enumeration value="PSC DR02/Intervenors DR01"/>
          <xsd:enumeration value="PSC DR03/Intervenors DR02"/>
          <xsd:enumeration value="PSC DR04"/>
          <xsd:enumeration value="PSC DR05/Intervenors DR03"/>
          <xsd:enumeration value="PSC DR06"/>
        </xsd:restriction>
      </xsd:simpleType>
    </xsd:element>
    <xsd:element name="Data_x0020_Request_x0020_Question_x0020_No_x002e_" ma:index="9" nillable="true" ma:displayName="Data Request Question No." ma:format="Dropdown" ma:internalName="Data_x0020_Request_x0020_Question_x0020_No_x002e_" ma:readOnly="false">
      <xsd:simpleType>
        <xsd:restriction base="dms:Choice">
          <xsd:enumeration value="001"/>
          <xsd:enumeration value="002"/>
          <xsd:enumeration value="003"/>
          <xsd:enumeration value="004"/>
          <xsd:enumeration value="005"/>
          <xsd:enumeration value="006"/>
          <xsd:enumeration value="007"/>
          <xsd:enumeration value="008"/>
          <xsd:enumeration value="009"/>
          <xsd:enumeration value="010"/>
          <xsd:enumeration value="011"/>
          <xsd:enumeration value="012"/>
          <xsd:enumeration value="013"/>
          <xsd:enumeration value="014"/>
          <xsd:enumeration value="015"/>
          <xsd:enumeration value="016"/>
          <xsd:enumeration value="017"/>
          <xsd:enumeration value="018"/>
          <xsd:enumeration value="019"/>
          <xsd:enumeration value="020"/>
          <xsd:enumeration value="021"/>
          <xsd:enumeration value="022"/>
          <xsd:enumeration value="023"/>
          <xsd:enumeration value="024"/>
          <xsd:enumeration value="025"/>
          <xsd:enumeration value="026"/>
          <xsd:enumeration value="027"/>
          <xsd:enumeration value="028"/>
          <xsd:enumeration value="029"/>
          <xsd:enumeration value="030"/>
          <xsd:enumeration value="031"/>
          <xsd:enumeration value="032"/>
          <xsd:enumeration value="033"/>
          <xsd:enumeration value="034"/>
          <xsd:enumeration value="035"/>
          <xsd:enumeration value="036"/>
          <xsd:enumeration value="037"/>
          <xsd:enumeration value="038"/>
          <xsd:enumeration value="039"/>
          <xsd:enumeration value="040"/>
          <xsd:enumeration value="041"/>
          <xsd:enumeration value="042"/>
          <xsd:enumeration value="043"/>
          <xsd:enumeration value="044"/>
          <xsd:enumeration value="045"/>
          <xsd:enumeration value="046"/>
          <xsd:enumeration value="047"/>
          <xsd:enumeration value="048"/>
          <xsd:enumeration value="049"/>
          <xsd:enumeration value="050"/>
          <xsd:enumeration value="051"/>
          <xsd:enumeration value="052"/>
          <xsd:enumeration value="053"/>
          <xsd:enumeration value="054"/>
          <xsd:enumeration value="055"/>
          <xsd:enumeration value="056"/>
          <xsd:enumeration value="057"/>
          <xsd:enumeration value="058"/>
          <xsd:enumeration value="059"/>
          <xsd:enumeration value="060"/>
          <xsd:enumeration value="061"/>
          <xsd:enumeration value="062"/>
          <xsd:enumeration value="063"/>
          <xsd:enumeration value="064"/>
          <xsd:enumeration value="065"/>
          <xsd:enumeration value="066"/>
          <xsd:enumeration value="067"/>
          <xsd:enumeration value="068"/>
          <xsd:enumeration value="069"/>
          <xsd:enumeration value="070"/>
          <xsd:enumeration value="071"/>
          <xsd:enumeration value="072"/>
          <xsd:enumeration value="073"/>
          <xsd:enumeration value="074"/>
          <xsd:enumeration value="075"/>
          <xsd:enumeration value="076"/>
          <xsd:enumeration value="077"/>
          <xsd:enumeration value="078"/>
          <xsd:enumeration value="079"/>
          <xsd:enumeration value="080"/>
          <xsd:enumeration value="081"/>
          <xsd:enumeration value="082"/>
          <xsd:enumeration value="083"/>
          <xsd:enumeration value="084"/>
          <xsd:enumeration value="085"/>
          <xsd:enumeration value="086"/>
          <xsd:enumeration value="087"/>
          <xsd:enumeration value="088"/>
          <xsd:enumeration value="089"/>
          <xsd:enumeration value="090"/>
          <xsd:enumeration value="091"/>
          <xsd:enumeration value="092"/>
          <xsd:enumeration value="093"/>
          <xsd:enumeration value="094"/>
          <xsd:enumeration value="095"/>
          <xsd:enumeration value="096"/>
          <xsd:enumeration value="097"/>
          <xsd:enumeration value="098"/>
          <xsd:enumeration value="099"/>
          <xsd:enumeration value="100"/>
          <xsd:enumeration value="101"/>
          <xsd:enumeration value="102"/>
          <xsd:enumeration value="103"/>
          <xsd:enumeration value="104"/>
          <xsd:enumeration value="105"/>
          <xsd:enumeration value="106"/>
          <xsd:enumeration value="107"/>
          <xsd:enumeration value="108"/>
          <xsd:enumeration value="109"/>
          <xsd:enumeration value="110"/>
          <xsd:enumeration value="111"/>
          <xsd:enumeration value="112"/>
          <xsd:enumeration value="113"/>
          <xsd:enumeration value="114"/>
          <xsd:enumeration value="115"/>
          <xsd:enumeration value="116"/>
          <xsd:enumeration value="117"/>
          <xsd:enumeration value="118"/>
          <xsd:enumeration value="119"/>
          <xsd:enumeration value="120"/>
          <xsd:enumeration value="121"/>
          <xsd:enumeration value="122"/>
          <xsd:enumeration value="123"/>
          <xsd:enumeration value="124"/>
          <xsd:enumeration value="125"/>
          <xsd:enumeration value="126"/>
          <xsd:enumeration value="127"/>
          <xsd:enumeration value="128"/>
          <xsd:enumeration value="129"/>
          <xsd:enumeration value="130"/>
          <xsd:enumeration value="131"/>
          <xsd:enumeration value="132"/>
          <xsd:enumeration value="133"/>
          <xsd:enumeration value="134"/>
          <xsd:enumeration value="135"/>
          <xsd:enumeration value="136"/>
          <xsd:enumeration value="137"/>
          <xsd:enumeration value="138"/>
          <xsd:enumeration value="139"/>
          <xsd:enumeration value="140"/>
          <xsd:enumeration value="141"/>
          <xsd:enumeration value="142"/>
          <xsd:enumeration value="143"/>
          <xsd:enumeration value="144"/>
          <xsd:enumeration value="145"/>
          <xsd:enumeration value="146"/>
          <xsd:enumeration value="147"/>
          <xsd:enumeration value="148"/>
          <xsd:enumeration value="149"/>
          <xsd:enumeration value="150"/>
          <xsd:enumeration value="151"/>
          <xsd:enumeration value="152"/>
          <xsd:enumeration value="153"/>
          <xsd:enumeration value="154"/>
          <xsd:enumeration value="155"/>
          <xsd:enumeration value="156"/>
          <xsd:enumeration value="157"/>
          <xsd:enumeration value="158"/>
          <xsd:enumeration value="159"/>
          <xsd:enumeration value="160"/>
          <xsd:enumeration value="161"/>
          <xsd:enumeration value="162"/>
          <xsd:enumeration value="163"/>
          <xsd:enumeration value="164"/>
          <xsd:enumeration value="165"/>
          <xsd:enumeration value="166"/>
          <xsd:enumeration value="167"/>
          <xsd:enumeration value="168"/>
          <xsd:enumeration value="169"/>
          <xsd:enumeration value="170"/>
          <xsd:enumeration value="171"/>
          <xsd:enumeration value="172"/>
          <xsd:enumeration value="173"/>
          <xsd:enumeration value="174"/>
          <xsd:enumeration value="175"/>
          <xsd:enumeration value="176"/>
          <xsd:enumeration value="177"/>
          <xsd:enumeration value="178"/>
          <xsd:enumeration value="179"/>
          <xsd:enumeration value="180"/>
          <xsd:enumeration value="181"/>
          <xsd:enumeration value="182"/>
          <xsd:enumeration value="183"/>
          <xsd:enumeration value="184"/>
          <xsd:enumeration value="185"/>
          <xsd:enumeration value="186"/>
          <xsd:enumeration value="187"/>
          <xsd:enumeration value="188"/>
          <xsd:enumeration value="189"/>
          <xsd:enumeration value="190"/>
          <xsd:enumeration value="191"/>
          <xsd:enumeration value="192"/>
          <xsd:enumeration value="193"/>
          <xsd:enumeration value="194"/>
          <xsd:enumeration value="195"/>
          <xsd:enumeration value="196"/>
          <xsd:enumeration value="197"/>
          <xsd:enumeration value="198"/>
          <xsd:enumeration value="199"/>
          <xsd:enumeration value="200"/>
          <xsd:enumeration value="201"/>
          <xsd:enumeration value="202"/>
          <xsd:enumeration value="203"/>
          <xsd:enumeration value="204"/>
          <xsd:enumeration value="205"/>
          <xsd:enumeration value="206"/>
          <xsd:enumeration value="207"/>
          <xsd:enumeration value="208"/>
          <xsd:enumeration value="209"/>
          <xsd:enumeration value="210"/>
          <xsd:enumeration value="211"/>
          <xsd:enumeration value="212"/>
          <xsd:enumeration value="213"/>
          <xsd:enumeration value="214"/>
          <xsd:enumeration value="215"/>
          <xsd:enumeration value="216"/>
          <xsd:enumeration value="217"/>
          <xsd:enumeration value="218"/>
          <xsd:enumeration value="219"/>
          <xsd:enumeration value="220"/>
          <xsd:enumeration value="221"/>
          <xsd:enumeration value="222"/>
          <xsd:enumeration value="223"/>
          <xsd:enumeration value="224"/>
          <xsd:enumeration value="225"/>
          <xsd:enumeration value="226"/>
          <xsd:enumeration value="227"/>
          <xsd:enumeration value="228"/>
          <xsd:enumeration value="229"/>
          <xsd:enumeration value="230"/>
          <xsd:enumeration value="231"/>
          <xsd:enumeration value="232"/>
          <xsd:enumeration value="233"/>
          <xsd:enumeration value="234"/>
          <xsd:enumeration value="235"/>
          <xsd:enumeration value="236"/>
          <xsd:enumeration value="237"/>
          <xsd:enumeration value="238"/>
          <xsd:enumeration value="239"/>
          <xsd:enumeration value="240"/>
          <xsd:enumeration value="241"/>
          <xsd:enumeration value="242"/>
          <xsd:enumeration value="243"/>
          <xsd:enumeration value="244"/>
          <xsd:enumeration value="245"/>
          <xsd:enumeration value="246"/>
          <xsd:enumeration value="247"/>
          <xsd:enumeration value="248"/>
          <xsd:enumeration value="249"/>
          <xsd:enumeration value="250"/>
          <xsd:enumeration value="251"/>
          <xsd:enumeration value="252"/>
          <xsd:enumeration value="253"/>
          <xsd:enumeration value="254"/>
          <xsd:enumeration value="255"/>
          <xsd:enumeration value="256"/>
          <xsd:enumeration value="257"/>
          <xsd:enumeration value="258"/>
          <xsd:enumeration value="259"/>
          <xsd:enumeration value="260"/>
          <xsd:enumeration value="261"/>
          <xsd:enumeration value="262"/>
          <xsd:enumeration value="263"/>
          <xsd:enumeration value="264"/>
          <xsd:enumeration value="265"/>
          <xsd:enumeration value="266"/>
          <xsd:enumeration value="267"/>
          <xsd:enumeration value="268"/>
          <xsd:enumeration value="269"/>
          <xsd:enumeration value="270"/>
          <xsd:enumeration value="271"/>
          <xsd:enumeration value="272"/>
          <xsd:enumeration value="273"/>
          <xsd:enumeration value="274"/>
          <xsd:enumeration value="275"/>
          <xsd:enumeration value="276"/>
          <xsd:enumeration value="277"/>
          <xsd:enumeration value="278"/>
          <xsd:enumeration value="279"/>
          <xsd:enumeration value="280"/>
          <xsd:enumeration value="281"/>
          <xsd:enumeration value="282"/>
          <xsd:enumeration value="283"/>
          <xsd:enumeration value="284"/>
          <xsd:enumeration value="285"/>
          <xsd:enumeration value="286"/>
          <xsd:enumeration value="287"/>
          <xsd:enumeration value="288"/>
          <xsd:enumeration value="289"/>
          <xsd:enumeration value="290"/>
          <xsd:enumeration value="291"/>
          <xsd:enumeration value="292"/>
          <xsd:enumeration value="293"/>
          <xsd:enumeration value="294"/>
          <xsd:enumeration value="295"/>
          <xsd:enumeration value="296"/>
          <xsd:enumeration value="297"/>
          <xsd:enumeration value="298"/>
          <xsd:enumeration value="299"/>
          <xsd:enumeration value="300"/>
          <xsd:enumeration value="301"/>
          <xsd:enumeration value="302"/>
          <xsd:enumeration value="303"/>
          <xsd:enumeration value="304"/>
          <xsd:enumeration value="305"/>
          <xsd:enumeration value="306"/>
          <xsd:enumeration value="307"/>
          <xsd:enumeration value="308"/>
          <xsd:enumeration value="309"/>
          <xsd:enumeration value="310"/>
          <xsd:enumeration value="311"/>
          <xsd:enumeration value="312"/>
          <xsd:enumeration value="313"/>
          <xsd:enumeration value="314"/>
          <xsd:enumeration value="315"/>
          <xsd:enumeration value="316"/>
          <xsd:enumeration value="317"/>
          <xsd:enumeration value="318"/>
          <xsd:enumeration value="319"/>
          <xsd:enumeration value="320"/>
          <xsd:enumeration value="321"/>
          <xsd:enumeration value="322"/>
          <xsd:enumeration value="323"/>
          <xsd:enumeration value="324"/>
          <xsd:enumeration value="325"/>
          <xsd:enumeration value="326"/>
          <xsd:enumeration value="327"/>
          <xsd:enumeration value="328"/>
          <xsd:enumeration value="329"/>
          <xsd:enumeration value="330"/>
          <xsd:enumeration value="331"/>
          <xsd:enumeration value="332"/>
          <xsd:enumeration value="333"/>
          <xsd:enumeration value="334"/>
          <xsd:enumeration value="335"/>
          <xsd:enumeration value="336"/>
          <xsd:enumeration value="337"/>
          <xsd:enumeration value="338"/>
          <xsd:enumeration value="339"/>
          <xsd:enumeration value="340"/>
          <xsd:enumeration value="341"/>
          <xsd:enumeration value="342"/>
          <xsd:enumeration value="343"/>
          <xsd:enumeration value="344"/>
          <xsd:enumeration value="345"/>
          <xsd:enumeration value="346"/>
          <xsd:enumeration value="347"/>
          <xsd:enumeration value="348"/>
          <xsd:enumeration value="349"/>
          <xsd:enumeration value="350"/>
          <xsd:enumeration value="351"/>
          <xsd:enumeration value="352"/>
          <xsd:enumeration value="353"/>
          <xsd:enumeration value="354"/>
          <xsd:enumeration value="355"/>
          <xsd:enumeration value="356"/>
          <xsd:enumeration value="357"/>
          <xsd:enumeration value="358"/>
          <xsd:enumeration value="359"/>
          <xsd:enumeration value="360"/>
          <xsd:enumeration value="361"/>
          <xsd:enumeration value="362"/>
          <xsd:enumeration value="363"/>
          <xsd:enumeration value="364"/>
          <xsd:enumeration value="365"/>
          <xsd:enumeration value="366"/>
          <xsd:enumeration value="367"/>
          <xsd:enumeration value="368"/>
          <xsd:enumeration value="369"/>
          <xsd:enumeration value="370"/>
          <xsd:enumeration value="371"/>
          <xsd:enumeration value="372"/>
          <xsd:enumeration value="373"/>
          <xsd:enumeration value="374"/>
          <xsd:enumeration value="375"/>
          <xsd:enumeration value="376"/>
          <xsd:enumeration value="377"/>
          <xsd:enumeration value="378"/>
          <xsd:enumeration value="379"/>
          <xsd:enumeration value="380"/>
          <xsd:enumeration value="381"/>
          <xsd:enumeration value="382"/>
          <xsd:enumeration value="383"/>
          <xsd:enumeration value="384"/>
          <xsd:enumeration value="385"/>
          <xsd:enumeration value="386"/>
          <xsd:enumeration value="387"/>
          <xsd:enumeration value="388"/>
          <xsd:enumeration value="389"/>
          <xsd:enumeration value="390"/>
          <xsd:enumeration value="391"/>
          <xsd:enumeration value="392"/>
          <xsd:enumeration value="393"/>
          <xsd:enumeration value="394"/>
          <xsd:enumeration value="395"/>
          <xsd:enumeration value="396"/>
          <xsd:enumeration value="397"/>
          <xsd:enumeration value="398"/>
          <xsd:enumeration value="399"/>
          <xsd:enumeration value="400"/>
          <xsd:enumeration value="401"/>
          <xsd:enumeration value="402"/>
          <xsd:enumeration value="403"/>
          <xsd:enumeration value="404"/>
          <xsd:enumeration value="405"/>
          <xsd:enumeration value="406"/>
          <xsd:enumeration value="407"/>
          <xsd:enumeration value="408"/>
          <xsd:enumeration value="409"/>
          <xsd:enumeration value="410"/>
          <xsd:enumeration value="411"/>
          <xsd:enumeration value="412"/>
          <xsd:enumeration value="413"/>
          <xsd:enumeration value="414"/>
          <xsd:enumeration value="415"/>
          <xsd:enumeration value="416"/>
          <xsd:enumeration value="417"/>
          <xsd:enumeration value="418"/>
          <xsd:enumeration value="419"/>
          <xsd:enumeration value="420"/>
          <xsd:enumeration value="421"/>
          <xsd:enumeration value="422"/>
          <xsd:enumeration value="423"/>
          <xsd:enumeration value="424"/>
          <xsd:enumeration value="425"/>
          <xsd:enumeration value="426"/>
          <xsd:enumeration value="427"/>
          <xsd:enumeration value="428"/>
          <xsd:enumeration value="429"/>
          <xsd:enumeration value="430"/>
          <xsd:enumeration value="431"/>
          <xsd:enumeration value="432"/>
          <xsd:enumeration value="433"/>
          <xsd:enumeration value="434"/>
          <xsd:enumeration value="435"/>
          <xsd:enumeration value="436"/>
          <xsd:enumeration value="437"/>
          <xsd:enumeration value="438"/>
          <xsd:enumeration value="439"/>
          <xsd:enumeration value="440"/>
          <xsd:enumeration value="441"/>
        </xsd:restriction>
      </xsd:simpleType>
    </xsd:element>
    <xsd:element name="Tariff_x0020_Dev_x0020_Doc_x0020_Type" ma:index="10" nillable="true" ma:displayName="Tariff Dev Doc Type" ma:format="Dropdown" ma:internalName="Tariff_x0020_Dev_x0020_Doc_x0020_Type">
      <xsd:simpleType>
        <xsd:restriction base="dms:Choice">
          <xsd:enumeration value="Support"/>
          <xsd:enumeration value="Customer Communications"/>
          <xsd:enumeration value="Customer Service"/>
        </xsd:restriction>
      </xsd:simpleType>
    </xsd:element>
    <xsd:element name="Filed_x0020_Documents" ma:index="11" nillable="true" ma:displayName="Filed Documents (Internal Use Only)" ma:format="Dropdown" ma:internalName="Filed_x0020_Documents" ma:readOnly="false">
      <xsd:simpleType>
        <xsd:restriction base="dms:Choice">
          <xsd:enumeration value="Application/Filing Requirements/Testimony"/>
          <xsd:enumeration value="PSC DR 01"/>
          <xsd:enumeration value="PSC DR 02/Intervenor DR 01"/>
          <xsd:enumeration value="PSC DR 03/Intervenor DR 02"/>
          <xsd:enumeration value="PSC DR 04"/>
          <xsd:enumeration value="PSC DR 05"/>
          <xsd:enumeration value="PSC DR 06"/>
          <xsd:enumeration value="PSC Post Hearing DR01"/>
          <xsd:enumeration value="PSC Post Hearing DR02"/>
          <xsd:enumeration value="VSCC DR01"/>
          <xsd:enumeration value="VSCC DR02"/>
          <xsd:enumeration value="VSCC DR03"/>
          <xsd:enumeration value="VSCC DR04"/>
          <xsd:enumeration value="VSCC DR05"/>
          <xsd:enumeration value="VSCC DR06"/>
          <xsd:enumeration value="VSCC DR07"/>
          <xsd:enumeration value="VSCC DR08"/>
          <xsd:enumeration value="VSCC DR09"/>
          <xsd:enumeration value="VSCC DR10"/>
          <xsd:enumeration value="VSCC DR11"/>
          <xsd:enumeration value="VSCC DR12"/>
          <xsd:enumeration value="VSCC DR13"/>
          <xsd:enumeration value="Rebuttal Testimony"/>
          <xsd:enumeration value="Settlement Agreement"/>
          <xsd:enumeration value="Stipulation Testimony"/>
          <xsd:enumeration value="Post Hearing Briefs"/>
        </xsd:restriction>
      </xsd:simpleType>
    </xsd:element>
    <xsd:element name="Department" ma:index="18" nillable="true" ma:displayName="Department/Purpose" ma:format="Dropdown" ma:internalName="Department" ma:readOnly="false">
      <xsd:simpleType>
        <xsd:restriction base="dms:Choice">
          <xsd:enumeration value="Cost of Service"/>
          <xsd:enumeration value="Jurisdictional Separation Study"/>
          <xsd:enumeration value="Revenue Requirement"/>
          <xsd:enumeration value="Financial Planning &amp; Analysis"/>
          <xsd:enumeration value="Financial Reporting"/>
          <xsd:enumeration value="Sales Analysis &amp; Forecasting"/>
          <xsd:enumeration value="State Regulation &amp; Rates"/>
          <xsd:enumeration value="Tax Accounting &amp; Complianc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3"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Display>DocumentLibraryForm</Display>
  <Edit>DocumentLibraryForm</Edit>
  <New>DocumentLibraryForm</New>
  <MobileDisplayFormUrl/>
  <MobileEditFormUrl/>
  <MobileNewFormUrl/>
</FormTemplates>
</file>

<file path=customXml/item3.xml><?xml version="1.0" encoding="utf-8"?>
<?mso-contentType ?>
<FormTemplates xmlns="http://schemas.microsoft.com/sharepoint/v3/contenttype/forms">
  <Display>NFListDisplayForm</Display>
  <Edit>NFListEditForm</Edit>
  <New>NFListEditForm</New>
</FormTemplates>
</file>

<file path=customXml/item4.xml><?xml version="1.0" encoding="utf-8"?>
<?mso-contentType ?>
<FormUrls xmlns="http://schemas.microsoft.com/sharepoint/v3/contenttype/forms/url">
  <MobileDisplay>_layouts/15/NintexForms/Mobile/DispForm.aspx</MobileDisplay>
  <MobileEdit>_layouts/15/NintexForms/Mobile/EditForm.aspx</MobileEdit>
  <MobileNew>_layouts/15/NintexForms/Mobile/NewForm.aspx</MobileNew>
</FormUrls>
</file>

<file path=customXml/item5.xml><?xml version="1.0" encoding="utf-8"?>
<p:properties xmlns:p="http://schemas.microsoft.com/office/2006/metadata/properties" xmlns:xsi="http://www.w3.org/2001/XMLSchema-instance" xmlns:pc="http://schemas.microsoft.com/office/infopath/2007/PartnerControls">
  <documentManagement>
    <Company xmlns="54fcda00-7b58-44a7-b108-8bd10a8a08ba">
      <Value>KU</Value>
    </Company>
    <Tariff_x0020_Dev_x0020_Doc_x0020_Type xmlns="54fcda00-7b58-44a7-b108-8bd10a8a08ba" xsi:nil="true"/>
    <Filing_x0020_Requirement xmlns="54fcda00-7b58-44a7-b108-8bd10a8a08ba" xsi:nil="true"/>
    <Round xmlns="54fcda00-7b58-44a7-b108-8bd10a8a08ba">DR01 Attachments</Round>
    <FormData xmlns="http://schemas.microsoft.com/sharepoint/v3">&lt;?xml version="1.0" encoding="utf-8"?&gt;&lt;FormVariables&gt;&lt;Version /&gt;&lt;/FormVariables&gt;</FormData>
    <Data_x0020_Request_x0020_Question_x0020_No_x002e_ xmlns="54fcda00-7b58-44a7-b108-8bd10a8a08ba">057</Data_x0020_Request_x0020_Question_x0020_No_x002e_>
    <Year xmlns="54fcda00-7b58-44a7-b108-8bd10a8a08ba">2020</Year>
    <Document_x0020_Type xmlns="54fcda00-7b58-44a7-b108-8bd10a8a08ba">Data Requests</Document_x0020_Type>
    <Witness_x0020_Testimony xmlns="54fcda00-7b58-44a7-b108-8bd10a8a08ba" xsi:nil="true"/>
    <Intervemprs xmlns="54fcda00-7b58-44a7-b108-8bd10a8a08ba">KY Public Service Commission - PSC</Intervemprs>
    <Filed_x0020_Documents xmlns="54fcda00-7b58-44a7-b108-8bd10a8a08ba" xsi:nil="true"/>
    <Department xmlns="54fcda00-7b58-44a7-b108-8bd10a8a08ba" xsi:nil="true"/>
  </documentManagement>
</p:properties>
</file>

<file path=customXml/itemProps1.xml><?xml version="1.0" encoding="utf-8"?>
<ds:datastoreItem xmlns:ds="http://schemas.openxmlformats.org/officeDocument/2006/customXml" ds:itemID="{280187ED-96DF-4DCE-9D48-0233492A6697}"/>
</file>

<file path=customXml/itemProps2.xml><?xml version="1.0" encoding="utf-8"?>
<ds:datastoreItem xmlns:ds="http://schemas.openxmlformats.org/officeDocument/2006/customXml" ds:itemID="{1EF73779-73A2-4943-AE80-044F0F19F80A}"/>
</file>

<file path=customXml/itemProps3.xml><?xml version="1.0" encoding="utf-8"?>
<ds:datastoreItem xmlns:ds="http://schemas.openxmlformats.org/officeDocument/2006/customXml" ds:itemID="{19D25FDF-9C36-4100-8ABD-093802F792D7}"/>
</file>

<file path=customXml/itemProps4.xml><?xml version="1.0" encoding="utf-8"?>
<ds:datastoreItem xmlns:ds="http://schemas.openxmlformats.org/officeDocument/2006/customXml" ds:itemID="{AC6902DD-ACF7-43CF-BF52-00AB31B37CB7}"/>
</file>

<file path=customXml/itemProps5.xml><?xml version="1.0" encoding="utf-8"?>
<ds:datastoreItem xmlns:ds="http://schemas.openxmlformats.org/officeDocument/2006/customXml" ds:itemID="{20D42640-539F-4AFD-9304-BD839E8DBFB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29</vt:i4>
      </vt:variant>
      <vt:variant>
        <vt:lpstr>Named Ranges</vt:lpstr>
      </vt:variant>
      <vt:variant>
        <vt:i4>15</vt:i4>
      </vt:variant>
    </vt:vector>
  </HeadingPairs>
  <TitlesOfParts>
    <vt:vector size="44" baseType="lpstr">
      <vt:lpstr>General Inputs</vt:lpstr>
      <vt:lpstr>Lead Lag Days Summary</vt:lpstr>
      <vt:lpstr>Revenue Lag</vt:lpstr>
      <vt:lpstr>Collection Lag</vt:lpstr>
      <vt:lpstr>Avg Daily AR Balance</vt:lpstr>
      <vt:lpstr>Billing Lag</vt:lpstr>
      <vt:lpstr>Uncollectibles</vt:lpstr>
      <vt:lpstr>Purchased Power</vt:lpstr>
      <vt:lpstr>Fuel Expenses</vt:lpstr>
      <vt:lpstr>Fuel Purchases Summary</vt:lpstr>
      <vt:lpstr>Commodity</vt:lpstr>
      <vt:lpstr>Transportation</vt:lpstr>
      <vt:lpstr>Storms</vt:lpstr>
      <vt:lpstr>Other O&amp;M</vt:lpstr>
      <vt:lpstr>Affiliate Lead Days</vt:lpstr>
      <vt:lpstr>Payroll</vt:lpstr>
      <vt:lpstr>401(k) Match</vt:lpstr>
      <vt:lpstr>TIA &amp; RIA</vt:lpstr>
      <vt:lpstr>Payroll Tax</vt:lpstr>
      <vt:lpstr>Income Tax</vt:lpstr>
      <vt:lpstr>Property Tax</vt:lpstr>
      <vt:lpstr>Misc Tax</vt:lpstr>
      <vt:lpstr>Interest on Debt</vt:lpstr>
      <vt:lpstr>Sales Tax (Pass-through)</vt:lpstr>
      <vt:lpstr>Cust Utility Tax (Pass-through)</vt:lpstr>
      <vt:lpstr>Consumption Tax (Pass-through)</vt:lpstr>
      <vt:lpstr>Interest on Cust Deposits</vt:lpstr>
      <vt:lpstr>School Tax (Pass-through)</vt:lpstr>
      <vt:lpstr>Franchise Fees (Pass-through)</vt:lpstr>
      <vt:lpstr>'Collection Lag'!Print_Area</vt:lpstr>
      <vt:lpstr>Commodity!Print_Area</vt:lpstr>
      <vt:lpstr>'Fuel Expenses'!Print_Area</vt:lpstr>
      <vt:lpstr>'Affiliate Lead Days'!Print_Titles</vt:lpstr>
      <vt:lpstr>Commodity!Print_Titles</vt:lpstr>
      <vt:lpstr>'Franchise Fees (Pass-through)'!Print_Titles</vt:lpstr>
      <vt:lpstr>'Fuel Expenses'!Print_Titles</vt:lpstr>
      <vt:lpstr>'Other O&amp;M'!Print_Titles</vt:lpstr>
      <vt:lpstr>Payroll!Print_Titles</vt:lpstr>
      <vt:lpstr>'Payroll Tax'!Print_Titles</vt:lpstr>
      <vt:lpstr>'Property Tax'!Print_Titles</vt:lpstr>
      <vt:lpstr>'Purchased Power'!Print_Titles</vt:lpstr>
      <vt:lpstr>Storms!Print_Titles</vt:lpstr>
      <vt:lpstr>'TIA &amp; RIA'!Print_Titles</vt:lpstr>
      <vt:lpstr>Transportation!Print_Titles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2020-12-04T17:33:32Z</dcterms:created>
  <dcterms:modified xsi:type="dcterms:W3CDTF">2020-12-04T17:34:25Z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0x0101002D0103853DF7894DB347713A7250CD66</vt:lpwstr>
  </property>
</Properties>
</file>