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N2020\CNs-00349-00350 - K L Rate Cases\5-Data Requests\Round 6 - PSC-6\KU\9-Assigned to SR&amp;R\PSC DR6 Q27\"/>
    </mc:Choice>
  </mc:AlternateContent>
  <xr:revisionPtr revIDLastSave="0" documentId="13_ncr:1_{7D4A8E6D-0AAA-4F64-9C2D-802258700A5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KU PSC6 Q27 (a)(b)" sheetId="3" r:id="rId1"/>
    <sheet name="kWh and ECR $s" sheetId="7" r:id="rId2"/>
    <sheet name="2018 Cust" sheetId="8" r:id="rId3"/>
    <sheet name="2019 Cust" sheetId="9" r:id="rId4"/>
    <sheet name="2020 Cust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4" i="10" l="1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O83" i="10"/>
  <c r="O85" i="10" s="1"/>
  <c r="N83" i="10"/>
  <c r="N85" i="10" s="1"/>
  <c r="M83" i="10"/>
  <c r="M85" i="10" s="1"/>
  <c r="L83" i="10"/>
  <c r="L85" i="10" s="1"/>
  <c r="K83" i="10"/>
  <c r="K85" i="10" s="1"/>
  <c r="J83" i="10"/>
  <c r="J85" i="10" s="1"/>
  <c r="I83" i="10"/>
  <c r="I85" i="10" s="1"/>
  <c r="H83" i="10"/>
  <c r="H85" i="10" s="1"/>
  <c r="G83" i="10"/>
  <c r="G85" i="10" s="1"/>
  <c r="F83" i="10"/>
  <c r="F85" i="10" s="1"/>
  <c r="E83" i="10"/>
  <c r="E85" i="10" s="1"/>
  <c r="Q64" i="10"/>
  <c r="Q60" i="10"/>
  <c r="Q58" i="10"/>
  <c r="Q57" i="10"/>
  <c r="Q56" i="10"/>
  <c r="Q55" i="10"/>
  <c r="Q54" i="10"/>
  <c r="Q53" i="10"/>
  <c r="Q52" i="10"/>
  <c r="O59" i="10"/>
  <c r="O61" i="10" s="1"/>
  <c r="N59" i="10"/>
  <c r="N61" i="10" s="1"/>
  <c r="M59" i="10"/>
  <c r="M61" i="10" s="1"/>
  <c r="L59" i="10"/>
  <c r="L61" i="10" s="1"/>
  <c r="K59" i="10"/>
  <c r="K61" i="10" s="1"/>
  <c r="J59" i="10"/>
  <c r="J61" i="10" s="1"/>
  <c r="I59" i="10"/>
  <c r="I61" i="10" s="1"/>
  <c r="H59" i="10"/>
  <c r="H61" i="10" s="1"/>
  <c r="G59" i="10"/>
  <c r="G61" i="10" s="1"/>
  <c r="F59" i="10"/>
  <c r="F61" i="10" s="1"/>
  <c r="E59" i="10"/>
  <c r="E61" i="10" s="1"/>
  <c r="D59" i="10"/>
  <c r="D61" i="10" s="1"/>
  <c r="Q47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O46" i="10"/>
  <c r="O48" i="10" s="1"/>
  <c r="N46" i="10"/>
  <c r="N48" i="10" s="1"/>
  <c r="M46" i="10"/>
  <c r="M48" i="10" s="1"/>
  <c r="L46" i="10"/>
  <c r="L48" i="10" s="1"/>
  <c r="K46" i="10"/>
  <c r="K48" i="10" s="1"/>
  <c r="J46" i="10"/>
  <c r="J48" i="10" s="1"/>
  <c r="I46" i="10"/>
  <c r="I48" i="10" s="1"/>
  <c r="H46" i="10"/>
  <c r="H48" i="10" s="1"/>
  <c r="Q22" i="10"/>
  <c r="F46" i="10"/>
  <c r="F48" i="10" s="1"/>
  <c r="E46" i="10"/>
  <c r="E48" i="10" s="1"/>
  <c r="D46" i="10"/>
  <c r="D48" i="10" s="1"/>
  <c r="Q18" i="10"/>
  <c r="Q16" i="10"/>
  <c r="Q15" i="10"/>
  <c r="Q14" i="10"/>
  <c r="Q13" i="10"/>
  <c r="Q12" i="10"/>
  <c r="Q11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N17" i="10"/>
  <c r="F17" i="10"/>
  <c r="Q9" i="10"/>
  <c r="Q8" i="10"/>
  <c r="J17" i="10"/>
  <c r="Q7" i="10"/>
  <c r="O17" i="10"/>
  <c r="N95" i="10"/>
  <c r="M95" i="10"/>
  <c r="L95" i="10"/>
  <c r="K95" i="10"/>
  <c r="J95" i="10"/>
  <c r="I95" i="10"/>
  <c r="H95" i="10"/>
  <c r="G17" i="10"/>
  <c r="F95" i="10"/>
  <c r="E95" i="10"/>
  <c r="D95" i="10"/>
  <c r="Q84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O83" i="9"/>
  <c r="O85" i="9" s="1"/>
  <c r="N83" i="9"/>
  <c r="N85" i="9" s="1"/>
  <c r="M83" i="9"/>
  <c r="M85" i="9" s="1"/>
  <c r="L83" i="9"/>
  <c r="L85" i="9" s="1"/>
  <c r="K83" i="9"/>
  <c r="K85" i="9" s="1"/>
  <c r="J83" i="9"/>
  <c r="J85" i="9" s="1"/>
  <c r="I83" i="9"/>
  <c r="I85" i="9" s="1"/>
  <c r="H83" i="9"/>
  <c r="H85" i="9" s="1"/>
  <c r="G83" i="9"/>
  <c r="G85" i="9" s="1"/>
  <c r="F83" i="9"/>
  <c r="F85" i="9" s="1"/>
  <c r="E83" i="9"/>
  <c r="E85" i="9" s="1"/>
  <c r="Q64" i="9"/>
  <c r="Q60" i="9"/>
  <c r="Q58" i="9"/>
  <c r="Q57" i="9"/>
  <c r="Q56" i="9"/>
  <c r="Q55" i="9"/>
  <c r="Q54" i="9"/>
  <c r="Q53" i="9"/>
  <c r="Q52" i="9"/>
  <c r="Q59" i="9" s="1"/>
  <c r="Q61" i="9" s="1"/>
  <c r="O59" i="9"/>
  <c r="O61" i="9" s="1"/>
  <c r="N59" i="9"/>
  <c r="N61" i="9" s="1"/>
  <c r="M59" i="9"/>
  <c r="M61" i="9" s="1"/>
  <c r="L59" i="9"/>
  <c r="L61" i="9" s="1"/>
  <c r="K59" i="9"/>
  <c r="K61" i="9" s="1"/>
  <c r="J59" i="9"/>
  <c r="J61" i="9" s="1"/>
  <c r="I59" i="9"/>
  <c r="I61" i="9" s="1"/>
  <c r="H59" i="9"/>
  <c r="H61" i="9" s="1"/>
  <c r="G59" i="9"/>
  <c r="G61" i="9" s="1"/>
  <c r="F59" i="9"/>
  <c r="F61" i="9" s="1"/>
  <c r="E59" i="9"/>
  <c r="E61" i="9" s="1"/>
  <c r="D59" i="9"/>
  <c r="D61" i="9" s="1"/>
  <c r="Q47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O46" i="9"/>
  <c r="O48" i="9" s="1"/>
  <c r="N46" i="9"/>
  <c r="N48" i="9" s="1"/>
  <c r="M46" i="9"/>
  <c r="M48" i="9" s="1"/>
  <c r="L46" i="9"/>
  <c r="L48" i="9" s="1"/>
  <c r="K46" i="9"/>
  <c r="K48" i="9" s="1"/>
  <c r="J46" i="9"/>
  <c r="J48" i="9" s="1"/>
  <c r="I46" i="9"/>
  <c r="I48" i="9" s="1"/>
  <c r="H46" i="9"/>
  <c r="H48" i="9" s="1"/>
  <c r="G46" i="9"/>
  <c r="G48" i="9" s="1"/>
  <c r="F46" i="9"/>
  <c r="F48" i="9" s="1"/>
  <c r="E46" i="9"/>
  <c r="E48" i="9" s="1"/>
  <c r="D46" i="9"/>
  <c r="D48" i="9" s="1"/>
  <c r="Q18" i="9"/>
  <c r="Q16" i="9"/>
  <c r="Q15" i="9"/>
  <c r="Q14" i="9"/>
  <c r="Q13" i="9"/>
  <c r="Q12" i="9"/>
  <c r="Q11" i="9"/>
  <c r="O95" i="9"/>
  <c r="N95" i="9"/>
  <c r="M95" i="9"/>
  <c r="L95" i="9"/>
  <c r="K95" i="9"/>
  <c r="J95" i="9"/>
  <c r="I95" i="9"/>
  <c r="H95" i="9"/>
  <c r="G95" i="9"/>
  <c r="F95" i="9"/>
  <c r="E95" i="9"/>
  <c r="D95" i="9"/>
  <c r="Q95" i="9" s="1"/>
  <c r="J17" i="9"/>
  <c r="Q9" i="9"/>
  <c r="O17" i="9"/>
  <c r="G17" i="9"/>
  <c r="Q8" i="9"/>
  <c r="M17" i="9"/>
  <c r="L17" i="9"/>
  <c r="E17" i="9"/>
  <c r="D17" i="9"/>
  <c r="O94" i="9"/>
  <c r="N94" i="9"/>
  <c r="M94" i="9"/>
  <c r="L94" i="9"/>
  <c r="K94" i="9"/>
  <c r="J94" i="9"/>
  <c r="I94" i="9"/>
  <c r="H94" i="9"/>
  <c r="G94" i="9"/>
  <c r="Q6" i="9"/>
  <c r="E94" i="9"/>
  <c r="D94" i="9"/>
  <c r="P95" i="8"/>
  <c r="P94" i="8"/>
  <c r="L83" i="8"/>
  <c r="L85" i="8" s="1"/>
  <c r="K83" i="8"/>
  <c r="K85" i="8" s="1"/>
  <c r="I83" i="8"/>
  <c r="I85" i="8" s="1"/>
  <c r="H83" i="8"/>
  <c r="H85" i="8" s="1"/>
  <c r="F83" i="8"/>
  <c r="D83" i="8"/>
  <c r="D85" i="8" s="1"/>
  <c r="O59" i="8"/>
  <c r="O61" i="8" s="1"/>
  <c r="M59" i="8"/>
  <c r="M61" i="8" s="1"/>
  <c r="L59" i="8"/>
  <c r="L61" i="8" s="1"/>
  <c r="J59" i="8"/>
  <c r="J61" i="8" s="1"/>
  <c r="G59" i="8"/>
  <c r="G61" i="8" s="1"/>
  <c r="E59" i="8"/>
  <c r="E61" i="8" s="1"/>
  <c r="N46" i="8"/>
  <c r="N48" i="8" s="1"/>
  <c r="L46" i="8"/>
  <c r="L48" i="8" s="1"/>
  <c r="K46" i="8"/>
  <c r="K48" i="8" s="1"/>
  <c r="I46" i="8"/>
  <c r="I48" i="8" s="1"/>
  <c r="F46" i="8"/>
  <c r="F48" i="8" s="1"/>
  <c r="D46" i="8"/>
  <c r="D48" i="8" s="1"/>
  <c r="O95" i="8"/>
  <c r="N95" i="8"/>
  <c r="M95" i="8"/>
  <c r="L95" i="8"/>
  <c r="K95" i="8"/>
  <c r="J95" i="8"/>
  <c r="I95" i="8"/>
  <c r="H95" i="8"/>
  <c r="G95" i="8"/>
  <c r="F95" i="8"/>
  <c r="E95" i="8"/>
  <c r="O94" i="8"/>
  <c r="N94" i="8"/>
  <c r="M94" i="8"/>
  <c r="L94" i="8"/>
  <c r="K94" i="8"/>
  <c r="J94" i="8"/>
  <c r="I94" i="8"/>
  <c r="H94" i="8"/>
  <c r="G94" i="8"/>
  <c r="F94" i="8"/>
  <c r="E94" i="8"/>
  <c r="D94" i="8"/>
  <c r="Q8" i="8" l="1"/>
  <c r="Q16" i="8"/>
  <c r="Q26" i="8"/>
  <c r="Q36" i="8"/>
  <c r="Q42" i="8"/>
  <c r="Q44" i="8"/>
  <c r="Q47" i="8"/>
  <c r="H59" i="8"/>
  <c r="H61" i="8" s="1"/>
  <c r="Q52" i="8"/>
  <c r="Q54" i="8"/>
  <c r="Q68" i="8"/>
  <c r="Q70" i="8"/>
  <c r="Q72" i="8"/>
  <c r="Q76" i="8"/>
  <c r="Q78" i="8"/>
  <c r="Q80" i="8"/>
  <c r="Q10" i="8"/>
  <c r="Q28" i="8"/>
  <c r="Q34" i="8"/>
  <c r="E46" i="8"/>
  <c r="E48" i="8" s="1"/>
  <c r="M46" i="8"/>
  <c r="M48" i="8" s="1"/>
  <c r="I59" i="8"/>
  <c r="I61" i="8" s="1"/>
  <c r="E83" i="8"/>
  <c r="M83" i="8"/>
  <c r="M85" i="8" s="1"/>
  <c r="N83" i="8"/>
  <c r="G46" i="8"/>
  <c r="G48" i="8" s="1"/>
  <c r="O46" i="8"/>
  <c r="O48" i="8" s="1"/>
  <c r="K59" i="8"/>
  <c r="K61" i="8" s="1"/>
  <c r="G83" i="8"/>
  <c r="G85" i="8" s="1"/>
  <c r="O83" i="8"/>
  <c r="O85" i="8" s="1"/>
  <c r="Q12" i="8"/>
  <c r="Q18" i="8"/>
  <c r="Q23" i="8"/>
  <c r="Q25" i="8"/>
  <c r="Q30" i="8"/>
  <c r="Q31" i="8"/>
  <c r="Q33" i="8"/>
  <c r="Q39" i="8"/>
  <c r="Q41" i="8"/>
  <c r="Q51" i="8"/>
  <c r="Q56" i="8"/>
  <c r="Q57" i="8"/>
  <c r="Q60" i="8"/>
  <c r="Q66" i="8"/>
  <c r="Q67" i="8"/>
  <c r="Q69" i="8"/>
  <c r="Q74" i="8"/>
  <c r="Q75" i="8"/>
  <c r="Q77" i="8"/>
  <c r="Q79" i="8"/>
  <c r="Q84" i="8"/>
  <c r="Q7" i="8"/>
  <c r="Q13" i="8"/>
  <c r="Q15" i="8"/>
  <c r="H46" i="8"/>
  <c r="H48" i="8" s="1"/>
  <c r="J46" i="8"/>
  <c r="J48" i="8" s="1"/>
  <c r="F59" i="8"/>
  <c r="F61" i="8" s="1"/>
  <c r="N59" i="8"/>
  <c r="N61" i="8" s="1"/>
  <c r="J83" i="8"/>
  <c r="J85" i="8" s="1"/>
  <c r="F85" i="8"/>
  <c r="N85" i="8"/>
  <c r="Q38" i="8"/>
  <c r="Q11" i="8"/>
  <c r="Q29" i="8"/>
  <c r="Q37" i="8"/>
  <c r="Q45" i="8"/>
  <c r="Q55" i="8"/>
  <c r="Q65" i="8"/>
  <c r="Q73" i="8"/>
  <c r="G17" i="8"/>
  <c r="G87" i="8" s="1"/>
  <c r="G89" i="8" s="1"/>
  <c r="O17" i="8"/>
  <c r="Q27" i="8"/>
  <c r="Q35" i="8"/>
  <c r="Q43" i="8"/>
  <c r="Q53" i="8"/>
  <c r="Q71" i="8"/>
  <c r="Q81" i="8"/>
  <c r="E85" i="8"/>
  <c r="J17" i="8"/>
  <c r="J87" i="8" s="1"/>
  <c r="J89" i="8" s="1"/>
  <c r="Q14" i="8"/>
  <c r="Q24" i="8"/>
  <c r="Q32" i="8"/>
  <c r="Q40" i="8"/>
  <c r="Q58" i="8"/>
  <c r="Q82" i="8"/>
  <c r="F87" i="10"/>
  <c r="F89" i="10" s="1"/>
  <c r="F19" i="10"/>
  <c r="N87" i="10"/>
  <c r="N89" i="10" s="1"/>
  <c r="N19" i="10"/>
  <c r="Q96" i="10"/>
  <c r="Q83" i="10"/>
  <c r="Q85" i="10" s="1"/>
  <c r="Q95" i="10"/>
  <c r="Q59" i="10"/>
  <c r="Q61" i="10" s="1"/>
  <c r="J87" i="10"/>
  <c r="J89" i="10" s="1"/>
  <c r="J19" i="10"/>
  <c r="G19" i="10"/>
  <c r="O87" i="10"/>
  <c r="O89" i="10" s="1"/>
  <c r="O19" i="10"/>
  <c r="Q46" i="10"/>
  <c r="Q48" i="10" s="1"/>
  <c r="G46" i="10"/>
  <c r="G48" i="10" s="1"/>
  <c r="Q51" i="10"/>
  <c r="G95" i="10"/>
  <c r="O95" i="10"/>
  <c r="H17" i="10"/>
  <c r="D83" i="10"/>
  <c r="D85" i="10" s="1"/>
  <c r="Q6" i="10"/>
  <c r="Q17" i="10" s="1"/>
  <c r="I17" i="10"/>
  <c r="K17" i="10"/>
  <c r="D17" i="10"/>
  <c r="L17" i="10"/>
  <c r="Q10" i="10"/>
  <c r="E17" i="10"/>
  <c r="M17" i="10"/>
  <c r="O87" i="9"/>
  <c r="O89" i="9" s="1"/>
  <c r="O19" i="9"/>
  <c r="D87" i="9"/>
  <c r="D89" i="9" s="1"/>
  <c r="D19" i="9"/>
  <c r="L87" i="9"/>
  <c r="L89" i="9" s="1"/>
  <c r="L19" i="9"/>
  <c r="E87" i="9"/>
  <c r="E89" i="9" s="1"/>
  <c r="E19" i="9"/>
  <c r="M87" i="9"/>
  <c r="M89" i="9" s="1"/>
  <c r="M19" i="9"/>
  <c r="G87" i="9"/>
  <c r="G89" i="9" s="1"/>
  <c r="G19" i="9"/>
  <c r="Q83" i="9"/>
  <c r="Q85" i="9" s="1"/>
  <c r="Q17" i="9"/>
  <c r="J87" i="9"/>
  <c r="J89" i="9" s="1"/>
  <c r="J19" i="9"/>
  <c r="Q10" i="9"/>
  <c r="Q7" i="9"/>
  <c r="F17" i="9"/>
  <c r="N17" i="9"/>
  <c r="Q51" i="9"/>
  <c r="F94" i="9"/>
  <c r="Q94" i="9" s="1"/>
  <c r="Q22" i="9"/>
  <c r="Q46" i="9" s="1"/>
  <c r="Q48" i="9" s="1"/>
  <c r="H17" i="9"/>
  <c r="D83" i="9"/>
  <c r="D85" i="9" s="1"/>
  <c r="I17" i="9"/>
  <c r="K17" i="9"/>
  <c r="Q94" i="8"/>
  <c r="S94" i="8" s="1"/>
  <c r="Q59" i="8"/>
  <c r="Q61" i="8" s="1"/>
  <c r="O19" i="8"/>
  <c r="D59" i="8"/>
  <c r="D61" i="8" s="1"/>
  <c r="K17" i="8"/>
  <c r="D95" i="8"/>
  <c r="Q95" i="8" s="1"/>
  <c r="S95" i="8" s="1"/>
  <c r="Q9" i="8"/>
  <c r="H17" i="8"/>
  <c r="D17" i="8"/>
  <c r="L17" i="8"/>
  <c r="Q6" i="8"/>
  <c r="Q17" i="8" s="1"/>
  <c r="I17" i="8"/>
  <c r="E17" i="8"/>
  <c r="M17" i="8"/>
  <c r="Q64" i="8"/>
  <c r="Q22" i="8"/>
  <c r="F17" i="8"/>
  <c r="N17" i="8"/>
  <c r="O87" i="8" l="1"/>
  <c r="O89" i="8" s="1"/>
  <c r="Q46" i="8"/>
  <c r="Q48" i="8" s="1"/>
  <c r="Q83" i="8"/>
  <c r="Q85" i="8" s="1"/>
  <c r="G19" i="8"/>
  <c r="J19" i="8"/>
  <c r="K19" i="10"/>
  <c r="K87" i="10"/>
  <c r="K89" i="10" s="1"/>
  <c r="I87" i="10"/>
  <c r="I89" i="10" s="1"/>
  <c r="I19" i="10"/>
  <c r="Q87" i="10"/>
  <c r="Q19" i="10"/>
  <c r="D19" i="10"/>
  <c r="D87" i="10"/>
  <c r="D89" i="10" s="1"/>
  <c r="H87" i="10"/>
  <c r="H89" i="10" s="1"/>
  <c r="H19" i="10"/>
  <c r="M87" i="10"/>
  <c r="M89" i="10" s="1"/>
  <c r="M19" i="10"/>
  <c r="E87" i="10"/>
  <c r="E89" i="10" s="1"/>
  <c r="E19" i="10"/>
  <c r="G87" i="10"/>
  <c r="G89" i="10" s="1"/>
  <c r="L19" i="10"/>
  <c r="L87" i="10"/>
  <c r="L89" i="10" s="1"/>
  <c r="N87" i="9"/>
  <c r="N89" i="9" s="1"/>
  <c r="N19" i="9"/>
  <c r="Q19" i="9"/>
  <c r="Q87" i="9"/>
  <c r="K87" i="9"/>
  <c r="K89" i="9" s="1"/>
  <c r="K19" i="9"/>
  <c r="H19" i="9"/>
  <c r="H87" i="9"/>
  <c r="H89" i="9" s="1"/>
  <c r="F87" i="9"/>
  <c r="F89" i="9" s="1"/>
  <c r="F19" i="9"/>
  <c r="I87" i="9"/>
  <c r="I89" i="9" s="1"/>
  <c r="I19" i="9"/>
  <c r="Q19" i="8"/>
  <c r="Q87" i="8"/>
  <c r="I87" i="8"/>
  <c r="I89" i="8" s="1"/>
  <c r="I19" i="8"/>
  <c r="N87" i="8"/>
  <c r="N89" i="8" s="1"/>
  <c r="N19" i="8"/>
  <c r="L87" i="8"/>
  <c r="L89" i="8" s="1"/>
  <c r="L19" i="8"/>
  <c r="F87" i="8"/>
  <c r="F89" i="8" s="1"/>
  <c r="F19" i="8"/>
  <c r="D87" i="8"/>
  <c r="D89" i="8" s="1"/>
  <c r="D19" i="8"/>
  <c r="H87" i="8"/>
  <c r="H89" i="8" s="1"/>
  <c r="H19" i="8"/>
  <c r="M87" i="8"/>
  <c r="M89" i="8" s="1"/>
  <c r="M19" i="8"/>
  <c r="E87" i="8"/>
  <c r="E89" i="8" s="1"/>
  <c r="E19" i="8"/>
  <c r="K87" i="8"/>
  <c r="K89" i="8" s="1"/>
  <c r="K19" i="8"/>
  <c r="L41" i="3" l="1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K24" i="3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BK34" i="7"/>
  <c r="BL34" i="7"/>
  <c r="BM34" i="7"/>
  <c r="BN34" i="7"/>
  <c r="BO34" i="7"/>
  <c r="BP34" i="7"/>
  <c r="BQ34" i="7"/>
  <c r="BR34" i="7"/>
  <c r="BS34" i="7"/>
  <c r="BT34" i="7"/>
  <c r="BU34" i="7"/>
  <c r="BV34" i="7"/>
  <c r="BW34" i="7"/>
  <c r="BX34" i="7"/>
  <c r="BY34" i="7"/>
  <c r="BZ34" i="7"/>
  <c r="CA34" i="7"/>
  <c r="CB34" i="7"/>
  <c r="CC34" i="7"/>
  <c r="CD34" i="7"/>
  <c r="CE34" i="7"/>
  <c r="CF34" i="7"/>
  <c r="CG34" i="7"/>
  <c r="CH34" i="7"/>
  <c r="CI34" i="7"/>
  <c r="CJ34" i="7"/>
  <c r="CK34" i="7"/>
  <c r="CL34" i="7"/>
  <c r="CM34" i="7"/>
  <c r="CN34" i="7"/>
  <c r="CO34" i="7"/>
  <c r="CP34" i="7"/>
  <c r="CQ34" i="7"/>
  <c r="CR34" i="7"/>
  <c r="CS34" i="7"/>
  <c r="CT34" i="7"/>
  <c r="CU34" i="7"/>
  <c r="CV34" i="7"/>
  <c r="CW34" i="7"/>
  <c r="CX34" i="7"/>
  <c r="CY34" i="7"/>
  <c r="CZ34" i="7"/>
  <c r="DA34" i="7"/>
  <c r="DB34" i="7"/>
  <c r="DC34" i="7"/>
  <c r="DD34" i="7"/>
  <c r="DE34" i="7"/>
  <c r="DF34" i="7"/>
  <c r="DG34" i="7"/>
  <c r="DH34" i="7"/>
  <c r="DI34" i="7"/>
  <c r="DJ34" i="7"/>
  <c r="DK34" i="7"/>
  <c r="E34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AX23" i="7"/>
  <c r="AY23" i="7"/>
  <c r="AZ23" i="7"/>
  <c r="BA23" i="7"/>
  <c r="BB23" i="7"/>
  <c r="BC23" i="7"/>
  <c r="BD23" i="7"/>
  <c r="BE23" i="7"/>
  <c r="BF23" i="7"/>
  <c r="BG23" i="7"/>
  <c r="BH23" i="7"/>
  <c r="BI23" i="7"/>
  <c r="BJ23" i="7"/>
  <c r="BK23" i="7"/>
  <c r="BL23" i="7"/>
  <c r="BM23" i="7"/>
  <c r="BN23" i="7"/>
  <c r="BO23" i="7"/>
  <c r="BP23" i="7"/>
  <c r="BQ23" i="7"/>
  <c r="BR23" i="7"/>
  <c r="BS23" i="7"/>
  <c r="BT23" i="7"/>
  <c r="BU23" i="7"/>
  <c r="BV23" i="7"/>
  <c r="BW23" i="7"/>
  <c r="BX23" i="7"/>
  <c r="BY23" i="7"/>
  <c r="BZ23" i="7"/>
  <c r="CA23" i="7"/>
  <c r="CB23" i="7"/>
  <c r="CC23" i="7"/>
  <c r="CD23" i="7"/>
  <c r="CE23" i="7"/>
  <c r="CF23" i="7"/>
  <c r="CG23" i="7"/>
  <c r="CH23" i="7"/>
  <c r="CI23" i="7"/>
  <c r="CJ23" i="7"/>
  <c r="CK23" i="7"/>
  <c r="CL23" i="7"/>
  <c r="CM23" i="7"/>
  <c r="CN23" i="7"/>
  <c r="CO23" i="7"/>
  <c r="CP23" i="7"/>
  <c r="CQ23" i="7"/>
  <c r="CR23" i="7"/>
  <c r="CS23" i="7"/>
  <c r="CT23" i="7"/>
  <c r="CU23" i="7"/>
  <c r="CV23" i="7"/>
  <c r="CW23" i="7"/>
  <c r="CX23" i="7"/>
  <c r="CY23" i="7"/>
  <c r="CZ23" i="7"/>
  <c r="DA23" i="7"/>
  <c r="DB23" i="7"/>
  <c r="DC23" i="7"/>
  <c r="DD23" i="7"/>
  <c r="DE23" i="7"/>
  <c r="DF23" i="7"/>
  <c r="DG23" i="7"/>
  <c r="DH23" i="7"/>
  <c r="DI23" i="7"/>
  <c r="DJ23" i="7"/>
  <c r="DK23" i="7"/>
  <c r="E23" i="7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</calcChain>
</file>

<file path=xl/sharedStrings.xml><?xml version="1.0" encoding="utf-8"?>
<sst xmlns="http://schemas.openxmlformats.org/spreadsheetml/2006/main" count="712" uniqueCount="139">
  <si>
    <t>LG&amp;E and KU Energy LLC</t>
  </si>
  <si>
    <t>4023 Billed Revenue - Electric</t>
  </si>
  <si>
    <t>Last Data Update:</t>
  </si>
  <si>
    <t>04/19/2021 04:06:23</t>
  </si>
  <si>
    <t>Dynamic Filters</t>
  </si>
  <si>
    <t>CC</t>
  </si>
  <si>
    <t>KU</t>
  </si>
  <si>
    <t>Group Company Code</t>
  </si>
  <si>
    <t>Billing Period</t>
  </si>
  <si>
    <t>Key Figures</t>
  </si>
  <si>
    <t>KWH; ECR; Non-Fuel
ECR</t>
  </si>
  <si>
    <t>KWH</t>
  </si>
  <si>
    <t>ECR</t>
  </si>
  <si>
    <t>Non-Fuel
ECR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</si>
  <si>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</si>
  <si>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</si>
  <si>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</si>
  <si>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</si>
  <si>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</si>
  <si>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</si>
  <si>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</si>
  <si>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</si>
  <si>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</si>
  <si>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</si>
  <si>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</si>
  <si>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</si>
  <si>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</si>
  <si>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</si>
  <si>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</si>
  <si>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</si>
  <si>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</si>
  <si>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</si>
  <si>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</si>
  <si>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</si>
  <si>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</si>
  <si>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</si>
  <si>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</si>
  <si>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</si>
  <si>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</si>
  <si>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</si>
  <si>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</si>
  <si>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</si>
  <si>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</si>
  <si>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</si>
  <si>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</si>
  <si>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</si>
  <si>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</si>
  <si>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Overall Result</t>
  </si>
  <si>
    <t>Rate Category</t>
  </si>
  <si>
    <t>$</t>
  </si>
  <si>
    <t>KUCME110CT</t>
  </si>
  <si>
    <t>GS Single Phase - CATV Boosters</t>
  </si>
  <si>
    <t>KUCME110DS</t>
  </si>
  <si>
    <t>GS Single Phase - Commercial</t>
  </si>
  <si>
    <t>KUCME112</t>
  </si>
  <si>
    <t>GS Single Phase Unmetered - Commercial</t>
  </si>
  <si>
    <t>KUCME113DS</t>
  </si>
  <si>
    <t>GS Three Phase - Commercial</t>
  </si>
  <si>
    <t>KUCME710</t>
  </si>
  <si>
    <t>GS Single Phase NMS - Commercial</t>
  </si>
  <si>
    <t>KUCME713DS</t>
  </si>
  <si>
    <t>GS 3-Phase NMS - Commercial</t>
  </si>
  <si>
    <t>KUINE110DS</t>
  </si>
  <si>
    <t>GS Single Phase - Industrial, DSM</t>
  </si>
  <si>
    <t>KUINE113DO</t>
  </si>
  <si>
    <t>GS Three Phase - Industrial DSM Opt-out</t>
  </si>
  <si>
    <t>KUINE113DS</t>
  </si>
  <si>
    <t>GS Three Phase - Industrial, DSM</t>
  </si>
  <si>
    <t>KUINE713DS</t>
  </si>
  <si>
    <t>GS 3-Phase NMS - Industrial, DSM</t>
  </si>
  <si>
    <t>KURSE010</t>
  </si>
  <si>
    <t>Residential Service</t>
  </si>
  <si>
    <t>KURSE020</t>
  </si>
  <si>
    <t>Residential Service - All Electric</t>
  </si>
  <si>
    <t>KURSE025</t>
  </si>
  <si>
    <t>Residential Service - Three Phase</t>
  </si>
  <si>
    <t>KURSE715</t>
  </si>
  <si>
    <t>Residential Service - Net Metering</t>
  </si>
  <si>
    <t>Result</t>
  </si>
  <si>
    <t>TOTAL</t>
  </si>
  <si>
    <t>Residential (RS)</t>
  </si>
  <si>
    <t>kWh</t>
  </si>
  <si>
    <t>General Service (GS)</t>
  </si>
  <si>
    <t>ECR Surcharge ($)</t>
  </si>
  <si>
    <t>Month</t>
  </si>
  <si>
    <t>Kentucky Utilities Company</t>
  </si>
  <si>
    <t>KURSE010 Residential Service; KURSE020 Residential Service - All Electric;
KURSE025 Residential Service - Three Phase; KURSE715 Residential Service - Net
Metering; KUCME110 RETIRED: GS Single Phase - Commercial; KUCME110CT GS Single
Phase - CATV Boosters; KUCME110DS GS Single Phase - Commercial; KUCME112 GS
Single Phase Unmetered - Commercial; KUCME113 RETIRED: GS Three Phase -
Commercial; KUCME113DS GS Three Phase - Commercial; KUCME710 GS Single Phase NMS
- Commercial; KUCME713 RETIRED: GS Three Phase NMS - Commercial; KUCME713DS GS
3-Phase NMS - Commercial; KUINE110DS GS Single Phase - Industrial, DSM;
KUINE113DO GS Three Phase - Industrial DSM Opt-out; KUINE113DS GS Three Phase -
Industrial, DSM; KUINE713DS GS 3-Phase NMS - Industrial, DSM</t>
  </si>
  <si>
    <t>2018/01 - 2020/12</t>
  </si>
  <si>
    <t>2018/01</t>
  </si>
  <si>
    <t>2018/02</t>
  </si>
  <si>
    <t>2018/03</t>
  </si>
  <si>
    <t>Response to
Q27 Part (a)
$/kWh</t>
  </si>
  <si>
    <t>Response to 
Q27 Part (b)
Average ECR Surcharge</t>
  </si>
  <si>
    <t>Number of Customers</t>
  </si>
  <si>
    <t>KU Annual Summary - FERC Form 1</t>
  </si>
  <si>
    <t>Average Customer Count by Tariff Level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</si>
  <si>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</si>
  <si>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</si>
  <si>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</si>
  <si>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</si>
  <si>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</si>
  <si>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</si>
  <si>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</si>
  <si>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</si>
  <si>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</si>
  <si>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</si>
  <si>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</si>
  <si>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</si>
  <si>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RS</t>
  </si>
  <si>
    <t>RTODE</t>
  </si>
  <si>
    <t>RTODD</t>
  </si>
  <si>
    <t>VFD</t>
  </si>
  <si>
    <t>GS</t>
  </si>
  <si>
    <t>TODS</t>
  </si>
  <si>
    <t>LS</t>
  </si>
  <si>
    <t>RLS</t>
  </si>
  <si>
    <t>PS</t>
  </si>
  <si>
    <t>EF</t>
  </si>
  <si>
    <t>OTHERS</t>
  </si>
  <si>
    <t>SUM</t>
  </si>
  <si>
    <t>RESULT</t>
  </si>
  <si>
    <t>error check</t>
  </si>
  <si>
    <t>AES</t>
  </si>
  <si>
    <t>TODP</t>
  </si>
  <si>
    <t>RTS</t>
  </si>
  <si>
    <t>FLS</t>
  </si>
  <si>
    <t>LE</t>
  </si>
  <si>
    <t>TE</t>
  </si>
  <si>
    <t>EVC</t>
  </si>
  <si>
    <t>SPS</t>
  </si>
  <si>
    <t>STOD</t>
  </si>
  <si>
    <t>OSL</t>
  </si>
  <si>
    <t>CSR</t>
  </si>
  <si>
    <t>SQF</t>
  </si>
  <si>
    <t>LQF</t>
  </si>
  <si>
    <t>SPEC</t>
  </si>
  <si>
    <t>FERC</t>
  </si>
  <si>
    <t>Grand Total</t>
  </si>
  <si>
    <t>Attachment to Response to Question No.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</si>
</sst>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#,##0;@"/>
    <numFmt numFmtId="165" formatCode="#,##0.00;\-#,##0.00;#,##0.00;@"/>
    <numFmt numFmtId="166" formatCode="_(* #,##0_);_(* \(#,##0\);_(* &quot;-&quot;??_);_(@_)"/>
    <numFmt numFmtId="168" formatCode="_(&quot;$&quot;* #,##0.00000_);_(&quot;$&quot;* \(#,##0.00000\);_(&quot;$&quot;* &quot;-&quot;??_);_(@_)"/>
    <numFmt numFmtId="169" formatCode="[$-409]mmm\-yy;@"/>
    <numFmt numFmtId="171" formatCode=";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B60005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5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/>
      <right/>
      <top style="medium">
        <color rgb="FFAEAEAE"/>
      </top>
      <bottom/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3">
    <xf numFmtId="0" fontId="0" fillId="0" borderId="0" xfId="0"/>
    <xf numFmtId="166" fontId="0" fillId="0" borderId="0" xfId="1" applyNumberFormat="1" applyFont="1"/>
    <xf numFmtId="169" fontId="0" fillId="0" borderId="0" xfId="0" applyNumberFormat="1"/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166" fontId="0" fillId="0" borderId="0" xfId="1" applyNumberFormat="1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0" fontId="0" fillId="0" borderId="0" xfId="0" applyFill="1"/>
    <xf numFmtId="0" fontId="0" fillId="0" borderId="20" xfId="0" applyFill="1" applyBorder="1" applyAlignment="1">
      <alignment horizontal="center"/>
    </xf>
    <xf numFmtId="0" fontId="16" fillId="0" borderId="20" xfId="0" applyFont="1" applyFill="1" applyBorder="1" applyAlignment="1">
      <alignment horizontal="center" wrapText="1"/>
    </xf>
    <xf numFmtId="168" fontId="16" fillId="0" borderId="0" xfId="2" applyNumberFormat="1" applyFont="1" applyAlignment="1">
      <alignment horizontal="center"/>
    </xf>
    <xf numFmtId="168" fontId="16" fillId="0" borderId="0" xfId="2" applyNumberFormat="1" applyFont="1"/>
    <xf numFmtId="44" fontId="0" fillId="0" borderId="0" xfId="2" applyFont="1" applyAlignment="1">
      <alignment horizontal="center"/>
    </xf>
    <xf numFmtId="44" fontId="0" fillId="0" borderId="0" xfId="2" applyFont="1"/>
    <xf numFmtId="44" fontId="16" fillId="0" borderId="0" xfId="2" applyFont="1" applyAlignment="1">
      <alignment horizontal="center"/>
    </xf>
    <xf numFmtId="0" fontId="0" fillId="38" borderId="0" xfId="0" applyFill="1"/>
    <xf numFmtId="166" fontId="0" fillId="39" borderId="20" xfId="1" applyNumberFormat="1" applyFont="1" applyFill="1" applyBorder="1" applyAlignment="1">
      <alignment horizontal="center"/>
    </xf>
    <xf numFmtId="49" fontId="0" fillId="38" borderId="0" xfId="0" applyNumberFormat="1" applyFill="1"/>
    <xf numFmtId="166" fontId="0" fillId="0" borderId="0" xfId="0" applyNumberFormat="1"/>
    <xf numFmtId="0" fontId="0" fillId="0" borderId="0" xfId="0" quotePrefix="1"/>
    <xf numFmtId="166" fontId="0" fillId="0" borderId="20" xfId="1" applyNumberFormat="1" applyFont="1" applyBorder="1"/>
    <xf numFmtId="49" fontId="23" fillId="38" borderId="0" xfId="0" applyNumberFormat="1" applyFont="1" applyFill="1" applyAlignment="1">
      <alignment horizontal="right"/>
    </xf>
    <xf numFmtId="0" fontId="24" fillId="0" borderId="0" xfId="0" applyFont="1"/>
    <xf numFmtId="0" fontId="0" fillId="40" borderId="0" xfId="0" applyFill="1"/>
    <xf numFmtId="49" fontId="0" fillId="40" borderId="0" xfId="0" applyNumberFormat="1" applyFill="1"/>
    <xf numFmtId="166" fontId="0" fillId="0" borderId="0" xfId="1" applyNumberFormat="1" applyFont="1" applyBorder="1"/>
    <xf numFmtId="0" fontId="23" fillId="40" borderId="0" xfId="0" applyFont="1" applyFill="1" applyAlignment="1">
      <alignment horizontal="right"/>
    </xf>
    <xf numFmtId="49" fontId="23" fillId="40" borderId="0" xfId="0" applyNumberFormat="1" applyFont="1" applyFill="1" applyAlignment="1">
      <alignment horizontal="right"/>
    </xf>
    <xf numFmtId="166" fontId="0" fillId="0" borderId="0" xfId="1" applyNumberFormat="1" applyFont="1" applyFill="1"/>
    <xf numFmtId="0" fontId="0" fillId="41" borderId="0" xfId="0" applyFill="1"/>
    <xf numFmtId="49" fontId="0" fillId="41" borderId="0" xfId="0" applyNumberFormat="1" applyFill="1"/>
    <xf numFmtId="0" fontId="23" fillId="41" borderId="0" xfId="0" applyFont="1" applyFill="1" applyAlignment="1">
      <alignment horizontal="right"/>
    </xf>
    <xf numFmtId="49" fontId="23" fillId="41" borderId="0" xfId="0" applyNumberFormat="1" applyFont="1" applyFill="1" applyAlignment="1">
      <alignment horizontal="right"/>
    </xf>
    <xf numFmtId="0" fontId="0" fillId="42" borderId="0" xfId="0" applyFill="1"/>
    <xf numFmtId="49" fontId="0" fillId="42" borderId="0" xfId="0" applyNumberFormat="1" applyFill="1"/>
    <xf numFmtId="0" fontId="23" fillId="42" borderId="0" xfId="0" applyFont="1" applyFill="1" applyAlignment="1">
      <alignment horizontal="right"/>
    </xf>
    <xf numFmtId="49" fontId="23" fillId="42" borderId="0" xfId="0" applyNumberFormat="1" applyFont="1" applyFill="1" applyAlignment="1">
      <alignment horizontal="right"/>
    </xf>
    <xf numFmtId="0" fontId="0" fillId="43" borderId="0" xfId="0" applyFill="1"/>
    <xf numFmtId="0" fontId="0" fillId="43" borderId="0" xfId="0" applyFill="1" applyAlignment="1">
      <alignment horizontal="right"/>
    </xf>
    <xf numFmtId="0" fontId="23" fillId="43" borderId="0" xfId="0" applyFont="1" applyFill="1" applyAlignment="1">
      <alignment horizontal="right"/>
    </xf>
    <xf numFmtId="49" fontId="18" fillId="33" borderId="0" xfId="0" applyNumberFormat="1" applyFont="1" applyFill="1" applyAlignment="1"/>
    <xf numFmtId="0" fontId="0" fillId="0" borderId="0" xfId="0" applyAlignment="1"/>
    <xf numFmtId="0" fontId="19" fillId="0" borderId="0" xfId="0" applyFont="1" applyAlignment="1"/>
    <xf numFmtId="49" fontId="20" fillId="33" borderId="0" xfId="0" applyNumberFormat="1" applyFont="1" applyFill="1" applyAlignment="1"/>
    <xf numFmtId="171" fontId="22" fillId="33" borderId="0" xfId="0" applyNumberFormat="1" applyFont="1" applyFill="1" applyAlignment="1"/>
    <xf numFmtId="49" fontId="22" fillId="33" borderId="0" xfId="0" applyNumberFormat="1" applyFont="1" applyFill="1" applyAlignment="1"/>
    <xf numFmtId="49" fontId="22" fillId="34" borderId="10" xfId="0" applyNumberFormat="1" applyFont="1" applyFill="1" applyBorder="1" applyAlignment="1">
      <alignment horizontal="right" vertical="center"/>
    </xf>
    <xf numFmtId="49" fontId="22" fillId="34" borderId="10" xfId="0" applyNumberFormat="1" applyFont="1" applyFill="1" applyBorder="1" applyAlignment="1">
      <alignment horizontal="left" vertical="center"/>
    </xf>
    <xf numFmtId="49" fontId="22" fillId="35" borderId="10" xfId="0" applyNumberFormat="1" applyFont="1" applyFill="1" applyBorder="1" applyAlignment="1">
      <alignment horizontal="left" vertical="center"/>
    </xf>
    <xf numFmtId="49" fontId="0" fillId="34" borderId="10" xfId="0" applyNumberFormat="1" applyFill="1" applyBorder="1" applyAlignment="1">
      <alignment horizontal="right" vertical="center"/>
    </xf>
    <xf numFmtId="49" fontId="22" fillId="35" borderId="10" xfId="0" applyNumberFormat="1" applyFont="1" applyFill="1" applyBorder="1" applyAlignment="1">
      <alignment horizontal="right" vertical="center"/>
    </xf>
    <xf numFmtId="164" fontId="22" fillId="33" borderId="10" xfId="0" applyNumberFormat="1" applyFont="1" applyFill="1" applyBorder="1" applyAlignment="1">
      <alignment horizontal="right" vertical="center"/>
    </xf>
    <xf numFmtId="164" fontId="22" fillId="35" borderId="10" xfId="0" applyNumberFormat="1" applyFont="1" applyFill="1" applyBorder="1" applyAlignment="1">
      <alignment horizontal="right" vertical="center"/>
    </xf>
    <xf numFmtId="165" fontId="22" fillId="33" borderId="10" xfId="0" applyNumberFormat="1" applyFont="1" applyFill="1" applyBorder="1" applyAlignment="1">
      <alignment horizontal="right" vertical="center"/>
    </xf>
    <xf numFmtId="165" fontId="22" fillId="35" borderId="1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right" vertical="center"/>
    </xf>
    <xf numFmtId="0" fontId="22" fillId="35" borderId="10" xfId="0" applyFont="1" applyFill="1" applyBorder="1" applyAlignment="1">
      <alignment horizontal="right" vertical="center"/>
    </xf>
    <xf numFmtId="164" fontId="22" fillId="36" borderId="10" xfId="0" applyNumberFormat="1" applyFont="1" applyFill="1" applyBorder="1" applyAlignment="1">
      <alignment horizontal="right" vertical="center"/>
    </xf>
    <xf numFmtId="165" fontId="22" fillId="36" borderId="10" xfId="0" applyNumberFormat="1" applyFont="1" applyFill="1" applyBorder="1" applyAlignment="1">
      <alignment horizontal="right" vertical="center"/>
    </xf>
    <xf numFmtId="0" fontId="22" fillId="36" borderId="10" xfId="0" applyFont="1" applyFill="1" applyBorder="1" applyAlignment="1">
      <alignment horizontal="right" vertical="center"/>
    </xf>
    <xf numFmtId="164" fontId="22" fillId="37" borderId="10" xfId="0" applyNumberFormat="1" applyFont="1" applyFill="1" applyBorder="1" applyAlignment="1">
      <alignment horizontal="right" vertical="center"/>
    </xf>
    <xf numFmtId="49" fontId="22" fillId="34" borderId="17" xfId="0" applyNumberFormat="1" applyFont="1" applyFill="1" applyBorder="1" applyAlignment="1">
      <alignment horizontal="left" vertical="center"/>
    </xf>
    <xf numFmtId="49" fontId="22" fillId="34" borderId="18" xfId="0" applyNumberFormat="1" applyFont="1" applyFill="1" applyBorder="1" applyAlignment="1">
      <alignment horizontal="left" vertical="center"/>
    </xf>
    <xf numFmtId="171" fontId="21" fillId="33" borderId="0" xfId="0" applyNumberFormat="1" applyFont="1" applyFill="1" applyAlignment="1"/>
    <xf numFmtId="49" fontId="0" fillId="34" borderId="11" xfId="0" applyNumberFormat="1" applyFill="1" applyBorder="1" applyAlignment="1">
      <alignment vertical="center"/>
    </xf>
    <xf numFmtId="49" fontId="0" fillId="34" borderId="12" xfId="0" applyNumberFormat="1" applyFill="1" applyBorder="1" applyAlignment="1">
      <alignment vertical="center"/>
    </xf>
    <xf numFmtId="49" fontId="0" fillId="34" borderId="13" xfId="0" applyNumberFormat="1" applyFill="1" applyBorder="1" applyAlignment="1">
      <alignment vertical="center"/>
    </xf>
    <xf numFmtId="49" fontId="0" fillId="34" borderId="14" xfId="0" applyNumberFormat="1" applyFill="1" applyBorder="1" applyAlignment="1">
      <alignment vertical="center"/>
    </xf>
    <xf numFmtId="49" fontId="0" fillId="34" borderId="15" xfId="0" applyNumberFormat="1" applyFill="1" applyBorder="1" applyAlignment="1">
      <alignment vertical="center"/>
    </xf>
    <xf numFmtId="49" fontId="0" fillId="34" borderId="16" xfId="0" applyNumberFormat="1" applyFill="1" applyBorder="1" applyAlignment="1">
      <alignment vertical="center"/>
    </xf>
    <xf numFmtId="49" fontId="22" fillId="35" borderId="17" xfId="0" applyNumberFormat="1" applyFont="1" applyFill="1" applyBorder="1" applyAlignment="1">
      <alignment vertical="center"/>
    </xf>
    <xf numFmtId="49" fontId="22" fillId="35" borderId="18" xfId="0" applyNumberFormat="1" applyFont="1" applyFill="1" applyBorder="1" applyAlignment="1">
      <alignment vertical="center"/>
    </xf>
    <xf numFmtId="49" fontId="22" fillId="35" borderId="19" xfId="0" applyNumberFormat="1" applyFont="1" applyFill="1" applyBorder="1" applyAlignment="1">
      <alignment vertical="center"/>
    </xf>
    <xf numFmtId="166" fontId="0" fillId="0" borderId="0" xfId="0" applyNumberFormat="1" applyFill="1"/>
    <xf numFmtId="166" fontId="0" fillId="0" borderId="20" xfId="0" applyNumberFormat="1" applyFill="1" applyBorder="1"/>
    <xf numFmtId="0" fontId="0" fillId="0" borderId="0" xfId="0" applyFill="1"/>
    <xf numFmtId="0" fontId="0" fillId="0" borderId="0" xfId="0" applyFill="1" applyAlignme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zoomScale="90" zoomScaleNormal="90" workbookViewId="0"/>
  </sheetViews>
  <sheetFormatPr defaultRowHeight="14.5" x14ac:dyDescent="0.35"/>
  <cols>
    <col min="2" max="6" width="16.26953125" style="3" customWidth="1"/>
    <col min="7" max="7" width="2.1796875" customWidth="1"/>
    <col min="8" max="12" width="16.26953125" customWidth="1"/>
    <col min="13" max="13" width="10" bestFit="1" customWidth="1"/>
  </cols>
  <sheetData>
    <row r="1" spans="1:12" x14ac:dyDescent="0.35">
      <c r="A1" s="7" t="s">
        <v>85</v>
      </c>
    </row>
    <row r="2" spans="1:12" x14ac:dyDescent="0.35">
      <c r="A2" t="s">
        <v>138</v>
      </c>
    </row>
    <row r="3" spans="1:12" x14ac:dyDescent="0.35">
      <c r="C3" s="8"/>
      <c r="I3" s="8"/>
    </row>
    <row r="4" spans="1:12" x14ac:dyDescent="0.35">
      <c r="B4" s="9" t="s">
        <v>80</v>
      </c>
      <c r="C4" s="10"/>
      <c r="D4" s="10"/>
      <c r="E4" s="10"/>
      <c r="F4" s="11"/>
      <c r="H4" s="9" t="s">
        <v>82</v>
      </c>
      <c r="I4" s="10"/>
      <c r="J4" s="10"/>
      <c r="K4" s="10"/>
      <c r="L4" s="11"/>
    </row>
    <row r="5" spans="1:12" ht="58" x14ac:dyDescent="0.35">
      <c r="A5" s="4" t="s">
        <v>84</v>
      </c>
      <c r="B5" s="4" t="s">
        <v>81</v>
      </c>
      <c r="C5" s="5" t="s">
        <v>93</v>
      </c>
      <c r="D5" s="5" t="s">
        <v>83</v>
      </c>
      <c r="E5" s="15" t="s">
        <v>91</v>
      </c>
      <c r="F5" s="15" t="s">
        <v>92</v>
      </c>
      <c r="G5" s="13"/>
      <c r="H5" s="14" t="s">
        <v>81</v>
      </c>
      <c r="I5" s="12" t="s">
        <v>93</v>
      </c>
      <c r="J5" s="12" t="s">
        <v>83</v>
      </c>
      <c r="K5" s="15" t="s">
        <v>91</v>
      </c>
      <c r="L5" s="15" t="s">
        <v>92</v>
      </c>
    </row>
    <row r="6" spans="1:12" x14ac:dyDescent="0.35">
      <c r="A6" s="2">
        <v>43101</v>
      </c>
      <c r="B6" s="6">
        <v>868077270</v>
      </c>
      <c r="C6" s="6">
        <v>431172</v>
      </c>
      <c r="D6" s="18">
        <v>3316149.85</v>
      </c>
      <c r="E6" s="16">
        <f t="shared" ref="E6:E41" si="0">D6/B6</f>
        <v>3.8201090670188843E-3</v>
      </c>
      <c r="F6" s="20">
        <f>D6/C6</f>
        <v>7.6910139109218596</v>
      </c>
      <c r="H6" s="1">
        <v>192927052</v>
      </c>
      <c r="I6" s="1">
        <v>83228</v>
      </c>
      <c r="J6" s="19">
        <v>1053632.3900000001</v>
      </c>
      <c r="K6" s="17">
        <f t="shared" ref="K6:K41" si="1">J6/H6</f>
        <v>5.4612993827324961E-3</v>
      </c>
      <c r="L6" s="20">
        <f>J6/I6</f>
        <v>12.659590402268469</v>
      </c>
    </row>
    <row r="7" spans="1:12" x14ac:dyDescent="0.35">
      <c r="A7" s="2">
        <v>43132</v>
      </c>
      <c r="B7" s="6">
        <v>633866663</v>
      </c>
      <c r="C7" s="6">
        <v>428145</v>
      </c>
      <c r="D7" s="18">
        <v>2441913.3600000003</v>
      </c>
      <c r="E7" s="16">
        <f t="shared" si="0"/>
        <v>3.8524085624613456E-3</v>
      </c>
      <c r="F7" s="20">
        <f t="shared" ref="F7:F41" si="2">D7/C7</f>
        <v>5.7034727954314555</v>
      </c>
      <c r="H7" s="1">
        <v>157078564</v>
      </c>
      <c r="I7" s="1">
        <v>82640</v>
      </c>
      <c r="J7" s="19">
        <v>891078.96000000008</v>
      </c>
      <c r="K7" s="17">
        <f t="shared" si="1"/>
        <v>5.6728234413958613E-3</v>
      </c>
      <c r="L7" s="20">
        <f t="shared" ref="L7:L41" si="3">J7/I7</f>
        <v>10.782659244917717</v>
      </c>
    </row>
    <row r="8" spans="1:12" x14ac:dyDescent="0.35">
      <c r="A8" s="2">
        <v>43160</v>
      </c>
      <c r="B8" s="6">
        <v>476203602</v>
      </c>
      <c r="C8" s="6">
        <v>429154</v>
      </c>
      <c r="D8" s="18">
        <v>-175717.97</v>
      </c>
      <c r="E8" s="16">
        <f t="shared" si="0"/>
        <v>-3.6899756587729465E-4</v>
      </c>
      <c r="F8" s="20">
        <f t="shared" si="2"/>
        <v>-0.40945201489442018</v>
      </c>
      <c r="H8" s="1">
        <v>134679616</v>
      </c>
      <c r="I8" s="1">
        <v>82589</v>
      </c>
      <c r="J8" s="19">
        <v>-70501.41</v>
      </c>
      <c r="K8" s="17">
        <f t="shared" si="1"/>
        <v>-5.234749852568633E-4</v>
      </c>
      <c r="L8" s="20">
        <f t="shared" si="3"/>
        <v>-0.85364164719272551</v>
      </c>
    </row>
    <row r="9" spans="1:12" x14ac:dyDescent="0.35">
      <c r="A9" s="2">
        <v>43191</v>
      </c>
      <c r="B9" s="6">
        <v>484493382</v>
      </c>
      <c r="C9" s="6">
        <v>429708</v>
      </c>
      <c r="D9" s="18">
        <v>-754609.63</v>
      </c>
      <c r="E9" s="16">
        <f t="shared" si="0"/>
        <v>-1.557523091202926E-3</v>
      </c>
      <c r="F9" s="20">
        <f t="shared" si="2"/>
        <v>-1.7560986297671908</v>
      </c>
      <c r="H9" s="1">
        <v>139580869</v>
      </c>
      <c r="I9" s="1">
        <v>82654</v>
      </c>
      <c r="J9" s="19">
        <v>-319578.05</v>
      </c>
      <c r="K9" s="17">
        <f t="shared" si="1"/>
        <v>-2.2895548099790093E-3</v>
      </c>
      <c r="L9" s="20">
        <f t="shared" si="3"/>
        <v>-3.8664559488953949</v>
      </c>
    </row>
    <row r="10" spans="1:12" x14ac:dyDescent="0.35">
      <c r="A10" s="2">
        <v>43221</v>
      </c>
      <c r="B10" s="6">
        <v>400235856</v>
      </c>
      <c r="C10" s="6">
        <v>429656</v>
      </c>
      <c r="D10" s="18">
        <v>-84932.5</v>
      </c>
      <c r="E10" s="16">
        <f t="shared" si="0"/>
        <v>-2.1220612478058438E-4</v>
      </c>
      <c r="F10" s="20">
        <f t="shared" si="2"/>
        <v>-0.19767558232632618</v>
      </c>
      <c r="H10" s="1">
        <v>133345787</v>
      </c>
      <c r="I10" s="1">
        <v>82769</v>
      </c>
      <c r="J10" s="19">
        <v>-41198.590000000011</v>
      </c>
      <c r="K10" s="17">
        <f t="shared" si="1"/>
        <v>-3.0896056731061184E-4</v>
      </c>
      <c r="L10" s="20">
        <f t="shared" si="3"/>
        <v>-0.49775386920223769</v>
      </c>
    </row>
    <row r="11" spans="1:12" x14ac:dyDescent="0.35">
      <c r="A11" s="2">
        <v>43252</v>
      </c>
      <c r="B11" s="6">
        <v>487252502</v>
      </c>
      <c r="C11" s="6">
        <v>430403</v>
      </c>
      <c r="D11" s="18">
        <v>-80937.279999999999</v>
      </c>
      <c r="E11" s="16">
        <f t="shared" si="0"/>
        <v>-1.6610952158845968E-4</v>
      </c>
      <c r="F11" s="20">
        <f t="shared" si="2"/>
        <v>-0.1880499903578739</v>
      </c>
      <c r="H11" s="1">
        <v>156074775</v>
      </c>
      <c r="I11" s="1">
        <v>82734</v>
      </c>
      <c r="J11" s="19">
        <v>-37593.010000000009</v>
      </c>
      <c r="K11" s="17">
        <f t="shared" si="1"/>
        <v>-2.4086538007182782E-4</v>
      </c>
      <c r="L11" s="20">
        <f t="shared" si="3"/>
        <v>-0.45438405008823468</v>
      </c>
    </row>
    <row r="12" spans="1:12" x14ac:dyDescent="0.35">
      <c r="A12" s="2">
        <v>43282</v>
      </c>
      <c r="B12" s="6">
        <v>575899504</v>
      </c>
      <c r="C12" s="6">
        <v>430499</v>
      </c>
      <c r="D12" s="18">
        <v>342173.04</v>
      </c>
      <c r="E12" s="16">
        <f t="shared" si="0"/>
        <v>5.9415408004935522E-4</v>
      </c>
      <c r="F12" s="20">
        <f t="shared" si="2"/>
        <v>0.79482888461994095</v>
      </c>
      <c r="H12" s="1">
        <v>174078712</v>
      </c>
      <c r="I12" s="1">
        <v>82721</v>
      </c>
      <c r="J12" s="19">
        <v>149492.04000000004</v>
      </c>
      <c r="K12" s="17">
        <f t="shared" si="1"/>
        <v>8.5876117925321068E-4</v>
      </c>
      <c r="L12" s="20">
        <f t="shared" si="3"/>
        <v>1.8071836655746429</v>
      </c>
    </row>
    <row r="13" spans="1:12" x14ac:dyDescent="0.35">
      <c r="A13" s="2">
        <v>43313</v>
      </c>
      <c r="B13" s="6">
        <v>519683011</v>
      </c>
      <c r="C13" s="6">
        <v>430988</v>
      </c>
      <c r="D13" s="18">
        <v>-362826.16</v>
      </c>
      <c r="E13" s="16">
        <f t="shared" si="0"/>
        <v>-6.9816821470040317E-4</v>
      </c>
      <c r="F13" s="20">
        <f t="shared" si="2"/>
        <v>-0.8418474760318152</v>
      </c>
      <c r="H13" s="1">
        <v>163812952</v>
      </c>
      <c r="I13" s="1">
        <v>82746</v>
      </c>
      <c r="J13" s="19">
        <v>-164123.67000000004</v>
      </c>
      <c r="K13" s="17">
        <f t="shared" si="1"/>
        <v>-1.0018967853042539E-3</v>
      </c>
      <c r="L13" s="20">
        <f t="shared" si="3"/>
        <v>-1.9834634906823296</v>
      </c>
    </row>
    <row r="14" spans="1:12" x14ac:dyDescent="0.35">
      <c r="A14" s="2">
        <v>43344</v>
      </c>
      <c r="B14" s="6">
        <v>511181905</v>
      </c>
      <c r="C14" s="6">
        <v>431554</v>
      </c>
      <c r="D14" s="18">
        <v>-446887.01</v>
      </c>
      <c r="E14" s="16">
        <f t="shared" si="0"/>
        <v>-8.742230615537927E-4</v>
      </c>
      <c r="F14" s="20">
        <f t="shared" si="2"/>
        <v>-1.0355297598909985</v>
      </c>
      <c r="H14" s="1">
        <v>162421343</v>
      </c>
      <c r="I14" s="1">
        <v>82792</v>
      </c>
      <c r="J14" s="19">
        <v>-206424.81</v>
      </c>
      <c r="K14" s="17">
        <f t="shared" si="1"/>
        <v>-1.2709217039290211E-3</v>
      </c>
      <c r="L14" s="20">
        <f t="shared" si="3"/>
        <v>-2.4932941588559281</v>
      </c>
    </row>
    <row r="15" spans="1:12" x14ac:dyDescent="0.35">
      <c r="A15" s="2">
        <v>43374</v>
      </c>
      <c r="B15" s="6">
        <v>419465918</v>
      </c>
      <c r="C15" s="6">
        <v>431692</v>
      </c>
      <c r="D15" s="18">
        <v>-276353.65000000002</v>
      </c>
      <c r="E15" s="16">
        <f t="shared" si="0"/>
        <v>-6.588226555274034E-4</v>
      </c>
      <c r="F15" s="20">
        <f t="shared" si="2"/>
        <v>-0.64016393632497248</v>
      </c>
      <c r="H15" s="1">
        <v>143180516</v>
      </c>
      <c r="I15" s="1">
        <v>82729</v>
      </c>
      <c r="J15" s="19">
        <v>-137262.69999999995</v>
      </c>
      <c r="K15" s="17">
        <f t="shared" si="1"/>
        <v>-9.586688456968541E-4</v>
      </c>
      <c r="L15" s="20">
        <f t="shared" si="3"/>
        <v>-1.6591848082292782</v>
      </c>
    </row>
    <row r="16" spans="1:12" x14ac:dyDescent="0.35">
      <c r="A16" s="2">
        <v>43405</v>
      </c>
      <c r="B16" s="6">
        <v>429104787</v>
      </c>
      <c r="C16" s="6">
        <v>432629</v>
      </c>
      <c r="D16" s="18">
        <v>-179213.06</v>
      </c>
      <c r="E16" s="16">
        <f t="shared" si="0"/>
        <v>-4.1764404739674929E-4</v>
      </c>
      <c r="F16" s="20">
        <f t="shared" si="2"/>
        <v>-0.41424190241523334</v>
      </c>
      <c r="H16" s="1">
        <v>127686849</v>
      </c>
      <c r="I16" s="1">
        <v>82742</v>
      </c>
      <c r="J16" s="19">
        <v>-80556.89</v>
      </c>
      <c r="K16" s="17">
        <f t="shared" si="1"/>
        <v>-6.3089418080948968E-4</v>
      </c>
      <c r="L16" s="20">
        <f t="shared" si="3"/>
        <v>-0.97359128374948634</v>
      </c>
    </row>
    <row r="17" spans="1:12" x14ac:dyDescent="0.35">
      <c r="A17" s="2">
        <v>43435</v>
      </c>
      <c r="B17" s="6">
        <v>613105710</v>
      </c>
      <c r="C17" s="6">
        <v>432956</v>
      </c>
      <c r="D17" s="18">
        <v>67929.13</v>
      </c>
      <c r="E17" s="16">
        <f t="shared" si="0"/>
        <v>1.1079513514887996E-4</v>
      </c>
      <c r="F17" s="20">
        <f t="shared" si="2"/>
        <v>0.15689615111004351</v>
      </c>
      <c r="H17" s="1">
        <v>155626800</v>
      </c>
      <c r="I17" s="1">
        <v>82705</v>
      </c>
      <c r="J17" s="19">
        <v>26825.530000000002</v>
      </c>
      <c r="K17" s="17">
        <f t="shared" si="1"/>
        <v>1.7237088984673593E-4</v>
      </c>
      <c r="L17" s="20">
        <f t="shared" si="3"/>
        <v>0.32435197388307846</v>
      </c>
    </row>
    <row r="18" spans="1:12" x14ac:dyDescent="0.35">
      <c r="A18" s="2">
        <v>43466</v>
      </c>
      <c r="B18" s="6">
        <v>638119292</v>
      </c>
      <c r="C18" s="6">
        <v>433311</v>
      </c>
      <c r="D18" s="18">
        <v>174684.69</v>
      </c>
      <c r="E18" s="16">
        <f t="shared" si="0"/>
        <v>2.7374926943910671E-4</v>
      </c>
      <c r="F18" s="20">
        <f t="shared" si="2"/>
        <v>0.40313929256353981</v>
      </c>
      <c r="H18" s="1">
        <v>157216152</v>
      </c>
      <c r="I18" s="1">
        <v>82684</v>
      </c>
      <c r="J18" s="19">
        <v>64209.93</v>
      </c>
      <c r="K18" s="17">
        <f t="shared" si="1"/>
        <v>4.0841815031829554E-4</v>
      </c>
      <c r="L18" s="20">
        <f t="shared" si="3"/>
        <v>0.7765701949591215</v>
      </c>
    </row>
    <row r="19" spans="1:12" x14ac:dyDescent="0.35">
      <c r="A19" s="2">
        <v>43497</v>
      </c>
      <c r="B19" s="6">
        <v>652959009</v>
      </c>
      <c r="C19" s="6">
        <v>433108</v>
      </c>
      <c r="D19" s="18">
        <v>-677153.32</v>
      </c>
      <c r="E19" s="16">
        <f t="shared" si="0"/>
        <v>-1.0370533382134557E-3</v>
      </c>
      <c r="F19" s="20">
        <f t="shared" si="2"/>
        <v>-1.5634745144398163</v>
      </c>
      <c r="H19" s="1">
        <v>160242544</v>
      </c>
      <c r="I19" s="1">
        <v>82710</v>
      </c>
      <c r="J19" s="19">
        <v>-244623.25999999998</v>
      </c>
      <c r="K19" s="17">
        <f t="shared" si="1"/>
        <v>-1.5265812305126658E-3</v>
      </c>
      <c r="L19" s="20">
        <f t="shared" si="3"/>
        <v>-2.95760198283158</v>
      </c>
    </row>
    <row r="20" spans="1:12" x14ac:dyDescent="0.35">
      <c r="A20" s="2">
        <v>43525</v>
      </c>
      <c r="B20" s="6">
        <v>556073770</v>
      </c>
      <c r="C20" s="6">
        <v>433433</v>
      </c>
      <c r="D20" s="18">
        <v>-1024071.11</v>
      </c>
      <c r="E20" s="16">
        <f t="shared" si="0"/>
        <v>-1.841610169816138E-3</v>
      </c>
      <c r="F20" s="20">
        <f t="shared" si="2"/>
        <v>-2.3626976026283186</v>
      </c>
      <c r="H20" s="1">
        <v>143824969</v>
      </c>
      <c r="I20" s="1">
        <v>82809</v>
      </c>
      <c r="J20" s="19">
        <v>-396221.83</v>
      </c>
      <c r="K20" s="17">
        <f t="shared" si="1"/>
        <v>-2.7548890346014957E-3</v>
      </c>
      <c r="L20" s="20">
        <f t="shared" si="3"/>
        <v>-4.7847677184847059</v>
      </c>
    </row>
    <row r="21" spans="1:12" x14ac:dyDescent="0.35">
      <c r="A21" s="2">
        <v>43556</v>
      </c>
      <c r="B21" s="6">
        <v>403124621</v>
      </c>
      <c r="C21" s="6">
        <v>433116</v>
      </c>
      <c r="D21" s="18">
        <v>-438883.84000000008</v>
      </c>
      <c r="E21" s="16">
        <f t="shared" si="0"/>
        <v>-1.0887051227764133E-3</v>
      </c>
      <c r="F21" s="20">
        <f t="shared" si="2"/>
        <v>-1.0133170790273278</v>
      </c>
      <c r="H21" s="1">
        <v>125937130</v>
      </c>
      <c r="I21" s="1">
        <v>82849</v>
      </c>
      <c r="J21" s="19">
        <v>-207357.79</v>
      </c>
      <c r="K21" s="17">
        <f t="shared" si="1"/>
        <v>-1.6465183063962153E-3</v>
      </c>
      <c r="L21" s="20">
        <f t="shared" si="3"/>
        <v>-2.5028399859986239</v>
      </c>
    </row>
    <row r="22" spans="1:12" x14ac:dyDescent="0.35">
      <c r="A22" s="2">
        <v>43586</v>
      </c>
      <c r="B22" s="6">
        <v>356817838</v>
      </c>
      <c r="C22" s="6">
        <v>432891</v>
      </c>
      <c r="D22" s="18">
        <v>-118026.46</v>
      </c>
      <c r="E22" s="16">
        <f t="shared" si="0"/>
        <v>-3.3077511108062934E-4</v>
      </c>
      <c r="F22" s="20">
        <f t="shared" si="2"/>
        <v>-0.2726470635795154</v>
      </c>
      <c r="H22" s="1">
        <v>126986869</v>
      </c>
      <c r="I22" s="1">
        <v>82920</v>
      </c>
      <c r="J22" s="19">
        <v>-64191.040000000008</v>
      </c>
      <c r="K22" s="17">
        <f t="shared" si="1"/>
        <v>-5.0549352468876139E-4</v>
      </c>
      <c r="L22" s="20">
        <f t="shared" si="3"/>
        <v>-0.77413217559093117</v>
      </c>
    </row>
    <row r="23" spans="1:12" x14ac:dyDescent="0.35">
      <c r="A23" s="2">
        <v>43617</v>
      </c>
      <c r="B23" s="6">
        <v>430802934</v>
      </c>
      <c r="C23" s="6">
        <v>433417</v>
      </c>
      <c r="D23" s="18">
        <v>490745.23</v>
      </c>
      <c r="E23" s="16">
        <f t="shared" si="0"/>
        <v>1.1391408722392776E-3</v>
      </c>
      <c r="F23" s="20">
        <f t="shared" si="2"/>
        <v>1.1322703770272047</v>
      </c>
      <c r="H23" s="1">
        <v>144087001</v>
      </c>
      <c r="I23" s="1">
        <v>82991</v>
      </c>
      <c r="J23" s="19">
        <v>250679.73999999996</v>
      </c>
      <c r="K23" s="17">
        <f t="shared" si="1"/>
        <v>1.7397803983719528E-3</v>
      </c>
      <c r="L23" s="20">
        <f t="shared" si="3"/>
        <v>3.0205653625091875</v>
      </c>
    </row>
    <row r="24" spans="1:12" x14ac:dyDescent="0.35">
      <c r="A24" s="2">
        <v>43647</v>
      </c>
      <c r="B24" s="6">
        <v>547030299</v>
      </c>
      <c r="C24" s="6">
        <v>432848</v>
      </c>
      <c r="D24" s="18">
        <v>2043801.44</v>
      </c>
      <c r="E24" s="16">
        <f t="shared" si="0"/>
        <v>3.7361759371211719E-3</v>
      </c>
      <c r="F24" s="20">
        <f t="shared" si="2"/>
        <v>4.7217532251506302</v>
      </c>
      <c r="H24" s="1">
        <v>165807804</v>
      </c>
      <c r="I24" s="1">
        <v>82996</v>
      </c>
      <c r="J24" s="19">
        <v>948694.90000000014</v>
      </c>
      <c r="K24" s="17">
        <f t="shared" si="1"/>
        <v>5.7216540905396717E-3</v>
      </c>
      <c r="L24" s="20">
        <f t="shared" si="3"/>
        <v>11.430609908911274</v>
      </c>
    </row>
    <row r="25" spans="1:12" x14ac:dyDescent="0.35">
      <c r="A25" s="2">
        <v>43678</v>
      </c>
      <c r="B25" s="6">
        <v>530889136</v>
      </c>
      <c r="C25" s="6">
        <v>434106</v>
      </c>
      <c r="D25" s="18">
        <v>1896498.7499999998</v>
      </c>
      <c r="E25" s="16">
        <f t="shared" si="0"/>
        <v>3.5723065728736248E-3</v>
      </c>
      <c r="F25" s="20">
        <f t="shared" si="2"/>
        <v>4.3687457671628582</v>
      </c>
      <c r="H25" s="1">
        <v>163611002</v>
      </c>
      <c r="I25" s="1">
        <v>83105</v>
      </c>
      <c r="J25" s="19">
        <v>891789.17999999993</v>
      </c>
      <c r="K25" s="17">
        <f t="shared" si="1"/>
        <v>5.4506675535181915E-3</v>
      </c>
      <c r="L25" s="20">
        <f t="shared" si="3"/>
        <v>10.730872751338667</v>
      </c>
    </row>
    <row r="26" spans="1:12" x14ac:dyDescent="0.35">
      <c r="A26" s="2">
        <v>43709</v>
      </c>
      <c r="B26" s="6">
        <v>522769015</v>
      </c>
      <c r="C26" s="6">
        <v>434096</v>
      </c>
      <c r="D26" s="18">
        <v>1139799.04</v>
      </c>
      <c r="E26" s="16">
        <f t="shared" si="0"/>
        <v>2.1803110117381386E-3</v>
      </c>
      <c r="F26" s="20">
        <f t="shared" si="2"/>
        <v>2.6256842726032952</v>
      </c>
      <c r="H26" s="1">
        <v>164640107</v>
      </c>
      <c r="I26" s="1">
        <v>83198</v>
      </c>
      <c r="J26" s="19">
        <v>548062.49999999988</v>
      </c>
      <c r="K26" s="17">
        <f t="shared" si="1"/>
        <v>3.328851699543659E-3</v>
      </c>
      <c r="L26" s="20">
        <f t="shared" si="3"/>
        <v>6.5874480155772961</v>
      </c>
    </row>
    <row r="27" spans="1:12" x14ac:dyDescent="0.35">
      <c r="A27" s="2">
        <v>43739</v>
      </c>
      <c r="B27" s="6">
        <v>437552874</v>
      </c>
      <c r="C27" s="6">
        <v>434259</v>
      </c>
      <c r="D27" s="18">
        <v>1202639.54</v>
      </c>
      <c r="E27" s="16">
        <f t="shared" si="0"/>
        <v>2.7485582005341829E-3</v>
      </c>
      <c r="F27" s="20">
        <f t="shared" si="2"/>
        <v>2.7694061378117669</v>
      </c>
      <c r="H27" s="1">
        <v>147075853</v>
      </c>
      <c r="I27" s="1">
        <v>83134</v>
      </c>
      <c r="J27" s="19">
        <v>613674.89</v>
      </c>
      <c r="K27" s="17">
        <f t="shared" si="1"/>
        <v>4.1725060741276141E-3</v>
      </c>
      <c r="L27" s="20">
        <f t="shared" si="3"/>
        <v>7.3817558399692063</v>
      </c>
    </row>
    <row r="28" spans="1:12" x14ac:dyDescent="0.35">
      <c r="A28" s="2">
        <v>43770</v>
      </c>
      <c r="B28" s="6">
        <v>412353973</v>
      </c>
      <c r="C28" s="6">
        <v>435298</v>
      </c>
      <c r="D28" s="18">
        <v>1315013.1199999999</v>
      </c>
      <c r="E28" s="16">
        <f t="shared" si="0"/>
        <v>3.1890395293948091E-3</v>
      </c>
      <c r="F28" s="20">
        <f t="shared" si="2"/>
        <v>3.0209491428860225</v>
      </c>
      <c r="H28" s="1">
        <v>125298164</v>
      </c>
      <c r="I28" s="1">
        <v>83172</v>
      </c>
      <c r="J28" s="19">
        <v>619497.10000000009</v>
      </c>
      <c r="K28" s="17">
        <f t="shared" si="1"/>
        <v>4.944183380053359E-3</v>
      </c>
      <c r="L28" s="20">
        <f t="shared" si="3"/>
        <v>7.4483852738902527</v>
      </c>
    </row>
    <row r="29" spans="1:12" x14ac:dyDescent="0.35">
      <c r="A29" s="2">
        <v>43800</v>
      </c>
      <c r="B29" s="6">
        <v>590040710</v>
      </c>
      <c r="C29" s="6">
        <v>435438</v>
      </c>
      <c r="D29" s="18">
        <v>1328749.7899999998</v>
      </c>
      <c r="E29" s="16">
        <f t="shared" si="0"/>
        <v>2.2519629026953071E-3</v>
      </c>
      <c r="F29" s="20">
        <f t="shared" si="2"/>
        <v>3.0515246487444823</v>
      </c>
      <c r="H29" s="1">
        <v>150810029</v>
      </c>
      <c r="I29" s="1">
        <v>83119</v>
      </c>
      <c r="J29" s="19">
        <v>547379.83999999985</v>
      </c>
      <c r="K29" s="17">
        <f t="shared" si="1"/>
        <v>3.6295984002496268E-3</v>
      </c>
      <c r="L29" s="20">
        <f t="shared" si="3"/>
        <v>6.5854959756493683</v>
      </c>
    </row>
    <row r="30" spans="1:12" x14ac:dyDescent="0.35">
      <c r="A30" s="2">
        <v>43831</v>
      </c>
      <c r="B30" s="6">
        <v>590692297</v>
      </c>
      <c r="C30" s="6">
        <v>435880</v>
      </c>
      <c r="D30" s="18">
        <v>2512573.13</v>
      </c>
      <c r="E30" s="16">
        <f t="shared" si="0"/>
        <v>4.253607407377449E-3</v>
      </c>
      <c r="F30" s="20">
        <f t="shared" si="2"/>
        <v>5.7643689318160956</v>
      </c>
      <c r="H30" s="1">
        <v>149693293</v>
      </c>
      <c r="I30" s="1">
        <v>83044</v>
      </c>
      <c r="J30" s="19">
        <v>1011828.13</v>
      </c>
      <c r="K30" s="17">
        <f t="shared" si="1"/>
        <v>6.7593417829347902E-3</v>
      </c>
      <c r="L30" s="20">
        <f t="shared" si="3"/>
        <v>12.18424124560474</v>
      </c>
    </row>
    <row r="31" spans="1:12" x14ac:dyDescent="0.35">
      <c r="A31" s="2">
        <v>43862</v>
      </c>
      <c r="B31" s="6">
        <v>585873841</v>
      </c>
      <c r="C31" s="6">
        <v>435929</v>
      </c>
      <c r="D31" s="18">
        <v>1545499.1199999999</v>
      </c>
      <c r="E31" s="16">
        <f t="shared" si="0"/>
        <v>2.6379384294783694E-3</v>
      </c>
      <c r="F31" s="20">
        <f t="shared" si="2"/>
        <v>3.5453000832704404</v>
      </c>
      <c r="H31" s="1">
        <v>147996501</v>
      </c>
      <c r="I31" s="1">
        <v>83012</v>
      </c>
      <c r="J31" s="19">
        <v>601679.98000000021</v>
      </c>
      <c r="K31" s="17">
        <f t="shared" si="1"/>
        <v>4.0655013864145358E-3</v>
      </c>
      <c r="L31" s="20">
        <f t="shared" si="3"/>
        <v>7.2481084662458466</v>
      </c>
    </row>
    <row r="32" spans="1:12" x14ac:dyDescent="0.35">
      <c r="A32" s="2">
        <v>43891</v>
      </c>
      <c r="B32" s="6">
        <v>522264047</v>
      </c>
      <c r="C32" s="6">
        <v>435988</v>
      </c>
      <c r="D32" s="18">
        <v>899258.39</v>
      </c>
      <c r="E32" s="16">
        <f t="shared" si="0"/>
        <v>1.7218462483977956E-3</v>
      </c>
      <c r="F32" s="20">
        <f t="shared" si="2"/>
        <v>2.0625760112663651</v>
      </c>
      <c r="H32" s="1">
        <v>138282519</v>
      </c>
      <c r="I32" s="1">
        <v>82979</v>
      </c>
      <c r="J32" s="19">
        <v>368733.33</v>
      </c>
      <c r="K32" s="17">
        <f t="shared" si="1"/>
        <v>2.6665216447206899E-3</v>
      </c>
      <c r="L32" s="20">
        <f t="shared" si="3"/>
        <v>4.4436945492232978</v>
      </c>
    </row>
    <row r="33" spans="1:12" x14ac:dyDescent="0.35">
      <c r="A33" s="2">
        <v>43922</v>
      </c>
      <c r="B33" s="6">
        <v>409289624</v>
      </c>
      <c r="C33" s="6">
        <v>436410</v>
      </c>
      <c r="D33" s="18">
        <v>1021853.28</v>
      </c>
      <c r="E33" s="16">
        <f t="shared" si="0"/>
        <v>2.496650831294956E-3</v>
      </c>
      <c r="F33" s="20">
        <f t="shared" si="2"/>
        <v>2.3414983158039457</v>
      </c>
      <c r="H33" s="1">
        <v>111670924</v>
      </c>
      <c r="I33" s="1">
        <v>83004</v>
      </c>
      <c r="J33" s="19">
        <v>430084.13</v>
      </c>
      <c r="K33" s="17">
        <f t="shared" si="1"/>
        <v>3.851352837377794E-3</v>
      </c>
      <c r="L33" s="20">
        <f t="shared" si="3"/>
        <v>5.1814867958170687</v>
      </c>
    </row>
    <row r="34" spans="1:12" x14ac:dyDescent="0.35">
      <c r="A34" s="2">
        <v>43952</v>
      </c>
      <c r="B34" s="6">
        <v>383476033</v>
      </c>
      <c r="C34" s="6">
        <v>437217</v>
      </c>
      <c r="D34" s="18">
        <v>1010686.44</v>
      </c>
      <c r="E34" s="16">
        <f t="shared" si="0"/>
        <v>2.6355921961881772E-3</v>
      </c>
      <c r="F34" s="20">
        <f t="shared" si="2"/>
        <v>2.311635732370882</v>
      </c>
      <c r="H34" s="1">
        <v>103370410</v>
      </c>
      <c r="I34" s="1">
        <v>83144</v>
      </c>
      <c r="J34" s="19">
        <v>426121.2300000001</v>
      </c>
      <c r="K34" s="17">
        <f t="shared" si="1"/>
        <v>4.122274739937668E-3</v>
      </c>
      <c r="L34" s="20">
        <f t="shared" si="3"/>
        <v>5.1250989848936799</v>
      </c>
    </row>
    <row r="35" spans="1:12" x14ac:dyDescent="0.35">
      <c r="A35" s="2">
        <v>43983</v>
      </c>
      <c r="B35" s="6">
        <v>450208475</v>
      </c>
      <c r="C35" s="6">
        <v>437492</v>
      </c>
      <c r="D35" s="18">
        <v>2063880.28</v>
      </c>
      <c r="E35" s="16">
        <f t="shared" si="0"/>
        <v>4.5842768286403317E-3</v>
      </c>
      <c r="F35" s="20">
        <f t="shared" si="2"/>
        <v>4.7175269033490901</v>
      </c>
      <c r="H35" s="1">
        <v>127393519</v>
      </c>
      <c r="I35" s="1">
        <v>83317</v>
      </c>
      <c r="J35" s="19">
        <v>888695.26</v>
      </c>
      <c r="K35" s="17">
        <f t="shared" si="1"/>
        <v>6.9759848615218801E-3</v>
      </c>
      <c r="L35" s="20">
        <f t="shared" si="3"/>
        <v>10.666433741013238</v>
      </c>
    </row>
    <row r="36" spans="1:12" x14ac:dyDescent="0.35">
      <c r="A36" s="2">
        <v>44013</v>
      </c>
      <c r="B36" s="6">
        <v>561523062</v>
      </c>
      <c r="C36" s="6">
        <v>438447</v>
      </c>
      <c r="D36" s="18">
        <v>2679200.77</v>
      </c>
      <c r="E36" s="16">
        <f t="shared" si="0"/>
        <v>4.7713103010540289E-3</v>
      </c>
      <c r="F36" s="20">
        <f t="shared" si="2"/>
        <v>6.1106605131292948</v>
      </c>
      <c r="H36" s="1">
        <v>154453025</v>
      </c>
      <c r="I36" s="1">
        <v>83344</v>
      </c>
      <c r="J36" s="19">
        <v>1109750.3799999999</v>
      </c>
      <c r="K36" s="17">
        <f t="shared" si="1"/>
        <v>7.1850349321419885E-3</v>
      </c>
      <c r="L36" s="20">
        <f t="shared" si="3"/>
        <v>13.315300201574198</v>
      </c>
    </row>
    <row r="37" spans="1:12" x14ac:dyDescent="0.35">
      <c r="A37" s="2">
        <v>44044</v>
      </c>
      <c r="B37" s="6">
        <v>558932155</v>
      </c>
      <c r="C37" s="6">
        <v>438765</v>
      </c>
      <c r="D37" s="18">
        <v>2114974.3499999996</v>
      </c>
      <c r="E37" s="16">
        <f t="shared" si="0"/>
        <v>3.7839554068954929E-3</v>
      </c>
      <c r="F37" s="20">
        <f t="shared" si="2"/>
        <v>4.8202895627499904</v>
      </c>
      <c r="H37" s="1">
        <v>155684568</v>
      </c>
      <c r="I37" s="1">
        <v>83439</v>
      </c>
      <c r="J37" s="19">
        <v>874222.03</v>
      </c>
      <c r="K37" s="17">
        <f t="shared" si="1"/>
        <v>5.6153415924948963E-3</v>
      </c>
      <c r="L37" s="20">
        <f t="shared" si="3"/>
        <v>10.477379043373004</v>
      </c>
    </row>
    <row r="38" spans="1:12" x14ac:dyDescent="0.35">
      <c r="A38" s="2">
        <v>44075</v>
      </c>
      <c r="B38" s="6">
        <v>501004226</v>
      </c>
      <c r="C38" s="6">
        <v>438973</v>
      </c>
      <c r="D38" s="18">
        <v>1042203.7399999999</v>
      </c>
      <c r="E38" s="16">
        <f t="shared" si="0"/>
        <v>2.0802294390227355E-3</v>
      </c>
      <c r="F38" s="20">
        <f t="shared" si="2"/>
        <v>2.3741864306005152</v>
      </c>
      <c r="H38" s="1">
        <v>147322750</v>
      </c>
      <c r="I38" s="1">
        <v>83530</v>
      </c>
      <c r="J38" s="19">
        <v>447864.59000000008</v>
      </c>
      <c r="K38" s="17">
        <f t="shared" si="1"/>
        <v>3.0400232822154084E-3</v>
      </c>
      <c r="L38" s="20">
        <f t="shared" si="3"/>
        <v>5.3617214174548078</v>
      </c>
    </row>
    <row r="39" spans="1:12" x14ac:dyDescent="0.35">
      <c r="A39" s="2">
        <v>44105</v>
      </c>
      <c r="B39" s="6">
        <v>353798745</v>
      </c>
      <c r="C39" s="6">
        <v>439805</v>
      </c>
      <c r="D39" s="18">
        <v>940083.07</v>
      </c>
      <c r="E39" s="16">
        <f t="shared" si="0"/>
        <v>2.657112506150919E-3</v>
      </c>
      <c r="F39" s="20">
        <f t="shared" si="2"/>
        <v>2.1374997328361434</v>
      </c>
      <c r="H39" s="1">
        <v>119141898</v>
      </c>
      <c r="I39" s="1">
        <v>83717</v>
      </c>
      <c r="J39" s="19">
        <v>456293.33</v>
      </c>
      <c r="K39" s="17">
        <f t="shared" si="1"/>
        <v>3.8298309634113769E-3</v>
      </c>
      <c r="L39" s="20">
        <f t="shared" si="3"/>
        <v>5.4504261977853963</v>
      </c>
    </row>
    <row r="40" spans="1:12" x14ac:dyDescent="0.35">
      <c r="A40" s="2">
        <v>44136</v>
      </c>
      <c r="B40" s="6">
        <v>363279590</v>
      </c>
      <c r="C40" s="6">
        <v>439957</v>
      </c>
      <c r="D40" s="18">
        <v>1190932.5100000002</v>
      </c>
      <c r="E40" s="16">
        <f t="shared" si="0"/>
        <v>3.2782808139592986E-3</v>
      </c>
      <c r="F40" s="20">
        <f t="shared" si="2"/>
        <v>2.7069293362760458</v>
      </c>
      <c r="H40" s="1">
        <v>111231418</v>
      </c>
      <c r="I40" s="1">
        <v>83861</v>
      </c>
      <c r="J40" s="19">
        <v>538109.36</v>
      </c>
      <c r="K40" s="17">
        <f t="shared" si="1"/>
        <v>4.8377461123439063E-3</v>
      </c>
      <c r="L40" s="20">
        <f t="shared" si="3"/>
        <v>6.4166818902708052</v>
      </c>
    </row>
    <row r="41" spans="1:12" x14ac:dyDescent="0.35">
      <c r="A41" s="2">
        <v>44166</v>
      </c>
      <c r="B41" s="6">
        <v>566294471</v>
      </c>
      <c r="C41" s="6">
        <v>440501</v>
      </c>
      <c r="D41" s="18">
        <v>2838086.7600000002</v>
      </c>
      <c r="E41" s="16">
        <f t="shared" si="0"/>
        <v>5.0116801511205294E-3</v>
      </c>
      <c r="F41" s="20">
        <f t="shared" si="2"/>
        <v>6.4428611058771725</v>
      </c>
      <c r="H41" s="1">
        <v>137884261</v>
      </c>
      <c r="I41" s="1">
        <v>83824</v>
      </c>
      <c r="J41" s="19">
        <v>1043860.2400000001</v>
      </c>
      <c r="K41" s="17">
        <f t="shared" si="1"/>
        <v>7.5705539735242159E-3</v>
      </c>
      <c r="L41" s="20">
        <f t="shared" si="3"/>
        <v>12.452999618247759</v>
      </c>
    </row>
  </sheetData>
  <mergeCells count="2">
    <mergeCell ref="B4:F4"/>
    <mergeCell ref="H4:L4"/>
  </mergeCells>
  <printOptions horizontalCentered="1"/>
  <pageMargins left="0.7" right="0.7" top="0.75" bottom="0.75" header="0.3" footer="0.3"/>
  <pageSetup scale="71" fitToHeight="0" orientation="landscape" horizontalDpi="1200" verticalDpi="1200" r:id="rId1"/>
  <headerFooter scaleWithDoc="0">
    <oddHeader xml:space="preserve">&amp;R&amp;"Times New Roman,Bold"&amp;12
</oddHeader>
    <oddFooter>&amp;R&amp;"Times New Roman,Bold"&amp;12Case No. 2020-00349
Attachment to Response to PSC-6 Question No. 27
Page 1 of 1
Conroy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9612-0A7C-4345-903E-D5BDE6197F8B}">
  <dimension ref="A1:DK37"/>
  <sheetViews>
    <sheetView showGridLines="0" workbookViewId="0"/>
  </sheetViews>
  <sheetFormatPr defaultRowHeight="14.5" x14ac:dyDescent="0.35"/>
  <cols>
    <col min="1" max="1" width="15.81640625" style="47" customWidth="1"/>
    <col min="2" max="2" width="15.90625" style="47" customWidth="1"/>
    <col min="3" max="3" width="10.81640625" style="47" bestFit="1" customWidth="1"/>
    <col min="4" max="4" width="30.26953125" style="47" bestFit="1" customWidth="1"/>
    <col min="5" max="5" width="10.81640625" style="47" bestFit="1" customWidth="1"/>
    <col min="6" max="40" width="9.54296875" style="47" bestFit="1" customWidth="1"/>
    <col min="41" max="41" width="11.7265625" style="47" bestFit="1" customWidth="1"/>
    <col min="42" max="43" width="10" style="47" bestFit="1" customWidth="1"/>
    <col min="44" max="45" width="9.26953125" style="47" bestFit="1" customWidth="1"/>
    <col min="46" max="47" width="8.453125" style="47" bestFit="1" customWidth="1"/>
    <col min="48" max="48" width="8.7265625" style="47" bestFit="1" customWidth="1"/>
    <col min="49" max="52" width="9.26953125" style="47" bestFit="1" customWidth="1"/>
    <col min="53" max="53" width="7.81640625" style="47" bestFit="1" customWidth="1"/>
    <col min="54" max="54" width="8.7265625" style="47" bestFit="1" customWidth="1"/>
    <col min="55" max="55" width="9.26953125" style="47" bestFit="1" customWidth="1"/>
    <col min="56" max="56" width="10.54296875" style="47" bestFit="1" customWidth="1"/>
    <col min="57" max="58" width="9.26953125" style="47" bestFit="1" customWidth="1"/>
    <col min="59" max="59" width="8.7265625" style="47" bestFit="1" customWidth="1"/>
    <col min="60" max="67" width="10" style="47" bestFit="1" customWidth="1"/>
    <col min="68" max="68" width="8.7265625" style="47" bestFit="1" customWidth="1"/>
    <col min="69" max="74" width="10" style="47" bestFit="1" customWidth="1"/>
    <col min="75" max="75" width="8.7265625" style="47" bestFit="1" customWidth="1"/>
    <col min="76" max="77" width="10" style="47" bestFit="1" customWidth="1"/>
    <col min="78" max="78" width="10.81640625" style="47" bestFit="1" customWidth="1"/>
    <col min="79" max="115" width="11.1796875" style="47" bestFit="1" customWidth="1"/>
    <col min="116" max="16384" width="8.7265625" style="47"/>
  </cols>
  <sheetData>
    <row r="1" spans="1:115" ht="15.5" x14ac:dyDescent="0.35">
      <c r="A1" s="46" t="s">
        <v>0</v>
      </c>
    </row>
    <row r="2" spans="1:115" x14ac:dyDescent="0.35">
      <c r="A2" s="48"/>
    </row>
    <row r="3" spans="1:115" x14ac:dyDescent="0.35">
      <c r="A3" s="49" t="s">
        <v>1</v>
      </c>
    </row>
    <row r="4" spans="1:115" x14ac:dyDescent="0.35">
      <c r="A4" s="48"/>
    </row>
    <row r="5" spans="1:115" x14ac:dyDescent="0.35">
      <c r="A5" s="49" t="s">
        <v>2</v>
      </c>
    </row>
    <row r="6" spans="1:115" x14ac:dyDescent="0.35">
      <c r="A6" s="48"/>
    </row>
    <row r="7" spans="1:115" x14ac:dyDescent="0.35">
      <c r="A7" s="49" t="s">
        <v>3</v>
      </c>
    </row>
    <row r="8" spans="1:115" x14ac:dyDescent="0.35">
      <c r="A8" s="48"/>
    </row>
    <row r="9" spans="1:115" ht="15.75" customHeight="1" x14ac:dyDescent="0.35">
      <c r="A9" s="69" t="s">
        <v>4</v>
      </c>
      <c r="B9" s="69"/>
    </row>
    <row r="10" spans="1:115" x14ac:dyDescent="0.35">
      <c r="A10" s="50" t="s">
        <v>5</v>
      </c>
      <c r="B10" s="51" t="s">
        <v>6</v>
      </c>
    </row>
    <row r="11" spans="1:115" x14ac:dyDescent="0.35">
      <c r="A11" s="50" t="s">
        <v>7</v>
      </c>
      <c r="B11" s="51" t="s">
        <v>6</v>
      </c>
    </row>
    <row r="12" spans="1:115" x14ac:dyDescent="0.35">
      <c r="A12" s="50" t="s">
        <v>48</v>
      </c>
      <c r="B12" s="50" t="s">
        <v>86</v>
      </c>
    </row>
    <row r="13" spans="1:115" x14ac:dyDescent="0.35">
      <c r="A13" s="50" t="s">
        <v>8</v>
      </c>
      <c r="B13" s="51" t="s">
        <v>87</v>
      </c>
    </row>
    <row r="14" spans="1:115" x14ac:dyDescent="0.35">
      <c r="A14" s="50" t="s">
        <v>9</v>
      </c>
      <c r="B14" s="50" t="s">
        <v>10</v>
      </c>
    </row>
    <row r="15" spans="1:115" ht="15" thickBot="1" x14ac:dyDescent="0.4">
      <c r="A15" s="48"/>
    </row>
    <row r="16" spans="1:115" ht="15" thickBot="1" x14ac:dyDescent="0.4">
      <c r="A16" s="70"/>
      <c r="B16" s="71"/>
      <c r="C16" s="72"/>
      <c r="D16" s="52"/>
      <c r="E16" s="53" t="s">
        <v>11</v>
      </c>
      <c r="F16" s="53" t="s">
        <v>11</v>
      </c>
      <c r="G16" s="53" t="s">
        <v>11</v>
      </c>
      <c r="H16" s="53" t="s">
        <v>11</v>
      </c>
      <c r="I16" s="53" t="s">
        <v>11</v>
      </c>
      <c r="J16" s="53" t="s">
        <v>11</v>
      </c>
      <c r="K16" s="53" t="s">
        <v>11</v>
      </c>
      <c r="L16" s="53" t="s">
        <v>11</v>
      </c>
      <c r="M16" s="53" t="s">
        <v>11</v>
      </c>
      <c r="N16" s="53" t="s">
        <v>11</v>
      </c>
      <c r="O16" s="53" t="s">
        <v>11</v>
      </c>
      <c r="P16" s="53" t="s">
        <v>11</v>
      </c>
      <c r="Q16" s="53" t="s">
        <v>11</v>
      </c>
      <c r="R16" s="53" t="s">
        <v>11</v>
      </c>
      <c r="S16" s="53" t="s">
        <v>11</v>
      </c>
      <c r="T16" s="53" t="s">
        <v>11</v>
      </c>
      <c r="U16" s="53" t="s">
        <v>11</v>
      </c>
      <c r="V16" s="53" t="s">
        <v>11</v>
      </c>
      <c r="W16" s="53" t="s">
        <v>11</v>
      </c>
      <c r="X16" s="53" t="s">
        <v>11</v>
      </c>
      <c r="Y16" s="53" t="s">
        <v>11</v>
      </c>
      <c r="Z16" s="53" t="s">
        <v>11</v>
      </c>
      <c r="AA16" s="53" t="s">
        <v>11</v>
      </c>
      <c r="AB16" s="53" t="s">
        <v>11</v>
      </c>
      <c r="AC16" s="53" t="s">
        <v>11</v>
      </c>
      <c r="AD16" s="53" t="s">
        <v>11</v>
      </c>
      <c r="AE16" s="53" t="s">
        <v>11</v>
      </c>
      <c r="AF16" s="53" t="s">
        <v>11</v>
      </c>
      <c r="AG16" s="53" t="s">
        <v>11</v>
      </c>
      <c r="AH16" s="53" t="s">
        <v>11</v>
      </c>
      <c r="AI16" s="53" t="s">
        <v>11</v>
      </c>
      <c r="AJ16" s="53" t="s">
        <v>11</v>
      </c>
      <c r="AK16" s="53" t="s">
        <v>11</v>
      </c>
      <c r="AL16" s="53" t="s">
        <v>11</v>
      </c>
      <c r="AM16" s="53" t="s">
        <v>11</v>
      </c>
      <c r="AN16" s="53" t="s">
        <v>11</v>
      </c>
      <c r="AO16" s="53" t="s">
        <v>11</v>
      </c>
      <c r="AP16" s="53" t="s">
        <v>12</v>
      </c>
      <c r="AQ16" s="53" t="s">
        <v>12</v>
      </c>
      <c r="AR16" s="53" t="s">
        <v>12</v>
      </c>
      <c r="AS16" s="53" t="s">
        <v>12</v>
      </c>
      <c r="AT16" s="53" t="s">
        <v>12</v>
      </c>
      <c r="AU16" s="53" t="s">
        <v>12</v>
      </c>
      <c r="AV16" s="53" t="s">
        <v>12</v>
      </c>
      <c r="AW16" s="53" t="s">
        <v>12</v>
      </c>
      <c r="AX16" s="53" t="s">
        <v>12</v>
      </c>
      <c r="AY16" s="53" t="s">
        <v>12</v>
      </c>
      <c r="AZ16" s="53" t="s">
        <v>12</v>
      </c>
      <c r="BA16" s="53" t="s">
        <v>12</v>
      </c>
      <c r="BB16" s="53" t="s">
        <v>12</v>
      </c>
      <c r="BC16" s="53" t="s">
        <v>12</v>
      </c>
      <c r="BD16" s="53" t="s">
        <v>12</v>
      </c>
      <c r="BE16" s="53" t="s">
        <v>12</v>
      </c>
      <c r="BF16" s="53" t="s">
        <v>12</v>
      </c>
      <c r="BG16" s="53" t="s">
        <v>12</v>
      </c>
      <c r="BH16" s="53" t="s">
        <v>12</v>
      </c>
      <c r="BI16" s="53" t="s">
        <v>12</v>
      </c>
      <c r="BJ16" s="53" t="s">
        <v>12</v>
      </c>
      <c r="BK16" s="53" t="s">
        <v>12</v>
      </c>
      <c r="BL16" s="53" t="s">
        <v>12</v>
      </c>
      <c r="BM16" s="53" t="s">
        <v>12</v>
      </c>
      <c r="BN16" s="53" t="s">
        <v>12</v>
      </c>
      <c r="BO16" s="53" t="s">
        <v>12</v>
      </c>
      <c r="BP16" s="53" t="s">
        <v>12</v>
      </c>
      <c r="BQ16" s="53" t="s">
        <v>12</v>
      </c>
      <c r="BR16" s="53" t="s">
        <v>12</v>
      </c>
      <c r="BS16" s="53" t="s">
        <v>12</v>
      </c>
      <c r="BT16" s="53" t="s">
        <v>12</v>
      </c>
      <c r="BU16" s="53" t="s">
        <v>12</v>
      </c>
      <c r="BV16" s="53" t="s">
        <v>12</v>
      </c>
      <c r="BW16" s="53" t="s">
        <v>12</v>
      </c>
      <c r="BX16" s="53" t="s">
        <v>12</v>
      </c>
      <c r="BY16" s="53" t="s">
        <v>12</v>
      </c>
      <c r="BZ16" s="53" t="s">
        <v>12</v>
      </c>
      <c r="CA16" s="53" t="s">
        <v>13</v>
      </c>
      <c r="CB16" s="53" t="s">
        <v>13</v>
      </c>
      <c r="CC16" s="53" t="s">
        <v>13</v>
      </c>
      <c r="CD16" s="53" t="s">
        <v>13</v>
      </c>
      <c r="CE16" s="53" t="s">
        <v>13</v>
      </c>
      <c r="CF16" s="53" t="s">
        <v>13</v>
      </c>
      <c r="CG16" s="53" t="s">
        <v>13</v>
      </c>
      <c r="CH16" s="53" t="s">
        <v>13</v>
      </c>
      <c r="CI16" s="53" t="s">
        <v>13</v>
      </c>
      <c r="CJ16" s="53" t="s">
        <v>13</v>
      </c>
      <c r="CK16" s="53" t="s">
        <v>13</v>
      </c>
      <c r="CL16" s="53" t="s">
        <v>13</v>
      </c>
      <c r="CM16" s="53" t="s">
        <v>13</v>
      </c>
      <c r="CN16" s="53" t="s">
        <v>13</v>
      </c>
      <c r="CO16" s="53" t="s">
        <v>13</v>
      </c>
      <c r="CP16" s="53" t="s">
        <v>13</v>
      </c>
      <c r="CQ16" s="53" t="s">
        <v>13</v>
      </c>
      <c r="CR16" s="53" t="s">
        <v>13</v>
      </c>
      <c r="CS16" s="53" t="s">
        <v>13</v>
      </c>
      <c r="CT16" s="53" t="s">
        <v>13</v>
      </c>
      <c r="CU16" s="53" t="s">
        <v>13</v>
      </c>
      <c r="CV16" s="53" t="s">
        <v>13</v>
      </c>
      <c r="CW16" s="53" t="s">
        <v>13</v>
      </c>
      <c r="CX16" s="53" t="s">
        <v>13</v>
      </c>
      <c r="CY16" s="53" t="s">
        <v>13</v>
      </c>
      <c r="CZ16" s="53" t="s">
        <v>13</v>
      </c>
      <c r="DA16" s="53" t="s">
        <v>13</v>
      </c>
      <c r="DB16" s="53" t="s">
        <v>13</v>
      </c>
      <c r="DC16" s="53" t="s">
        <v>13</v>
      </c>
      <c r="DD16" s="53" t="s">
        <v>13</v>
      </c>
      <c r="DE16" s="53" t="s">
        <v>13</v>
      </c>
      <c r="DF16" s="53" t="s">
        <v>13</v>
      </c>
      <c r="DG16" s="53" t="s">
        <v>13</v>
      </c>
      <c r="DH16" s="53" t="s">
        <v>13</v>
      </c>
      <c r="DI16" s="53" t="s">
        <v>13</v>
      </c>
      <c r="DJ16" s="53" t="s">
        <v>13</v>
      </c>
      <c r="DK16" s="53" t="s">
        <v>13</v>
      </c>
    </row>
    <row r="17" spans="1:115" ht="15" thickBot="1" x14ac:dyDescent="0.4">
      <c r="A17" s="73"/>
      <c r="B17" s="74"/>
      <c r="C17" s="75"/>
      <c r="D17" s="52" t="s">
        <v>8</v>
      </c>
      <c r="E17" s="53" t="s">
        <v>88</v>
      </c>
      <c r="F17" s="53" t="s">
        <v>89</v>
      </c>
      <c r="G17" s="53" t="s">
        <v>90</v>
      </c>
      <c r="H17" s="53" t="s">
        <v>14</v>
      </c>
      <c r="I17" s="53" t="s">
        <v>15</v>
      </c>
      <c r="J17" s="53" t="s">
        <v>16</v>
      </c>
      <c r="K17" s="53" t="s">
        <v>17</v>
      </c>
      <c r="L17" s="53" t="s">
        <v>18</v>
      </c>
      <c r="M17" s="53" t="s">
        <v>19</v>
      </c>
      <c r="N17" s="53" t="s">
        <v>20</v>
      </c>
      <c r="O17" s="53" t="s">
        <v>21</v>
      </c>
      <c r="P17" s="53" t="s">
        <v>22</v>
      </c>
      <c r="Q17" s="53" t="s">
        <v>23</v>
      </c>
      <c r="R17" s="53" t="s">
        <v>24</v>
      </c>
      <c r="S17" s="53" t="s">
        <v>25</v>
      </c>
      <c r="T17" s="53" t="s">
        <v>26</v>
      </c>
      <c r="U17" s="53" t="s">
        <v>27</v>
      </c>
      <c r="V17" s="53" t="s">
        <v>28</v>
      </c>
      <c r="W17" s="53" t="s">
        <v>29</v>
      </c>
      <c r="X17" s="53" t="s">
        <v>30</v>
      </c>
      <c r="Y17" s="53" t="s">
        <v>31</v>
      </c>
      <c r="Z17" s="53" t="s">
        <v>32</v>
      </c>
      <c r="AA17" s="53" t="s">
        <v>33</v>
      </c>
      <c r="AB17" s="53" t="s">
        <v>34</v>
      </c>
      <c r="AC17" s="53" t="s">
        <v>35</v>
      </c>
      <c r="AD17" s="53" t="s">
        <v>36</v>
      </c>
      <c r="AE17" s="53" t="s">
        <v>37</v>
      </c>
      <c r="AF17" s="53" t="s">
        <v>38</v>
      </c>
      <c r="AG17" s="53" t="s">
        <v>39</v>
      </c>
      <c r="AH17" s="53" t="s">
        <v>40</v>
      </c>
      <c r="AI17" s="53" t="s">
        <v>41</v>
      </c>
      <c r="AJ17" s="53" t="s">
        <v>42</v>
      </c>
      <c r="AK17" s="53" t="s">
        <v>43</v>
      </c>
      <c r="AL17" s="53" t="s">
        <v>44</v>
      </c>
      <c r="AM17" s="53" t="s">
        <v>45</v>
      </c>
      <c r="AN17" s="53" t="s">
        <v>46</v>
      </c>
      <c r="AO17" s="54" t="s">
        <v>47</v>
      </c>
      <c r="AP17" s="53" t="s">
        <v>88</v>
      </c>
      <c r="AQ17" s="53" t="s">
        <v>89</v>
      </c>
      <c r="AR17" s="53" t="s">
        <v>90</v>
      </c>
      <c r="AS17" s="53" t="s">
        <v>14</v>
      </c>
      <c r="AT17" s="53" t="s">
        <v>15</v>
      </c>
      <c r="AU17" s="53" t="s">
        <v>16</v>
      </c>
      <c r="AV17" s="53" t="s">
        <v>17</v>
      </c>
      <c r="AW17" s="53" t="s">
        <v>18</v>
      </c>
      <c r="AX17" s="53" t="s">
        <v>19</v>
      </c>
      <c r="AY17" s="53" t="s">
        <v>20</v>
      </c>
      <c r="AZ17" s="53" t="s">
        <v>21</v>
      </c>
      <c r="BA17" s="53" t="s">
        <v>22</v>
      </c>
      <c r="BB17" s="53" t="s">
        <v>23</v>
      </c>
      <c r="BC17" s="53" t="s">
        <v>24</v>
      </c>
      <c r="BD17" s="53" t="s">
        <v>25</v>
      </c>
      <c r="BE17" s="53" t="s">
        <v>26</v>
      </c>
      <c r="BF17" s="53" t="s">
        <v>27</v>
      </c>
      <c r="BG17" s="53" t="s">
        <v>28</v>
      </c>
      <c r="BH17" s="53" t="s">
        <v>29</v>
      </c>
      <c r="BI17" s="53" t="s">
        <v>30</v>
      </c>
      <c r="BJ17" s="53" t="s">
        <v>31</v>
      </c>
      <c r="BK17" s="53" t="s">
        <v>32</v>
      </c>
      <c r="BL17" s="53" t="s">
        <v>33</v>
      </c>
      <c r="BM17" s="53" t="s">
        <v>34</v>
      </c>
      <c r="BN17" s="53" t="s">
        <v>35</v>
      </c>
      <c r="BO17" s="53" t="s">
        <v>36</v>
      </c>
      <c r="BP17" s="53" t="s">
        <v>37</v>
      </c>
      <c r="BQ17" s="53" t="s">
        <v>38</v>
      </c>
      <c r="BR17" s="53" t="s">
        <v>39</v>
      </c>
      <c r="BS17" s="53" t="s">
        <v>40</v>
      </c>
      <c r="BT17" s="53" t="s">
        <v>41</v>
      </c>
      <c r="BU17" s="53" t="s">
        <v>42</v>
      </c>
      <c r="BV17" s="53" t="s">
        <v>43</v>
      </c>
      <c r="BW17" s="53" t="s">
        <v>44</v>
      </c>
      <c r="BX17" s="53" t="s">
        <v>45</v>
      </c>
      <c r="BY17" s="53" t="s">
        <v>46</v>
      </c>
      <c r="BZ17" s="54" t="s">
        <v>47</v>
      </c>
      <c r="CA17" s="53" t="s">
        <v>88</v>
      </c>
      <c r="CB17" s="53" t="s">
        <v>89</v>
      </c>
      <c r="CC17" s="53" t="s">
        <v>90</v>
      </c>
      <c r="CD17" s="53" t="s">
        <v>14</v>
      </c>
      <c r="CE17" s="53" t="s">
        <v>15</v>
      </c>
      <c r="CF17" s="53" t="s">
        <v>16</v>
      </c>
      <c r="CG17" s="53" t="s">
        <v>17</v>
      </c>
      <c r="CH17" s="53" t="s">
        <v>18</v>
      </c>
      <c r="CI17" s="53" t="s">
        <v>19</v>
      </c>
      <c r="CJ17" s="53" t="s">
        <v>20</v>
      </c>
      <c r="CK17" s="53" t="s">
        <v>21</v>
      </c>
      <c r="CL17" s="53" t="s">
        <v>22</v>
      </c>
      <c r="CM17" s="53" t="s">
        <v>23</v>
      </c>
      <c r="CN17" s="53" t="s">
        <v>24</v>
      </c>
      <c r="CO17" s="53" t="s">
        <v>25</v>
      </c>
      <c r="CP17" s="53" t="s">
        <v>26</v>
      </c>
      <c r="CQ17" s="53" t="s">
        <v>27</v>
      </c>
      <c r="CR17" s="53" t="s">
        <v>28</v>
      </c>
      <c r="CS17" s="53" t="s">
        <v>29</v>
      </c>
      <c r="CT17" s="53" t="s">
        <v>30</v>
      </c>
      <c r="CU17" s="53" t="s">
        <v>31</v>
      </c>
      <c r="CV17" s="53" t="s">
        <v>32</v>
      </c>
      <c r="CW17" s="53" t="s">
        <v>33</v>
      </c>
      <c r="CX17" s="53" t="s">
        <v>34</v>
      </c>
      <c r="CY17" s="53" t="s">
        <v>35</v>
      </c>
      <c r="CZ17" s="53" t="s">
        <v>36</v>
      </c>
      <c r="DA17" s="53" t="s">
        <v>37</v>
      </c>
      <c r="DB17" s="53" t="s">
        <v>38</v>
      </c>
      <c r="DC17" s="53" t="s">
        <v>39</v>
      </c>
      <c r="DD17" s="53" t="s">
        <v>40</v>
      </c>
      <c r="DE17" s="53" t="s">
        <v>41</v>
      </c>
      <c r="DF17" s="53" t="s">
        <v>42</v>
      </c>
      <c r="DG17" s="53" t="s">
        <v>43</v>
      </c>
      <c r="DH17" s="53" t="s">
        <v>44</v>
      </c>
      <c r="DI17" s="53" t="s">
        <v>45</v>
      </c>
      <c r="DJ17" s="53" t="s">
        <v>46</v>
      </c>
      <c r="DK17" s="54" t="s">
        <v>47</v>
      </c>
    </row>
    <row r="18" spans="1:115" ht="15" thickBot="1" x14ac:dyDescent="0.4">
      <c r="A18" s="53" t="s">
        <v>5</v>
      </c>
      <c r="B18" s="53" t="s">
        <v>7</v>
      </c>
      <c r="C18" s="53" t="s">
        <v>48</v>
      </c>
      <c r="D18" s="55"/>
      <c r="E18" s="52" t="s">
        <v>11</v>
      </c>
      <c r="F18" s="52" t="s">
        <v>11</v>
      </c>
      <c r="G18" s="52" t="s">
        <v>11</v>
      </c>
      <c r="H18" s="52" t="s">
        <v>11</v>
      </c>
      <c r="I18" s="52" t="s">
        <v>11</v>
      </c>
      <c r="J18" s="52" t="s">
        <v>11</v>
      </c>
      <c r="K18" s="52" t="s">
        <v>11</v>
      </c>
      <c r="L18" s="52" t="s">
        <v>11</v>
      </c>
      <c r="M18" s="52" t="s">
        <v>11</v>
      </c>
      <c r="N18" s="52" t="s">
        <v>11</v>
      </c>
      <c r="O18" s="52" t="s">
        <v>11</v>
      </c>
      <c r="P18" s="52" t="s">
        <v>11</v>
      </c>
      <c r="Q18" s="52" t="s">
        <v>11</v>
      </c>
      <c r="R18" s="52" t="s">
        <v>11</v>
      </c>
      <c r="S18" s="52" t="s">
        <v>11</v>
      </c>
      <c r="T18" s="52" t="s">
        <v>11</v>
      </c>
      <c r="U18" s="52" t="s">
        <v>11</v>
      </c>
      <c r="V18" s="52" t="s">
        <v>11</v>
      </c>
      <c r="W18" s="52" t="s">
        <v>11</v>
      </c>
      <c r="X18" s="52" t="s">
        <v>11</v>
      </c>
      <c r="Y18" s="52" t="s">
        <v>11</v>
      </c>
      <c r="Z18" s="52" t="s">
        <v>11</v>
      </c>
      <c r="AA18" s="52" t="s">
        <v>11</v>
      </c>
      <c r="AB18" s="52" t="s">
        <v>11</v>
      </c>
      <c r="AC18" s="52" t="s">
        <v>11</v>
      </c>
      <c r="AD18" s="52" t="s">
        <v>11</v>
      </c>
      <c r="AE18" s="52" t="s">
        <v>11</v>
      </c>
      <c r="AF18" s="52" t="s">
        <v>11</v>
      </c>
      <c r="AG18" s="52" t="s">
        <v>11</v>
      </c>
      <c r="AH18" s="52" t="s">
        <v>11</v>
      </c>
      <c r="AI18" s="52" t="s">
        <v>11</v>
      </c>
      <c r="AJ18" s="52" t="s">
        <v>11</v>
      </c>
      <c r="AK18" s="52" t="s">
        <v>11</v>
      </c>
      <c r="AL18" s="52" t="s">
        <v>11</v>
      </c>
      <c r="AM18" s="52" t="s">
        <v>11</v>
      </c>
      <c r="AN18" s="52" t="s">
        <v>11</v>
      </c>
      <c r="AO18" s="56" t="s">
        <v>11</v>
      </c>
      <c r="AP18" s="52" t="s">
        <v>49</v>
      </c>
      <c r="AQ18" s="52" t="s">
        <v>49</v>
      </c>
      <c r="AR18" s="52" t="s">
        <v>49</v>
      </c>
      <c r="AS18" s="52" t="s">
        <v>49</v>
      </c>
      <c r="AT18" s="52" t="s">
        <v>49</v>
      </c>
      <c r="AU18" s="52" t="s">
        <v>49</v>
      </c>
      <c r="AV18" s="52" t="s">
        <v>49</v>
      </c>
      <c r="AW18" s="52" t="s">
        <v>49</v>
      </c>
      <c r="AX18" s="52" t="s">
        <v>49</v>
      </c>
      <c r="AY18" s="52" t="s">
        <v>49</v>
      </c>
      <c r="AZ18" s="52" t="s">
        <v>49</v>
      </c>
      <c r="BA18" s="52" t="s">
        <v>49</v>
      </c>
      <c r="BB18" s="52" t="s">
        <v>49</v>
      </c>
      <c r="BC18" s="52" t="s">
        <v>49</v>
      </c>
      <c r="BD18" s="52" t="s">
        <v>49</v>
      </c>
      <c r="BE18" s="52" t="s">
        <v>49</v>
      </c>
      <c r="BF18" s="52" t="s">
        <v>49</v>
      </c>
      <c r="BG18" s="52" t="s">
        <v>49</v>
      </c>
      <c r="BH18" s="52" t="s">
        <v>49</v>
      </c>
      <c r="BI18" s="52" t="s">
        <v>49</v>
      </c>
      <c r="BJ18" s="52" t="s">
        <v>49</v>
      </c>
      <c r="BK18" s="52" t="s">
        <v>49</v>
      </c>
      <c r="BL18" s="52" t="s">
        <v>49</v>
      </c>
      <c r="BM18" s="52" t="s">
        <v>49</v>
      </c>
      <c r="BN18" s="52" t="s">
        <v>49</v>
      </c>
      <c r="BO18" s="52" t="s">
        <v>49</v>
      </c>
      <c r="BP18" s="52" t="s">
        <v>49</v>
      </c>
      <c r="BQ18" s="52" t="s">
        <v>49</v>
      </c>
      <c r="BR18" s="52" t="s">
        <v>49</v>
      </c>
      <c r="BS18" s="52" t="s">
        <v>49</v>
      </c>
      <c r="BT18" s="52" t="s">
        <v>49</v>
      </c>
      <c r="BU18" s="52" t="s">
        <v>49</v>
      </c>
      <c r="BV18" s="52" t="s">
        <v>49</v>
      </c>
      <c r="BW18" s="52" t="s">
        <v>49</v>
      </c>
      <c r="BX18" s="52" t="s">
        <v>49</v>
      </c>
      <c r="BY18" s="52" t="s">
        <v>49</v>
      </c>
      <c r="BZ18" s="56" t="s">
        <v>49</v>
      </c>
      <c r="CA18" s="52" t="s">
        <v>49</v>
      </c>
      <c r="CB18" s="52" t="s">
        <v>49</v>
      </c>
      <c r="CC18" s="52" t="s">
        <v>49</v>
      </c>
      <c r="CD18" s="52" t="s">
        <v>49</v>
      </c>
      <c r="CE18" s="52" t="s">
        <v>49</v>
      </c>
      <c r="CF18" s="52" t="s">
        <v>49</v>
      </c>
      <c r="CG18" s="52" t="s">
        <v>49</v>
      </c>
      <c r="CH18" s="52" t="s">
        <v>49</v>
      </c>
      <c r="CI18" s="52" t="s">
        <v>49</v>
      </c>
      <c r="CJ18" s="52" t="s">
        <v>49</v>
      </c>
      <c r="CK18" s="52" t="s">
        <v>49</v>
      </c>
      <c r="CL18" s="52" t="s">
        <v>49</v>
      </c>
      <c r="CM18" s="52" t="s">
        <v>49</v>
      </c>
      <c r="CN18" s="52" t="s">
        <v>49</v>
      </c>
      <c r="CO18" s="52" t="s">
        <v>49</v>
      </c>
      <c r="CP18" s="52" t="s">
        <v>49</v>
      </c>
      <c r="CQ18" s="52" t="s">
        <v>49</v>
      </c>
      <c r="CR18" s="52" t="s">
        <v>49</v>
      </c>
      <c r="CS18" s="52" t="s">
        <v>49</v>
      </c>
      <c r="CT18" s="52" t="s">
        <v>49</v>
      </c>
      <c r="CU18" s="52" t="s">
        <v>49</v>
      </c>
      <c r="CV18" s="52" t="s">
        <v>49</v>
      </c>
      <c r="CW18" s="52" t="s">
        <v>49</v>
      </c>
      <c r="CX18" s="52" t="s">
        <v>49</v>
      </c>
      <c r="CY18" s="52" t="s">
        <v>49</v>
      </c>
      <c r="CZ18" s="52" t="s">
        <v>49</v>
      </c>
      <c r="DA18" s="52" t="s">
        <v>49</v>
      </c>
      <c r="DB18" s="52" t="s">
        <v>49</v>
      </c>
      <c r="DC18" s="52" t="s">
        <v>49</v>
      </c>
      <c r="DD18" s="52" t="s">
        <v>49</v>
      </c>
      <c r="DE18" s="52" t="s">
        <v>49</v>
      </c>
      <c r="DF18" s="52" t="s">
        <v>49</v>
      </c>
      <c r="DG18" s="52" t="s">
        <v>49</v>
      </c>
      <c r="DH18" s="52" t="s">
        <v>49</v>
      </c>
      <c r="DI18" s="52" t="s">
        <v>49</v>
      </c>
      <c r="DJ18" s="52" t="s">
        <v>49</v>
      </c>
      <c r="DK18" s="56" t="s">
        <v>49</v>
      </c>
    </row>
    <row r="19" spans="1:115" ht="15" thickBot="1" x14ac:dyDescent="0.4">
      <c r="A19" s="53" t="s">
        <v>6</v>
      </c>
      <c r="B19" s="53" t="s">
        <v>6</v>
      </c>
      <c r="C19" s="53" t="s">
        <v>70</v>
      </c>
      <c r="D19" s="53" t="s">
        <v>71</v>
      </c>
      <c r="E19" s="57">
        <v>359875874</v>
      </c>
      <c r="F19" s="57">
        <v>269694412</v>
      </c>
      <c r="G19" s="57">
        <v>214040032</v>
      </c>
      <c r="H19" s="57">
        <v>219371441</v>
      </c>
      <c r="I19" s="57">
        <v>204556121</v>
      </c>
      <c r="J19" s="57">
        <v>271385251</v>
      </c>
      <c r="K19" s="57">
        <v>325286510</v>
      </c>
      <c r="L19" s="57">
        <v>292468399</v>
      </c>
      <c r="M19" s="57">
        <v>287365616</v>
      </c>
      <c r="N19" s="57">
        <v>227752454</v>
      </c>
      <c r="O19" s="57">
        <v>205202224</v>
      </c>
      <c r="P19" s="57">
        <v>273220364</v>
      </c>
      <c r="Q19" s="57">
        <v>283362760</v>
      </c>
      <c r="R19" s="57">
        <v>280174022</v>
      </c>
      <c r="S19" s="57">
        <v>244543839</v>
      </c>
      <c r="T19" s="57">
        <v>190889367</v>
      </c>
      <c r="U19" s="57">
        <v>186772183</v>
      </c>
      <c r="V19" s="57">
        <v>235953675</v>
      </c>
      <c r="W19" s="57">
        <v>310242230</v>
      </c>
      <c r="X19" s="57">
        <v>302160768</v>
      </c>
      <c r="Y19" s="57">
        <v>296521779</v>
      </c>
      <c r="Z19" s="57">
        <v>243039935</v>
      </c>
      <c r="AA19" s="57">
        <v>198173784</v>
      </c>
      <c r="AB19" s="57">
        <v>267882633</v>
      </c>
      <c r="AC19" s="57">
        <v>268992128</v>
      </c>
      <c r="AD19" s="57">
        <v>259490009</v>
      </c>
      <c r="AE19" s="57">
        <v>236630458</v>
      </c>
      <c r="AF19" s="57">
        <v>200131286</v>
      </c>
      <c r="AG19" s="57">
        <v>193614116</v>
      </c>
      <c r="AH19" s="57">
        <v>247346989</v>
      </c>
      <c r="AI19" s="57">
        <v>320298760</v>
      </c>
      <c r="AJ19" s="57">
        <v>319052671</v>
      </c>
      <c r="AK19" s="57">
        <v>282244949</v>
      </c>
      <c r="AL19" s="57">
        <v>190007564</v>
      </c>
      <c r="AM19" s="57">
        <v>182719360</v>
      </c>
      <c r="AN19" s="57">
        <v>263948854</v>
      </c>
      <c r="AO19" s="58">
        <v>9154412817</v>
      </c>
      <c r="AP19" s="59">
        <v>1404037.4</v>
      </c>
      <c r="AQ19" s="59">
        <v>1065029.8400000001</v>
      </c>
      <c r="AR19" s="59">
        <v>-80892.05</v>
      </c>
      <c r="AS19" s="59">
        <v>-349816.36</v>
      </c>
      <c r="AT19" s="59">
        <v>-43880.1</v>
      </c>
      <c r="AU19" s="59">
        <v>-45046.75</v>
      </c>
      <c r="AV19" s="59">
        <v>192909.66</v>
      </c>
      <c r="AW19" s="59">
        <v>-203867.36</v>
      </c>
      <c r="AX19" s="59">
        <v>-250845.43</v>
      </c>
      <c r="AY19" s="59">
        <v>-150473.95000000001</v>
      </c>
      <c r="AZ19" s="59">
        <v>-87450.62</v>
      </c>
      <c r="BA19" s="59">
        <v>30967.200000000001</v>
      </c>
      <c r="BB19" s="59">
        <v>79300.84</v>
      </c>
      <c r="BC19" s="59">
        <v>-297965.2</v>
      </c>
      <c r="BD19" s="59">
        <v>-462342.52</v>
      </c>
      <c r="BE19" s="59">
        <v>-212738.81</v>
      </c>
      <c r="BF19" s="59">
        <v>-62495.29</v>
      </c>
      <c r="BG19" s="59">
        <v>269383.87</v>
      </c>
      <c r="BH19" s="59">
        <v>1156511.8600000001</v>
      </c>
      <c r="BI19" s="59">
        <v>1076679.7</v>
      </c>
      <c r="BJ19" s="59">
        <v>645088.77</v>
      </c>
      <c r="BK19" s="59">
        <v>668473.80000000005</v>
      </c>
      <c r="BL19" s="59">
        <v>648456.17000000004</v>
      </c>
      <c r="BM19" s="59">
        <v>621019.26</v>
      </c>
      <c r="BN19" s="59">
        <v>1177068.94</v>
      </c>
      <c r="BO19" s="59">
        <v>705206.66</v>
      </c>
      <c r="BP19" s="59">
        <v>419883.19</v>
      </c>
      <c r="BQ19" s="59">
        <v>511427.75</v>
      </c>
      <c r="BR19" s="59">
        <v>519967.35</v>
      </c>
      <c r="BS19" s="59">
        <v>1137093.52</v>
      </c>
      <c r="BT19" s="59">
        <v>1524737.29</v>
      </c>
      <c r="BU19" s="59">
        <v>1204568.24</v>
      </c>
      <c r="BV19" s="59">
        <v>586651.99</v>
      </c>
      <c r="BW19" s="59">
        <v>508972.99</v>
      </c>
      <c r="BX19" s="59">
        <v>611426.17000000004</v>
      </c>
      <c r="BY19" s="59">
        <v>1357949.42</v>
      </c>
      <c r="BZ19" s="60">
        <v>15874997.439999999</v>
      </c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2"/>
    </row>
    <row r="20" spans="1:115" ht="15" thickBot="1" x14ac:dyDescent="0.4">
      <c r="A20" s="53" t="s">
        <v>6</v>
      </c>
      <c r="B20" s="53" t="s">
        <v>6</v>
      </c>
      <c r="C20" s="53" t="s">
        <v>72</v>
      </c>
      <c r="D20" s="53" t="s">
        <v>73</v>
      </c>
      <c r="E20" s="63">
        <v>507389273</v>
      </c>
      <c r="F20" s="63">
        <v>363587108</v>
      </c>
      <c r="G20" s="63">
        <v>261727681</v>
      </c>
      <c r="H20" s="63">
        <v>264701347</v>
      </c>
      <c r="I20" s="63">
        <v>195291062</v>
      </c>
      <c r="J20" s="63">
        <v>215343209</v>
      </c>
      <c r="K20" s="63">
        <v>249990098</v>
      </c>
      <c r="L20" s="63">
        <v>226658459</v>
      </c>
      <c r="M20" s="63">
        <v>223261995</v>
      </c>
      <c r="N20" s="63">
        <v>191273710</v>
      </c>
      <c r="O20" s="63">
        <v>223471303</v>
      </c>
      <c r="P20" s="63">
        <v>339288719</v>
      </c>
      <c r="Q20" s="63">
        <v>354100098</v>
      </c>
      <c r="R20" s="63">
        <v>372134266</v>
      </c>
      <c r="S20" s="63">
        <v>310991514</v>
      </c>
      <c r="T20" s="63">
        <v>211891542</v>
      </c>
      <c r="U20" s="63">
        <v>169699339</v>
      </c>
      <c r="V20" s="63">
        <v>194422728</v>
      </c>
      <c r="W20" s="63">
        <v>236190960</v>
      </c>
      <c r="X20" s="63">
        <v>228148952</v>
      </c>
      <c r="Y20" s="63">
        <v>225691346</v>
      </c>
      <c r="Z20" s="63">
        <v>194049727</v>
      </c>
      <c r="AA20" s="63">
        <v>213742209</v>
      </c>
      <c r="AB20" s="63">
        <v>321481947</v>
      </c>
      <c r="AC20" s="63">
        <v>320987295</v>
      </c>
      <c r="AD20" s="63">
        <v>325656468</v>
      </c>
      <c r="AE20" s="63">
        <v>285033103</v>
      </c>
      <c r="AF20" s="63">
        <v>208739164</v>
      </c>
      <c r="AG20" s="63">
        <v>189466275</v>
      </c>
      <c r="AH20" s="63">
        <v>202382688</v>
      </c>
      <c r="AI20" s="63">
        <v>240530772</v>
      </c>
      <c r="AJ20" s="63">
        <v>239181217</v>
      </c>
      <c r="AK20" s="63">
        <v>218115656</v>
      </c>
      <c r="AL20" s="63">
        <v>163342818</v>
      </c>
      <c r="AM20" s="63">
        <v>180081999</v>
      </c>
      <c r="AN20" s="63">
        <v>301466362</v>
      </c>
      <c r="AO20" s="58">
        <v>9169512409</v>
      </c>
      <c r="AP20" s="64">
        <v>1909034.8</v>
      </c>
      <c r="AQ20" s="64">
        <v>1374649.06</v>
      </c>
      <c r="AR20" s="64">
        <v>-94666.57</v>
      </c>
      <c r="AS20" s="64">
        <v>-404142.1</v>
      </c>
      <c r="AT20" s="64">
        <v>-40971.22</v>
      </c>
      <c r="AU20" s="64">
        <v>-35805.5</v>
      </c>
      <c r="AV20" s="64">
        <v>148900.76999999999</v>
      </c>
      <c r="AW20" s="64">
        <v>-158578.47</v>
      </c>
      <c r="AX20" s="64">
        <v>-195567.73</v>
      </c>
      <c r="AY20" s="64">
        <v>-125596.52</v>
      </c>
      <c r="AZ20" s="64">
        <v>-91585.41</v>
      </c>
      <c r="BA20" s="64">
        <v>36896.69</v>
      </c>
      <c r="BB20" s="64">
        <v>95206.54</v>
      </c>
      <c r="BC20" s="64">
        <v>-378519.36</v>
      </c>
      <c r="BD20" s="64">
        <v>-560744.89</v>
      </c>
      <c r="BE20" s="64">
        <v>-225768.35</v>
      </c>
      <c r="BF20" s="64">
        <v>-55417.25</v>
      </c>
      <c r="BG20" s="64">
        <v>220882.75</v>
      </c>
      <c r="BH20" s="64">
        <v>885102.75</v>
      </c>
      <c r="BI20" s="64">
        <v>817781.6</v>
      </c>
      <c r="BJ20" s="64">
        <v>493510.45</v>
      </c>
      <c r="BK20" s="64">
        <v>532904.54</v>
      </c>
      <c r="BL20" s="64">
        <v>665167.96</v>
      </c>
      <c r="BM20" s="64">
        <v>706223.5</v>
      </c>
      <c r="BN20" s="64">
        <v>1332505.18</v>
      </c>
      <c r="BO20" s="64">
        <v>838392.9</v>
      </c>
      <c r="BP20" s="64">
        <v>478340.69</v>
      </c>
      <c r="BQ20" s="64">
        <v>509352.8</v>
      </c>
      <c r="BR20" s="64">
        <v>489646</v>
      </c>
      <c r="BS20" s="64">
        <v>924545.67</v>
      </c>
      <c r="BT20" s="64">
        <v>1151148.3799999999</v>
      </c>
      <c r="BU20" s="64">
        <v>907753.31</v>
      </c>
      <c r="BV20" s="64">
        <v>454208.44</v>
      </c>
      <c r="BW20" s="64">
        <v>429898.72</v>
      </c>
      <c r="BX20" s="64">
        <v>577918.9</v>
      </c>
      <c r="BY20" s="64">
        <v>1475758.53</v>
      </c>
      <c r="BZ20" s="60">
        <v>15088367.560000001</v>
      </c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2"/>
    </row>
    <row r="21" spans="1:115" ht="15" thickBot="1" x14ac:dyDescent="0.4">
      <c r="A21" s="53" t="s">
        <v>6</v>
      </c>
      <c r="B21" s="53" t="s">
        <v>6</v>
      </c>
      <c r="C21" s="53" t="s">
        <v>74</v>
      </c>
      <c r="D21" s="53" t="s">
        <v>75</v>
      </c>
      <c r="E21" s="57">
        <v>493796</v>
      </c>
      <c r="F21" s="57">
        <v>364434</v>
      </c>
      <c r="G21" s="57">
        <v>294110</v>
      </c>
      <c r="H21" s="57">
        <v>287264</v>
      </c>
      <c r="I21" s="57">
        <v>305246</v>
      </c>
      <c r="J21" s="57">
        <v>416603</v>
      </c>
      <c r="K21" s="57">
        <v>490347</v>
      </c>
      <c r="L21" s="57">
        <v>431134</v>
      </c>
      <c r="M21" s="57">
        <v>429139</v>
      </c>
      <c r="N21" s="57">
        <v>327132</v>
      </c>
      <c r="O21" s="57">
        <v>280280</v>
      </c>
      <c r="P21" s="57">
        <v>342935</v>
      </c>
      <c r="Q21" s="57">
        <v>362627</v>
      </c>
      <c r="R21" s="57">
        <v>349989</v>
      </c>
      <c r="S21" s="57">
        <v>307832</v>
      </c>
      <c r="T21" s="57">
        <v>240036</v>
      </c>
      <c r="U21" s="57">
        <v>270691</v>
      </c>
      <c r="V21" s="57">
        <v>329259</v>
      </c>
      <c r="W21" s="57">
        <v>447967</v>
      </c>
      <c r="X21" s="57">
        <v>425093</v>
      </c>
      <c r="Y21" s="57">
        <v>401609</v>
      </c>
      <c r="Z21" s="57">
        <v>332304</v>
      </c>
      <c r="AA21" s="57">
        <v>262002</v>
      </c>
      <c r="AB21" s="57">
        <v>335129</v>
      </c>
      <c r="AC21" s="57">
        <v>332972</v>
      </c>
      <c r="AD21" s="57">
        <v>308787</v>
      </c>
      <c r="AE21" s="57">
        <v>284340</v>
      </c>
      <c r="AF21" s="57">
        <v>241428</v>
      </c>
      <c r="AG21" s="57">
        <v>238044</v>
      </c>
      <c r="AH21" s="57">
        <v>308233</v>
      </c>
      <c r="AI21" s="57">
        <v>427740</v>
      </c>
      <c r="AJ21" s="57">
        <v>401777</v>
      </c>
      <c r="AK21" s="57">
        <v>370884</v>
      </c>
      <c r="AL21" s="57">
        <v>254973</v>
      </c>
      <c r="AM21" s="57">
        <v>229876</v>
      </c>
      <c r="AN21" s="57">
        <v>322922</v>
      </c>
      <c r="AO21" s="58">
        <v>12248934</v>
      </c>
      <c r="AP21" s="59">
        <v>1868.11</v>
      </c>
      <c r="AQ21" s="59">
        <v>1385.44</v>
      </c>
      <c r="AR21" s="59">
        <v>-106.19</v>
      </c>
      <c r="AS21" s="59">
        <v>-437.26</v>
      </c>
      <c r="AT21" s="59">
        <v>-61.54</v>
      </c>
      <c r="AU21" s="59">
        <v>-65.78</v>
      </c>
      <c r="AV21" s="59">
        <v>278.79000000000002</v>
      </c>
      <c r="AW21" s="59">
        <v>-287.51</v>
      </c>
      <c r="AX21" s="59">
        <v>-357.67</v>
      </c>
      <c r="AY21" s="59">
        <v>-204.54</v>
      </c>
      <c r="AZ21" s="59">
        <v>-112.96</v>
      </c>
      <c r="BA21" s="59">
        <v>37.32</v>
      </c>
      <c r="BB21" s="59">
        <v>97.53</v>
      </c>
      <c r="BC21" s="59">
        <v>-358.44</v>
      </c>
      <c r="BD21" s="59">
        <v>-556.59</v>
      </c>
      <c r="BE21" s="59">
        <v>-252.59</v>
      </c>
      <c r="BF21" s="59">
        <v>-83.89</v>
      </c>
      <c r="BG21" s="59">
        <v>350.31</v>
      </c>
      <c r="BH21" s="59">
        <v>1576.94</v>
      </c>
      <c r="BI21" s="59">
        <v>1434.74</v>
      </c>
      <c r="BJ21" s="59">
        <v>826.59</v>
      </c>
      <c r="BK21" s="59">
        <v>854.4</v>
      </c>
      <c r="BL21" s="59">
        <v>794.75</v>
      </c>
      <c r="BM21" s="59">
        <v>733.13</v>
      </c>
      <c r="BN21" s="59">
        <v>1377.76</v>
      </c>
      <c r="BO21" s="59">
        <v>797.63</v>
      </c>
      <c r="BP21" s="59">
        <v>476.98</v>
      </c>
      <c r="BQ21" s="59">
        <v>578.49</v>
      </c>
      <c r="BR21" s="59">
        <v>596.47</v>
      </c>
      <c r="BS21" s="59">
        <v>1331.78</v>
      </c>
      <c r="BT21" s="59">
        <v>1929.9</v>
      </c>
      <c r="BU21" s="59">
        <v>1445.96</v>
      </c>
      <c r="BV21" s="59">
        <v>726.87</v>
      </c>
      <c r="BW21" s="59">
        <v>628.47</v>
      </c>
      <c r="BX21" s="59">
        <v>709.08</v>
      </c>
      <c r="BY21" s="59">
        <v>1569.12</v>
      </c>
      <c r="BZ21" s="60">
        <v>19521.599999999999</v>
      </c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2"/>
    </row>
    <row r="22" spans="1:115" ht="15" thickBot="1" x14ac:dyDescent="0.4">
      <c r="A22" s="53" t="s">
        <v>6</v>
      </c>
      <c r="B22" s="53" t="s">
        <v>6</v>
      </c>
      <c r="C22" s="53" t="s">
        <v>76</v>
      </c>
      <c r="D22" s="53" t="s">
        <v>77</v>
      </c>
      <c r="E22" s="63">
        <v>318327</v>
      </c>
      <c r="F22" s="63">
        <v>220709</v>
      </c>
      <c r="G22" s="63">
        <v>141779</v>
      </c>
      <c r="H22" s="63">
        <v>133330</v>
      </c>
      <c r="I22" s="63">
        <v>83427</v>
      </c>
      <c r="J22" s="63">
        <v>107439</v>
      </c>
      <c r="K22" s="63">
        <v>132549</v>
      </c>
      <c r="L22" s="63">
        <v>125019</v>
      </c>
      <c r="M22" s="63">
        <v>125155</v>
      </c>
      <c r="N22" s="63">
        <v>112622</v>
      </c>
      <c r="O22" s="63">
        <v>150980</v>
      </c>
      <c r="P22" s="63">
        <v>253692</v>
      </c>
      <c r="Q22" s="63">
        <v>293807</v>
      </c>
      <c r="R22" s="63">
        <v>300732</v>
      </c>
      <c r="S22" s="63">
        <v>230585</v>
      </c>
      <c r="T22" s="63">
        <v>103676</v>
      </c>
      <c r="U22" s="63">
        <v>75625</v>
      </c>
      <c r="V22" s="63">
        <v>97272</v>
      </c>
      <c r="W22" s="63">
        <v>149142</v>
      </c>
      <c r="X22" s="63">
        <v>154323</v>
      </c>
      <c r="Y22" s="63">
        <v>154281</v>
      </c>
      <c r="Z22" s="63">
        <v>130908</v>
      </c>
      <c r="AA22" s="63">
        <v>175978</v>
      </c>
      <c r="AB22" s="63">
        <v>341001</v>
      </c>
      <c r="AC22" s="63">
        <v>379902</v>
      </c>
      <c r="AD22" s="63">
        <v>418577</v>
      </c>
      <c r="AE22" s="63">
        <v>316146</v>
      </c>
      <c r="AF22" s="63">
        <v>177746</v>
      </c>
      <c r="AG22" s="63">
        <v>157598</v>
      </c>
      <c r="AH22" s="63">
        <v>170565</v>
      </c>
      <c r="AI22" s="63">
        <v>265790</v>
      </c>
      <c r="AJ22" s="63">
        <v>296490</v>
      </c>
      <c r="AK22" s="63">
        <v>272737</v>
      </c>
      <c r="AL22" s="63">
        <v>193390</v>
      </c>
      <c r="AM22" s="63">
        <v>248355</v>
      </c>
      <c r="AN22" s="63">
        <v>556333</v>
      </c>
      <c r="AO22" s="58">
        <v>7565987</v>
      </c>
      <c r="AP22" s="64">
        <v>1209.54</v>
      </c>
      <c r="AQ22" s="64">
        <v>849.02</v>
      </c>
      <c r="AR22" s="64">
        <v>-53.16</v>
      </c>
      <c r="AS22" s="64">
        <v>-213.91</v>
      </c>
      <c r="AT22" s="64">
        <v>-19.64</v>
      </c>
      <c r="AU22" s="64">
        <v>-19.25</v>
      </c>
      <c r="AV22" s="64">
        <v>83.82</v>
      </c>
      <c r="AW22" s="64">
        <v>-92.82</v>
      </c>
      <c r="AX22" s="64">
        <v>-116.18</v>
      </c>
      <c r="AY22" s="64">
        <v>-78.64</v>
      </c>
      <c r="AZ22" s="64">
        <v>-64.069999999999993</v>
      </c>
      <c r="BA22" s="64">
        <v>27.92</v>
      </c>
      <c r="BB22" s="64">
        <v>79.78</v>
      </c>
      <c r="BC22" s="64">
        <v>-310.32</v>
      </c>
      <c r="BD22" s="64">
        <v>-427.11</v>
      </c>
      <c r="BE22" s="64">
        <v>-124.09</v>
      </c>
      <c r="BF22" s="64">
        <v>-30.03</v>
      </c>
      <c r="BG22" s="64">
        <v>128.30000000000001</v>
      </c>
      <c r="BH22" s="64">
        <v>609.89</v>
      </c>
      <c r="BI22" s="64">
        <v>602.71</v>
      </c>
      <c r="BJ22" s="64">
        <v>373.23</v>
      </c>
      <c r="BK22" s="64">
        <v>406.8</v>
      </c>
      <c r="BL22" s="64">
        <v>594.24</v>
      </c>
      <c r="BM22" s="64">
        <v>773.9</v>
      </c>
      <c r="BN22" s="64">
        <v>1621.25</v>
      </c>
      <c r="BO22" s="64">
        <v>1101.93</v>
      </c>
      <c r="BP22" s="64">
        <v>557.53</v>
      </c>
      <c r="BQ22" s="64">
        <v>494.24</v>
      </c>
      <c r="BR22" s="64">
        <v>476.62</v>
      </c>
      <c r="BS22" s="64">
        <v>909.31</v>
      </c>
      <c r="BT22" s="64">
        <v>1385.2</v>
      </c>
      <c r="BU22" s="64">
        <v>1206.8399999999999</v>
      </c>
      <c r="BV22" s="64">
        <v>616.44000000000005</v>
      </c>
      <c r="BW22" s="64">
        <v>582.89</v>
      </c>
      <c r="BX22" s="64">
        <v>878.36</v>
      </c>
      <c r="BY22" s="64">
        <v>2809.69</v>
      </c>
      <c r="BZ22" s="60">
        <v>16830.23</v>
      </c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2"/>
    </row>
    <row r="23" spans="1:115" ht="15" thickBot="1" x14ac:dyDescent="0.4">
      <c r="A23" s="53"/>
      <c r="B23" s="53"/>
      <c r="C23" s="53"/>
      <c r="D23" s="53" t="s">
        <v>79</v>
      </c>
      <c r="E23" s="66">
        <f>SUM(E19:E22)</f>
        <v>868077270</v>
      </c>
      <c r="F23" s="66">
        <f t="shared" ref="F23:BQ23" si="0">SUM(F19:F22)</f>
        <v>633866663</v>
      </c>
      <c r="G23" s="66">
        <f t="shared" si="0"/>
        <v>476203602</v>
      </c>
      <c r="H23" s="66">
        <f t="shared" si="0"/>
        <v>484493382</v>
      </c>
      <c r="I23" s="66">
        <f t="shared" si="0"/>
        <v>400235856</v>
      </c>
      <c r="J23" s="66">
        <f t="shared" si="0"/>
        <v>487252502</v>
      </c>
      <c r="K23" s="66">
        <f t="shared" si="0"/>
        <v>575899504</v>
      </c>
      <c r="L23" s="66">
        <f t="shared" si="0"/>
        <v>519683011</v>
      </c>
      <c r="M23" s="66">
        <f t="shared" si="0"/>
        <v>511181905</v>
      </c>
      <c r="N23" s="66">
        <f t="shared" si="0"/>
        <v>419465918</v>
      </c>
      <c r="O23" s="66">
        <f t="shared" si="0"/>
        <v>429104787</v>
      </c>
      <c r="P23" s="66">
        <f t="shared" si="0"/>
        <v>613105710</v>
      </c>
      <c r="Q23" s="66">
        <f t="shared" si="0"/>
        <v>638119292</v>
      </c>
      <c r="R23" s="66">
        <f t="shared" si="0"/>
        <v>652959009</v>
      </c>
      <c r="S23" s="66">
        <f t="shared" si="0"/>
        <v>556073770</v>
      </c>
      <c r="T23" s="66">
        <f t="shared" si="0"/>
        <v>403124621</v>
      </c>
      <c r="U23" s="66">
        <f t="shared" si="0"/>
        <v>356817838</v>
      </c>
      <c r="V23" s="66">
        <f t="shared" si="0"/>
        <v>430802934</v>
      </c>
      <c r="W23" s="66">
        <f t="shared" si="0"/>
        <v>547030299</v>
      </c>
      <c r="X23" s="66">
        <f t="shared" si="0"/>
        <v>530889136</v>
      </c>
      <c r="Y23" s="66">
        <f t="shared" si="0"/>
        <v>522769015</v>
      </c>
      <c r="Z23" s="66">
        <f t="shared" si="0"/>
        <v>437552874</v>
      </c>
      <c r="AA23" s="66">
        <f t="shared" si="0"/>
        <v>412353973</v>
      </c>
      <c r="AB23" s="66">
        <f t="shared" si="0"/>
        <v>590040710</v>
      </c>
      <c r="AC23" s="66">
        <f t="shared" si="0"/>
        <v>590692297</v>
      </c>
      <c r="AD23" s="66">
        <f t="shared" si="0"/>
        <v>585873841</v>
      </c>
      <c r="AE23" s="66">
        <f t="shared" si="0"/>
        <v>522264047</v>
      </c>
      <c r="AF23" s="66">
        <f t="shared" si="0"/>
        <v>409289624</v>
      </c>
      <c r="AG23" s="66">
        <f t="shared" si="0"/>
        <v>383476033</v>
      </c>
      <c r="AH23" s="66">
        <f t="shared" si="0"/>
        <v>450208475</v>
      </c>
      <c r="AI23" s="66">
        <f t="shared" si="0"/>
        <v>561523062</v>
      </c>
      <c r="AJ23" s="66">
        <f t="shared" si="0"/>
        <v>558932155</v>
      </c>
      <c r="AK23" s="66">
        <f t="shared" si="0"/>
        <v>501004226</v>
      </c>
      <c r="AL23" s="66">
        <f t="shared" si="0"/>
        <v>353798745</v>
      </c>
      <c r="AM23" s="66">
        <f t="shared" si="0"/>
        <v>363279590</v>
      </c>
      <c r="AN23" s="66">
        <f t="shared" si="0"/>
        <v>566294471</v>
      </c>
      <c r="AO23" s="66">
        <f t="shared" si="0"/>
        <v>18343740147</v>
      </c>
      <c r="AP23" s="66">
        <f t="shared" si="0"/>
        <v>3316149.85</v>
      </c>
      <c r="AQ23" s="66">
        <f t="shared" si="0"/>
        <v>2441913.3600000003</v>
      </c>
      <c r="AR23" s="66">
        <f t="shared" si="0"/>
        <v>-175717.97</v>
      </c>
      <c r="AS23" s="66">
        <f t="shared" si="0"/>
        <v>-754609.63</v>
      </c>
      <c r="AT23" s="66">
        <f t="shared" si="0"/>
        <v>-84932.5</v>
      </c>
      <c r="AU23" s="66">
        <f t="shared" si="0"/>
        <v>-80937.279999999999</v>
      </c>
      <c r="AV23" s="66">
        <f t="shared" si="0"/>
        <v>342173.04</v>
      </c>
      <c r="AW23" s="66">
        <f t="shared" si="0"/>
        <v>-362826.16</v>
      </c>
      <c r="AX23" s="66">
        <f t="shared" si="0"/>
        <v>-446887.01</v>
      </c>
      <c r="AY23" s="66">
        <f t="shared" si="0"/>
        <v>-276353.65000000002</v>
      </c>
      <c r="AZ23" s="66">
        <f t="shared" si="0"/>
        <v>-179213.06</v>
      </c>
      <c r="BA23" s="66">
        <f t="shared" si="0"/>
        <v>67929.13</v>
      </c>
      <c r="BB23" s="66">
        <f t="shared" si="0"/>
        <v>174684.69</v>
      </c>
      <c r="BC23" s="66">
        <f t="shared" si="0"/>
        <v>-677153.32</v>
      </c>
      <c r="BD23" s="66">
        <f t="shared" si="0"/>
        <v>-1024071.11</v>
      </c>
      <c r="BE23" s="66">
        <f t="shared" si="0"/>
        <v>-438883.84000000008</v>
      </c>
      <c r="BF23" s="66">
        <f t="shared" si="0"/>
        <v>-118026.46</v>
      </c>
      <c r="BG23" s="66">
        <f t="shared" si="0"/>
        <v>490745.23</v>
      </c>
      <c r="BH23" s="66">
        <f t="shared" si="0"/>
        <v>2043801.44</v>
      </c>
      <c r="BI23" s="66">
        <f t="shared" si="0"/>
        <v>1896498.7499999998</v>
      </c>
      <c r="BJ23" s="66">
        <f t="shared" si="0"/>
        <v>1139799.04</v>
      </c>
      <c r="BK23" s="66">
        <f t="shared" si="0"/>
        <v>1202639.54</v>
      </c>
      <c r="BL23" s="66">
        <f t="shared" si="0"/>
        <v>1315013.1199999999</v>
      </c>
      <c r="BM23" s="66">
        <f t="shared" si="0"/>
        <v>1328749.7899999998</v>
      </c>
      <c r="BN23" s="66">
        <f t="shared" si="0"/>
        <v>2512573.13</v>
      </c>
      <c r="BO23" s="66">
        <f t="shared" si="0"/>
        <v>1545499.1199999999</v>
      </c>
      <c r="BP23" s="66">
        <f t="shared" si="0"/>
        <v>899258.39</v>
      </c>
      <c r="BQ23" s="66">
        <f t="shared" si="0"/>
        <v>1021853.28</v>
      </c>
      <c r="BR23" s="66">
        <f t="shared" ref="BR23:DK23" si="1">SUM(BR19:BR22)</f>
        <v>1010686.44</v>
      </c>
      <c r="BS23" s="66">
        <f t="shared" si="1"/>
        <v>2063880.28</v>
      </c>
      <c r="BT23" s="66">
        <f t="shared" si="1"/>
        <v>2679200.77</v>
      </c>
      <c r="BU23" s="66">
        <f t="shared" si="1"/>
        <v>2114974.3499999996</v>
      </c>
      <c r="BV23" s="66">
        <f t="shared" si="1"/>
        <v>1042203.7399999999</v>
      </c>
      <c r="BW23" s="66">
        <f t="shared" si="1"/>
        <v>940083.07</v>
      </c>
      <c r="BX23" s="66">
        <f t="shared" si="1"/>
        <v>1190932.5100000002</v>
      </c>
      <c r="BY23" s="66">
        <f t="shared" si="1"/>
        <v>2838086.7600000002</v>
      </c>
      <c r="BZ23" s="66">
        <f t="shared" si="1"/>
        <v>30999716.830000002</v>
      </c>
      <c r="CA23" s="66">
        <f t="shared" si="1"/>
        <v>0</v>
      </c>
      <c r="CB23" s="66">
        <f t="shared" si="1"/>
        <v>0</v>
      </c>
      <c r="CC23" s="66">
        <f t="shared" si="1"/>
        <v>0</v>
      </c>
      <c r="CD23" s="66">
        <f t="shared" si="1"/>
        <v>0</v>
      </c>
      <c r="CE23" s="66">
        <f t="shared" si="1"/>
        <v>0</v>
      </c>
      <c r="CF23" s="66">
        <f t="shared" si="1"/>
        <v>0</v>
      </c>
      <c r="CG23" s="66">
        <f t="shared" si="1"/>
        <v>0</v>
      </c>
      <c r="CH23" s="66">
        <f t="shared" si="1"/>
        <v>0</v>
      </c>
      <c r="CI23" s="66">
        <f t="shared" si="1"/>
        <v>0</v>
      </c>
      <c r="CJ23" s="66">
        <f t="shared" si="1"/>
        <v>0</v>
      </c>
      <c r="CK23" s="66">
        <f t="shared" si="1"/>
        <v>0</v>
      </c>
      <c r="CL23" s="66">
        <f t="shared" si="1"/>
        <v>0</v>
      </c>
      <c r="CM23" s="66">
        <f t="shared" si="1"/>
        <v>0</v>
      </c>
      <c r="CN23" s="66">
        <f t="shared" si="1"/>
        <v>0</v>
      </c>
      <c r="CO23" s="66">
        <f t="shared" si="1"/>
        <v>0</v>
      </c>
      <c r="CP23" s="66">
        <f t="shared" si="1"/>
        <v>0</v>
      </c>
      <c r="CQ23" s="66">
        <f t="shared" si="1"/>
        <v>0</v>
      </c>
      <c r="CR23" s="66">
        <f t="shared" si="1"/>
        <v>0</v>
      </c>
      <c r="CS23" s="66">
        <f t="shared" si="1"/>
        <v>0</v>
      </c>
      <c r="CT23" s="66">
        <f t="shared" si="1"/>
        <v>0</v>
      </c>
      <c r="CU23" s="66">
        <f t="shared" si="1"/>
        <v>0</v>
      </c>
      <c r="CV23" s="66">
        <f t="shared" si="1"/>
        <v>0</v>
      </c>
      <c r="CW23" s="66">
        <f t="shared" si="1"/>
        <v>0</v>
      </c>
      <c r="CX23" s="66">
        <f t="shared" si="1"/>
        <v>0</v>
      </c>
      <c r="CY23" s="66">
        <f t="shared" si="1"/>
        <v>0</v>
      </c>
      <c r="CZ23" s="66">
        <f t="shared" si="1"/>
        <v>0</v>
      </c>
      <c r="DA23" s="66">
        <f t="shared" si="1"/>
        <v>0</v>
      </c>
      <c r="DB23" s="66">
        <f t="shared" si="1"/>
        <v>0</v>
      </c>
      <c r="DC23" s="66">
        <f t="shared" si="1"/>
        <v>0</v>
      </c>
      <c r="DD23" s="66">
        <f t="shared" si="1"/>
        <v>0</v>
      </c>
      <c r="DE23" s="66">
        <f t="shared" si="1"/>
        <v>0</v>
      </c>
      <c r="DF23" s="66">
        <f t="shared" si="1"/>
        <v>0</v>
      </c>
      <c r="DG23" s="66">
        <f t="shared" si="1"/>
        <v>0</v>
      </c>
      <c r="DH23" s="66">
        <f t="shared" si="1"/>
        <v>0</v>
      </c>
      <c r="DI23" s="66">
        <f t="shared" si="1"/>
        <v>0</v>
      </c>
      <c r="DJ23" s="66">
        <f t="shared" si="1"/>
        <v>0</v>
      </c>
      <c r="DK23" s="66">
        <f t="shared" si="1"/>
        <v>0</v>
      </c>
    </row>
    <row r="24" spans="1:115" ht="15" thickBot="1" x14ac:dyDescent="0.4">
      <c r="A24" s="53" t="s">
        <v>6</v>
      </c>
      <c r="B24" s="53" t="s">
        <v>6</v>
      </c>
      <c r="C24" s="53" t="s">
        <v>50</v>
      </c>
      <c r="D24" s="53" t="s">
        <v>51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57">
        <v>45997</v>
      </c>
      <c r="U24" s="57">
        <v>253939</v>
      </c>
      <c r="V24" s="57">
        <v>250701</v>
      </c>
      <c r="W24" s="57">
        <v>254562</v>
      </c>
      <c r="X24" s="57">
        <v>242769</v>
      </c>
      <c r="Y24" s="57">
        <v>253188</v>
      </c>
      <c r="Z24" s="57">
        <v>250088</v>
      </c>
      <c r="AA24" s="57">
        <v>245014</v>
      </c>
      <c r="AB24" s="57">
        <v>260705</v>
      </c>
      <c r="AC24" s="57">
        <v>265246</v>
      </c>
      <c r="AD24" s="57">
        <v>243151</v>
      </c>
      <c r="AE24" s="57">
        <v>239288</v>
      </c>
      <c r="AF24" s="57">
        <v>250269</v>
      </c>
      <c r="AG24" s="57">
        <v>251739</v>
      </c>
      <c r="AH24" s="57">
        <v>250151</v>
      </c>
      <c r="AI24" s="57">
        <v>249650</v>
      </c>
      <c r="AJ24" s="57">
        <v>248444</v>
      </c>
      <c r="AK24" s="57">
        <v>244233</v>
      </c>
      <c r="AL24" s="57">
        <v>249541</v>
      </c>
      <c r="AM24" s="57">
        <v>243144</v>
      </c>
      <c r="AN24" s="57">
        <v>268626</v>
      </c>
      <c r="AO24" s="58">
        <v>5060445</v>
      </c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60">
        <v>0</v>
      </c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59">
        <v>-109.73</v>
      </c>
      <c r="CQ24" s="59">
        <v>-203.71</v>
      </c>
      <c r="CR24" s="59">
        <v>709.32</v>
      </c>
      <c r="CS24" s="59">
        <v>2411.73</v>
      </c>
      <c r="CT24" s="59">
        <v>2176.61</v>
      </c>
      <c r="CU24" s="59">
        <v>1385.28</v>
      </c>
      <c r="CV24" s="59">
        <v>1697.24</v>
      </c>
      <c r="CW24" s="59">
        <v>1918.14</v>
      </c>
      <c r="CX24" s="59">
        <v>1515.92</v>
      </c>
      <c r="CY24" s="59">
        <v>2879.35</v>
      </c>
      <c r="CZ24" s="59">
        <v>1597.18</v>
      </c>
      <c r="DA24" s="59">
        <v>1026.6099999999999</v>
      </c>
      <c r="DB24" s="59">
        <v>1470.98</v>
      </c>
      <c r="DC24" s="59">
        <v>1551.45</v>
      </c>
      <c r="DD24" s="59">
        <v>2730.59</v>
      </c>
      <c r="DE24" s="59">
        <v>2918.37</v>
      </c>
      <c r="DF24" s="59">
        <v>2287.56</v>
      </c>
      <c r="DG24" s="59">
        <v>1199.17</v>
      </c>
      <c r="DH24" s="59">
        <v>1471.68</v>
      </c>
      <c r="DI24" s="59">
        <v>1806.57</v>
      </c>
      <c r="DJ24" s="59">
        <v>3131.53</v>
      </c>
      <c r="DK24" s="60">
        <v>35571.839999999997</v>
      </c>
    </row>
    <row r="25" spans="1:115" ht="15" thickBot="1" x14ac:dyDescent="0.4">
      <c r="A25" s="53" t="s">
        <v>6</v>
      </c>
      <c r="B25" s="53" t="s">
        <v>6</v>
      </c>
      <c r="C25" s="53" t="s">
        <v>52</v>
      </c>
      <c r="D25" s="53" t="s">
        <v>53</v>
      </c>
      <c r="E25" s="63">
        <v>89731117</v>
      </c>
      <c r="F25" s="63">
        <v>70645165</v>
      </c>
      <c r="G25" s="63">
        <v>57435753</v>
      </c>
      <c r="H25" s="63">
        <v>59036109</v>
      </c>
      <c r="I25" s="63">
        <v>53026526</v>
      </c>
      <c r="J25" s="63">
        <v>61538974</v>
      </c>
      <c r="K25" s="63">
        <v>69851458</v>
      </c>
      <c r="L25" s="63">
        <v>65208272</v>
      </c>
      <c r="M25" s="63">
        <v>64152972</v>
      </c>
      <c r="N25" s="63">
        <v>55757410</v>
      </c>
      <c r="O25" s="63">
        <v>52258606</v>
      </c>
      <c r="P25" s="63">
        <v>67935391</v>
      </c>
      <c r="Q25" s="63">
        <v>69817374</v>
      </c>
      <c r="R25" s="63">
        <v>71931862</v>
      </c>
      <c r="S25" s="63">
        <v>63073733</v>
      </c>
      <c r="T25" s="63">
        <v>51936308</v>
      </c>
      <c r="U25" s="63">
        <v>49032174</v>
      </c>
      <c r="V25" s="63">
        <v>55858728</v>
      </c>
      <c r="W25" s="63">
        <v>65666752</v>
      </c>
      <c r="X25" s="63">
        <v>64876221</v>
      </c>
      <c r="Y25" s="63">
        <v>64618516</v>
      </c>
      <c r="Z25" s="63">
        <v>57058238</v>
      </c>
      <c r="AA25" s="63">
        <v>50819892</v>
      </c>
      <c r="AB25" s="63">
        <v>65513113</v>
      </c>
      <c r="AC25" s="63">
        <v>65409658</v>
      </c>
      <c r="AD25" s="63">
        <v>64806873</v>
      </c>
      <c r="AE25" s="63">
        <v>59840778</v>
      </c>
      <c r="AF25" s="63">
        <v>46125844</v>
      </c>
      <c r="AG25" s="63">
        <v>42082649</v>
      </c>
      <c r="AH25" s="63">
        <v>50411717</v>
      </c>
      <c r="AI25" s="63">
        <v>61731313</v>
      </c>
      <c r="AJ25" s="63">
        <v>62378340</v>
      </c>
      <c r="AK25" s="63">
        <v>58433991</v>
      </c>
      <c r="AL25" s="63">
        <v>45995446</v>
      </c>
      <c r="AM25" s="63">
        <v>44302923</v>
      </c>
      <c r="AN25" s="63">
        <v>59470713</v>
      </c>
      <c r="AO25" s="58">
        <v>2157770909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0</v>
      </c>
      <c r="BH25" s="64">
        <v>0</v>
      </c>
      <c r="BI25" s="64">
        <v>0</v>
      </c>
      <c r="BJ25" s="64">
        <v>0</v>
      </c>
      <c r="BK25" s="64">
        <v>0</v>
      </c>
      <c r="BL25" s="64">
        <v>0</v>
      </c>
      <c r="BM25" s="64">
        <v>0</v>
      </c>
      <c r="BN25" s="64">
        <v>0</v>
      </c>
      <c r="BO25" s="64">
        <v>0</v>
      </c>
      <c r="BP25" s="64">
        <v>0</v>
      </c>
      <c r="BQ25" s="64">
        <v>0</v>
      </c>
      <c r="BR25" s="64">
        <v>0</v>
      </c>
      <c r="BS25" s="64">
        <v>0</v>
      </c>
      <c r="BT25" s="64">
        <v>0</v>
      </c>
      <c r="BU25" s="64">
        <v>0</v>
      </c>
      <c r="BV25" s="64">
        <v>0</v>
      </c>
      <c r="BW25" s="64">
        <v>0</v>
      </c>
      <c r="BX25" s="64">
        <v>0</v>
      </c>
      <c r="BY25" s="64">
        <v>0</v>
      </c>
      <c r="BZ25" s="60">
        <v>0</v>
      </c>
      <c r="CA25" s="64">
        <v>527897.21</v>
      </c>
      <c r="CB25" s="64">
        <v>439787.85</v>
      </c>
      <c r="CC25" s="64">
        <v>-33897.81</v>
      </c>
      <c r="CD25" s="64">
        <v>-152563.41</v>
      </c>
      <c r="CE25" s="64">
        <v>-18991.400000000001</v>
      </c>
      <c r="CF25" s="64">
        <v>-16945.66</v>
      </c>
      <c r="CG25" s="64">
        <v>67522.429999999993</v>
      </c>
      <c r="CH25" s="64">
        <v>-74106.36</v>
      </c>
      <c r="CI25" s="64">
        <v>-92733.54</v>
      </c>
      <c r="CJ25" s="64">
        <v>-61900.88</v>
      </c>
      <c r="CK25" s="64">
        <v>-38002.370000000003</v>
      </c>
      <c r="CL25" s="64">
        <v>13013.34</v>
      </c>
      <c r="CM25" s="64">
        <v>31510.11</v>
      </c>
      <c r="CN25" s="64">
        <v>-120736.24</v>
      </c>
      <c r="CO25" s="64">
        <v>-193835.29</v>
      </c>
      <c r="CP25" s="64">
        <v>-98450.82</v>
      </c>
      <c r="CQ25" s="64">
        <v>-28889.08</v>
      </c>
      <c r="CR25" s="64">
        <v>110833.43</v>
      </c>
      <c r="CS25" s="64">
        <v>420363.14</v>
      </c>
      <c r="CT25" s="64">
        <v>394137.01</v>
      </c>
      <c r="CU25" s="64">
        <v>241367.75</v>
      </c>
      <c r="CV25" s="64">
        <v>270273.87</v>
      </c>
      <c r="CW25" s="64">
        <v>285405.08</v>
      </c>
      <c r="CX25" s="64">
        <v>262196.78000000003</v>
      </c>
      <c r="CY25" s="64">
        <v>486912.9</v>
      </c>
      <c r="CZ25" s="64">
        <v>288467.13</v>
      </c>
      <c r="DA25" s="64">
        <v>176124.88</v>
      </c>
      <c r="DB25" s="64">
        <v>203219.08</v>
      </c>
      <c r="DC25" s="64">
        <v>200556.64</v>
      </c>
      <c r="DD25" s="64">
        <v>402664.68</v>
      </c>
      <c r="DE25" s="64">
        <v>497587.03</v>
      </c>
      <c r="DF25" s="64">
        <v>391212.97</v>
      </c>
      <c r="DG25" s="64">
        <v>200399.91</v>
      </c>
      <c r="DH25" s="64">
        <v>204428.29</v>
      </c>
      <c r="DI25" s="64">
        <v>247293.59</v>
      </c>
      <c r="DJ25" s="64">
        <v>500680.63</v>
      </c>
      <c r="DK25" s="60">
        <v>5932802.8700000001</v>
      </c>
    </row>
    <row r="26" spans="1:115" ht="15" thickBot="1" x14ac:dyDescent="0.4">
      <c r="A26" s="53" t="s">
        <v>6</v>
      </c>
      <c r="B26" s="53" t="s">
        <v>6</v>
      </c>
      <c r="C26" s="53" t="s">
        <v>54</v>
      </c>
      <c r="D26" s="53" t="s">
        <v>55</v>
      </c>
      <c r="E26" s="57">
        <v>9492</v>
      </c>
      <c r="F26" s="57">
        <v>9012</v>
      </c>
      <c r="G26" s="57">
        <v>8287</v>
      </c>
      <c r="H26" s="57">
        <v>8287</v>
      </c>
      <c r="I26" s="57">
        <v>8287</v>
      </c>
      <c r="J26" s="57">
        <v>8287</v>
      </c>
      <c r="K26" s="57">
        <v>8287</v>
      </c>
      <c r="L26" s="57">
        <v>8287</v>
      </c>
      <c r="M26" s="57">
        <v>8287</v>
      </c>
      <c r="N26" s="57">
        <v>8287</v>
      </c>
      <c r="O26" s="57">
        <v>8287</v>
      </c>
      <c r="P26" s="57">
        <v>8287</v>
      </c>
      <c r="Q26" s="57">
        <v>8287</v>
      </c>
      <c r="R26" s="57">
        <v>8287</v>
      </c>
      <c r="S26" s="57">
        <v>8287</v>
      </c>
      <c r="T26" s="57">
        <v>8287</v>
      </c>
      <c r="U26" s="57">
        <v>8287</v>
      </c>
      <c r="V26" s="57">
        <v>8287</v>
      </c>
      <c r="W26" s="57">
        <v>8287</v>
      </c>
      <c r="X26" s="57">
        <v>8287</v>
      </c>
      <c r="Y26" s="57">
        <v>8287</v>
      </c>
      <c r="Z26" s="57">
        <v>8287</v>
      </c>
      <c r="AA26" s="57">
        <v>8287</v>
      </c>
      <c r="AB26" s="57">
        <v>8287</v>
      </c>
      <c r="AC26" s="57">
        <v>8287</v>
      </c>
      <c r="AD26" s="57">
        <v>8287</v>
      </c>
      <c r="AE26" s="57">
        <v>8287</v>
      </c>
      <c r="AF26" s="57">
        <v>8287</v>
      </c>
      <c r="AG26" s="57">
        <v>8287</v>
      </c>
      <c r="AH26" s="57">
        <v>8287</v>
      </c>
      <c r="AI26" s="57">
        <v>8287</v>
      </c>
      <c r="AJ26" s="57">
        <v>8287</v>
      </c>
      <c r="AK26" s="57">
        <v>8287</v>
      </c>
      <c r="AL26" s="57">
        <v>8287</v>
      </c>
      <c r="AM26" s="57">
        <v>8287</v>
      </c>
      <c r="AN26" s="57">
        <v>8287</v>
      </c>
      <c r="AO26" s="58">
        <v>300262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60">
        <v>0</v>
      </c>
      <c r="CA26" s="59">
        <v>137.9</v>
      </c>
      <c r="CB26" s="59">
        <v>132.22999999999999</v>
      </c>
      <c r="CC26" s="59">
        <v>-11.23</v>
      </c>
      <c r="CD26" s="59">
        <v>-50.1</v>
      </c>
      <c r="CE26" s="59">
        <v>-6.79</v>
      </c>
      <c r="CF26" s="59">
        <v>-5.48</v>
      </c>
      <c r="CG26" s="59">
        <v>19.899999999999999</v>
      </c>
      <c r="CH26" s="59">
        <v>-22.88</v>
      </c>
      <c r="CI26" s="59">
        <v>-29.03</v>
      </c>
      <c r="CJ26" s="59">
        <v>-21.39</v>
      </c>
      <c r="CK26" s="59">
        <v>-13.78</v>
      </c>
      <c r="CL26" s="59">
        <v>3.94</v>
      </c>
      <c r="CM26" s="59">
        <v>9.41</v>
      </c>
      <c r="CN26" s="59">
        <v>-35.130000000000003</v>
      </c>
      <c r="CO26" s="59">
        <v>-62.02</v>
      </c>
      <c r="CP26" s="59">
        <v>-35.950000000000003</v>
      </c>
      <c r="CQ26" s="59">
        <v>-10.71</v>
      </c>
      <c r="CR26" s="59">
        <v>36.4</v>
      </c>
      <c r="CS26" s="59">
        <v>123.7</v>
      </c>
      <c r="CT26" s="59">
        <v>115.34</v>
      </c>
      <c r="CU26" s="59">
        <v>71.92</v>
      </c>
      <c r="CV26" s="59">
        <v>87.69</v>
      </c>
      <c r="CW26" s="59">
        <v>98.93</v>
      </c>
      <c r="CX26" s="59">
        <v>78.19</v>
      </c>
      <c r="CY26" s="59">
        <v>146.09</v>
      </c>
      <c r="CZ26" s="59">
        <v>84.01</v>
      </c>
      <c r="DA26" s="59">
        <v>55.34</v>
      </c>
      <c r="DB26" s="59">
        <v>76.540000000000006</v>
      </c>
      <c r="DC26" s="59">
        <v>79.2</v>
      </c>
      <c r="DD26" s="59">
        <v>143.57</v>
      </c>
      <c r="DE26" s="59">
        <v>151.47</v>
      </c>
      <c r="DF26" s="59">
        <v>116.97</v>
      </c>
      <c r="DG26" s="59">
        <v>63.96</v>
      </c>
      <c r="DH26" s="59">
        <v>76.73</v>
      </c>
      <c r="DI26" s="59">
        <v>93.47</v>
      </c>
      <c r="DJ26" s="59">
        <v>160.49</v>
      </c>
      <c r="DK26" s="60">
        <v>1858.9</v>
      </c>
    </row>
    <row r="27" spans="1:115" ht="15" thickBot="1" x14ac:dyDescent="0.4">
      <c r="A27" s="53" t="s">
        <v>6</v>
      </c>
      <c r="B27" s="53" t="s">
        <v>6</v>
      </c>
      <c r="C27" s="53" t="s">
        <v>56</v>
      </c>
      <c r="D27" s="53" t="s">
        <v>57</v>
      </c>
      <c r="E27" s="63">
        <v>95968679</v>
      </c>
      <c r="F27" s="63">
        <v>79677655</v>
      </c>
      <c r="G27" s="63">
        <v>70541868</v>
      </c>
      <c r="H27" s="63">
        <v>73267614</v>
      </c>
      <c r="I27" s="63">
        <v>73084189</v>
      </c>
      <c r="J27" s="63">
        <v>87101041</v>
      </c>
      <c r="K27" s="63">
        <v>96365311</v>
      </c>
      <c r="L27" s="63">
        <v>90829881</v>
      </c>
      <c r="M27" s="63">
        <v>90280866</v>
      </c>
      <c r="N27" s="63">
        <v>79736797</v>
      </c>
      <c r="O27" s="63">
        <v>67860054</v>
      </c>
      <c r="P27" s="63">
        <v>79772555</v>
      </c>
      <c r="Q27" s="63">
        <v>80498301</v>
      </c>
      <c r="R27" s="63">
        <v>81132249</v>
      </c>
      <c r="S27" s="63">
        <v>73840885</v>
      </c>
      <c r="T27" s="63">
        <v>66870014</v>
      </c>
      <c r="U27" s="63">
        <v>70665078</v>
      </c>
      <c r="V27" s="63">
        <v>80726771</v>
      </c>
      <c r="W27" s="63">
        <v>92541101</v>
      </c>
      <c r="X27" s="63">
        <v>90965337</v>
      </c>
      <c r="Y27" s="63">
        <v>92063468</v>
      </c>
      <c r="Z27" s="63">
        <v>82223617</v>
      </c>
      <c r="AA27" s="63">
        <v>67308954</v>
      </c>
      <c r="AB27" s="63">
        <v>77889768</v>
      </c>
      <c r="AC27" s="63">
        <v>77702846</v>
      </c>
      <c r="AD27" s="63">
        <v>76223423</v>
      </c>
      <c r="AE27" s="63">
        <v>71688156</v>
      </c>
      <c r="AF27" s="63">
        <v>59523516</v>
      </c>
      <c r="AG27" s="63">
        <v>55422845</v>
      </c>
      <c r="AH27" s="63">
        <v>70733127</v>
      </c>
      <c r="AI27" s="63">
        <v>86317261</v>
      </c>
      <c r="AJ27" s="63">
        <v>86849296</v>
      </c>
      <c r="AK27" s="63">
        <v>82336920</v>
      </c>
      <c r="AL27" s="63">
        <v>66577546</v>
      </c>
      <c r="AM27" s="63">
        <v>60860599</v>
      </c>
      <c r="AN27" s="63">
        <v>71812140</v>
      </c>
      <c r="AO27" s="58">
        <v>2807259728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0</v>
      </c>
      <c r="BH27" s="64">
        <v>0</v>
      </c>
      <c r="BI27" s="64">
        <v>0</v>
      </c>
      <c r="BJ27" s="64">
        <v>0</v>
      </c>
      <c r="BK27" s="64">
        <v>0</v>
      </c>
      <c r="BL27" s="64">
        <v>0</v>
      </c>
      <c r="BM27" s="64">
        <v>0</v>
      </c>
      <c r="BN27" s="64">
        <v>0</v>
      </c>
      <c r="BO27" s="64">
        <v>0</v>
      </c>
      <c r="BP27" s="64">
        <v>0</v>
      </c>
      <c r="BQ27" s="64">
        <v>0</v>
      </c>
      <c r="BR27" s="64">
        <v>0</v>
      </c>
      <c r="BS27" s="64">
        <v>0</v>
      </c>
      <c r="BT27" s="64">
        <v>0</v>
      </c>
      <c r="BU27" s="64">
        <v>0</v>
      </c>
      <c r="BV27" s="64">
        <v>0</v>
      </c>
      <c r="BW27" s="64">
        <v>0</v>
      </c>
      <c r="BX27" s="64">
        <v>0</v>
      </c>
      <c r="BY27" s="64">
        <v>0</v>
      </c>
      <c r="BZ27" s="60">
        <v>0</v>
      </c>
      <c r="CA27" s="64">
        <v>491390.95</v>
      </c>
      <c r="CB27" s="64">
        <v>418843.53</v>
      </c>
      <c r="CC27" s="64">
        <v>-33722.15</v>
      </c>
      <c r="CD27" s="64">
        <v>-153337.71</v>
      </c>
      <c r="CE27" s="64">
        <v>-20397.77</v>
      </c>
      <c r="CF27" s="64">
        <v>-19150.900000000001</v>
      </c>
      <c r="CG27" s="64">
        <v>76227.570000000007</v>
      </c>
      <c r="CH27" s="64">
        <v>-83461.67</v>
      </c>
      <c r="CI27" s="64">
        <v>-105174.29</v>
      </c>
      <c r="CJ27" s="64">
        <v>-69327.87</v>
      </c>
      <c r="CK27" s="64">
        <v>-38740.36</v>
      </c>
      <c r="CL27" s="64">
        <v>12678.26</v>
      </c>
      <c r="CM27" s="64">
        <v>30313.360000000001</v>
      </c>
      <c r="CN27" s="64">
        <v>-114514.5</v>
      </c>
      <c r="CO27" s="64">
        <v>-186421.13</v>
      </c>
      <c r="CP27" s="64">
        <v>-99330.51</v>
      </c>
      <c r="CQ27" s="64">
        <v>-32177.69</v>
      </c>
      <c r="CR27" s="64">
        <v>128392.43</v>
      </c>
      <c r="CS27" s="64">
        <v>489221.53</v>
      </c>
      <c r="CT27" s="64">
        <v>459565.96</v>
      </c>
      <c r="CU27" s="64">
        <v>283010.59999999998</v>
      </c>
      <c r="CV27" s="64">
        <v>314799.77</v>
      </c>
      <c r="CW27" s="64">
        <v>303671.8</v>
      </c>
      <c r="CX27" s="64">
        <v>261501.6</v>
      </c>
      <c r="CY27" s="64">
        <v>485360.9</v>
      </c>
      <c r="CZ27" s="64">
        <v>287991.03000000003</v>
      </c>
      <c r="DA27" s="64">
        <v>176736.79</v>
      </c>
      <c r="DB27" s="64">
        <v>207245.41</v>
      </c>
      <c r="DC27" s="64">
        <v>205376.42</v>
      </c>
      <c r="DD27" s="64">
        <v>448186.11</v>
      </c>
      <c r="DE27" s="64">
        <v>570762.6</v>
      </c>
      <c r="DF27" s="64">
        <v>450241.72</v>
      </c>
      <c r="DG27" s="64">
        <v>229740.63</v>
      </c>
      <c r="DH27" s="64">
        <v>230386.45</v>
      </c>
      <c r="DI27" s="64">
        <v>265909.46000000002</v>
      </c>
      <c r="DJ27" s="64">
        <v>499522.16</v>
      </c>
      <c r="DK27" s="60">
        <v>6371320.4900000002</v>
      </c>
    </row>
    <row r="28" spans="1:115" ht="15" thickBot="1" x14ac:dyDescent="0.4">
      <c r="A28" s="53" t="s">
        <v>6</v>
      </c>
      <c r="B28" s="53" t="s">
        <v>6</v>
      </c>
      <c r="C28" s="53" t="s">
        <v>58</v>
      </c>
      <c r="D28" s="53" t="s">
        <v>59</v>
      </c>
      <c r="E28" s="57">
        <v>45173</v>
      </c>
      <c r="F28" s="57">
        <v>32706</v>
      </c>
      <c r="G28" s="57">
        <v>21626</v>
      </c>
      <c r="H28" s="57">
        <v>15701</v>
      </c>
      <c r="I28" s="57">
        <v>10949</v>
      </c>
      <c r="J28" s="57">
        <v>13796</v>
      </c>
      <c r="K28" s="57">
        <v>17127</v>
      </c>
      <c r="L28" s="57">
        <v>15032</v>
      </c>
      <c r="M28" s="57">
        <v>14821</v>
      </c>
      <c r="N28" s="57">
        <v>12620</v>
      </c>
      <c r="O28" s="57">
        <v>26924</v>
      </c>
      <c r="P28" s="57">
        <v>41416</v>
      </c>
      <c r="Q28" s="57">
        <v>44262</v>
      </c>
      <c r="R28" s="57">
        <v>51709</v>
      </c>
      <c r="S28" s="57">
        <v>45026</v>
      </c>
      <c r="T28" s="57">
        <v>25138</v>
      </c>
      <c r="U28" s="57">
        <v>19633</v>
      </c>
      <c r="V28" s="57">
        <v>21951</v>
      </c>
      <c r="W28" s="57">
        <v>24607</v>
      </c>
      <c r="X28" s="57">
        <v>24119</v>
      </c>
      <c r="Y28" s="57">
        <v>26849</v>
      </c>
      <c r="Z28" s="57">
        <v>22104</v>
      </c>
      <c r="AA28" s="57">
        <v>32168</v>
      </c>
      <c r="AB28" s="57">
        <v>59840</v>
      </c>
      <c r="AC28" s="57">
        <v>60961</v>
      </c>
      <c r="AD28" s="57">
        <v>69920</v>
      </c>
      <c r="AE28" s="57">
        <v>50079</v>
      </c>
      <c r="AF28" s="57">
        <v>24482</v>
      </c>
      <c r="AG28" s="57">
        <v>21327</v>
      </c>
      <c r="AH28" s="57">
        <v>24539</v>
      </c>
      <c r="AI28" s="57">
        <v>34380</v>
      </c>
      <c r="AJ28" s="57">
        <v>35084</v>
      </c>
      <c r="AK28" s="57">
        <v>35228</v>
      </c>
      <c r="AL28" s="57">
        <v>24463</v>
      </c>
      <c r="AM28" s="57">
        <v>33928</v>
      </c>
      <c r="AN28" s="57">
        <v>80618</v>
      </c>
      <c r="AO28" s="58">
        <v>1160306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60">
        <v>0</v>
      </c>
      <c r="CA28" s="59">
        <v>243.9</v>
      </c>
      <c r="CB28" s="59">
        <v>190.48</v>
      </c>
      <c r="CC28" s="59">
        <v>-12.72</v>
      </c>
      <c r="CD28" s="59">
        <v>-46.15</v>
      </c>
      <c r="CE28" s="59">
        <v>-5.08</v>
      </c>
      <c r="CF28" s="59">
        <v>-4.66</v>
      </c>
      <c r="CG28" s="59">
        <v>19.440000000000001</v>
      </c>
      <c r="CH28" s="59">
        <v>-21.09</v>
      </c>
      <c r="CI28" s="59">
        <v>-26.6</v>
      </c>
      <c r="CJ28" s="59">
        <v>-18.18</v>
      </c>
      <c r="CK28" s="59">
        <v>-18.78</v>
      </c>
      <c r="CL28" s="59">
        <v>7.35</v>
      </c>
      <c r="CM28" s="59">
        <v>18.52</v>
      </c>
      <c r="CN28" s="59">
        <v>-78.84</v>
      </c>
      <c r="CO28" s="59">
        <v>-125.33</v>
      </c>
      <c r="CP28" s="59">
        <v>-48.51</v>
      </c>
      <c r="CQ28" s="59">
        <v>-13.12</v>
      </c>
      <c r="CR28" s="59">
        <v>49.31</v>
      </c>
      <c r="CS28" s="59">
        <v>177.14</v>
      </c>
      <c r="CT28" s="59">
        <v>164.89</v>
      </c>
      <c r="CU28" s="59">
        <v>109.17</v>
      </c>
      <c r="CV28" s="59">
        <v>117.45</v>
      </c>
      <c r="CW28" s="59">
        <v>174.92</v>
      </c>
      <c r="CX28" s="59">
        <v>218.11</v>
      </c>
      <c r="CY28" s="59">
        <v>420.07</v>
      </c>
      <c r="CZ28" s="59">
        <v>284.13</v>
      </c>
      <c r="DA28" s="59">
        <v>143.4</v>
      </c>
      <c r="DB28" s="59">
        <v>127.76</v>
      </c>
      <c r="DC28" s="59">
        <v>122.92</v>
      </c>
      <c r="DD28" s="59">
        <v>237</v>
      </c>
      <c r="DE28" s="59">
        <v>313.98</v>
      </c>
      <c r="DF28" s="59">
        <v>248.91</v>
      </c>
      <c r="DG28" s="59">
        <v>134.57</v>
      </c>
      <c r="DH28" s="59">
        <v>134.46</v>
      </c>
      <c r="DI28" s="59">
        <v>201.01</v>
      </c>
      <c r="DJ28" s="59">
        <v>618.98</v>
      </c>
      <c r="DK28" s="60">
        <v>4058.81</v>
      </c>
    </row>
    <row r="29" spans="1:115" ht="15" thickBot="1" x14ac:dyDescent="0.4">
      <c r="A29" s="53" t="s">
        <v>6</v>
      </c>
      <c r="B29" s="53" t="s">
        <v>6</v>
      </c>
      <c r="C29" s="53" t="s">
        <v>60</v>
      </c>
      <c r="D29" s="53" t="s">
        <v>61</v>
      </c>
      <c r="E29" s="63">
        <v>94876</v>
      </c>
      <c r="F29" s="63">
        <v>79730</v>
      </c>
      <c r="G29" s="63">
        <v>65108</v>
      </c>
      <c r="H29" s="63">
        <v>52252</v>
      </c>
      <c r="I29" s="63">
        <v>27612</v>
      </c>
      <c r="J29" s="63">
        <v>47304</v>
      </c>
      <c r="K29" s="63">
        <v>47004</v>
      </c>
      <c r="L29" s="63">
        <v>54103</v>
      </c>
      <c r="M29" s="63">
        <v>63114</v>
      </c>
      <c r="N29" s="63">
        <v>51005</v>
      </c>
      <c r="O29" s="63">
        <v>43607</v>
      </c>
      <c r="P29" s="63">
        <v>64320</v>
      </c>
      <c r="Q29" s="63">
        <v>82157</v>
      </c>
      <c r="R29" s="63">
        <v>80347</v>
      </c>
      <c r="S29" s="63">
        <v>68058</v>
      </c>
      <c r="T29" s="63">
        <v>35007</v>
      </c>
      <c r="U29" s="63">
        <v>27383</v>
      </c>
      <c r="V29" s="63">
        <v>40403</v>
      </c>
      <c r="W29" s="63">
        <v>58060</v>
      </c>
      <c r="X29" s="63">
        <v>54536</v>
      </c>
      <c r="Y29" s="63">
        <v>61836</v>
      </c>
      <c r="Z29" s="63">
        <v>61855</v>
      </c>
      <c r="AA29" s="63">
        <v>54785</v>
      </c>
      <c r="AB29" s="63">
        <v>119989</v>
      </c>
      <c r="AC29" s="63">
        <v>149416</v>
      </c>
      <c r="AD29" s="63">
        <v>157993</v>
      </c>
      <c r="AE29" s="63">
        <v>126810</v>
      </c>
      <c r="AF29" s="63">
        <v>62865</v>
      </c>
      <c r="AG29" s="63">
        <v>48513</v>
      </c>
      <c r="AH29" s="63">
        <v>100328</v>
      </c>
      <c r="AI29" s="63">
        <v>117464</v>
      </c>
      <c r="AJ29" s="63">
        <v>120920</v>
      </c>
      <c r="AK29" s="63">
        <v>136784</v>
      </c>
      <c r="AL29" s="63">
        <v>96474</v>
      </c>
      <c r="AM29" s="63">
        <v>107898</v>
      </c>
      <c r="AN29" s="63">
        <v>170163</v>
      </c>
      <c r="AO29" s="58">
        <v>2830079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0</v>
      </c>
      <c r="BH29" s="64">
        <v>0</v>
      </c>
      <c r="BI29" s="64">
        <v>0</v>
      </c>
      <c r="BJ29" s="64">
        <v>0</v>
      </c>
      <c r="BK29" s="64">
        <v>0</v>
      </c>
      <c r="BL29" s="64">
        <v>0</v>
      </c>
      <c r="BM29" s="64">
        <v>0</v>
      </c>
      <c r="BN29" s="64">
        <v>0</v>
      </c>
      <c r="BO29" s="64">
        <v>0</v>
      </c>
      <c r="BP29" s="64">
        <v>0</v>
      </c>
      <c r="BQ29" s="64">
        <v>0</v>
      </c>
      <c r="BR29" s="64">
        <v>0</v>
      </c>
      <c r="BS29" s="64">
        <v>0</v>
      </c>
      <c r="BT29" s="64">
        <v>0</v>
      </c>
      <c r="BU29" s="64">
        <v>0</v>
      </c>
      <c r="BV29" s="64">
        <v>0</v>
      </c>
      <c r="BW29" s="64">
        <v>0</v>
      </c>
      <c r="BX29" s="64">
        <v>0</v>
      </c>
      <c r="BY29" s="64">
        <v>0</v>
      </c>
      <c r="BZ29" s="60">
        <v>0</v>
      </c>
      <c r="CA29" s="64">
        <v>472.5</v>
      </c>
      <c r="CB29" s="64">
        <v>405.78</v>
      </c>
      <c r="CC29" s="64">
        <v>-30.31</v>
      </c>
      <c r="CD29" s="64">
        <v>-109.5</v>
      </c>
      <c r="CE29" s="64">
        <v>-8.64</v>
      </c>
      <c r="CF29" s="64">
        <v>-10.79</v>
      </c>
      <c r="CG29" s="64">
        <v>39.200000000000003</v>
      </c>
      <c r="CH29" s="64">
        <v>-51.79</v>
      </c>
      <c r="CI29" s="64">
        <v>-74.83</v>
      </c>
      <c r="CJ29" s="64">
        <v>-45.82</v>
      </c>
      <c r="CK29" s="64">
        <v>-26.15</v>
      </c>
      <c r="CL29" s="64">
        <v>10.58</v>
      </c>
      <c r="CM29" s="64">
        <v>30.92</v>
      </c>
      <c r="CN29" s="64">
        <v>-114.58</v>
      </c>
      <c r="CO29" s="64">
        <v>-175.73</v>
      </c>
      <c r="CP29" s="64">
        <v>-60.5</v>
      </c>
      <c r="CQ29" s="64">
        <v>-15.73</v>
      </c>
      <c r="CR29" s="64">
        <v>72.86</v>
      </c>
      <c r="CS29" s="64">
        <v>330.45</v>
      </c>
      <c r="CT29" s="64">
        <v>296.94</v>
      </c>
      <c r="CU29" s="64">
        <v>201.94</v>
      </c>
      <c r="CV29" s="64">
        <v>248.02</v>
      </c>
      <c r="CW29" s="64">
        <v>259.64</v>
      </c>
      <c r="CX29" s="64">
        <v>391.6</v>
      </c>
      <c r="CY29" s="64">
        <v>891.23</v>
      </c>
      <c r="CZ29" s="64">
        <v>568.79999999999995</v>
      </c>
      <c r="DA29" s="64">
        <v>301.22000000000003</v>
      </c>
      <c r="DB29" s="64">
        <v>226.45</v>
      </c>
      <c r="DC29" s="64">
        <v>196.25</v>
      </c>
      <c r="DD29" s="64">
        <v>632.16</v>
      </c>
      <c r="DE29" s="64">
        <v>775.49</v>
      </c>
      <c r="DF29" s="64">
        <v>626.66999999999996</v>
      </c>
      <c r="DG29" s="64">
        <v>372.7</v>
      </c>
      <c r="DH29" s="64">
        <v>331.17</v>
      </c>
      <c r="DI29" s="64">
        <v>454.43</v>
      </c>
      <c r="DJ29" s="64">
        <v>1119.51</v>
      </c>
      <c r="DK29" s="60">
        <v>8532.14</v>
      </c>
    </row>
    <row r="30" spans="1:115" ht="15" thickBot="1" x14ac:dyDescent="0.4">
      <c r="A30" s="53" t="s">
        <v>6</v>
      </c>
      <c r="B30" s="53" t="s">
        <v>6</v>
      </c>
      <c r="C30" s="53" t="s">
        <v>62</v>
      </c>
      <c r="D30" s="53" t="s">
        <v>63</v>
      </c>
      <c r="E30" s="57">
        <v>312684</v>
      </c>
      <c r="F30" s="57">
        <v>262589</v>
      </c>
      <c r="G30" s="57">
        <v>235314</v>
      </c>
      <c r="H30" s="57">
        <v>235301</v>
      </c>
      <c r="I30" s="57">
        <v>220775</v>
      </c>
      <c r="J30" s="57">
        <v>221298</v>
      </c>
      <c r="K30" s="57">
        <v>237580</v>
      </c>
      <c r="L30" s="57">
        <v>227620</v>
      </c>
      <c r="M30" s="57">
        <v>234778</v>
      </c>
      <c r="N30" s="57">
        <v>217072</v>
      </c>
      <c r="O30" s="57">
        <v>224794</v>
      </c>
      <c r="P30" s="57">
        <v>275505</v>
      </c>
      <c r="Q30" s="57">
        <v>276537</v>
      </c>
      <c r="R30" s="57">
        <v>267899</v>
      </c>
      <c r="S30" s="57">
        <v>237633</v>
      </c>
      <c r="T30" s="57">
        <v>208835</v>
      </c>
      <c r="U30" s="57">
        <v>196450</v>
      </c>
      <c r="V30" s="57">
        <v>196874</v>
      </c>
      <c r="W30" s="57">
        <v>207734</v>
      </c>
      <c r="X30" s="57">
        <v>208759</v>
      </c>
      <c r="Y30" s="57">
        <v>219535</v>
      </c>
      <c r="Z30" s="57">
        <v>192894</v>
      </c>
      <c r="AA30" s="57">
        <v>183910</v>
      </c>
      <c r="AB30" s="57">
        <v>227984</v>
      </c>
      <c r="AC30" s="57">
        <v>221320</v>
      </c>
      <c r="AD30" s="57">
        <v>222697</v>
      </c>
      <c r="AE30" s="57">
        <v>220489</v>
      </c>
      <c r="AF30" s="57">
        <v>175511</v>
      </c>
      <c r="AG30" s="57">
        <v>146854</v>
      </c>
      <c r="AH30" s="57">
        <v>155189</v>
      </c>
      <c r="AI30" s="57">
        <v>190666</v>
      </c>
      <c r="AJ30" s="57">
        <v>194689</v>
      </c>
      <c r="AK30" s="57">
        <v>194519</v>
      </c>
      <c r="AL30" s="57">
        <v>162915</v>
      </c>
      <c r="AM30" s="57">
        <v>153955</v>
      </c>
      <c r="AN30" s="57">
        <v>207490</v>
      </c>
      <c r="AO30" s="58">
        <v>7776648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60">
        <v>0</v>
      </c>
      <c r="CA30" s="59">
        <v>1687.61</v>
      </c>
      <c r="CB30" s="59">
        <v>1463.03</v>
      </c>
      <c r="CC30" s="59">
        <v>-120.24</v>
      </c>
      <c r="CD30" s="59">
        <v>-529.87</v>
      </c>
      <c r="CE30" s="59">
        <v>-67.290000000000006</v>
      </c>
      <c r="CF30" s="59">
        <v>-54.35</v>
      </c>
      <c r="CG30" s="59">
        <v>209.39</v>
      </c>
      <c r="CH30" s="59">
        <v>-233.17</v>
      </c>
      <c r="CI30" s="59">
        <v>-302.64</v>
      </c>
      <c r="CJ30" s="59">
        <v>-209.59</v>
      </c>
      <c r="CK30" s="59">
        <v>-137.82</v>
      </c>
      <c r="CL30" s="59">
        <v>46.22</v>
      </c>
      <c r="CM30" s="59">
        <v>110.9</v>
      </c>
      <c r="CN30" s="59">
        <v>-408.47</v>
      </c>
      <c r="CO30" s="59">
        <v>-654.57000000000005</v>
      </c>
      <c r="CP30" s="59">
        <v>-343.57</v>
      </c>
      <c r="CQ30" s="59">
        <v>-100.06</v>
      </c>
      <c r="CR30" s="59">
        <v>356.33</v>
      </c>
      <c r="CS30" s="59">
        <v>1250.77</v>
      </c>
      <c r="CT30" s="59">
        <v>1190.07</v>
      </c>
      <c r="CU30" s="59">
        <v>756.44</v>
      </c>
      <c r="CV30" s="59">
        <v>836.12</v>
      </c>
      <c r="CW30" s="59">
        <v>924.79</v>
      </c>
      <c r="CX30" s="59">
        <v>835.72</v>
      </c>
      <c r="CY30" s="59">
        <v>1519.1</v>
      </c>
      <c r="CZ30" s="59">
        <v>914.38</v>
      </c>
      <c r="DA30" s="59">
        <v>587.79</v>
      </c>
      <c r="DB30" s="59">
        <v>679.44</v>
      </c>
      <c r="DC30" s="59">
        <v>623.89</v>
      </c>
      <c r="DD30" s="59">
        <v>1153.5999999999999</v>
      </c>
      <c r="DE30" s="59">
        <v>1447.74</v>
      </c>
      <c r="DF30" s="59">
        <v>1147.71</v>
      </c>
      <c r="DG30" s="59">
        <v>613.20000000000005</v>
      </c>
      <c r="DH30" s="59">
        <v>645.14</v>
      </c>
      <c r="DI30" s="59">
        <v>767.67</v>
      </c>
      <c r="DJ30" s="59">
        <v>1594.98</v>
      </c>
      <c r="DK30" s="60">
        <v>18200.39</v>
      </c>
    </row>
    <row r="31" spans="1:115" ht="15" thickBot="1" x14ac:dyDescent="0.4">
      <c r="A31" s="53" t="s">
        <v>6</v>
      </c>
      <c r="B31" s="53" t="s">
        <v>6</v>
      </c>
      <c r="C31" s="53" t="s">
        <v>64</v>
      </c>
      <c r="D31" s="53" t="s">
        <v>65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3">
        <v>800</v>
      </c>
      <c r="AM31" s="63">
        <v>700</v>
      </c>
      <c r="AN31" s="63">
        <v>1200</v>
      </c>
      <c r="AO31" s="58">
        <v>2700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4">
        <v>0</v>
      </c>
      <c r="BX31" s="64">
        <v>0</v>
      </c>
      <c r="BY31" s="64">
        <v>0</v>
      </c>
      <c r="BZ31" s="60">
        <v>0</v>
      </c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4">
        <v>4.0999999999999996</v>
      </c>
      <c r="DI31" s="64">
        <v>4.82</v>
      </c>
      <c r="DJ31" s="64">
        <v>10.64</v>
      </c>
      <c r="DK31" s="60">
        <v>19.559999999999999</v>
      </c>
    </row>
    <row r="32" spans="1:115" ht="15" thickBot="1" x14ac:dyDescent="0.4">
      <c r="A32" s="53" t="s">
        <v>6</v>
      </c>
      <c r="B32" s="53" t="s">
        <v>6</v>
      </c>
      <c r="C32" s="53" t="s">
        <v>66</v>
      </c>
      <c r="D32" s="53" t="s">
        <v>67</v>
      </c>
      <c r="E32" s="57">
        <v>6757951</v>
      </c>
      <c r="F32" s="57">
        <v>6367467</v>
      </c>
      <c r="G32" s="57">
        <v>6366460</v>
      </c>
      <c r="H32" s="57">
        <v>6960645</v>
      </c>
      <c r="I32" s="57">
        <v>6962529</v>
      </c>
      <c r="J32" s="57">
        <v>7141155</v>
      </c>
      <c r="K32" s="57">
        <v>7547145</v>
      </c>
      <c r="L32" s="57">
        <v>7466317</v>
      </c>
      <c r="M32" s="57">
        <v>7661425</v>
      </c>
      <c r="N32" s="57">
        <v>7391725</v>
      </c>
      <c r="O32" s="57">
        <v>7257217</v>
      </c>
      <c r="P32" s="57">
        <v>7523326</v>
      </c>
      <c r="Q32" s="57">
        <v>6481954</v>
      </c>
      <c r="R32" s="57">
        <v>6763911</v>
      </c>
      <c r="S32" s="57">
        <v>6547107</v>
      </c>
      <c r="T32" s="57">
        <v>6803464</v>
      </c>
      <c r="U32" s="57">
        <v>6779685</v>
      </c>
      <c r="V32" s="57">
        <v>6978166</v>
      </c>
      <c r="W32" s="57">
        <v>7039261</v>
      </c>
      <c r="X32" s="57">
        <v>7225094</v>
      </c>
      <c r="Y32" s="57">
        <v>7381028</v>
      </c>
      <c r="Z32" s="57">
        <v>7250970</v>
      </c>
      <c r="AA32" s="57">
        <v>6639594</v>
      </c>
      <c r="AB32" s="57">
        <v>6722863</v>
      </c>
      <c r="AC32" s="57">
        <v>5869559</v>
      </c>
      <c r="AD32" s="57">
        <v>6257957</v>
      </c>
      <c r="AE32" s="57">
        <v>6103232</v>
      </c>
      <c r="AF32" s="57">
        <v>5498470</v>
      </c>
      <c r="AG32" s="57">
        <v>5383996</v>
      </c>
      <c r="AH32" s="57">
        <v>5707621</v>
      </c>
      <c r="AI32" s="57">
        <v>5798564</v>
      </c>
      <c r="AJ32" s="57">
        <v>5843468</v>
      </c>
      <c r="AK32" s="57">
        <v>5921668</v>
      </c>
      <c r="AL32" s="57">
        <v>6019586</v>
      </c>
      <c r="AM32" s="57">
        <v>5515304</v>
      </c>
      <c r="AN32" s="57">
        <v>5856624</v>
      </c>
      <c r="AO32" s="58">
        <v>237792508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>
        <v>0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60">
        <v>0</v>
      </c>
      <c r="CA32" s="59">
        <v>31764.86</v>
      </c>
      <c r="CB32" s="59">
        <v>30231.27</v>
      </c>
      <c r="CC32" s="59">
        <v>-2704.34</v>
      </c>
      <c r="CD32" s="59">
        <v>-12930.36</v>
      </c>
      <c r="CE32" s="59">
        <v>-1720.16</v>
      </c>
      <c r="CF32" s="59">
        <v>-1420.37</v>
      </c>
      <c r="CG32" s="59">
        <v>5449.89</v>
      </c>
      <c r="CH32" s="59">
        <v>-6222.92</v>
      </c>
      <c r="CI32" s="59">
        <v>-8077.43</v>
      </c>
      <c r="CJ32" s="59">
        <v>-5733.86</v>
      </c>
      <c r="CK32" s="59">
        <v>-3613.51</v>
      </c>
      <c r="CL32" s="59">
        <v>1064.8499999999999</v>
      </c>
      <c r="CM32" s="59">
        <v>2213.92</v>
      </c>
      <c r="CN32" s="59">
        <v>-8726.19</v>
      </c>
      <c r="CO32" s="59">
        <v>-14935.73</v>
      </c>
      <c r="CP32" s="59">
        <v>-8971.43</v>
      </c>
      <c r="CQ32" s="59">
        <v>-2778.75</v>
      </c>
      <c r="CR32" s="59">
        <v>10220.85</v>
      </c>
      <c r="CS32" s="59">
        <v>34775.760000000002</v>
      </c>
      <c r="CT32" s="59">
        <v>34110.74</v>
      </c>
      <c r="CU32" s="59">
        <v>21135.95</v>
      </c>
      <c r="CV32" s="59">
        <v>25584.22</v>
      </c>
      <c r="CW32" s="59">
        <v>27017.88</v>
      </c>
      <c r="CX32" s="59">
        <v>20616.599999999999</v>
      </c>
      <c r="CY32" s="59">
        <v>33659.18</v>
      </c>
      <c r="CZ32" s="59">
        <v>21748.92</v>
      </c>
      <c r="DA32" s="59">
        <v>13743.27</v>
      </c>
      <c r="DB32" s="59">
        <v>17030.22</v>
      </c>
      <c r="DC32" s="59">
        <v>17598.07</v>
      </c>
      <c r="DD32" s="59">
        <v>32926.92</v>
      </c>
      <c r="DE32" s="59">
        <v>35755.199999999997</v>
      </c>
      <c r="DF32" s="59">
        <v>28306.52</v>
      </c>
      <c r="DG32" s="59">
        <v>15310.15</v>
      </c>
      <c r="DH32" s="59">
        <v>18791.61</v>
      </c>
      <c r="DI32" s="59">
        <v>21556.9</v>
      </c>
      <c r="DJ32" s="59">
        <v>36963.769999999997</v>
      </c>
      <c r="DK32" s="60">
        <v>459742.47</v>
      </c>
    </row>
    <row r="33" spans="1:115" ht="15" thickBot="1" x14ac:dyDescent="0.4">
      <c r="A33" s="53" t="s">
        <v>6</v>
      </c>
      <c r="B33" s="53" t="s">
        <v>6</v>
      </c>
      <c r="C33" s="53" t="s">
        <v>68</v>
      </c>
      <c r="D33" s="53" t="s">
        <v>69</v>
      </c>
      <c r="E33" s="63">
        <v>7080</v>
      </c>
      <c r="F33" s="63">
        <v>4240</v>
      </c>
      <c r="G33" s="63">
        <v>5200</v>
      </c>
      <c r="H33" s="63">
        <v>4960</v>
      </c>
      <c r="I33" s="63">
        <v>4920</v>
      </c>
      <c r="J33" s="63">
        <v>2920</v>
      </c>
      <c r="K33" s="63">
        <v>4800</v>
      </c>
      <c r="L33" s="63">
        <v>3440</v>
      </c>
      <c r="M33" s="63">
        <v>5080</v>
      </c>
      <c r="N33" s="63">
        <v>5600</v>
      </c>
      <c r="O33" s="63">
        <v>7360</v>
      </c>
      <c r="P33" s="63">
        <v>6000</v>
      </c>
      <c r="Q33" s="63">
        <v>7280</v>
      </c>
      <c r="R33" s="63">
        <v>6280</v>
      </c>
      <c r="S33" s="63">
        <v>4240</v>
      </c>
      <c r="T33" s="63">
        <v>4080</v>
      </c>
      <c r="U33" s="63">
        <v>4240</v>
      </c>
      <c r="V33" s="63">
        <v>5120</v>
      </c>
      <c r="W33" s="63">
        <v>7440</v>
      </c>
      <c r="X33" s="63">
        <v>5880</v>
      </c>
      <c r="Y33" s="63">
        <v>7400</v>
      </c>
      <c r="Z33" s="63">
        <v>7800</v>
      </c>
      <c r="AA33" s="63">
        <v>5560</v>
      </c>
      <c r="AB33" s="63">
        <v>7480</v>
      </c>
      <c r="AC33" s="63">
        <v>6000</v>
      </c>
      <c r="AD33" s="63">
        <v>6200</v>
      </c>
      <c r="AE33" s="63">
        <v>5400</v>
      </c>
      <c r="AF33" s="63">
        <v>1680</v>
      </c>
      <c r="AG33" s="63">
        <v>4200</v>
      </c>
      <c r="AH33" s="63">
        <v>2560</v>
      </c>
      <c r="AI33" s="63">
        <v>5440</v>
      </c>
      <c r="AJ33" s="63">
        <v>6040</v>
      </c>
      <c r="AK33" s="63">
        <v>11120</v>
      </c>
      <c r="AL33" s="63">
        <v>6840</v>
      </c>
      <c r="AM33" s="63">
        <v>4680</v>
      </c>
      <c r="AN33" s="63">
        <v>8400</v>
      </c>
      <c r="AO33" s="58">
        <v>202960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0</v>
      </c>
      <c r="BH33" s="64">
        <v>0</v>
      </c>
      <c r="BI33" s="64">
        <v>0</v>
      </c>
      <c r="BJ33" s="64">
        <v>0</v>
      </c>
      <c r="BK33" s="64">
        <v>0</v>
      </c>
      <c r="BL33" s="64">
        <v>0</v>
      </c>
      <c r="BM33" s="64">
        <v>0</v>
      </c>
      <c r="BN33" s="64">
        <v>0</v>
      </c>
      <c r="BO33" s="64">
        <v>0</v>
      </c>
      <c r="BP33" s="64">
        <v>0</v>
      </c>
      <c r="BQ33" s="64">
        <v>0</v>
      </c>
      <c r="BR33" s="64">
        <v>0</v>
      </c>
      <c r="BS33" s="64">
        <v>0</v>
      </c>
      <c r="BT33" s="64">
        <v>0</v>
      </c>
      <c r="BU33" s="64">
        <v>0</v>
      </c>
      <c r="BV33" s="64">
        <v>0</v>
      </c>
      <c r="BW33" s="64">
        <v>0</v>
      </c>
      <c r="BX33" s="64">
        <v>0</v>
      </c>
      <c r="BY33" s="64">
        <v>0</v>
      </c>
      <c r="BZ33" s="60">
        <v>0</v>
      </c>
      <c r="CA33" s="64">
        <v>37.46</v>
      </c>
      <c r="CB33" s="64">
        <v>24.79</v>
      </c>
      <c r="CC33" s="64">
        <v>-2.61</v>
      </c>
      <c r="CD33" s="64">
        <v>-10.95</v>
      </c>
      <c r="CE33" s="64">
        <v>-1.46</v>
      </c>
      <c r="CF33" s="64">
        <v>-0.8</v>
      </c>
      <c r="CG33" s="64">
        <v>4.22</v>
      </c>
      <c r="CH33" s="64">
        <v>-3.79</v>
      </c>
      <c r="CI33" s="64">
        <v>-6.45</v>
      </c>
      <c r="CJ33" s="64">
        <v>-5.1100000000000003</v>
      </c>
      <c r="CK33" s="64">
        <v>-4.12</v>
      </c>
      <c r="CL33" s="64">
        <v>0.99</v>
      </c>
      <c r="CM33" s="64">
        <v>2.79</v>
      </c>
      <c r="CN33" s="64">
        <v>-9.31</v>
      </c>
      <c r="CO33" s="64">
        <v>-12.03</v>
      </c>
      <c r="CP33" s="64">
        <v>-6.77</v>
      </c>
      <c r="CQ33" s="64">
        <v>-2.19</v>
      </c>
      <c r="CR33" s="64">
        <v>8.81</v>
      </c>
      <c r="CS33" s="64">
        <v>40.68</v>
      </c>
      <c r="CT33" s="64">
        <v>31.62</v>
      </c>
      <c r="CU33" s="64">
        <v>23.45</v>
      </c>
      <c r="CV33" s="64">
        <v>30.51</v>
      </c>
      <c r="CW33" s="64">
        <v>25.92</v>
      </c>
      <c r="CX33" s="64">
        <v>25.32</v>
      </c>
      <c r="CY33" s="64">
        <v>39.31</v>
      </c>
      <c r="CZ33" s="64">
        <v>24.4</v>
      </c>
      <c r="DA33" s="64">
        <v>14.03</v>
      </c>
      <c r="DB33" s="64">
        <v>8.25</v>
      </c>
      <c r="DC33" s="64">
        <v>16.39</v>
      </c>
      <c r="DD33" s="64">
        <v>20.63</v>
      </c>
      <c r="DE33" s="64">
        <v>38.5</v>
      </c>
      <c r="DF33" s="64">
        <v>33</v>
      </c>
      <c r="DG33" s="64">
        <v>30.3</v>
      </c>
      <c r="DH33" s="64">
        <v>23.7</v>
      </c>
      <c r="DI33" s="64">
        <v>21.44</v>
      </c>
      <c r="DJ33" s="64">
        <v>57.55</v>
      </c>
      <c r="DK33" s="60">
        <v>518.47</v>
      </c>
    </row>
    <row r="34" spans="1:115" ht="15" thickBot="1" x14ac:dyDescent="0.4">
      <c r="A34" s="53"/>
      <c r="B34" s="53"/>
      <c r="C34" s="67"/>
      <c r="D34" s="68"/>
      <c r="E34" s="66">
        <f>SUM(E24:E33)</f>
        <v>192927052</v>
      </c>
      <c r="F34" s="66">
        <f t="shared" ref="F34:BQ34" si="2">SUM(F24:F33)</f>
        <v>157078564</v>
      </c>
      <c r="G34" s="66">
        <f t="shared" si="2"/>
        <v>134679616</v>
      </c>
      <c r="H34" s="66">
        <f t="shared" si="2"/>
        <v>139580869</v>
      </c>
      <c r="I34" s="66">
        <f t="shared" si="2"/>
        <v>133345787</v>
      </c>
      <c r="J34" s="66">
        <f t="shared" si="2"/>
        <v>156074775</v>
      </c>
      <c r="K34" s="66">
        <f t="shared" si="2"/>
        <v>174078712</v>
      </c>
      <c r="L34" s="66">
        <f t="shared" si="2"/>
        <v>163812952</v>
      </c>
      <c r="M34" s="66">
        <f t="shared" si="2"/>
        <v>162421343</v>
      </c>
      <c r="N34" s="66">
        <f t="shared" si="2"/>
        <v>143180516</v>
      </c>
      <c r="O34" s="66">
        <f t="shared" si="2"/>
        <v>127686849</v>
      </c>
      <c r="P34" s="66">
        <f t="shared" si="2"/>
        <v>155626800</v>
      </c>
      <c r="Q34" s="66">
        <f t="shared" si="2"/>
        <v>157216152</v>
      </c>
      <c r="R34" s="66">
        <f t="shared" si="2"/>
        <v>160242544</v>
      </c>
      <c r="S34" s="66">
        <f t="shared" si="2"/>
        <v>143824969</v>
      </c>
      <c r="T34" s="66">
        <f t="shared" si="2"/>
        <v>125937130</v>
      </c>
      <c r="U34" s="66">
        <f t="shared" si="2"/>
        <v>126986869</v>
      </c>
      <c r="V34" s="66">
        <f t="shared" si="2"/>
        <v>144087001</v>
      </c>
      <c r="W34" s="66">
        <f t="shared" si="2"/>
        <v>165807804</v>
      </c>
      <c r="X34" s="66">
        <f t="shared" si="2"/>
        <v>163611002</v>
      </c>
      <c r="Y34" s="66">
        <f t="shared" si="2"/>
        <v>164640107</v>
      </c>
      <c r="Z34" s="66">
        <f t="shared" si="2"/>
        <v>147075853</v>
      </c>
      <c r="AA34" s="66">
        <f t="shared" si="2"/>
        <v>125298164</v>
      </c>
      <c r="AB34" s="66">
        <f t="shared" si="2"/>
        <v>150810029</v>
      </c>
      <c r="AC34" s="66">
        <f t="shared" si="2"/>
        <v>149693293</v>
      </c>
      <c r="AD34" s="66">
        <f t="shared" si="2"/>
        <v>147996501</v>
      </c>
      <c r="AE34" s="66">
        <f t="shared" si="2"/>
        <v>138282519</v>
      </c>
      <c r="AF34" s="66">
        <f t="shared" si="2"/>
        <v>111670924</v>
      </c>
      <c r="AG34" s="66">
        <f t="shared" si="2"/>
        <v>103370410</v>
      </c>
      <c r="AH34" s="66">
        <f t="shared" si="2"/>
        <v>127393519</v>
      </c>
      <c r="AI34" s="66">
        <f t="shared" si="2"/>
        <v>154453025</v>
      </c>
      <c r="AJ34" s="66">
        <f t="shared" si="2"/>
        <v>155684568</v>
      </c>
      <c r="AK34" s="66">
        <f t="shared" si="2"/>
        <v>147322750</v>
      </c>
      <c r="AL34" s="66">
        <f t="shared" si="2"/>
        <v>119141898</v>
      </c>
      <c r="AM34" s="66">
        <f t="shared" si="2"/>
        <v>111231418</v>
      </c>
      <c r="AN34" s="66">
        <f t="shared" si="2"/>
        <v>137884261</v>
      </c>
      <c r="AO34" s="66">
        <f t="shared" si="2"/>
        <v>5220156545</v>
      </c>
      <c r="AP34" s="66">
        <f t="shared" si="2"/>
        <v>0</v>
      </c>
      <c r="AQ34" s="66">
        <f t="shared" si="2"/>
        <v>0</v>
      </c>
      <c r="AR34" s="66">
        <f t="shared" si="2"/>
        <v>0</v>
      </c>
      <c r="AS34" s="66">
        <f t="shared" si="2"/>
        <v>0</v>
      </c>
      <c r="AT34" s="66">
        <f t="shared" si="2"/>
        <v>0</v>
      </c>
      <c r="AU34" s="66">
        <f t="shared" si="2"/>
        <v>0</v>
      </c>
      <c r="AV34" s="66">
        <f t="shared" si="2"/>
        <v>0</v>
      </c>
      <c r="AW34" s="66">
        <f t="shared" si="2"/>
        <v>0</v>
      </c>
      <c r="AX34" s="66">
        <f t="shared" si="2"/>
        <v>0</v>
      </c>
      <c r="AY34" s="66">
        <f t="shared" si="2"/>
        <v>0</v>
      </c>
      <c r="AZ34" s="66">
        <f t="shared" si="2"/>
        <v>0</v>
      </c>
      <c r="BA34" s="66">
        <f t="shared" si="2"/>
        <v>0</v>
      </c>
      <c r="BB34" s="66">
        <f t="shared" si="2"/>
        <v>0</v>
      </c>
      <c r="BC34" s="66">
        <f t="shared" si="2"/>
        <v>0</v>
      </c>
      <c r="BD34" s="66">
        <f t="shared" si="2"/>
        <v>0</v>
      </c>
      <c r="BE34" s="66">
        <f t="shared" si="2"/>
        <v>0</v>
      </c>
      <c r="BF34" s="66">
        <f t="shared" si="2"/>
        <v>0</v>
      </c>
      <c r="BG34" s="66">
        <f t="shared" si="2"/>
        <v>0</v>
      </c>
      <c r="BH34" s="66">
        <f t="shared" si="2"/>
        <v>0</v>
      </c>
      <c r="BI34" s="66">
        <f t="shared" si="2"/>
        <v>0</v>
      </c>
      <c r="BJ34" s="66">
        <f t="shared" si="2"/>
        <v>0</v>
      </c>
      <c r="BK34" s="66">
        <f t="shared" si="2"/>
        <v>0</v>
      </c>
      <c r="BL34" s="66">
        <f t="shared" si="2"/>
        <v>0</v>
      </c>
      <c r="BM34" s="66">
        <f t="shared" si="2"/>
        <v>0</v>
      </c>
      <c r="BN34" s="66">
        <f t="shared" si="2"/>
        <v>0</v>
      </c>
      <c r="BO34" s="66">
        <f t="shared" si="2"/>
        <v>0</v>
      </c>
      <c r="BP34" s="66">
        <f t="shared" si="2"/>
        <v>0</v>
      </c>
      <c r="BQ34" s="66">
        <f t="shared" si="2"/>
        <v>0</v>
      </c>
      <c r="BR34" s="66">
        <f t="shared" ref="BR34:DK34" si="3">SUM(BR24:BR33)</f>
        <v>0</v>
      </c>
      <c r="BS34" s="66">
        <f t="shared" si="3"/>
        <v>0</v>
      </c>
      <c r="BT34" s="66">
        <f t="shared" si="3"/>
        <v>0</v>
      </c>
      <c r="BU34" s="66">
        <f t="shared" si="3"/>
        <v>0</v>
      </c>
      <c r="BV34" s="66">
        <f t="shared" si="3"/>
        <v>0</v>
      </c>
      <c r="BW34" s="66">
        <f t="shared" si="3"/>
        <v>0</v>
      </c>
      <c r="BX34" s="66">
        <f t="shared" si="3"/>
        <v>0</v>
      </c>
      <c r="BY34" s="66">
        <f t="shared" si="3"/>
        <v>0</v>
      </c>
      <c r="BZ34" s="66">
        <f t="shared" si="3"/>
        <v>0</v>
      </c>
      <c r="CA34" s="66">
        <f t="shared" si="3"/>
        <v>1053632.3900000001</v>
      </c>
      <c r="CB34" s="66">
        <f t="shared" si="3"/>
        <v>891078.96000000008</v>
      </c>
      <c r="CC34" s="66">
        <f t="shared" si="3"/>
        <v>-70501.41</v>
      </c>
      <c r="CD34" s="66">
        <f t="shared" si="3"/>
        <v>-319578.05</v>
      </c>
      <c r="CE34" s="66">
        <f t="shared" si="3"/>
        <v>-41198.590000000011</v>
      </c>
      <c r="CF34" s="66">
        <f t="shared" si="3"/>
        <v>-37593.010000000009</v>
      </c>
      <c r="CG34" s="66">
        <f t="shared" si="3"/>
        <v>149492.04000000004</v>
      </c>
      <c r="CH34" s="66">
        <f t="shared" si="3"/>
        <v>-164123.67000000004</v>
      </c>
      <c r="CI34" s="66">
        <f t="shared" si="3"/>
        <v>-206424.81</v>
      </c>
      <c r="CJ34" s="66">
        <f t="shared" si="3"/>
        <v>-137262.69999999995</v>
      </c>
      <c r="CK34" s="66">
        <f t="shared" si="3"/>
        <v>-80556.89</v>
      </c>
      <c r="CL34" s="66">
        <f t="shared" si="3"/>
        <v>26825.530000000002</v>
      </c>
      <c r="CM34" s="66">
        <f t="shared" si="3"/>
        <v>64209.93</v>
      </c>
      <c r="CN34" s="66">
        <f t="shared" si="3"/>
        <v>-244623.25999999998</v>
      </c>
      <c r="CO34" s="66">
        <f t="shared" si="3"/>
        <v>-396221.83</v>
      </c>
      <c r="CP34" s="66">
        <f t="shared" si="3"/>
        <v>-207357.79</v>
      </c>
      <c r="CQ34" s="66">
        <f t="shared" si="3"/>
        <v>-64191.040000000008</v>
      </c>
      <c r="CR34" s="66">
        <f t="shared" si="3"/>
        <v>250679.73999999996</v>
      </c>
      <c r="CS34" s="66">
        <f t="shared" si="3"/>
        <v>948694.90000000014</v>
      </c>
      <c r="CT34" s="66">
        <f t="shared" si="3"/>
        <v>891789.17999999993</v>
      </c>
      <c r="CU34" s="66">
        <f t="shared" si="3"/>
        <v>548062.49999999988</v>
      </c>
      <c r="CV34" s="66">
        <f t="shared" si="3"/>
        <v>613674.89</v>
      </c>
      <c r="CW34" s="66">
        <f t="shared" si="3"/>
        <v>619497.10000000009</v>
      </c>
      <c r="CX34" s="66">
        <f t="shared" si="3"/>
        <v>547379.83999999985</v>
      </c>
      <c r="CY34" s="66">
        <f t="shared" si="3"/>
        <v>1011828.13</v>
      </c>
      <c r="CZ34" s="66">
        <f t="shared" si="3"/>
        <v>601679.98000000021</v>
      </c>
      <c r="DA34" s="66">
        <f t="shared" si="3"/>
        <v>368733.33</v>
      </c>
      <c r="DB34" s="66">
        <f t="shared" si="3"/>
        <v>430084.13</v>
      </c>
      <c r="DC34" s="66">
        <f t="shared" si="3"/>
        <v>426121.2300000001</v>
      </c>
      <c r="DD34" s="66">
        <f t="shared" si="3"/>
        <v>888695.26</v>
      </c>
      <c r="DE34" s="66">
        <f t="shared" si="3"/>
        <v>1109750.3799999999</v>
      </c>
      <c r="DF34" s="66">
        <f t="shared" si="3"/>
        <v>874222.03</v>
      </c>
      <c r="DG34" s="66">
        <f t="shared" si="3"/>
        <v>447864.59000000008</v>
      </c>
      <c r="DH34" s="66">
        <f t="shared" si="3"/>
        <v>456293.33</v>
      </c>
      <c r="DI34" s="66">
        <f t="shared" si="3"/>
        <v>538109.36</v>
      </c>
      <c r="DJ34" s="66">
        <f t="shared" si="3"/>
        <v>1043860.2400000001</v>
      </c>
      <c r="DK34" s="66">
        <f t="shared" si="3"/>
        <v>12832625.940000005</v>
      </c>
    </row>
    <row r="35" spans="1:115" ht="15" thickBot="1" x14ac:dyDescent="0.4">
      <c r="A35" s="53" t="s">
        <v>6</v>
      </c>
      <c r="B35" s="53" t="s">
        <v>6</v>
      </c>
      <c r="C35" s="76" t="s">
        <v>78</v>
      </c>
      <c r="D35" s="77"/>
      <c r="E35" s="58">
        <v>1061004322</v>
      </c>
      <c r="F35" s="58">
        <v>790945227</v>
      </c>
      <c r="G35" s="58">
        <v>610883218</v>
      </c>
      <c r="H35" s="58">
        <v>624074251</v>
      </c>
      <c r="I35" s="58">
        <v>533581643</v>
      </c>
      <c r="J35" s="58">
        <v>643327277</v>
      </c>
      <c r="K35" s="58">
        <v>749978216</v>
      </c>
      <c r="L35" s="58">
        <v>683495963</v>
      </c>
      <c r="M35" s="58">
        <v>673603248</v>
      </c>
      <c r="N35" s="58">
        <v>562646434</v>
      </c>
      <c r="O35" s="58">
        <v>556791636</v>
      </c>
      <c r="P35" s="58">
        <v>768732510</v>
      </c>
      <c r="Q35" s="58">
        <v>795335444</v>
      </c>
      <c r="R35" s="58">
        <v>813201553</v>
      </c>
      <c r="S35" s="58">
        <v>699898739</v>
      </c>
      <c r="T35" s="58">
        <v>529061751</v>
      </c>
      <c r="U35" s="58">
        <v>483804707</v>
      </c>
      <c r="V35" s="58">
        <v>574889935</v>
      </c>
      <c r="W35" s="58">
        <v>712838103</v>
      </c>
      <c r="X35" s="58">
        <v>694500138</v>
      </c>
      <c r="Y35" s="58">
        <v>687409122</v>
      </c>
      <c r="Z35" s="58">
        <v>584628727</v>
      </c>
      <c r="AA35" s="58">
        <v>537652137</v>
      </c>
      <c r="AB35" s="58">
        <v>740850739</v>
      </c>
      <c r="AC35" s="58">
        <v>740385590</v>
      </c>
      <c r="AD35" s="58">
        <v>733870342</v>
      </c>
      <c r="AE35" s="58">
        <v>660546566</v>
      </c>
      <c r="AF35" s="58">
        <v>520960548</v>
      </c>
      <c r="AG35" s="58">
        <v>486846443</v>
      </c>
      <c r="AH35" s="58">
        <v>577601994</v>
      </c>
      <c r="AI35" s="58">
        <v>715976087</v>
      </c>
      <c r="AJ35" s="58">
        <v>714616723</v>
      </c>
      <c r="AK35" s="58">
        <v>648326976</v>
      </c>
      <c r="AL35" s="58">
        <v>472940643</v>
      </c>
      <c r="AM35" s="58">
        <v>474511008</v>
      </c>
      <c r="AN35" s="58">
        <v>704178732</v>
      </c>
      <c r="AO35" s="58">
        <v>23563896692</v>
      </c>
      <c r="AP35" s="60">
        <v>3316149.85</v>
      </c>
      <c r="AQ35" s="60">
        <v>2441913.36</v>
      </c>
      <c r="AR35" s="60">
        <v>-175717.97</v>
      </c>
      <c r="AS35" s="60">
        <v>-754609.63</v>
      </c>
      <c r="AT35" s="60">
        <v>-84932.5</v>
      </c>
      <c r="AU35" s="60">
        <v>-80937.279999999999</v>
      </c>
      <c r="AV35" s="60">
        <v>342173.04</v>
      </c>
      <c r="AW35" s="60">
        <v>-362826.16</v>
      </c>
      <c r="AX35" s="60">
        <v>-446887.01</v>
      </c>
      <c r="AY35" s="60">
        <v>-276353.65000000002</v>
      </c>
      <c r="AZ35" s="60">
        <v>-179213.06</v>
      </c>
      <c r="BA35" s="60">
        <v>67929.13</v>
      </c>
      <c r="BB35" s="60">
        <v>174684.69</v>
      </c>
      <c r="BC35" s="60">
        <v>-677153.32</v>
      </c>
      <c r="BD35" s="60">
        <v>-1024071.11</v>
      </c>
      <c r="BE35" s="60">
        <v>-438883.84000000003</v>
      </c>
      <c r="BF35" s="60">
        <v>-118026.46</v>
      </c>
      <c r="BG35" s="60">
        <v>490745.23</v>
      </c>
      <c r="BH35" s="60">
        <v>2043801.44</v>
      </c>
      <c r="BI35" s="60">
        <v>1896498.75</v>
      </c>
      <c r="BJ35" s="60">
        <v>1139799.04</v>
      </c>
      <c r="BK35" s="60">
        <v>1202639.54</v>
      </c>
      <c r="BL35" s="60">
        <v>1315013.1200000001</v>
      </c>
      <c r="BM35" s="60">
        <v>1328749.79</v>
      </c>
      <c r="BN35" s="60">
        <v>2512573.13</v>
      </c>
      <c r="BO35" s="60">
        <v>1545499.12</v>
      </c>
      <c r="BP35" s="60">
        <v>899258.39</v>
      </c>
      <c r="BQ35" s="60">
        <v>1021853.28</v>
      </c>
      <c r="BR35" s="60">
        <v>1010686.44</v>
      </c>
      <c r="BS35" s="60">
        <v>2063880.28</v>
      </c>
      <c r="BT35" s="60">
        <v>2679200.77</v>
      </c>
      <c r="BU35" s="60">
        <v>2114974.35</v>
      </c>
      <c r="BV35" s="60">
        <v>1042203.74</v>
      </c>
      <c r="BW35" s="60">
        <v>940083.07</v>
      </c>
      <c r="BX35" s="60">
        <v>1190932.51</v>
      </c>
      <c r="BY35" s="60">
        <v>2838086.76</v>
      </c>
      <c r="BZ35" s="60">
        <v>30999716.829999998</v>
      </c>
      <c r="CA35" s="60">
        <v>1053632.3899999999</v>
      </c>
      <c r="CB35" s="60">
        <v>891078.96</v>
      </c>
      <c r="CC35" s="60">
        <v>-70501.41</v>
      </c>
      <c r="CD35" s="60">
        <v>-319578.05</v>
      </c>
      <c r="CE35" s="60">
        <v>-41198.589999999997</v>
      </c>
      <c r="CF35" s="60">
        <v>-37593.01</v>
      </c>
      <c r="CG35" s="60">
        <v>149492.04</v>
      </c>
      <c r="CH35" s="60">
        <v>-164123.67000000001</v>
      </c>
      <c r="CI35" s="60">
        <v>-206424.81</v>
      </c>
      <c r="CJ35" s="60">
        <v>-137262.70000000001</v>
      </c>
      <c r="CK35" s="60">
        <v>-80556.89</v>
      </c>
      <c r="CL35" s="60">
        <v>26825.53</v>
      </c>
      <c r="CM35" s="60">
        <v>64209.93</v>
      </c>
      <c r="CN35" s="60">
        <v>-244623.26</v>
      </c>
      <c r="CO35" s="60">
        <v>-396221.83</v>
      </c>
      <c r="CP35" s="60">
        <v>-207357.79</v>
      </c>
      <c r="CQ35" s="60">
        <v>-64191.040000000001</v>
      </c>
      <c r="CR35" s="60">
        <v>250679.74</v>
      </c>
      <c r="CS35" s="60">
        <v>948694.9</v>
      </c>
      <c r="CT35" s="60">
        <v>891789.18</v>
      </c>
      <c r="CU35" s="60">
        <v>548062.5</v>
      </c>
      <c r="CV35" s="60">
        <v>613674.89</v>
      </c>
      <c r="CW35" s="60">
        <v>619497.1</v>
      </c>
      <c r="CX35" s="60">
        <v>547379.84</v>
      </c>
      <c r="CY35" s="60">
        <v>1011828.13</v>
      </c>
      <c r="CZ35" s="60">
        <v>601679.98</v>
      </c>
      <c r="DA35" s="60">
        <v>368733.33</v>
      </c>
      <c r="DB35" s="60">
        <v>430084.13</v>
      </c>
      <c r="DC35" s="60">
        <v>426121.23</v>
      </c>
      <c r="DD35" s="60">
        <v>888695.26</v>
      </c>
      <c r="DE35" s="60">
        <v>1109750.3799999999</v>
      </c>
      <c r="DF35" s="60">
        <v>874222.03</v>
      </c>
      <c r="DG35" s="60">
        <v>447864.59</v>
      </c>
      <c r="DH35" s="60">
        <v>456293.33</v>
      </c>
      <c r="DI35" s="60">
        <v>538109.36</v>
      </c>
      <c r="DJ35" s="60">
        <v>1043860.24</v>
      </c>
      <c r="DK35" s="60">
        <v>12832625.939999999</v>
      </c>
    </row>
    <row r="36" spans="1:115" ht="15" thickBot="1" x14ac:dyDescent="0.4">
      <c r="A36" s="53" t="s">
        <v>6</v>
      </c>
      <c r="B36" s="76" t="s">
        <v>78</v>
      </c>
      <c r="C36" s="78"/>
      <c r="D36" s="77"/>
      <c r="E36" s="58">
        <v>1061004322</v>
      </c>
      <c r="F36" s="58">
        <v>790945227</v>
      </c>
      <c r="G36" s="58">
        <v>610883218</v>
      </c>
      <c r="H36" s="58">
        <v>624074251</v>
      </c>
      <c r="I36" s="58">
        <v>533581643</v>
      </c>
      <c r="J36" s="58">
        <v>643327277</v>
      </c>
      <c r="K36" s="58">
        <v>749978216</v>
      </c>
      <c r="L36" s="58">
        <v>683495963</v>
      </c>
      <c r="M36" s="58">
        <v>673603248</v>
      </c>
      <c r="N36" s="58">
        <v>562646434</v>
      </c>
      <c r="O36" s="58">
        <v>556791636</v>
      </c>
      <c r="P36" s="58">
        <v>768732510</v>
      </c>
      <c r="Q36" s="58">
        <v>795335444</v>
      </c>
      <c r="R36" s="58">
        <v>813201553</v>
      </c>
      <c r="S36" s="58">
        <v>699898739</v>
      </c>
      <c r="T36" s="58">
        <v>529061751</v>
      </c>
      <c r="U36" s="58">
        <v>483804707</v>
      </c>
      <c r="V36" s="58">
        <v>574889935</v>
      </c>
      <c r="W36" s="58">
        <v>712838103</v>
      </c>
      <c r="X36" s="58">
        <v>694500138</v>
      </c>
      <c r="Y36" s="58">
        <v>687409122</v>
      </c>
      <c r="Z36" s="58">
        <v>584628727</v>
      </c>
      <c r="AA36" s="58">
        <v>537652137</v>
      </c>
      <c r="AB36" s="58">
        <v>740850739</v>
      </c>
      <c r="AC36" s="58">
        <v>740385590</v>
      </c>
      <c r="AD36" s="58">
        <v>733870342</v>
      </c>
      <c r="AE36" s="58">
        <v>660546566</v>
      </c>
      <c r="AF36" s="58">
        <v>520960548</v>
      </c>
      <c r="AG36" s="58">
        <v>486846443</v>
      </c>
      <c r="AH36" s="58">
        <v>577601994</v>
      </c>
      <c r="AI36" s="58">
        <v>715976087</v>
      </c>
      <c r="AJ36" s="58">
        <v>714616723</v>
      </c>
      <c r="AK36" s="58">
        <v>648326976</v>
      </c>
      <c r="AL36" s="58">
        <v>472940643</v>
      </c>
      <c r="AM36" s="58">
        <v>474511008</v>
      </c>
      <c r="AN36" s="58">
        <v>704178732</v>
      </c>
      <c r="AO36" s="58">
        <v>23563896692</v>
      </c>
      <c r="AP36" s="60">
        <v>3316149.85</v>
      </c>
      <c r="AQ36" s="60">
        <v>2441913.36</v>
      </c>
      <c r="AR36" s="60">
        <v>-175717.97</v>
      </c>
      <c r="AS36" s="60">
        <v>-754609.63</v>
      </c>
      <c r="AT36" s="60">
        <v>-84932.5</v>
      </c>
      <c r="AU36" s="60">
        <v>-80937.279999999999</v>
      </c>
      <c r="AV36" s="60">
        <v>342173.04</v>
      </c>
      <c r="AW36" s="60">
        <v>-362826.16</v>
      </c>
      <c r="AX36" s="60">
        <v>-446887.01</v>
      </c>
      <c r="AY36" s="60">
        <v>-276353.65000000002</v>
      </c>
      <c r="AZ36" s="60">
        <v>-179213.06</v>
      </c>
      <c r="BA36" s="60">
        <v>67929.13</v>
      </c>
      <c r="BB36" s="60">
        <v>174684.69</v>
      </c>
      <c r="BC36" s="60">
        <v>-677153.32</v>
      </c>
      <c r="BD36" s="60">
        <v>-1024071.11</v>
      </c>
      <c r="BE36" s="60">
        <v>-438883.84000000003</v>
      </c>
      <c r="BF36" s="60">
        <v>-118026.46</v>
      </c>
      <c r="BG36" s="60">
        <v>490745.23</v>
      </c>
      <c r="BH36" s="60">
        <v>2043801.44</v>
      </c>
      <c r="BI36" s="60">
        <v>1896498.75</v>
      </c>
      <c r="BJ36" s="60">
        <v>1139799.04</v>
      </c>
      <c r="BK36" s="60">
        <v>1202639.54</v>
      </c>
      <c r="BL36" s="60">
        <v>1315013.1200000001</v>
      </c>
      <c r="BM36" s="60">
        <v>1328749.79</v>
      </c>
      <c r="BN36" s="60">
        <v>2512573.13</v>
      </c>
      <c r="BO36" s="60">
        <v>1545499.12</v>
      </c>
      <c r="BP36" s="60">
        <v>899258.39</v>
      </c>
      <c r="BQ36" s="60">
        <v>1021853.28</v>
      </c>
      <c r="BR36" s="60">
        <v>1010686.44</v>
      </c>
      <c r="BS36" s="60">
        <v>2063880.28</v>
      </c>
      <c r="BT36" s="60">
        <v>2679200.77</v>
      </c>
      <c r="BU36" s="60">
        <v>2114974.35</v>
      </c>
      <c r="BV36" s="60">
        <v>1042203.74</v>
      </c>
      <c r="BW36" s="60">
        <v>940083.07</v>
      </c>
      <c r="BX36" s="60">
        <v>1190932.51</v>
      </c>
      <c r="BY36" s="60">
        <v>2838086.76</v>
      </c>
      <c r="BZ36" s="60">
        <v>30999716.829999998</v>
      </c>
      <c r="CA36" s="60">
        <v>1053632.3899999999</v>
      </c>
      <c r="CB36" s="60">
        <v>891078.96</v>
      </c>
      <c r="CC36" s="60">
        <v>-70501.41</v>
      </c>
      <c r="CD36" s="60">
        <v>-319578.05</v>
      </c>
      <c r="CE36" s="60">
        <v>-41198.589999999997</v>
      </c>
      <c r="CF36" s="60">
        <v>-37593.01</v>
      </c>
      <c r="CG36" s="60">
        <v>149492.04</v>
      </c>
      <c r="CH36" s="60">
        <v>-164123.67000000001</v>
      </c>
      <c r="CI36" s="60">
        <v>-206424.81</v>
      </c>
      <c r="CJ36" s="60">
        <v>-137262.70000000001</v>
      </c>
      <c r="CK36" s="60">
        <v>-80556.89</v>
      </c>
      <c r="CL36" s="60">
        <v>26825.53</v>
      </c>
      <c r="CM36" s="60">
        <v>64209.93</v>
      </c>
      <c r="CN36" s="60">
        <v>-244623.26</v>
      </c>
      <c r="CO36" s="60">
        <v>-396221.83</v>
      </c>
      <c r="CP36" s="60">
        <v>-207357.79</v>
      </c>
      <c r="CQ36" s="60">
        <v>-64191.040000000001</v>
      </c>
      <c r="CR36" s="60">
        <v>250679.74</v>
      </c>
      <c r="CS36" s="60">
        <v>948694.9</v>
      </c>
      <c r="CT36" s="60">
        <v>891789.18</v>
      </c>
      <c r="CU36" s="60">
        <v>548062.5</v>
      </c>
      <c r="CV36" s="60">
        <v>613674.89</v>
      </c>
      <c r="CW36" s="60">
        <v>619497.1</v>
      </c>
      <c r="CX36" s="60">
        <v>547379.84</v>
      </c>
      <c r="CY36" s="60">
        <v>1011828.13</v>
      </c>
      <c r="CZ36" s="60">
        <v>601679.98</v>
      </c>
      <c r="DA36" s="60">
        <v>368733.33</v>
      </c>
      <c r="DB36" s="60">
        <v>430084.13</v>
      </c>
      <c r="DC36" s="60">
        <v>426121.23</v>
      </c>
      <c r="DD36" s="60">
        <v>888695.26</v>
      </c>
      <c r="DE36" s="60">
        <v>1109750.3799999999</v>
      </c>
      <c r="DF36" s="60">
        <v>874222.03</v>
      </c>
      <c r="DG36" s="60">
        <v>447864.59</v>
      </c>
      <c r="DH36" s="60">
        <v>456293.33</v>
      </c>
      <c r="DI36" s="60">
        <v>538109.36</v>
      </c>
      <c r="DJ36" s="60">
        <v>1043860.24</v>
      </c>
      <c r="DK36" s="60">
        <v>12832625.939999999</v>
      </c>
    </row>
    <row r="37" spans="1:115" ht="15" thickBot="1" x14ac:dyDescent="0.4">
      <c r="A37" s="76" t="s">
        <v>47</v>
      </c>
      <c r="B37" s="78"/>
      <c r="C37" s="78"/>
      <c r="D37" s="77"/>
      <c r="E37" s="58">
        <v>1061004322</v>
      </c>
      <c r="F37" s="58">
        <v>790945227</v>
      </c>
      <c r="G37" s="58">
        <v>610883218</v>
      </c>
      <c r="H37" s="58">
        <v>624074251</v>
      </c>
      <c r="I37" s="58">
        <v>533581643</v>
      </c>
      <c r="J37" s="58">
        <v>643327277</v>
      </c>
      <c r="K37" s="58">
        <v>749978216</v>
      </c>
      <c r="L37" s="58">
        <v>683495963</v>
      </c>
      <c r="M37" s="58">
        <v>673603248</v>
      </c>
      <c r="N37" s="58">
        <v>562646434</v>
      </c>
      <c r="O37" s="58">
        <v>556791636</v>
      </c>
      <c r="P37" s="58">
        <v>768732510</v>
      </c>
      <c r="Q37" s="58">
        <v>795335444</v>
      </c>
      <c r="R37" s="58">
        <v>813201553</v>
      </c>
      <c r="S37" s="58">
        <v>699898739</v>
      </c>
      <c r="T37" s="58">
        <v>529061751</v>
      </c>
      <c r="U37" s="58">
        <v>483804707</v>
      </c>
      <c r="V37" s="58">
        <v>574889935</v>
      </c>
      <c r="W37" s="58">
        <v>712838103</v>
      </c>
      <c r="X37" s="58">
        <v>694500138</v>
      </c>
      <c r="Y37" s="58">
        <v>687409122</v>
      </c>
      <c r="Z37" s="58">
        <v>584628727</v>
      </c>
      <c r="AA37" s="58">
        <v>537652137</v>
      </c>
      <c r="AB37" s="58">
        <v>740850739</v>
      </c>
      <c r="AC37" s="58">
        <v>740385590</v>
      </c>
      <c r="AD37" s="58">
        <v>733870342</v>
      </c>
      <c r="AE37" s="58">
        <v>660546566</v>
      </c>
      <c r="AF37" s="58">
        <v>520960548</v>
      </c>
      <c r="AG37" s="58">
        <v>486846443</v>
      </c>
      <c r="AH37" s="58">
        <v>577601994</v>
      </c>
      <c r="AI37" s="58">
        <v>715976087</v>
      </c>
      <c r="AJ37" s="58">
        <v>714616723</v>
      </c>
      <c r="AK37" s="58">
        <v>648326976</v>
      </c>
      <c r="AL37" s="58">
        <v>472940643</v>
      </c>
      <c r="AM37" s="58">
        <v>474511008</v>
      </c>
      <c r="AN37" s="58">
        <v>704178732</v>
      </c>
      <c r="AO37" s="58">
        <v>23563896692</v>
      </c>
      <c r="AP37" s="60">
        <v>3316149.85</v>
      </c>
      <c r="AQ37" s="60">
        <v>2441913.36</v>
      </c>
      <c r="AR37" s="60">
        <v>-175717.97</v>
      </c>
      <c r="AS37" s="60">
        <v>-754609.63</v>
      </c>
      <c r="AT37" s="60">
        <v>-84932.5</v>
      </c>
      <c r="AU37" s="60">
        <v>-80937.279999999999</v>
      </c>
      <c r="AV37" s="60">
        <v>342173.04</v>
      </c>
      <c r="AW37" s="60">
        <v>-362826.16</v>
      </c>
      <c r="AX37" s="60">
        <v>-446887.01</v>
      </c>
      <c r="AY37" s="60">
        <v>-276353.65000000002</v>
      </c>
      <c r="AZ37" s="60">
        <v>-179213.06</v>
      </c>
      <c r="BA37" s="60">
        <v>67929.13</v>
      </c>
      <c r="BB37" s="60">
        <v>174684.69</v>
      </c>
      <c r="BC37" s="60">
        <v>-677153.32</v>
      </c>
      <c r="BD37" s="60">
        <v>-1024071.11</v>
      </c>
      <c r="BE37" s="60">
        <v>-438883.84000000003</v>
      </c>
      <c r="BF37" s="60">
        <v>-118026.46</v>
      </c>
      <c r="BG37" s="60">
        <v>490745.23</v>
      </c>
      <c r="BH37" s="60">
        <v>2043801.44</v>
      </c>
      <c r="BI37" s="60">
        <v>1896498.75</v>
      </c>
      <c r="BJ37" s="60">
        <v>1139799.04</v>
      </c>
      <c r="BK37" s="60">
        <v>1202639.54</v>
      </c>
      <c r="BL37" s="60">
        <v>1315013.1200000001</v>
      </c>
      <c r="BM37" s="60">
        <v>1328749.79</v>
      </c>
      <c r="BN37" s="60">
        <v>2512573.13</v>
      </c>
      <c r="BO37" s="60">
        <v>1545499.12</v>
      </c>
      <c r="BP37" s="60">
        <v>899258.39</v>
      </c>
      <c r="BQ37" s="60">
        <v>1021853.28</v>
      </c>
      <c r="BR37" s="60">
        <v>1010686.44</v>
      </c>
      <c r="BS37" s="60">
        <v>2063880.28</v>
      </c>
      <c r="BT37" s="60">
        <v>2679200.77</v>
      </c>
      <c r="BU37" s="60">
        <v>2114974.35</v>
      </c>
      <c r="BV37" s="60">
        <v>1042203.74</v>
      </c>
      <c r="BW37" s="60">
        <v>940083.07</v>
      </c>
      <c r="BX37" s="60">
        <v>1190932.51</v>
      </c>
      <c r="BY37" s="60">
        <v>2838086.76</v>
      </c>
      <c r="BZ37" s="60">
        <v>30999716.829999998</v>
      </c>
      <c r="CA37" s="60">
        <v>1053632.3899999999</v>
      </c>
      <c r="CB37" s="60">
        <v>891078.96</v>
      </c>
      <c r="CC37" s="60">
        <v>-70501.41</v>
      </c>
      <c r="CD37" s="60">
        <v>-319578.05</v>
      </c>
      <c r="CE37" s="60">
        <v>-41198.589999999997</v>
      </c>
      <c r="CF37" s="60">
        <v>-37593.01</v>
      </c>
      <c r="CG37" s="60">
        <v>149492.04</v>
      </c>
      <c r="CH37" s="60">
        <v>-164123.67000000001</v>
      </c>
      <c r="CI37" s="60">
        <v>-206424.81</v>
      </c>
      <c r="CJ37" s="60">
        <v>-137262.70000000001</v>
      </c>
      <c r="CK37" s="60">
        <v>-80556.89</v>
      </c>
      <c r="CL37" s="60">
        <v>26825.53</v>
      </c>
      <c r="CM37" s="60">
        <v>64209.93</v>
      </c>
      <c r="CN37" s="60">
        <v>-244623.26</v>
      </c>
      <c r="CO37" s="60">
        <v>-396221.83</v>
      </c>
      <c r="CP37" s="60">
        <v>-207357.79</v>
      </c>
      <c r="CQ37" s="60">
        <v>-64191.040000000001</v>
      </c>
      <c r="CR37" s="60">
        <v>250679.74</v>
      </c>
      <c r="CS37" s="60">
        <v>948694.9</v>
      </c>
      <c r="CT37" s="60">
        <v>891789.18</v>
      </c>
      <c r="CU37" s="60">
        <v>548062.5</v>
      </c>
      <c r="CV37" s="60">
        <v>613674.89</v>
      </c>
      <c r="CW37" s="60">
        <v>619497.1</v>
      </c>
      <c r="CX37" s="60">
        <v>547379.84</v>
      </c>
      <c r="CY37" s="60">
        <v>1011828.13</v>
      </c>
      <c r="CZ37" s="60">
        <v>601679.98</v>
      </c>
      <c r="DA37" s="60">
        <v>368733.33</v>
      </c>
      <c r="DB37" s="60">
        <v>430084.13</v>
      </c>
      <c r="DC37" s="60">
        <v>426121.23</v>
      </c>
      <c r="DD37" s="60">
        <v>888695.26</v>
      </c>
      <c r="DE37" s="60">
        <v>1109750.3799999999</v>
      </c>
      <c r="DF37" s="60">
        <v>874222.03</v>
      </c>
      <c r="DG37" s="60">
        <v>447864.59</v>
      </c>
      <c r="DH37" s="60">
        <v>456293.33</v>
      </c>
      <c r="DI37" s="60">
        <v>538109.36</v>
      </c>
      <c r="DJ37" s="60">
        <v>1043860.24</v>
      </c>
      <c r="DK37" s="60">
        <v>12832625.939999999</v>
      </c>
    </row>
  </sheetData>
  <pageMargins left="0.75" right="0.75" top="1" bottom="1" header="0.5" footer="0.5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AB437-EBDB-40EB-91A9-2E8A489C5773}">
  <sheetPr>
    <pageSetUpPr fitToPage="1"/>
  </sheetPr>
  <dimension ref="A1:S95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3" max="3" width="3.08984375" bestFit="1" customWidth="1"/>
    <col min="4" max="9" width="9.453125" style="1" bestFit="1" customWidth="1"/>
    <col min="10" max="15" width="9.453125" style="1" customWidth="1"/>
    <col min="16" max="16" width="1.7265625" customWidth="1"/>
    <col min="17" max="17" width="10.08984375" bestFit="1" customWidth="1"/>
  </cols>
  <sheetData>
    <row r="1" spans="1:19" x14ac:dyDescent="0.35">
      <c r="A1" t="s">
        <v>94</v>
      </c>
    </row>
    <row r="2" spans="1:19" x14ac:dyDescent="0.35">
      <c r="A2" t="s">
        <v>95</v>
      </c>
    </row>
    <row r="4" spans="1:19" x14ac:dyDescent="0.35">
      <c r="A4" t="s">
        <v>6</v>
      </c>
    </row>
    <row r="5" spans="1:19" x14ac:dyDescent="0.35">
      <c r="A5" s="21">
        <v>440</v>
      </c>
      <c r="B5" s="21"/>
      <c r="D5" s="22" t="s">
        <v>96</v>
      </c>
      <c r="E5" s="22" t="s">
        <v>97</v>
      </c>
      <c r="F5" s="22" t="s">
        <v>98</v>
      </c>
      <c r="G5" s="22" t="s">
        <v>99</v>
      </c>
      <c r="H5" s="22" t="s">
        <v>100</v>
      </c>
      <c r="I5" s="22" t="s">
        <v>101</v>
      </c>
      <c r="J5" s="22" t="s">
        <v>102</v>
      </c>
      <c r="K5" s="22" t="s">
        <v>103</v>
      </c>
      <c r="L5" s="22" t="s">
        <v>104</v>
      </c>
      <c r="M5" s="22" t="s">
        <v>105</v>
      </c>
      <c r="N5" s="22" t="s">
        <v>106</v>
      </c>
      <c r="O5" s="22" t="s">
        <v>107</v>
      </c>
      <c r="Q5" s="22" t="s">
        <v>79</v>
      </c>
    </row>
    <row r="6" spans="1:19" x14ac:dyDescent="0.35">
      <c r="A6" s="21"/>
      <c r="B6" s="23" t="s">
        <v>108</v>
      </c>
      <c r="D6" s="1">
        <v>430243</v>
      </c>
      <c r="E6" s="1">
        <v>427275</v>
      </c>
      <c r="F6" s="1">
        <v>428252</v>
      </c>
      <c r="G6" s="1">
        <v>428840</v>
      </c>
      <c r="H6" s="1">
        <v>428794</v>
      </c>
      <c r="I6" s="1">
        <v>429540</v>
      </c>
      <c r="J6" s="1">
        <v>429616</v>
      </c>
      <c r="K6" s="1">
        <v>430098</v>
      </c>
      <c r="L6" s="1">
        <v>430664</v>
      </c>
      <c r="M6" s="1">
        <v>430770</v>
      </c>
      <c r="N6" s="1">
        <v>431715</v>
      </c>
      <c r="O6" s="1">
        <v>432053</v>
      </c>
      <c r="Q6" s="24">
        <f t="shared" ref="Q6:Q10" si="0">AVERAGE(D6:O6)</f>
        <v>429821.66666666669</v>
      </c>
      <c r="R6" s="25"/>
    </row>
    <row r="7" spans="1:19" x14ac:dyDescent="0.35">
      <c r="A7" s="21"/>
      <c r="B7" s="23" t="s">
        <v>109</v>
      </c>
      <c r="D7" s="1">
        <v>40</v>
      </c>
      <c r="E7" s="1">
        <v>41</v>
      </c>
      <c r="F7" s="1">
        <v>43</v>
      </c>
      <c r="G7" s="1">
        <v>43</v>
      </c>
      <c r="H7" s="1">
        <v>43</v>
      </c>
      <c r="I7" s="1">
        <v>44</v>
      </c>
      <c r="J7" s="1">
        <v>47</v>
      </c>
      <c r="K7" s="1">
        <v>50</v>
      </c>
      <c r="L7" s="1">
        <v>53</v>
      </c>
      <c r="M7" s="1">
        <v>52</v>
      </c>
      <c r="N7" s="1">
        <v>53</v>
      </c>
      <c r="O7" s="1">
        <v>55</v>
      </c>
      <c r="Q7" s="24">
        <f t="shared" si="0"/>
        <v>47</v>
      </c>
    </row>
    <row r="8" spans="1:19" x14ac:dyDescent="0.35">
      <c r="A8" s="21"/>
      <c r="B8" s="23" t="s">
        <v>110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1</v>
      </c>
      <c r="N8" s="1">
        <v>1</v>
      </c>
      <c r="O8" s="1">
        <v>2</v>
      </c>
      <c r="Q8" s="24">
        <f t="shared" si="0"/>
        <v>0.41666666666666669</v>
      </c>
    </row>
    <row r="9" spans="1:19" x14ac:dyDescent="0.35">
      <c r="A9" s="21"/>
      <c r="B9" s="23" t="s">
        <v>111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8</v>
      </c>
      <c r="M9" s="1">
        <v>8</v>
      </c>
      <c r="N9" s="1">
        <v>8</v>
      </c>
      <c r="O9" s="1">
        <v>8</v>
      </c>
      <c r="Q9" s="24">
        <f t="shared" si="0"/>
        <v>8</v>
      </c>
    </row>
    <row r="10" spans="1:19" x14ac:dyDescent="0.35">
      <c r="A10" s="21"/>
      <c r="B10" s="23" t="s">
        <v>112</v>
      </c>
      <c r="D10" s="1">
        <v>1608</v>
      </c>
      <c r="E10" s="1">
        <v>1556</v>
      </c>
      <c r="F10" s="1">
        <v>1555</v>
      </c>
      <c r="G10" s="1">
        <v>1551</v>
      </c>
      <c r="H10" s="1">
        <v>1539</v>
      </c>
      <c r="I10" s="1">
        <v>1527</v>
      </c>
      <c r="J10" s="1">
        <v>1519</v>
      </c>
      <c r="K10" s="1">
        <v>1510</v>
      </c>
      <c r="L10" s="1">
        <v>1503</v>
      </c>
      <c r="M10" s="1">
        <v>1488</v>
      </c>
      <c r="N10" s="1">
        <v>1481</v>
      </c>
      <c r="O10" s="1">
        <v>1423</v>
      </c>
      <c r="Q10" s="24">
        <f t="shared" si="0"/>
        <v>1521.6666666666667</v>
      </c>
    </row>
    <row r="11" spans="1:19" x14ac:dyDescent="0.35">
      <c r="A11" s="21"/>
      <c r="B11" s="23" t="s">
        <v>113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Q11" s="24">
        <f>AVERAGE(D11:O11)</f>
        <v>0</v>
      </c>
      <c r="R11" s="25"/>
      <c r="S11" s="25"/>
    </row>
    <row r="12" spans="1:19" x14ac:dyDescent="0.35">
      <c r="A12" s="21"/>
      <c r="B12" s="23" t="s">
        <v>114</v>
      </c>
      <c r="D12" s="1">
        <v>37440</v>
      </c>
      <c r="E12" s="1">
        <v>36519</v>
      </c>
      <c r="F12" s="1">
        <v>36539</v>
      </c>
      <c r="G12" s="1">
        <v>36552</v>
      </c>
      <c r="H12" s="1">
        <v>36564</v>
      </c>
      <c r="I12" s="1">
        <v>36575</v>
      </c>
      <c r="J12" s="1">
        <v>36629</v>
      </c>
      <c r="K12" s="1">
        <v>36661</v>
      </c>
      <c r="L12" s="1">
        <v>36708</v>
      </c>
      <c r="M12" s="1">
        <v>36771</v>
      </c>
      <c r="N12" s="1">
        <v>36831</v>
      </c>
      <c r="O12" s="1">
        <v>36818</v>
      </c>
      <c r="Q12" s="24">
        <f t="shared" ref="Q12:Q14" si="1">AVERAGE(D12:O12)</f>
        <v>36717.25</v>
      </c>
    </row>
    <row r="13" spans="1:19" x14ac:dyDescent="0.35">
      <c r="A13" s="21"/>
      <c r="B13" s="23" t="s">
        <v>115</v>
      </c>
      <c r="D13" s="1">
        <v>3596</v>
      </c>
      <c r="E13" s="1">
        <v>3402</v>
      </c>
      <c r="F13" s="1">
        <v>3388</v>
      </c>
      <c r="G13" s="1">
        <v>3357</v>
      </c>
      <c r="H13" s="1">
        <v>3341</v>
      </c>
      <c r="I13" s="1">
        <v>3325</v>
      </c>
      <c r="J13" s="1">
        <v>3304</v>
      </c>
      <c r="K13" s="1">
        <v>3278</v>
      </c>
      <c r="L13" s="1">
        <v>3257</v>
      </c>
      <c r="M13" s="1">
        <v>3246</v>
      </c>
      <c r="N13" s="1">
        <v>3235</v>
      </c>
      <c r="O13" s="1">
        <v>3218</v>
      </c>
      <c r="Q13" s="79">
        <f t="shared" si="1"/>
        <v>3328.9166666666665</v>
      </c>
    </row>
    <row r="14" spans="1:19" x14ac:dyDescent="0.35">
      <c r="A14" s="21"/>
      <c r="B14" s="23" t="s">
        <v>116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Q14" s="79">
        <f t="shared" si="1"/>
        <v>0</v>
      </c>
    </row>
    <row r="15" spans="1:19" x14ac:dyDescent="0.35">
      <c r="A15" s="21"/>
      <c r="B15" s="23" t="s">
        <v>117</v>
      </c>
      <c r="D15" s="1">
        <v>2560</v>
      </c>
      <c r="E15" s="1">
        <v>2486</v>
      </c>
      <c r="F15" s="1">
        <v>2483</v>
      </c>
      <c r="G15" s="1">
        <v>2477</v>
      </c>
      <c r="H15" s="1">
        <v>2479</v>
      </c>
      <c r="I15" s="1">
        <v>2481</v>
      </c>
      <c r="J15" s="1">
        <v>2479</v>
      </c>
      <c r="K15" s="1">
        <v>2471</v>
      </c>
      <c r="L15" s="1">
        <v>2473</v>
      </c>
      <c r="M15" s="1">
        <v>2478</v>
      </c>
      <c r="N15" s="1">
        <v>2480</v>
      </c>
      <c r="O15" s="1">
        <v>2472</v>
      </c>
      <c r="Q15" s="79">
        <f>AVERAGE(D15:O15)</f>
        <v>2484.9166666666665</v>
      </c>
    </row>
    <row r="16" spans="1:19" x14ac:dyDescent="0.35">
      <c r="A16" s="21"/>
      <c r="B16" s="23" t="s">
        <v>118</v>
      </c>
      <c r="D16" s="26">
        <v>3201</v>
      </c>
      <c r="E16" s="26">
        <v>829</v>
      </c>
      <c r="F16" s="26">
        <v>828</v>
      </c>
      <c r="G16" s="26">
        <v>839</v>
      </c>
      <c r="H16" s="26">
        <v>835</v>
      </c>
      <c r="I16" s="26">
        <v>844</v>
      </c>
      <c r="J16" s="26">
        <v>853</v>
      </c>
      <c r="K16" s="26">
        <v>860</v>
      </c>
      <c r="L16" s="26">
        <v>871</v>
      </c>
      <c r="M16" s="26">
        <v>900</v>
      </c>
      <c r="N16" s="26">
        <v>927</v>
      </c>
      <c r="O16" s="26">
        <v>952</v>
      </c>
      <c r="Q16" s="80">
        <f t="shared" ref="Q16:Q18" si="2">AVERAGE(D16:O16)</f>
        <v>1061.5833333333333</v>
      </c>
    </row>
    <row r="17" spans="1:19" x14ac:dyDescent="0.35">
      <c r="A17" s="21"/>
      <c r="B17" s="27" t="s">
        <v>119</v>
      </c>
      <c r="D17" s="1">
        <f t="shared" ref="D17:O17" si="3">SUM(D6:D16)</f>
        <v>478696</v>
      </c>
      <c r="E17" s="1">
        <f t="shared" si="3"/>
        <v>472116</v>
      </c>
      <c r="F17" s="1">
        <f t="shared" si="3"/>
        <v>473096</v>
      </c>
      <c r="G17" s="1">
        <f t="shared" si="3"/>
        <v>473667</v>
      </c>
      <c r="H17" s="1">
        <f t="shared" si="3"/>
        <v>473603</v>
      </c>
      <c r="I17" s="1">
        <f t="shared" si="3"/>
        <v>474344</v>
      </c>
      <c r="J17" s="1">
        <f t="shared" si="3"/>
        <v>474455</v>
      </c>
      <c r="K17" s="1">
        <f t="shared" si="3"/>
        <v>474936</v>
      </c>
      <c r="L17" s="1">
        <f t="shared" si="3"/>
        <v>475538</v>
      </c>
      <c r="M17" s="1">
        <f t="shared" si="3"/>
        <v>475714</v>
      </c>
      <c r="N17" s="1">
        <f t="shared" si="3"/>
        <v>476731</v>
      </c>
      <c r="O17" s="1">
        <f t="shared" si="3"/>
        <v>477001</v>
      </c>
      <c r="Q17" s="34">
        <f>SUM(Q6:Q16)</f>
        <v>474991.41666666674</v>
      </c>
    </row>
    <row r="18" spans="1:19" s="1" customFormat="1" x14ac:dyDescent="0.35">
      <c r="A18" s="21"/>
      <c r="B18" s="27" t="s">
        <v>120</v>
      </c>
      <c r="C18"/>
      <c r="D18" s="26">
        <v>478696</v>
      </c>
      <c r="E18" s="26">
        <v>472116</v>
      </c>
      <c r="F18" s="26">
        <v>473096</v>
      </c>
      <c r="G18" s="26">
        <v>473667</v>
      </c>
      <c r="H18" s="26">
        <v>473603</v>
      </c>
      <c r="I18" s="26">
        <v>474344</v>
      </c>
      <c r="J18" s="26">
        <v>474455</v>
      </c>
      <c r="K18" s="26">
        <v>474936</v>
      </c>
      <c r="L18" s="26">
        <v>475538</v>
      </c>
      <c r="M18" s="26">
        <v>475714</v>
      </c>
      <c r="N18" s="26">
        <v>476731</v>
      </c>
      <c r="O18" s="26">
        <v>477001</v>
      </c>
      <c r="Q18" s="80">
        <f t="shared" si="2"/>
        <v>474991.41666666669</v>
      </c>
    </row>
    <row r="19" spans="1:19" s="1" customFormat="1" x14ac:dyDescent="0.35">
      <c r="A19"/>
      <c r="B19"/>
      <c r="C19"/>
      <c r="D19" s="1">
        <f>+D17-D18</f>
        <v>0</v>
      </c>
      <c r="E19" s="1">
        <f t="shared" ref="E19:O19" si="4">+E17-E18</f>
        <v>0</v>
      </c>
      <c r="F19" s="1">
        <f t="shared" si="4"/>
        <v>0</v>
      </c>
      <c r="G19" s="1">
        <f t="shared" si="4"/>
        <v>0</v>
      </c>
      <c r="H19" s="1">
        <f t="shared" si="4"/>
        <v>0</v>
      </c>
      <c r="I19" s="1">
        <f t="shared" si="4"/>
        <v>0</v>
      </c>
      <c r="J19" s="1">
        <f t="shared" si="4"/>
        <v>0</v>
      </c>
      <c r="K19" s="1">
        <f t="shared" si="4"/>
        <v>0</v>
      </c>
      <c r="L19" s="1">
        <f t="shared" si="4"/>
        <v>0</v>
      </c>
      <c r="M19" s="1">
        <f t="shared" si="4"/>
        <v>0</v>
      </c>
      <c r="N19" s="1">
        <f t="shared" si="4"/>
        <v>0</v>
      </c>
      <c r="O19" s="1">
        <f t="shared" si="4"/>
        <v>0</v>
      </c>
      <c r="Q19" s="34">
        <f>Q17-Q18</f>
        <v>0</v>
      </c>
      <c r="R19" s="28" t="s">
        <v>121</v>
      </c>
    </row>
    <row r="20" spans="1:19" s="1" customFormat="1" ht="12.65" customHeight="1" x14ac:dyDescent="0.35">
      <c r="A20"/>
      <c r="B20"/>
      <c r="C20"/>
      <c r="Q20" s="34"/>
    </row>
    <row r="21" spans="1:19" s="1" customFormat="1" x14ac:dyDescent="0.35">
      <c r="A21" s="29">
        <v>442</v>
      </c>
      <c r="B21" s="29"/>
      <c r="C21"/>
      <c r="Q21" s="34"/>
    </row>
    <row r="22" spans="1:19" s="1" customFormat="1" x14ac:dyDescent="0.35">
      <c r="A22" s="29"/>
      <c r="B22" s="30" t="s">
        <v>108</v>
      </c>
      <c r="C22"/>
      <c r="D22" s="1">
        <v>294</v>
      </c>
      <c r="E22" s="1">
        <v>289</v>
      </c>
      <c r="F22" s="1">
        <v>285</v>
      </c>
      <c r="G22" s="1">
        <v>286</v>
      </c>
      <c r="H22" s="1">
        <v>282</v>
      </c>
      <c r="I22" s="1">
        <v>282</v>
      </c>
      <c r="J22" s="1">
        <v>280</v>
      </c>
      <c r="K22" s="1">
        <v>280</v>
      </c>
      <c r="L22" s="1">
        <v>277</v>
      </c>
      <c r="M22" s="1">
        <v>277</v>
      </c>
      <c r="N22" s="1">
        <v>278</v>
      </c>
      <c r="O22" s="1">
        <v>279</v>
      </c>
      <c r="Q22" s="79">
        <f>AVERAGE(D22:O22)</f>
        <v>282.41666666666669</v>
      </c>
    </row>
    <row r="23" spans="1:19" s="1" customFormat="1" x14ac:dyDescent="0.35">
      <c r="A23" s="29"/>
      <c r="B23" s="30" t="s">
        <v>111</v>
      </c>
      <c r="C23"/>
      <c r="D23" s="31">
        <v>6</v>
      </c>
      <c r="E23" s="31">
        <v>6</v>
      </c>
      <c r="F23" s="31">
        <v>6</v>
      </c>
      <c r="G23" s="31">
        <v>6</v>
      </c>
      <c r="H23" s="31">
        <v>6</v>
      </c>
      <c r="I23" s="31">
        <v>6</v>
      </c>
      <c r="J23" s="31">
        <v>6</v>
      </c>
      <c r="K23" s="31">
        <v>6</v>
      </c>
      <c r="L23" s="31">
        <v>6</v>
      </c>
      <c r="M23" s="31">
        <v>7</v>
      </c>
      <c r="N23" s="31">
        <v>7</v>
      </c>
      <c r="O23" s="31">
        <v>7</v>
      </c>
      <c r="P23" s="31"/>
      <c r="Q23" s="79">
        <f>AVERAGE(D23:O23)</f>
        <v>6.25</v>
      </c>
    </row>
    <row r="24" spans="1:19" s="1" customFormat="1" x14ac:dyDescent="0.35">
      <c r="A24" s="29"/>
      <c r="B24" s="30" t="s">
        <v>112</v>
      </c>
      <c r="C24"/>
      <c r="D24" s="1">
        <v>75497</v>
      </c>
      <c r="E24" s="1">
        <v>75064</v>
      </c>
      <c r="F24" s="1">
        <v>75103</v>
      </c>
      <c r="G24" s="1">
        <v>75165</v>
      </c>
      <c r="H24" s="1">
        <v>75299</v>
      </c>
      <c r="I24" s="1">
        <v>75377</v>
      </c>
      <c r="J24" s="1">
        <v>75360</v>
      </c>
      <c r="K24" s="1">
        <v>75429</v>
      </c>
      <c r="L24" s="1">
        <v>75508</v>
      </c>
      <c r="M24" s="1">
        <v>75457</v>
      </c>
      <c r="N24" s="1">
        <v>75453</v>
      </c>
      <c r="O24" s="1">
        <v>75448</v>
      </c>
      <c r="Q24" s="79">
        <f>AVERAGE(D24:O24)</f>
        <v>75346.666666666672</v>
      </c>
    </row>
    <row r="25" spans="1:19" s="1" customFormat="1" x14ac:dyDescent="0.35">
      <c r="A25" s="29"/>
      <c r="B25" s="29" t="s">
        <v>122</v>
      </c>
      <c r="C25"/>
      <c r="D25" s="1">
        <v>85</v>
      </c>
      <c r="E25" s="1">
        <v>85</v>
      </c>
      <c r="F25" s="1">
        <v>85</v>
      </c>
      <c r="G25" s="1">
        <v>86</v>
      </c>
      <c r="H25" s="1">
        <v>86</v>
      </c>
      <c r="I25" s="1">
        <v>86</v>
      </c>
      <c r="J25" s="1">
        <v>85</v>
      </c>
      <c r="K25" s="1">
        <v>84</v>
      </c>
      <c r="L25" s="1">
        <v>84</v>
      </c>
      <c r="M25" s="1">
        <v>84</v>
      </c>
      <c r="N25" s="1">
        <v>83</v>
      </c>
      <c r="O25" s="1">
        <v>80</v>
      </c>
      <c r="Q25" s="79">
        <f t="shared" ref="Q25:Q47" si="5">AVERAGE(D25:O25)</f>
        <v>84.416666666666671</v>
      </c>
    </row>
    <row r="26" spans="1:19" s="1" customFormat="1" x14ac:dyDescent="0.35">
      <c r="A26" s="29"/>
      <c r="B26" s="30" t="s">
        <v>116</v>
      </c>
      <c r="C26"/>
      <c r="D26" s="1">
        <v>4053</v>
      </c>
      <c r="E26" s="1">
        <v>4030</v>
      </c>
      <c r="F26" s="1">
        <v>4027</v>
      </c>
      <c r="G26" s="1">
        <v>4014</v>
      </c>
      <c r="H26" s="1">
        <v>4026</v>
      </c>
      <c r="I26" s="1">
        <v>4022</v>
      </c>
      <c r="J26" s="1">
        <v>4026</v>
      </c>
      <c r="K26" s="1">
        <v>4030</v>
      </c>
      <c r="L26" s="1">
        <v>4037</v>
      </c>
      <c r="M26" s="1">
        <v>4033</v>
      </c>
      <c r="N26" s="1">
        <v>4027</v>
      </c>
      <c r="O26" s="1">
        <v>4029</v>
      </c>
      <c r="Q26" s="79">
        <f>AVERAGE(D26:O26)</f>
        <v>4029.5</v>
      </c>
    </row>
    <row r="27" spans="1:19" s="1" customFormat="1" x14ac:dyDescent="0.35">
      <c r="A27" s="29"/>
      <c r="B27" s="29" t="s">
        <v>113</v>
      </c>
      <c r="C27"/>
      <c r="D27" s="1">
        <v>540</v>
      </c>
      <c r="E27" s="1">
        <v>540</v>
      </c>
      <c r="F27" s="1">
        <v>536</v>
      </c>
      <c r="G27" s="1">
        <v>533</v>
      </c>
      <c r="H27" s="1">
        <v>531</v>
      </c>
      <c r="I27" s="1">
        <v>537</v>
      </c>
      <c r="J27" s="1">
        <v>538</v>
      </c>
      <c r="K27" s="1">
        <v>545</v>
      </c>
      <c r="L27" s="1">
        <v>552</v>
      </c>
      <c r="M27" s="1">
        <v>553</v>
      </c>
      <c r="N27" s="1">
        <v>556</v>
      </c>
      <c r="O27" s="1">
        <v>558</v>
      </c>
      <c r="Q27" s="79">
        <f>AVERAGE(D27:O27)</f>
        <v>543.25</v>
      </c>
    </row>
    <row r="28" spans="1:19" s="1" customFormat="1" x14ac:dyDescent="0.35">
      <c r="A28" s="29"/>
      <c r="B28" s="29" t="s">
        <v>123</v>
      </c>
      <c r="C28"/>
      <c r="D28" s="1">
        <v>208</v>
      </c>
      <c r="E28" s="1">
        <v>205</v>
      </c>
      <c r="F28" s="1">
        <v>203</v>
      </c>
      <c r="G28" s="1">
        <v>203</v>
      </c>
      <c r="H28" s="1">
        <v>203</v>
      </c>
      <c r="I28" s="1">
        <v>204</v>
      </c>
      <c r="J28" s="1">
        <v>202</v>
      </c>
      <c r="K28" s="1">
        <v>203</v>
      </c>
      <c r="L28" s="1">
        <v>203</v>
      </c>
      <c r="M28" s="1">
        <v>203</v>
      </c>
      <c r="N28" s="1">
        <v>204</v>
      </c>
      <c r="O28" s="1">
        <v>204</v>
      </c>
      <c r="Q28" s="79">
        <f>AVERAGE(D28:O28)</f>
        <v>203.75</v>
      </c>
    </row>
    <row r="29" spans="1:19" s="1" customFormat="1" x14ac:dyDescent="0.35">
      <c r="A29" s="29"/>
      <c r="B29" s="29" t="s">
        <v>124</v>
      </c>
      <c r="C29"/>
      <c r="D29" s="1">
        <v>24</v>
      </c>
      <c r="E29" s="1">
        <v>24</v>
      </c>
      <c r="F29" s="1">
        <v>24</v>
      </c>
      <c r="G29" s="1">
        <v>24</v>
      </c>
      <c r="H29" s="1">
        <v>24</v>
      </c>
      <c r="I29" s="1">
        <v>24</v>
      </c>
      <c r="J29" s="1">
        <v>24</v>
      </c>
      <c r="K29" s="1">
        <v>24</v>
      </c>
      <c r="L29" s="1">
        <v>24</v>
      </c>
      <c r="M29" s="1">
        <v>24</v>
      </c>
      <c r="N29" s="1">
        <v>24</v>
      </c>
      <c r="O29" s="1">
        <v>24</v>
      </c>
      <c r="Q29" s="79">
        <f>AVERAGE(D29:O29)</f>
        <v>24</v>
      </c>
    </row>
    <row r="30" spans="1:19" s="1" customFormat="1" x14ac:dyDescent="0.35">
      <c r="A30" s="29"/>
      <c r="B30" s="30" t="s">
        <v>125</v>
      </c>
      <c r="C30"/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Q30" s="79">
        <f>AVERAGE(D30:O30)</f>
        <v>1</v>
      </c>
    </row>
    <row r="31" spans="1:19" s="1" customFormat="1" x14ac:dyDescent="0.35">
      <c r="A31" s="29"/>
      <c r="B31" s="30" t="s">
        <v>114</v>
      </c>
      <c r="C31"/>
      <c r="D31" s="1">
        <v>17090</v>
      </c>
      <c r="E31" s="1">
        <v>16893</v>
      </c>
      <c r="F31" s="1">
        <v>16915</v>
      </c>
      <c r="G31" s="1">
        <v>16941</v>
      </c>
      <c r="H31" s="1">
        <v>16965</v>
      </c>
      <c r="I31" s="1">
        <v>16978</v>
      </c>
      <c r="J31" s="1">
        <v>16957</v>
      </c>
      <c r="K31" s="1">
        <v>16975</v>
      </c>
      <c r="L31" s="1">
        <v>16995</v>
      </c>
      <c r="M31" s="1">
        <v>17009</v>
      </c>
      <c r="N31" s="1">
        <v>17032</v>
      </c>
      <c r="O31" s="1">
        <v>17057</v>
      </c>
      <c r="Q31" s="79">
        <f t="shared" ref="Q31:Q33" si="6">AVERAGE(D31:O31)</f>
        <v>16983.916666666668</v>
      </c>
      <c r="S31"/>
    </row>
    <row r="32" spans="1:19" s="1" customFormat="1" x14ac:dyDescent="0.35">
      <c r="A32" s="29"/>
      <c r="B32" s="30" t="s">
        <v>115</v>
      </c>
      <c r="C32"/>
      <c r="D32" s="1">
        <v>3376</v>
      </c>
      <c r="E32" s="1">
        <v>3288</v>
      </c>
      <c r="F32" s="1">
        <v>3285</v>
      </c>
      <c r="G32" s="1">
        <v>3285</v>
      </c>
      <c r="H32" s="1">
        <v>3283</v>
      </c>
      <c r="I32" s="1">
        <v>3273</v>
      </c>
      <c r="J32" s="1">
        <v>3254</v>
      </c>
      <c r="K32" s="1">
        <v>3250</v>
      </c>
      <c r="L32" s="1">
        <v>3237</v>
      </c>
      <c r="M32" s="1">
        <v>3232</v>
      </c>
      <c r="N32" s="1">
        <v>3220</v>
      </c>
      <c r="O32" s="1">
        <v>3212</v>
      </c>
      <c r="Q32" s="79">
        <f t="shared" si="6"/>
        <v>3266.25</v>
      </c>
      <c r="S32"/>
    </row>
    <row r="33" spans="1:18" s="1" customFormat="1" x14ac:dyDescent="0.35">
      <c r="A33" s="29"/>
      <c r="B33" s="30" t="s">
        <v>126</v>
      </c>
      <c r="C33"/>
      <c r="D33" s="1">
        <v>8</v>
      </c>
      <c r="E33" s="1">
        <v>8</v>
      </c>
      <c r="F33" s="1">
        <v>18</v>
      </c>
      <c r="G33" s="1">
        <v>25</v>
      </c>
      <c r="H33" s="1">
        <v>27</v>
      </c>
      <c r="I33" s="1">
        <v>28</v>
      </c>
      <c r="J33" s="1">
        <v>28</v>
      </c>
      <c r="K33" s="1">
        <v>31</v>
      </c>
      <c r="L33" s="1">
        <v>34</v>
      </c>
      <c r="M33" s="1">
        <v>33</v>
      </c>
      <c r="N33" s="1">
        <v>33</v>
      </c>
      <c r="O33" s="1">
        <v>33</v>
      </c>
      <c r="Q33" s="79">
        <f t="shared" si="6"/>
        <v>25.5</v>
      </c>
    </row>
    <row r="34" spans="1:18" s="1" customFormat="1" x14ac:dyDescent="0.35">
      <c r="A34" s="29"/>
      <c r="B34" s="30" t="s">
        <v>127</v>
      </c>
      <c r="C34"/>
      <c r="D34" s="1">
        <v>391</v>
      </c>
      <c r="E34" s="1">
        <v>392</v>
      </c>
      <c r="F34" s="1">
        <v>444</v>
      </c>
      <c r="G34" s="1">
        <v>453</v>
      </c>
      <c r="H34" s="1">
        <v>459</v>
      </c>
      <c r="I34" s="1">
        <v>476</v>
      </c>
      <c r="J34" s="1">
        <v>476</v>
      </c>
      <c r="K34" s="1">
        <v>490</v>
      </c>
      <c r="L34" s="1">
        <v>520</v>
      </c>
      <c r="M34" s="1">
        <v>520</v>
      </c>
      <c r="N34" s="1">
        <v>520</v>
      </c>
      <c r="O34" s="1">
        <v>520</v>
      </c>
      <c r="Q34" s="79">
        <f>AVERAGE(D34:O34)</f>
        <v>471.75</v>
      </c>
    </row>
    <row r="35" spans="1:18" s="1" customFormat="1" x14ac:dyDescent="0.35">
      <c r="A35" s="29"/>
      <c r="B35" s="30" t="s">
        <v>128</v>
      </c>
      <c r="C35"/>
      <c r="D35" s="1">
        <v>3</v>
      </c>
      <c r="E35" s="1">
        <v>3</v>
      </c>
      <c r="F35" s="1">
        <v>3</v>
      </c>
      <c r="G35" s="1">
        <v>3</v>
      </c>
      <c r="H35" s="1">
        <v>4</v>
      </c>
      <c r="I35" s="1">
        <v>4</v>
      </c>
      <c r="J35" s="1">
        <v>4</v>
      </c>
      <c r="K35" s="1">
        <v>4</v>
      </c>
      <c r="L35" s="1">
        <v>4</v>
      </c>
      <c r="M35" s="1">
        <v>4</v>
      </c>
      <c r="N35" s="1">
        <v>4</v>
      </c>
      <c r="O35" s="1">
        <v>5</v>
      </c>
      <c r="Q35" s="79">
        <f>AVERAGE(D35:O35)</f>
        <v>3.75</v>
      </c>
    </row>
    <row r="36" spans="1:18" s="1" customFormat="1" x14ac:dyDescent="0.35">
      <c r="A36" s="29"/>
      <c r="B36" s="30" t="s">
        <v>129</v>
      </c>
      <c r="C36"/>
      <c r="D36" s="1">
        <v>9</v>
      </c>
      <c r="E36" s="1">
        <v>9</v>
      </c>
      <c r="F36" s="1">
        <v>9</v>
      </c>
      <c r="G36" s="1">
        <v>9</v>
      </c>
      <c r="H36" s="1">
        <v>9</v>
      </c>
      <c r="I36" s="1">
        <v>9</v>
      </c>
      <c r="J36" s="1">
        <v>9</v>
      </c>
      <c r="K36" s="1">
        <v>9</v>
      </c>
      <c r="L36" s="1">
        <v>0</v>
      </c>
      <c r="M36" s="1">
        <v>0</v>
      </c>
      <c r="N36" s="1">
        <v>0</v>
      </c>
      <c r="O36" s="1">
        <v>0</v>
      </c>
      <c r="Q36" s="79">
        <f>AVERAGE(D36:O36)</f>
        <v>6</v>
      </c>
    </row>
    <row r="37" spans="1:18" s="1" customFormat="1" x14ac:dyDescent="0.35">
      <c r="A37" s="29"/>
      <c r="B37" s="30" t="s">
        <v>130</v>
      </c>
      <c r="C37"/>
      <c r="D37" s="1">
        <v>7</v>
      </c>
      <c r="E37" s="1">
        <v>7</v>
      </c>
      <c r="F37" s="1">
        <v>7</v>
      </c>
      <c r="G37" s="1">
        <v>6</v>
      </c>
      <c r="H37" s="1">
        <v>6</v>
      </c>
      <c r="I37" s="1">
        <v>6</v>
      </c>
      <c r="J37" s="1">
        <v>6</v>
      </c>
      <c r="K37" s="1">
        <v>6</v>
      </c>
      <c r="L37" s="1">
        <v>0</v>
      </c>
      <c r="M37" s="1">
        <v>0</v>
      </c>
      <c r="N37" s="1">
        <v>0</v>
      </c>
      <c r="O37" s="1">
        <v>0</v>
      </c>
      <c r="Q37" s="79">
        <f>AVERAGE(D37:O37)</f>
        <v>4.25</v>
      </c>
    </row>
    <row r="38" spans="1:18" s="1" customFormat="1" x14ac:dyDescent="0.35">
      <c r="A38" s="29"/>
      <c r="B38" s="30" t="s">
        <v>131</v>
      </c>
      <c r="C38"/>
      <c r="D38" s="1">
        <v>4</v>
      </c>
      <c r="E38" s="1">
        <v>4</v>
      </c>
      <c r="F38" s="1">
        <v>4</v>
      </c>
      <c r="G38" s="1">
        <v>4</v>
      </c>
      <c r="H38" s="1">
        <v>4</v>
      </c>
      <c r="I38" s="1">
        <v>4</v>
      </c>
      <c r="J38" s="1">
        <v>4</v>
      </c>
      <c r="K38" s="1">
        <v>4</v>
      </c>
      <c r="L38" s="1">
        <v>4</v>
      </c>
      <c r="M38" s="1">
        <v>4</v>
      </c>
      <c r="N38" s="1">
        <v>2</v>
      </c>
      <c r="O38" s="1">
        <v>2</v>
      </c>
      <c r="Q38" s="79">
        <f t="shared" ref="Q38" si="7">AVERAGE(D38:O38)</f>
        <v>3.6666666666666665</v>
      </c>
    </row>
    <row r="39" spans="1:18" s="1" customFormat="1" x14ac:dyDescent="0.35">
      <c r="A39" s="29"/>
      <c r="B39" s="30" t="s">
        <v>132</v>
      </c>
      <c r="C39"/>
      <c r="D39" s="1">
        <v>9</v>
      </c>
      <c r="E39" s="1">
        <v>9</v>
      </c>
      <c r="F39" s="1">
        <v>9</v>
      </c>
      <c r="G39" s="1">
        <v>9</v>
      </c>
      <c r="H39" s="1">
        <v>9</v>
      </c>
      <c r="I39" s="1">
        <v>9</v>
      </c>
      <c r="J39" s="1">
        <v>9</v>
      </c>
      <c r="K39" s="1">
        <v>9</v>
      </c>
      <c r="L39" s="1">
        <v>9</v>
      </c>
      <c r="M39" s="1">
        <v>9</v>
      </c>
      <c r="N39" s="1">
        <v>9</v>
      </c>
      <c r="O39" s="1">
        <v>9</v>
      </c>
      <c r="Q39" s="79">
        <f t="shared" si="5"/>
        <v>9</v>
      </c>
    </row>
    <row r="40" spans="1:18" s="1" customFormat="1" x14ac:dyDescent="0.35">
      <c r="A40" s="29"/>
      <c r="B40" s="30" t="s">
        <v>133</v>
      </c>
      <c r="C40"/>
      <c r="D40" s="1">
        <v>5</v>
      </c>
      <c r="E40" s="1">
        <v>5</v>
      </c>
      <c r="F40" s="1">
        <v>5</v>
      </c>
      <c r="G40" s="1">
        <v>5</v>
      </c>
      <c r="H40" s="1">
        <v>6</v>
      </c>
      <c r="I40" s="1">
        <v>6</v>
      </c>
      <c r="J40" s="1">
        <v>6</v>
      </c>
      <c r="K40" s="1">
        <v>6</v>
      </c>
      <c r="L40" s="1">
        <v>6</v>
      </c>
      <c r="M40" s="1">
        <v>6</v>
      </c>
      <c r="N40" s="1">
        <v>6</v>
      </c>
      <c r="O40" s="1">
        <v>7</v>
      </c>
      <c r="Q40" s="79">
        <f>AVERAGE(D40:O40)</f>
        <v>5.75</v>
      </c>
    </row>
    <row r="41" spans="1:18" s="1" customFormat="1" x14ac:dyDescent="0.35">
      <c r="A41" s="29"/>
      <c r="B41" s="30" t="s">
        <v>134</v>
      </c>
      <c r="C41"/>
      <c r="D41" s="1">
        <v>1</v>
      </c>
      <c r="E41" s="1">
        <v>1</v>
      </c>
      <c r="F41" s="1">
        <v>2</v>
      </c>
      <c r="G41" s="1">
        <v>2</v>
      </c>
      <c r="H41" s="1">
        <v>2</v>
      </c>
      <c r="I41" s="1">
        <v>2</v>
      </c>
      <c r="J41" s="1">
        <v>3</v>
      </c>
      <c r="K41" s="1">
        <v>3</v>
      </c>
      <c r="L41" s="1">
        <v>3</v>
      </c>
      <c r="M41" s="1">
        <v>3</v>
      </c>
      <c r="N41" s="1">
        <v>3</v>
      </c>
      <c r="O41" s="1">
        <v>3</v>
      </c>
      <c r="Q41" s="79">
        <f>AVERAGE(D41:O41)</f>
        <v>2.3333333333333335</v>
      </c>
    </row>
    <row r="42" spans="1:18" s="1" customFormat="1" x14ac:dyDescent="0.35">
      <c r="A42" s="29"/>
      <c r="B42" s="30" t="s">
        <v>117</v>
      </c>
      <c r="C42"/>
      <c r="D42" s="1">
        <v>3106</v>
      </c>
      <c r="E42" s="1">
        <v>3069</v>
      </c>
      <c r="F42" s="1">
        <v>3068</v>
      </c>
      <c r="G42" s="1">
        <v>3073</v>
      </c>
      <c r="H42" s="1">
        <v>3077</v>
      </c>
      <c r="I42" s="1">
        <v>3078</v>
      </c>
      <c r="J42" s="1">
        <v>3079</v>
      </c>
      <c r="K42" s="1">
        <v>3079</v>
      </c>
      <c r="L42" s="1">
        <v>3076</v>
      </c>
      <c r="M42" s="1">
        <v>3074</v>
      </c>
      <c r="N42" s="1">
        <v>3078</v>
      </c>
      <c r="O42" s="1">
        <v>3086</v>
      </c>
      <c r="Q42" s="79">
        <f t="shared" si="5"/>
        <v>3078.5833333333335</v>
      </c>
    </row>
    <row r="43" spans="1:18" s="1" customFormat="1" x14ac:dyDescent="0.35">
      <c r="A43" s="29"/>
      <c r="B43" s="30" t="s">
        <v>135</v>
      </c>
      <c r="C43"/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Q43" s="79">
        <f t="shared" si="5"/>
        <v>1</v>
      </c>
    </row>
    <row r="44" spans="1:18" s="1" customFormat="1" x14ac:dyDescent="0.35">
      <c r="A44" s="29"/>
      <c r="B44" s="30" t="s">
        <v>136</v>
      </c>
      <c r="C44"/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Q44" s="79">
        <f t="shared" si="5"/>
        <v>0</v>
      </c>
    </row>
    <row r="45" spans="1:18" s="1" customFormat="1" x14ac:dyDescent="0.35">
      <c r="A45" s="29"/>
      <c r="B45" s="30" t="s">
        <v>118</v>
      </c>
      <c r="C45"/>
      <c r="D45" s="26">
        <v>1453</v>
      </c>
      <c r="E45" s="26">
        <v>424</v>
      </c>
      <c r="F45" s="26">
        <v>421</v>
      </c>
      <c r="G45" s="26">
        <v>418</v>
      </c>
      <c r="H45" s="26">
        <v>393</v>
      </c>
      <c r="I45" s="26">
        <v>388</v>
      </c>
      <c r="J45" s="26">
        <v>392</v>
      </c>
      <c r="K45" s="26">
        <v>399</v>
      </c>
      <c r="L45" s="26">
        <v>361</v>
      </c>
      <c r="M45" s="26">
        <v>431</v>
      </c>
      <c r="N45" s="26">
        <v>468</v>
      </c>
      <c r="O45" s="26">
        <v>489</v>
      </c>
      <c r="Q45" s="80">
        <f>AVERAGE(D45:O45)</f>
        <v>503.08333333333331</v>
      </c>
    </row>
    <row r="46" spans="1:18" s="1" customFormat="1" x14ac:dyDescent="0.35">
      <c r="A46" s="29"/>
      <c r="B46" s="32" t="s">
        <v>119</v>
      </c>
      <c r="C46"/>
      <c r="D46" s="1">
        <f>SUM(D22:D45)</f>
        <v>106171</v>
      </c>
      <c r="E46" s="1">
        <f t="shared" ref="E46:O46" si="8">SUM(E22:E45)</f>
        <v>104357</v>
      </c>
      <c r="F46" s="1">
        <f t="shared" si="8"/>
        <v>104461</v>
      </c>
      <c r="G46" s="1">
        <f t="shared" si="8"/>
        <v>104552</v>
      </c>
      <c r="H46" s="1">
        <f t="shared" si="8"/>
        <v>104703</v>
      </c>
      <c r="I46" s="1">
        <f t="shared" si="8"/>
        <v>104801</v>
      </c>
      <c r="J46" s="1">
        <f t="shared" si="8"/>
        <v>104750</v>
      </c>
      <c r="K46" s="1">
        <f t="shared" si="8"/>
        <v>104868</v>
      </c>
      <c r="L46" s="1">
        <f t="shared" si="8"/>
        <v>104942</v>
      </c>
      <c r="M46" s="1">
        <f t="shared" si="8"/>
        <v>104965</v>
      </c>
      <c r="N46" s="1">
        <f t="shared" si="8"/>
        <v>105009</v>
      </c>
      <c r="O46" s="1">
        <f t="shared" si="8"/>
        <v>105054</v>
      </c>
      <c r="Q46" s="34">
        <f>SUM(Q22:Q45)</f>
        <v>104886.08333333334</v>
      </c>
    </row>
    <row r="47" spans="1:18" s="1" customFormat="1" x14ac:dyDescent="0.35">
      <c r="A47" s="29"/>
      <c r="B47" s="33" t="s">
        <v>120</v>
      </c>
      <c r="C47"/>
      <c r="D47" s="26">
        <v>106171</v>
      </c>
      <c r="E47" s="26">
        <v>104357</v>
      </c>
      <c r="F47" s="26">
        <v>104461</v>
      </c>
      <c r="G47" s="26">
        <v>104552</v>
      </c>
      <c r="H47" s="26">
        <v>104703</v>
      </c>
      <c r="I47" s="26">
        <v>104803</v>
      </c>
      <c r="J47" s="26">
        <v>104750</v>
      </c>
      <c r="K47" s="26">
        <v>104868</v>
      </c>
      <c r="L47" s="26">
        <v>104942</v>
      </c>
      <c r="M47" s="26">
        <v>104965</v>
      </c>
      <c r="N47" s="26">
        <v>105009</v>
      </c>
      <c r="O47" s="26">
        <v>105054</v>
      </c>
      <c r="Q47" s="80">
        <f t="shared" si="5"/>
        <v>104886.25</v>
      </c>
    </row>
    <row r="48" spans="1:18" s="1" customFormat="1" x14ac:dyDescent="0.35">
      <c r="A48"/>
      <c r="B48"/>
      <c r="C48"/>
      <c r="D48" s="1">
        <f>+D46-D47</f>
        <v>0</v>
      </c>
      <c r="E48" s="1">
        <f t="shared" ref="E48:O48" si="9">+E46-E47</f>
        <v>0</v>
      </c>
      <c r="F48" s="1">
        <f t="shared" si="9"/>
        <v>0</v>
      </c>
      <c r="G48" s="34">
        <f t="shared" si="9"/>
        <v>0</v>
      </c>
      <c r="H48" s="34">
        <f t="shared" si="9"/>
        <v>0</v>
      </c>
      <c r="I48" s="34">
        <f t="shared" si="9"/>
        <v>-2</v>
      </c>
      <c r="J48" s="34">
        <f t="shared" si="9"/>
        <v>0</v>
      </c>
      <c r="K48" s="34">
        <f t="shared" si="9"/>
        <v>0</v>
      </c>
      <c r="L48" s="34">
        <f t="shared" si="9"/>
        <v>0</v>
      </c>
      <c r="M48" s="34">
        <f t="shared" si="9"/>
        <v>0</v>
      </c>
      <c r="N48" s="34">
        <f t="shared" si="9"/>
        <v>0</v>
      </c>
      <c r="O48" s="34">
        <f t="shared" si="9"/>
        <v>0</v>
      </c>
      <c r="Q48" s="34">
        <f>Q46-Q47</f>
        <v>-0.16666666665696539</v>
      </c>
      <c r="R48" s="28" t="s">
        <v>121</v>
      </c>
    </row>
    <row r="49" spans="1:19" s="1" customFormat="1" ht="6" customHeight="1" x14ac:dyDescent="0.35">
      <c r="A49"/>
      <c r="B49"/>
      <c r="C49"/>
      <c r="Q49" s="34"/>
    </row>
    <row r="50" spans="1:19" s="1" customFormat="1" x14ac:dyDescent="0.35">
      <c r="A50" s="35">
        <v>444</v>
      </c>
      <c r="B50" s="35"/>
      <c r="C50"/>
      <c r="Q50" s="34"/>
    </row>
    <row r="51" spans="1:19" s="1" customFormat="1" x14ac:dyDescent="0.35">
      <c r="A51" s="35"/>
      <c r="B51" s="35" t="s">
        <v>108</v>
      </c>
      <c r="C51"/>
      <c r="D51" s="1">
        <v>1</v>
      </c>
      <c r="E51" s="1">
        <v>1</v>
      </c>
      <c r="F51" s="1">
        <v>1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</v>
      </c>
      <c r="Q51" s="79">
        <f t="shared" ref="Q51:Q60" si="10">AVERAGE(D51:O51)</f>
        <v>0.41666666666666669</v>
      </c>
    </row>
    <row r="52" spans="1:19" s="1" customFormat="1" x14ac:dyDescent="0.35">
      <c r="A52" s="35"/>
      <c r="B52" s="36" t="s">
        <v>112</v>
      </c>
      <c r="C52"/>
      <c r="D52" s="1">
        <v>662</v>
      </c>
      <c r="E52" s="1">
        <v>628</v>
      </c>
      <c r="F52" s="1">
        <v>588</v>
      </c>
      <c r="G52" s="1">
        <v>589</v>
      </c>
      <c r="H52" s="1">
        <v>585</v>
      </c>
      <c r="I52" s="1">
        <v>541</v>
      </c>
      <c r="J52" s="1">
        <v>545</v>
      </c>
      <c r="K52" s="1">
        <v>533</v>
      </c>
      <c r="L52" s="1">
        <v>523</v>
      </c>
      <c r="M52" s="1">
        <v>527</v>
      </c>
      <c r="N52" s="1">
        <v>520</v>
      </c>
      <c r="O52" s="1">
        <v>521</v>
      </c>
      <c r="Q52" s="79">
        <f t="shared" si="10"/>
        <v>563.5</v>
      </c>
    </row>
    <row r="53" spans="1:19" s="1" customFormat="1" x14ac:dyDescent="0.35">
      <c r="A53" s="35"/>
      <c r="B53" s="36" t="s">
        <v>114</v>
      </c>
      <c r="C53"/>
      <c r="D53" s="1">
        <v>1111</v>
      </c>
      <c r="E53" s="1">
        <v>1088</v>
      </c>
      <c r="F53" s="1">
        <v>1082</v>
      </c>
      <c r="G53" s="1">
        <v>1072</v>
      </c>
      <c r="H53" s="1">
        <v>1071</v>
      </c>
      <c r="I53" s="1">
        <v>1068</v>
      </c>
      <c r="J53" s="1">
        <v>1079</v>
      </c>
      <c r="K53" s="1">
        <v>1084</v>
      </c>
      <c r="L53" s="1">
        <v>1079</v>
      </c>
      <c r="M53" s="1">
        <v>1075</v>
      </c>
      <c r="N53" s="1">
        <v>1054</v>
      </c>
      <c r="O53" s="1">
        <v>1053</v>
      </c>
      <c r="Q53" s="79">
        <f t="shared" si="10"/>
        <v>1076.3333333333333</v>
      </c>
      <c r="R53" s="34"/>
      <c r="S53"/>
    </row>
    <row r="54" spans="1:19" s="1" customFormat="1" x14ac:dyDescent="0.35">
      <c r="A54" s="35"/>
      <c r="B54" s="36" t="s">
        <v>115</v>
      </c>
      <c r="C54"/>
      <c r="D54" s="1">
        <v>220</v>
      </c>
      <c r="E54" s="1">
        <v>218</v>
      </c>
      <c r="F54" s="1">
        <v>213</v>
      </c>
      <c r="G54" s="1">
        <v>203</v>
      </c>
      <c r="H54" s="1">
        <v>202</v>
      </c>
      <c r="I54" s="1">
        <v>201</v>
      </c>
      <c r="J54" s="1">
        <v>202</v>
      </c>
      <c r="K54" s="1">
        <v>200</v>
      </c>
      <c r="L54" s="1">
        <v>201</v>
      </c>
      <c r="M54" s="1">
        <v>197</v>
      </c>
      <c r="N54" s="1">
        <v>193</v>
      </c>
      <c r="O54" s="1">
        <v>188</v>
      </c>
      <c r="Q54" s="79">
        <f t="shared" si="10"/>
        <v>203.16666666666666</v>
      </c>
      <c r="R54" s="34"/>
      <c r="S54"/>
    </row>
    <row r="55" spans="1:19" s="1" customFormat="1" x14ac:dyDescent="0.35">
      <c r="A55" s="35"/>
      <c r="B55" s="36" t="s">
        <v>126</v>
      </c>
      <c r="C55"/>
      <c r="D55" s="1">
        <v>1</v>
      </c>
      <c r="E55" s="1">
        <v>3</v>
      </c>
      <c r="F55" s="1">
        <v>8</v>
      </c>
      <c r="G55" s="1">
        <v>9</v>
      </c>
      <c r="H55" s="1">
        <v>9</v>
      </c>
      <c r="I55" s="1">
        <v>13</v>
      </c>
      <c r="J55" s="1">
        <v>13</v>
      </c>
      <c r="K55" s="1">
        <v>14</v>
      </c>
      <c r="L55" s="1">
        <v>16</v>
      </c>
      <c r="M55" s="1">
        <v>16</v>
      </c>
      <c r="N55" s="1">
        <v>16</v>
      </c>
      <c r="O55" s="1">
        <v>16</v>
      </c>
      <c r="Q55" s="79">
        <f>AVERAGE(D55:O55)</f>
        <v>11.166666666666666</v>
      </c>
    </row>
    <row r="56" spans="1:19" s="1" customFormat="1" x14ac:dyDescent="0.35">
      <c r="A56" s="35"/>
      <c r="B56" s="36" t="s">
        <v>127</v>
      </c>
      <c r="C56"/>
      <c r="D56" s="1">
        <v>299</v>
      </c>
      <c r="E56" s="1">
        <v>306</v>
      </c>
      <c r="F56" s="1">
        <v>341</v>
      </c>
      <c r="G56" s="1">
        <v>347</v>
      </c>
      <c r="H56" s="1">
        <v>349</v>
      </c>
      <c r="I56" s="1">
        <v>388</v>
      </c>
      <c r="J56" s="1">
        <v>393</v>
      </c>
      <c r="K56" s="1">
        <v>401</v>
      </c>
      <c r="L56" s="1">
        <v>408</v>
      </c>
      <c r="M56" s="1">
        <v>408</v>
      </c>
      <c r="N56" s="1">
        <v>408</v>
      </c>
      <c r="O56" s="1">
        <v>408</v>
      </c>
      <c r="Q56" s="79">
        <f t="shared" si="10"/>
        <v>371.33333333333331</v>
      </c>
    </row>
    <row r="57" spans="1:19" s="1" customFormat="1" x14ac:dyDescent="0.35">
      <c r="A57" s="35"/>
      <c r="B57" s="36" t="s">
        <v>117</v>
      </c>
      <c r="C57"/>
      <c r="D57" s="1">
        <v>47</v>
      </c>
      <c r="E57" s="1">
        <v>45</v>
      </c>
      <c r="F57" s="1">
        <v>45</v>
      </c>
      <c r="G57" s="1">
        <v>47</v>
      </c>
      <c r="H57" s="1">
        <v>46</v>
      </c>
      <c r="I57" s="1">
        <v>45</v>
      </c>
      <c r="J57" s="1">
        <v>45</v>
      </c>
      <c r="K57" s="1">
        <v>46</v>
      </c>
      <c r="L57" s="1">
        <v>47</v>
      </c>
      <c r="M57" s="1">
        <v>49</v>
      </c>
      <c r="N57" s="1">
        <v>44</v>
      </c>
      <c r="O57" s="1">
        <v>47</v>
      </c>
      <c r="Q57" s="79">
        <f>AVERAGE(D57:O57)</f>
        <v>46.083333333333336</v>
      </c>
    </row>
    <row r="58" spans="1:19" s="1" customFormat="1" x14ac:dyDescent="0.35">
      <c r="A58" s="35"/>
      <c r="B58" s="36" t="s">
        <v>118</v>
      </c>
      <c r="C58"/>
      <c r="D58" s="26">
        <v>108</v>
      </c>
      <c r="E58" s="26">
        <v>27</v>
      </c>
      <c r="F58" s="26">
        <v>26</v>
      </c>
      <c r="G58" s="26">
        <v>28</v>
      </c>
      <c r="H58" s="26">
        <v>26</v>
      </c>
      <c r="I58" s="26">
        <v>26</v>
      </c>
      <c r="J58" s="26">
        <v>30</v>
      </c>
      <c r="K58" s="26">
        <v>27</v>
      </c>
      <c r="L58" s="26">
        <v>27</v>
      </c>
      <c r="M58" s="26">
        <v>29</v>
      </c>
      <c r="N58" s="26">
        <v>29</v>
      </c>
      <c r="O58" s="26">
        <v>29</v>
      </c>
      <c r="Q58" s="80">
        <f t="shared" si="10"/>
        <v>34.333333333333336</v>
      </c>
    </row>
    <row r="59" spans="1:19" s="1" customFormat="1" x14ac:dyDescent="0.35">
      <c r="A59" s="35"/>
      <c r="B59" s="37" t="s">
        <v>119</v>
      </c>
      <c r="C59"/>
      <c r="D59" s="1">
        <f>SUM(D51:D58)</f>
        <v>2449</v>
      </c>
      <c r="E59" s="1">
        <f t="shared" ref="E59:O59" si="11">SUM(E51:E58)</f>
        <v>2316</v>
      </c>
      <c r="F59" s="1">
        <f t="shared" si="11"/>
        <v>2304</v>
      </c>
      <c r="G59" s="1">
        <f t="shared" si="11"/>
        <v>2295</v>
      </c>
      <c r="H59" s="1">
        <f t="shared" si="11"/>
        <v>2289</v>
      </c>
      <c r="I59" s="1">
        <f t="shared" si="11"/>
        <v>2282</v>
      </c>
      <c r="J59" s="1">
        <f t="shared" si="11"/>
        <v>2307</v>
      </c>
      <c r="K59" s="1">
        <f t="shared" si="11"/>
        <v>2305</v>
      </c>
      <c r="L59" s="1">
        <f t="shared" si="11"/>
        <v>2301</v>
      </c>
      <c r="M59" s="1">
        <f t="shared" si="11"/>
        <v>2301</v>
      </c>
      <c r="N59" s="1">
        <f t="shared" si="11"/>
        <v>2264</v>
      </c>
      <c r="O59" s="1">
        <f t="shared" si="11"/>
        <v>2263</v>
      </c>
      <c r="Q59" s="34">
        <f>SUM(Q52:Q58)</f>
        <v>2305.916666666667</v>
      </c>
    </row>
    <row r="60" spans="1:19" s="1" customFormat="1" x14ac:dyDescent="0.35">
      <c r="A60" s="35"/>
      <c r="B60" s="38" t="s">
        <v>120</v>
      </c>
      <c r="C60"/>
      <c r="D60" s="26">
        <v>2449</v>
      </c>
      <c r="E60" s="26">
        <v>2316</v>
      </c>
      <c r="F60" s="26">
        <v>2304</v>
      </c>
      <c r="G60" s="26">
        <v>2295</v>
      </c>
      <c r="H60" s="26">
        <v>2289</v>
      </c>
      <c r="I60" s="26">
        <v>2282</v>
      </c>
      <c r="J60" s="26">
        <v>2307</v>
      </c>
      <c r="K60" s="26">
        <v>2305</v>
      </c>
      <c r="L60" s="26">
        <v>2301</v>
      </c>
      <c r="M60" s="26">
        <v>2301</v>
      </c>
      <c r="N60" s="26">
        <v>2264</v>
      </c>
      <c r="O60" s="26">
        <v>2263</v>
      </c>
      <c r="Q60" s="80">
        <f t="shared" si="10"/>
        <v>2306.3333333333335</v>
      </c>
    </row>
    <row r="61" spans="1:19" s="1" customFormat="1" x14ac:dyDescent="0.35">
      <c r="A61"/>
      <c r="B61"/>
      <c r="C61"/>
      <c r="D61" s="1">
        <f>+D59-D60</f>
        <v>0</v>
      </c>
      <c r="E61" s="1">
        <f t="shared" ref="E61:O61" si="12">+E59-E60</f>
        <v>0</v>
      </c>
      <c r="F61" s="1">
        <f t="shared" si="12"/>
        <v>0</v>
      </c>
      <c r="G61" s="1">
        <f t="shared" si="12"/>
        <v>0</v>
      </c>
      <c r="H61" s="1">
        <f t="shared" si="12"/>
        <v>0</v>
      </c>
      <c r="I61" s="1">
        <f t="shared" si="12"/>
        <v>0</v>
      </c>
      <c r="J61" s="1">
        <f t="shared" si="12"/>
        <v>0</v>
      </c>
      <c r="K61" s="1">
        <f t="shared" si="12"/>
        <v>0</v>
      </c>
      <c r="L61" s="1">
        <f t="shared" si="12"/>
        <v>0</v>
      </c>
      <c r="M61" s="1">
        <f t="shared" si="12"/>
        <v>0</v>
      </c>
      <c r="N61" s="1">
        <f t="shared" si="12"/>
        <v>0</v>
      </c>
      <c r="O61" s="1">
        <f t="shared" si="12"/>
        <v>0</v>
      </c>
      <c r="Q61" s="34">
        <f>Q59-Q60</f>
        <v>-0.41666666666651508</v>
      </c>
      <c r="R61" s="28" t="s">
        <v>121</v>
      </c>
    </row>
    <row r="62" spans="1:19" s="1" customFormat="1" ht="6" customHeight="1" x14ac:dyDescent="0.35">
      <c r="A62"/>
      <c r="B62"/>
      <c r="C62"/>
      <c r="Q62" s="34"/>
    </row>
    <row r="63" spans="1:19" s="1" customFormat="1" x14ac:dyDescent="0.35">
      <c r="A63" s="39">
        <v>445</v>
      </c>
      <c r="B63" s="39"/>
      <c r="C63"/>
      <c r="Q63" s="34"/>
    </row>
    <row r="64" spans="1:19" s="1" customFormat="1" x14ac:dyDescent="0.35">
      <c r="A64" s="39"/>
      <c r="B64" s="39" t="s">
        <v>108</v>
      </c>
      <c r="C64"/>
      <c r="D64" s="1">
        <v>634</v>
      </c>
      <c r="E64" s="1">
        <v>580</v>
      </c>
      <c r="F64" s="1">
        <v>616</v>
      </c>
      <c r="G64" s="1">
        <v>582</v>
      </c>
      <c r="H64" s="1">
        <v>579</v>
      </c>
      <c r="I64" s="1">
        <v>581</v>
      </c>
      <c r="J64" s="1">
        <v>603</v>
      </c>
      <c r="K64" s="1">
        <v>610</v>
      </c>
      <c r="L64" s="1">
        <v>613</v>
      </c>
      <c r="M64" s="1">
        <v>645</v>
      </c>
      <c r="N64" s="1">
        <v>636</v>
      </c>
      <c r="O64" s="1">
        <v>623</v>
      </c>
      <c r="Q64" s="79">
        <f>AVERAGE(D64:O64)</f>
        <v>608.5</v>
      </c>
    </row>
    <row r="65" spans="1:19" s="1" customFormat="1" x14ac:dyDescent="0.35">
      <c r="A65" s="39"/>
      <c r="B65" s="40" t="s">
        <v>111</v>
      </c>
      <c r="C65"/>
      <c r="D65" s="1">
        <v>40</v>
      </c>
      <c r="E65" s="1">
        <v>40</v>
      </c>
      <c r="F65" s="1">
        <v>40</v>
      </c>
      <c r="G65" s="1">
        <v>40</v>
      </c>
      <c r="H65" s="1">
        <v>40</v>
      </c>
      <c r="I65" s="1">
        <v>40</v>
      </c>
      <c r="J65" s="1">
        <v>40</v>
      </c>
      <c r="K65" s="1">
        <v>40</v>
      </c>
      <c r="L65" s="1">
        <v>40</v>
      </c>
      <c r="M65" s="1">
        <v>40</v>
      </c>
      <c r="N65" s="1">
        <v>40</v>
      </c>
      <c r="O65" s="1">
        <v>40</v>
      </c>
      <c r="Q65" s="79">
        <f>AVERAGE(D65:O65)</f>
        <v>40</v>
      </c>
    </row>
    <row r="66" spans="1:19" s="1" customFormat="1" x14ac:dyDescent="0.35">
      <c r="A66" s="39"/>
      <c r="B66" s="40" t="s">
        <v>112</v>
      </c>
      <c r="C66"/>
      <c r="D66" s="1">
        <v>5461</v>
      </c>
      <c r="E66" s="1">
        <v>5392</v>
      </c>
      <c r="F66" s="1">
        <v>5343</v>
      </c>
      <c r="G66" s="1">
        <v>5349</v>
      </c>
      <c r="H66" s="1">
        <v>5346</v>
      </c>
      <c r="I66" s="1">
        <v>5289</v>
      </c>
      <c r="J66" s="1">
        <v>5297</v>
      </c>
      <c r="K66" s="1">
        <v>5274</v>
      </c>
      <c r="L66" s="1">
        <v>5258</v>
      </c>
      <c r="M66" s="1">
        <v>5257</v>
      </c>
      <c r="N66" s="1">
        <v>5288</v>
      </c>
      <c r="O66" s="1">
        <v>5313</v>
      </c>
      <c r="Q66" s="79">
        <f>AVERAGE(D66:O66)</f>
        <v>5322.25</v>
      </c>
    </row>
    <row r="67" spans="1:19" s="1" customFormat="1" x14ac:dyDescent="0.35">
      <c r="A67" s="39"/>
      <c r="B67" s="40" t="s">
        <v>122</v>
      </c>
      <c r="C67"/>
      <c r="D67" s="1">
        <v>427</v>
      </c>
      <c r="E67" s="1">
        <v>425</v>
      </c>
      <c r="F67" s="1">
        <v>424</v>
      </c>
      <c r="G67" s="1">
        <v>421</v>
      </c>
      <c r="H67" s="1">
        <v>421</v>
      </c>
      <c r="I67" s="1">
        <v>421</v>
      </c>
      <c r="J67" s="1">
        <v>418</v>
      </c>
      <c r="K67" s="1">
        <v>418</v>
      </c>
      <c r="L67" s="1">
        <v>415</v>
      </c>
      <c r="M67" s="1">
        <v>413</v>
      </c>
      <c r="N67" s="1">
        <v>408</v>
      </c>
      <c r="O67" s="1">
        <v>389</v>
      </c>
      <c r="Q67" s="79">
        <f t="shared" ref="Q67:Q84" si="13">AVERAGE(D67:O67)</f>
        <v>416.66666666666669</v>
      </c>
    </row>
    <row r="68" spans="1:19" s="1" customFormat="1" x14ac:dyDescent="0.35">
      <c r="A68" s="39"/>
      <c r="B68" s="40" t="s">
        <v>116</v>
      </c>
      <c r="C68"/>
      <c r="D68" s="1">
        <v>670</v>
      </c>
      <c r="E68" s="1">
        <v>652</v>
      </c>
      <c r="F68" s="1">
        <v>653</v>
      </c>
      <c r="G68" s="1">
        <v>656</v>
      </c>
      <c r="H68" s="1">
        <v>656</v>
      </c>
      <c r="I68" s="1">
        <v>650</v>
      </c>
      <c r="J68" s="1">
        <v>652</v>
      </c>
      <c r="K68" s="1">
        <v>654</v>
      </c>
      <c r="L68" s="1">
        <v>722</v>
      </c>
      <c r="M68" s="1">
        <v>721</v>
      </c>
      <c r="N68" s="1">
        <v>719</v>
      </c>
      <c r="O68" s="1">
        <v>713</v>
      </c>
      <c r="Q68" s="79">
        <f>AVERAGE(D68:O68)</f>
        <v>676.5</v>
      </c>
    </row>
    <row r="69" spans="1:19" s="1" customFormat="1" x14ac:dyDescent="0.35">
      <c r="A69" s="39"/>
      <c r="B69" s="39" t="s">
        <v>113</v>
      </c>
      <c r="C69"/>
      <c r="D69" s="1">
        <v>88</v>
      </c>
      <c r="E69" s="1">
        <v>84</v>
      </c>
      <c r="F69" s="1">
        <v>83</v>
      </c>
      <c r="G69" s="1">
        <v>82</v>
      </c>
      <c r="H69" s="1">
        <v>83</v>
      </c>
      <c r="I69" s="1">
        <v>83</v>
      </c>
      <c r="J69" s="1">
        <v>82</v>
      </c>
      <c r="K69" s="1">
        <v>84</v>
      </c>
      <c r="L69" s="1">
        <v>151</v>
      </c>
      <c r="M69" s="1">
        <v>151</v>
      </c>
      <c r="N69" s="1">
        <v>151</v>
      </c>
      <c r="O69" s="1">
        <v>151</v>
      </c>
      <c r="Q69" s="79">
        <f>AVERAGE(D69:O69)</f>
        <v>106.08333333333333</v>
      </c>
    </row>
    <row r="70" spans="1:19" s="1" customFormat="1" x14ac:dyDescent="0.35">
      <c r="A70" s="39"/>
      <c r="B70" s="39" t="s">
        <v>123</v>
      </c>
      <c r="C70"/>
      <c r="D70" s="1">
        <v>46</v>
      </c>
      <c r="E70" s="1">
        <v>46</v>
      </c>
      <c r="F70" s="1">
        <v>46</v>
      </c>
      <c r="G70" s="1">
        <v>46</v>
      </c>
      <c r="H70" s="1">
        <v>46</v>
      </c>
      <c r="I70" s="1">
        <v>46</v>
      </c>
      <c r="J70" s="1">
        <v>47</v>
      </c>
      <c r="K70" s="1">
        <v>47</v>
      </c>
      <c r="L70" s="1">
        <v>47</v>
      </c>
      <c r="M70" s="1">
        <v>47</v>
      </c>
      <c r="N70" s="1">
        <v>47</v>
      </c>
      <c r="O70" s="1">
        <v>47</v>
      </c>
      <c r="Q70" s="79">
        <f>AVERAGE(D70:O70)</f>
        <v>46.5</v>
      </c>
    </row>
    <row r="71" spans="1:19" s="1" customFormat="1" x14ac:dyDescent="0.35">
      <c r="A71" s="39"/>
      <c r="B71" s="40" t="s">
        <v>114</v>
      </c>
      <c r="C71"/>
      <c r="D71" s="1">
        <v>2238</v>
      </c>
      <c r="E71" s="1">
        <v>2233</v>
      </c>
      <c r="F71" s="1">
        <v>2232</v>
      </c>
      <c r="G71" s="1">
        <v>2240</v>
      </c>
      <c r="H71" s="1">
        <v>2246</v>
      </c>
      <c r="I71" s="1">
        <v>2239</v>
      </c>
      <c r="J71" s="1">
        <v>2244</v>
      </c>
      <c r="K71" s="1">
        <v>2250</v>
      </c>
      <c r="L71" s="1">
        <v>2265</v>
      </c>
      <c r="M71" s="1">
        <v>2275</v>
      </c>
      <c r="N71" s="1">
        <v>2298</v>
      </c>
      <c r="O71" s="1">
        <v>2313</v>
      </c>
      <c r="Q71" s="79">
        <f t="shared" ref="Q71:Q72" si="14">AVERAGE(D71:O71)</f>
        <v>2256.0833333333335</v>
      </c>
      <c r="S71"/>
    </row>
    <row r="72" spans="1:19" s="1" customFormat="1" x14ac:dyDescent="0.35">
      <c r="A72" s="39"/>
      <c r="B72" s="40" t="s">
        <v>115</v>
      </c>
      <c r="C72"/>
      <c r="D72" s="1">
        <v>439</v>
      </c>
      <c r="E72" s="1">
        <v>434</v>
      </c>
      <c r="F72" s="1">
        <v>433</v>
      </c>
      <c r="G72" s="1">
        <v>428</v>
      </c>
      <c r="H72" s="1">
        <v>423</v>
      </c>
      <c r="I72" s="1">
        <v>422</v>
      </c>
      <c r="J72" s="1">
        <v>423</v>
      </c>
      <c r="K72" s="1">
        <v>423</v>
      </c>
      <c r="L72" s="1">
        <v>423</v>
      </c>
      <c r="M72" s="1">
        <v>425</v>
      </c>
      <c r="N72" s="1">
        <v>428</v>
      </c>
      <c r="O72" s="1">
        <v>429</v>
      </c>
      <c r="Q72" s="79">
        <f t="shared" si="14"/>
        <v>427.5</v>
      </c>
      <c r="S72"/>
    </row>
    <row r="73" spans="1:19" s="1" customFormat="1" x14ac:dyDescent="0.35">
      <c r="A73" s="39"/>
      <c r="B73" s="40" t="s">
        <v>124</v>
      </c>
      <c r="C73"/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1</v>
      </c>
      <c r="O73" s="1">
        <v>1</v>
      </c>
      <c r="Q73" s="79">
        <f t="shared" si="13"/>
        <v>1</v>
      </c>
    </row>
    <row r="74" spans="1:19" s="1" customFormat="1" x14ac:dyDescent="0.35">
      <c r="A74" s="39"/>
      <c r="B74" s="39" t="s">
        <v>126</v>
      </c>
      <c r="C74"/>
      <c r="D74" s="1">
        <v>7</v>
      </c>
      <c r="E74" s="1">
        <v>8</v>
      </c>
      <c r="F74" s="1">
        <v>16</v>
      </c>
      <c r="G74" s="1">
        <v>17</v>
      </c>
      <c r="H74" s="1">
        <v>17</v>
      </c>
      <c r="I74" s="1">
        <v>24</v>
      </c>
      <c r="J74" s="1">
        <v>24</v>
      </c>
      <c r="K74" s="1">
        <v>31</v>
      </c>
      <c r="L74" s="1">
        <v>32</v>
      </c>
      <c r="M74" s="1">
        <v>33</v>
      </c>
      <c r="N74" s="1">
        <v>33</v>
      </c>
      <c r="O74" s="1">
        <v>33</v>
      </c>
      <c r="Q74" s="79">
        <f>AVERAGE(D74:O74)</f>
        <v>22.916666666666668</v>
      </c>
    </row>
    <row r="75" spans="1:19" s="1" customFormat="1" x14ac:dyDescent="0.35">
      <c r="A75" s="39"/>
      <c r="B75" s="40" t="s">
        <v>127</v>
      </c>
      <c r="C75"/>
      <c r="D75" s="1">
        <v>94</v>
      </c>
      <c r="E75" s="1">
        <v>111</v>
      </c>
      <c r="F75" s="1">
        <v>149</v>
      </c>
      <c r="G75" s="1">
        <v>159</v>
      </c>
      <c r="H75" s="1">
        <v>168</v>
      </c>
      <c r="I75" s="1">
        <v>233</v>
      </c>
      <c r="J75" s="1">
        <v>240</v>
      </c>
      <c r="K75" s="1">
        <v>257</v>
      </c>
      <c r="L75" s="1">
        <v>285</v>
      </c>
      <c r="M75" s="1">
        <v>285</v>
      </c>
      <c r="N75" s="1">
        <v>286</v>
      </c>
      <c r="O75" s="1">
        <v>286</v>
      </c>
      <c r="Q75" s="79">
        <f t="shared" si="13"/>
        <v>212.75</v>
      </c>
    </row>
    <row r="76" spans="1:19" s="1" customFormat="1" x14ac:dyDescent="0.35">
      <c r="A76" s="39"/>
      <c r="B76" s="39" t="s">
        <v>129</v>
      </c>
      <c r="C76"/>
      <c r="D76" s="1">
        <v>69</v>
      </c>
      <c r="E76" s="1">
        <v>68</v>
      </c>
      <c r="F76" s="1">
        <v>68</v>
      </c>
      <c r="G76" s="1">
        <v>68</v>
      </c>
      <c r="H76" s="1">
        <v>68</v>
      </c>
      <c r="I76" s="1">
        <v>68</v>
      </c>
      <c r="J76" s="1">
        <v>68</v>
      </c>
      <c r="K76" s="1">
        <v>68</v>
      </c>
      <c r="L76" s="1">
        <v>0</v>
      </c>
      <c r="M76" s="1">
        <v>0</v>
      </c>
      <c r="N76" s="1">
        <v>0</v>
      </c>
      <c r="O76" s="1">
        <v>0</v>
      </c>
      <c r="Q76" s="79">
        <f t="shared" si="13"/>
        <v>45.416666666666664</v>
      </c>
    </row>
    <row r="77" spans="1:19" s="1" customFormat="1" x14ac:dyDescent="0.35">
      <c r="A77" s="39"/>
      <c r="B77" s="39" t="s">
        <v>130</v>
      </c>
      <c r="C77"/>
      <c r="D77" s="1">
        <v>67</v>
      </c>
      <c r="E77" s="1">
        <v>67</v>
      </c>
      <c r="F77" s="1">
        <v>67</v>
      </c>
      <c r="G77" s="1">
        <v>68</v>
      </c>
      <c r="H77" s="1">
        <v>68</v>
      </c>
      <c r="I77" s="1">
        <v>68</v>
      </c>
      <c r="J77" s="1">
        <v>68</v>
      </c>
      <c r="K77" s="1">
        <v>68</v>
      </c>
      <c r="L77" s="1">
        <v>0</v>
      </c>
      <c r="M77" s="1">
        <v>0</v>
      </c>
      <c r="N77" s="1">
        <v>0</v>
      </c>
      <c r="O77" s="1">
        <v>0</v>
      </c>
      <c r="Q77" s="79">
        <f t="shared" si="13"/>
        <v>45.083333333333336</v>
      </c>
    </row>
    <row r="78" spans="1:19" s="1" customFormat="1" x14ac:dyDescent="0.35">
      <c r="A78" s="39"/>
      <c r="B78" s="39" t="s">
        <v>131</v>
      </c>
      <c r="C78"/>
      <c r="D78" s="1">
        <v>2</v>
      </c>
      <c r="E78" s="1">
        <v>2</v>
      </c>
      <c r="F78" s="1">
        <v>2</v>
      </c>
      <c r="G78" s="1">
        <v>3</v>
      </c>
      <c r="H78" s="1">
        <v>3</v>
      </c>
      <c r="I78" s="1">
        <v>3</v>
      </c>
      <c r="J78" s="1">
        <v>3</v>
      </c>
      <c r="K78" s="1">
        <v>3</v>
      </c>
      <c r="L78" s="1">
        <v>3</v>
      </c>
      <c r="M78" s="1">
        <v>3</v>
      </c>
      <c r="N78" s="1">
        <v>4</v>
      </c>
      <c r="O78" s="1">
        <v>4</v>
      </c>
      <c r="Q78" s="79">
        <f t="shared" si="13"/>
        <v>2.9166666666666665</v>
      </c>
    </row>
    <row r="79" spans="1:19" s="1" customFormat="1" x14ac:dyDescent="0.35">
      <c r="A79" s="39"/>
      <c r="B79" s="39" t="s">
        <v>133</v>
      </c>
      <c r="C79"/>
      <c r="D79" s="1">
        <v>1</v>
      </c>
      <c r="E79" s="1">
        <v>1</v>
      </c>
      <c r="F79" s="1">
        <v>1</v>
      </c>
      <c r="G79" s="1">
        <v>1</v>
      </c>
      <c r="H79" s="1">
        <v>2</v>
      </c>
      <c r="I79" s="1">
        <v>2</v>
      </c>
      <c r="J79" s="1">
        <v>2</v>
      </c>
      <c r="K79" s="1">
        <v>2</v>
      </c>
      <c r="L79" s="1">
        <v>2</v>
      </c>
      <c r="M79" s="1">
        <v>2</v>
      </c>
      <c r="N79" s="1">
        <v>2</v>
      </c>
      <c r="O79" s="1">
        <v>2</v>
      </c>
      <c r="Q79" s="79">
        <f t="shared" si="13"/>
        <v>1.6666666666666667</v>
      </c>
    </row>
    <row r="80" spans="1:19" s="1" customFormat="1" x14ac:dyDescent="0.35">
      <c r="A80" s="39"/>
      <c r="B80" s="40" t="s">
        <v>134</v>
      </c>
      <c r="C80"/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Q80" s="79">
        <f>AVERAGE(D80:O80)</f>
        <v>1</v>
      </c>
    </row>
    <row r="81" spans="1:19" s="1" customFormat="1" x14ac:dyDescent="0.35">
      <c r="A81" s="39"/>
      <c r="B81" s="40" t="s">
        <v>117</v>
      </c>
      <c r="C81"/>
      <c r="D81" s="1">
        <v>487</v>
      </c>
      <c r="E81" s="1">
        <v>478</v>
      </c>
      <c r="F81" s="1">
        <v>476</v>
      </c>
      <c r="G81" s="1">
        <v>478</v>
      </c>
      <c r="H81" s="1">
        <v>477</v>
      </c>
      <c r="I81" s="1">
        <v>473</v>
      </c>
      <c r="J81" s="1">
        <v>473</v>
      </c>
      <c r="K81" s="1">
        <v>473</v>
      </c>
      <c r="L81" s="1">
        <v>474</v>
      </c>
      <c r="M81" s="1">
        <v>474</v>
      </c>
      <c r="N81" s="1">
        <v>476</v>
      </c>
      <c r="O81" s="1">
        <v>474</v>
      </c>
      <c r="Q81" s="79">
        <f>AVERAGE(D81:O81)</f>
        <v>476.08333333333331</v>
      </c>
    </row>
    <row r="82" spans="1:19" s="1" customFormat="1" x14ac:dyDescent="0.35">
      <c r="A82" s="39"/>
      <c r="B82" s="40" t="s">
        <v>118</v>
      </c>
      <c r="C82"/>
      <c r="D82" s="26">
        <v>163</v>
      </c>
      <c r="E82" s="26">
        <v>26</v>
      </c>
      <c r="F82" s="26">
        <v>26</v>
      </c>
      <c r="G82" s="26">
        <v>25</v>
      </c>
      <c r="H82" s="26">
        <v>24</v>
      </c>
      <c r="I82" s="26">
        <v>25</v>
      </c>
      <c r="J82" s="26">
        <v>25</v>
      </c>
      <c r="K82" s="26">
        <v>24</v>
      </c>
      <c r="L82" s="26">
        <v>24</v>
      </c>
      <c r="M82" s="26">
        <v>28</v>
      </c>
      <c r="N82" s="26">
        <v>29</v>
      </c>
      <c r="O82" s="26">
        <v>32</v>
      </c>
      <c r="Q82" s="80">
        <f t="shared" si="13"/>
        <v>37.583333333333336</v>
      </c>
    </row>
    <row r="83" spans="1:19" s="1" customFormat="1" x14ac:dyDescent="0.35">
      <c r="A83" s="39"/>
      <c r="B83" s="41" t="s">
        <v>119</v>
      </c>
      <c r="C83"/>
      <c r="D83" s="1">
        <f>SUM(D64:D82)</f>
        <v>10935</v>
      </c>
      <c r="E83" s="1">
        <f t="shared" ref="E83:Q83" si="15">SUM(E64:E82)</f>
        <v>10649</v>
      </c>
      <c r="F83" s="1">
        <f t="shared" si="15"/>
        <v>10677</v>
      </c>
      <c r="G83" s="1">
        <f t="shared" si="15"/>
        <v>10665</v>
      </c>
      <c r="H83" s="1">
        <f t="shared" si="15"/>
        <v>10669</v>
      </c>
      <c r="I83" s="1">
        <f t="shared" si="15"/>
        <v>10669</v>
      </c>
      <c r="J83" s="1">
        <f t="shared" si="15"/>
        <v>10711</v>
      </c>
      <c r="K83" s="1">
        <f t="shared" si="15"/>
        <v>10728</v>
      </c>
      <c r="L83" s="1">
        <f t="shared" si="15"/>
        <v>10756</v>
      </c>
      <c r="M83" s="1">
        <f t="shared" si="15"/>
        <v>10801</v>
      </c>
      <c r="N83" s="1">
        <f t="shared" si="15"/>
        <v>10847</v>
      </c>
      <c r="O83" s="1">
        <f t="shared" si="15"/>
        <v>10851</v>
      </c>
      <c r="Q83" s="34">
        <f t="shared" si="15"/>
        <v>10746.5</v>
      </c>
    </row>
    <row r="84" spans="1:19" s="1" customFormat="1" x14ac:dyDescent="0.35">
      <c r="A84" s="39"/>
      <c r="B84" s="42" t="s">
        <v>120</v>
      </c>
      <c r="C84"/>
      <c r="D84" s="26">
        <v>10935</v>
      </c>
      <c r="E84" s="26">
        <v>10649</v>
      </c>
      <c r="F84" s="26">
        <v>10677</v>
      </c>
      <c r="G84" s="26">
        <v>10665</v>
      </c>
      <c r="H84" s="26">
        <v>10669</v>
      </c>
      <c r="I84" s="26">
        <v>10669</v>
      </c>
      <c r="J84" s="26">
        <v>10711</v>
      </c>
      <c r="K84" s="26">
        <v>10728</v>
      </c>
      <c r="L84" s="26">
        <v>10756</v>
      </c>
      <c r="M84" s="26">
        <v>10801</v>
      </c>
      <c r="N84" s="26">
        <v>10847</v>
      </c>
      <c r="O84" s="26">
        <v>10851</v>
      </c>
      <c r="Q84" s="80">
        <f t="shared" si="13"/>
        <v>10746.5</v>
      </c>
    </row>
    <row r="85" spans="1:19" s="1" customFormat="1" x14ac:dyDescent="0.35">
      <c r="A85"/>
      <c r="B85"/>
      <c r="C85"/>
      <c r="D85" s="1">
        <f>+D83-D84</f>
        <v>0</v>
      </c>
      <c r="E85" s="1">
        <f t="shared" ref="E85:O85" si="16">+E83-E84</f>
        <v>0</v>
      </c>
      <c r="F85" s="1">
        <f t="shared" si="16"/>
        <v>0</v>
      </c>
      <c r="G85" s="1">
        <f t="shared" si="16"/>
        <v>0</v>
      </c>
      <c r="H85" s="1">
        <f t="shared" si="16"/>
        <v>0</v>
      </c>
      <c r="I85" s="1">
        <f t="shared" si="16"/>
        <v>0</v>
      </c>
      <c r="J85" s="1">
        <f t="shared" si="16"/>
        <v>0</v>
      </c>
      <c r="K85" s="1">
        <f t="shared" si="16"/>
        <v>0</v>
      </c>
      <c r="L85" s="1">
        <f t="shared" si="16"/>
        <v>0</v>
      </c>
      <c r="M85" s="1">
        <f t="shared" si="16"/>
        <v>0</v>
      </c>
      <c r="N85" s="1">
        <f t="shared" si="16"/>
        <v>0</v>
      </c>
      <c r="O85" s="1">
        <f t="shared" si="16"/>
        <v>0</v>
      </c>
      <c r="Q85" s="34">
        <f>Q83-Q84</f>
        <v>0</v>
      </c>
      <c r="R85" s="28" t="s">
        <v>121</v>
      </c>
    </row>
    <row r="86" spans="1:19" s="1" customFormat="1" ht="6" customHeight="1" x14ac:dyDescent="0.35">
      <c r="A86"/>
      <c r="B86"/>
      <c r="C86"/>
      <c r="Q86" s="34"/>
    </row>
    <row r="87" spans="1:19" s="1" customFormat="1" x14ac:dyDescent="0.35">
      <c r="A87" s="43"/>
      <c r="B87" s="44" t="s">
        <v>137</v>
      </c>
      <c r="C87"/>
      <c r="D87" s="1">
        <f t="shared" ref="D87:O87" si="17">+D17+D46+D59+D83</f>
        <v>598251</v>
      </c>
      <c r="E87" s="1">
        <f t="shared" si="17"/>
        <v>589438</v>
      </c>
      <c r="F87" s="1">
        <f t="shared" si="17"/>
        <v>590538</v>
      </c>
      <c r="G87" s="1">
        <f t="shared" si="17"/>
        <v>591179</v>
      </c>
      <c r="H87" s="1">
        <f t="shared" si="17"/>
        <v>591264</v>
      </c>
      <c r="I87" s="1">
        <f t="shared" si="17"/>
        <v>592096</v>
      </c>
      <c r="J87" s="1">
        <f t="shared" si="17"/>
        <v>592223</v>
      </c>
      <c r="K87" s="1">
        <f t="shared" si="17"/>
        <v>592837</v>
      </c>
      <c r="L87" s="1">
        <f t="shared" si="17"/>
        <v>593537</v>
      </c>
      <c r="M87" s="1">
        <f t="shared" si="17"/>
        <v>593781</v>
      </c>
      <c r="N87" s="1">
        <f t="shared" si="17"/>
        <v>594851</v>
      </c>
      <c r="O87" s="1">
        <f t="shared" si="17"/>
        <v>595169</v>
      </c>
      <c r="Q87" s="34">
        <f>Q17+Q46+Q59+Q83</f>
        <v>592929.91666666674</v>
      </c>
    </row>
    <row r="88" spans="1:19" s="1" customFormat="1" x14ac:dyDescent="0.35">
      <c r="A88" s="43"/>
      <c r="B88" s="45" t="s">
        <v>47</v>
      </c>
      <c r="C88"/>
      <c r="D88" s="1">
        <v>598272</v>
      </c>
      <c r="E88" s="1">
        <v>589459</v>
      </c>
      <c r="F88" s="1">
        <v>590559</v>
      </c>
      <c r="G88" s="1">
        <v>591200</v>
      </c>
      <c r="H88" s="1">
        <v>591285</v>
      </c>
      <c r="I88" s="1">
        <v>592119</v>
      </c>
      <c r="J88" s="1">
        <v>592244</v>
      </c>
      <c r="K88" s="1">
        <v>592858</v>
      </c>
      <c r="L88" s="1">
        <v>593558</v>
      </c>
      <c r="M88" s="1">
        <v>593802</v>
      </c>
      <c r="N88" s="1">
        <v>594872</v>
      </c>
      <c r="O88" s="1">
        <v>595190</v>
      </c>
      <c r="Q88" s="34"/>
    </row>
    <row r="89" spans="1:19" x14ac:dyDescent="0.35">
      <c r="D89" s="1">
        <f>+D87-D88</f>
        <v>-21</v>
      </c>
      <c r="E89" s="1">
        <f t="shared" ref="E89:O89" si="18">+E87-E88</f>
        <v>-21</v>
      </c>
      <c r="F89" s="1">
        <f t="shared" si="18"/>
        <v>-21</v>
      </c>
      <c r="G89" s="1">
        <f t="shared" si="18"/>
        <v>-21</v>
      </c>
      <c r="H89" s="1">
        <f t="shared" si="18"/>
        <v>-21</v>
      </c>
      <c r="I89" s="1">
        <f t="shared" si="18"/>
        <v>-23</v>
      </c>
      <c r="J89" s="1">
        <f t="shared" si="18"/>
        <v>-21</v>
      </c>
      <c r="K89" s="1">
        <f t="shared" si="18"/>
        <v>-21</v>
      </c>
      <c r="L89" s="1">
        <f t="shared" si="18"/>
        <v>-21</v>
      </c>
      <c r="M89" s="1">
        <f t="shared" si="18"/>
        <v>-21</v>
      </c>
      <c r="N89" s="1">
        <f t="shared" si="18"/>
        <v>-21</v>
      </c>
      <c r="O89" s="1">
        <f t="shared" si="18"/>
        <v>-21</v>
      </c>
      <c r="Q89" s="13"/>
    </row>
    <row r="90" spans="1:19" x14ac:dyDescent="0.35">
      <c r="Q90" s="13"/>
    </row>
    <row r="91" spans="1:19" x14ac:dyDescent="0.35">
      <c r="A91" s="13"/>
      <c r="B91" s="13"/>
      <c r="C91" s="13"/>
      <c r="D91" s="34"/>
      <c r="E91" s="34"/>
      <c r="F91" s="34"/>
      <c r="G91" s="34"/>
      <c r="H91" s="34"/>
      <c r="I91" s="34"/>
    </row>
    <row r="92" spans="1:19" x14ac:dyDescent="0.35">
      <c r="A92" s="81"/>
      <c r="B92" s="81"/>
      <c r="C92" s="81"/>
      <c r="D92" s="81"/>
      <c r="E92" s="81"/>
      <c r="F92" s="81"/>
      <c r="G92" s="81"/>
      <c r="H92" s="81"/>
      <c r="I92" s="81"/>
    </row>
    <row r="94" spans="1:19" x14ac:dyDescent="0.35">
      <c r="C94" t="s">
        <v>108</v>
      </c>
      <c r="D94" s="1">
        <f>SUM(D6,D22,D51,D64)</f>
        <v>431172</v>
      </c>
      <c r="E94" s="1">
        <f t="shared" ref="E94:P94" si="19">SUM(E6,E22,E51,E64)</f>
        <v>428145</v>
      </c>
      <c r="F94" s="1">
        <f t="shared" si="19"/>
        <v>429154</v>
      </c>
      <c r="G94" s="1">
        <f t="shared" si="19"/>
        <v>429708</v>
      </c>
      <c r="H94" s="1">
        <f t="shared" si="19"/>
        <v>429656</v>
      </c>
      <c r="I94" s="1">
        <f t="shared" si="19"/>
        <v>430403</v>
      </c>
      <c r="J94" s="1">
        <f t="shared" si="19"/>
        <v>430499</v>
      </c>
      <c r="K94" s="1">
        <f t="shared" si="19"/>
        <v>430988</v>
      </c>
      <c r="L94" s="1">
        <f t="shared" si="19"/>
        <v>431554</v>
      </c>
      <c r="M94" s="1">
        <f t="shared" si="19"/>
        <v>431692</v>
      </c>
      <c r="N94" s="1">
        <f t="shared" si="19"/>
        <v>432629</v>
      </c>
      <c r="O94" s="1">
        <f t="shared" si="19"/>
        <v>432956</v>
      </c>
      <c r="P94" s="1">
        <f t="shared" si="19"/>
        <v>0</v>
      </c>
      <c r="Q94" s="24">
        <f>SUM(D94:O94)</f>
        <v>5168556</v>
      </c>
      <c r="R94">
        <v>5121091</v>
      </c>
      <c r="S94" s="24">
        <f>Q94-R94</f>
        <v>47465</v>
      </c>
    </row>
    <row r="95" spans="1:19" x14ac:dyDescent="0.35">
      <c r="C95" t="s">
        <v>112</v>
      </c>
      <c r="D95" s="1">
        <f>SUM(D10,D24,D52,D66)</f>
        <v>83228</v>
      </c>
      <c r="E95" s="1">
        <f t="shared" ref="E95:P95" si="20">SUM(E10,E24,E52,E66)</f>
        <v>82640</v>
      </c>
      <c r="F95" s="1">
        <f t="shared" si="20"/>
        <v>82589</v>
      </c>
      <c r="G95" s="1">
        <f t="shared" si="20"/>
        <v>82654</v>
      </c>
      <c r="H95" s="1">
        <f t="shared" si="20"/>
        <v>82769</v>
      </c>
      <c r="I95" s="1">
        <f t="shared" si="20"/>
        <v>82734</v>
      </c>
      <c r="J95" s="1">
        <f t="shared" si="20"/>
        <v>82721</v>
      </c>
      <c r="K95" s="1">
        <f t="shared" si="20"/>
        <v>82746</v>
      </c>
      <c r="L95" s="1">
        <f t="shared" si="20"/>
        <v>82792</v>
      </c>
      <c r="M95" s="1">
        <f t="shared" si="20"/>
        <v>82729</v>
      </c>
      <c r="N95" s="1">
        <f t="shared" si="20"/>
        <v>82742</v>
      </c>
      <c r="O95" s="1">
        <f t="shared" si="20"/>
        <v>82705</v>
      </c>
      <c r="P95" s="1">
        <f t="shared" si="20"/>
        <v>0</v>
      </c>
      <c r="Q95" s="24">
        <f>SUM(D95:O95)</f>
        <v>993049</v>
      </c>
      <c r="R95">
        <v>999659</v>
      </c>
      <c r="S95" s="24">
        <f>Q95-R95</f>
        <v>-6610</v>
      </c>
    </row>
  </sheetData>
  <mergeCells count="1">
    <mergeCell ref="A92:I92"/>
  </mergeCells>
  <pageMargins left="0.25" right="0.25" top="0.75" bottom="0.75" header="0.3" footer="0.3"/>
  <pageSetup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BF40E-2937-4EC6-A177-253B7615E2BE}">
  <sheetPr>
    <pageSetUpPr fitToPage="1"/>
  </sheetPr>
  <dimension ref="A1:S95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3" max="3" width="3.08984375" bestFit="1" customWidth="1"/>
    <col min="4" max="9" width="9.453125" style="1" bestFit="1" customWidth="1"/>
    <col min="10" max="11" width="9.453125" style="1" customWidth="1"/>
    <col min="12" max="13" width="10.54296875" style="1" bestFit="1" customWidth="1"/>
    <col min="14" max="15" width="9.453125" style="1" customWidth="1"/>
    <col min="16" max="16" width="1.7265625" customWidth="1"/>
    <col min="17" max="17" width="10.08984375" bestFit="1" customWidth="1"/>
  </cols>
  <sheetData>
    <row r="1" spans="1:19" x14ac:dyDescent="0.35">
      <c r="A1" t="s">
        <v>94</v>
      </c>
    </row>
    <row r="2" spans="1:19" x14ac:dyDescent="0.35">
      <c r="A2" t="s">
        <v>95</v>
      </c>
    </row>
    <row r="4" spans="1:19" x14ac:dyDescent="0.35">
      <c r="A4" t="s">
        <v>6</v>
      </c>
    </row>
    <row r="5" spans="1:19" x14ac:dyDescent="0.35">
      <c r="A5" s="21">
        <v>440</v>
      </c>
      <c r="B5" s="21"/>
      <c r="D5" s="22" t="s">
        <v>96</v>
      </c>
      <c r="E5" s="22" t="s">
        <v>97</v>
      </c>
      <c r="F5" s="22" t="s">
        <v>98</v>
      </c>
      <c r="G5" s="22" t="s">
        <v>99</v>
      </c>
      <c r="H5" s="22" t="s">
        <v>100</v>
      </c>
      <c r="I5" s="22" t="s">
        <v>101</v>
      </c>
      <c r="J5" s="22" t="s">
        <v>102</v>
      </c>
      <c r="K5" s="22" t="s">
        <v>103</v>
      </c>
      <c r="L5" s="22" t="s">
        <v>104</v>
      </c>
      <c r="M5" s="22" t="s">
        <v>105</v>
      </c>
      <c r="N5" s="22" t="s">
        <v>106</v>
      </c>
      <c r="O5" s="22" t="s">
        <v>107</v>
      </c>
      <c r="Q5" s="22" t="s">
        <v>79</v>
      </c>
    </row>
    <row r="6" spans="1:19" x14ac:dyDescent="0.35">
      <c r="A6" s="21"/>
      <c r="B6" s="23" t="s">
        <v>108</v>
      </c>
      <c r="D6" s="1">
        <v>432429</v>
      </c>
      <c r="E6" s="1">
        <v>432217</v>
      </c>
      <c r="F6" s="1">
        <v>432537</v>
      </c>
      <c r="G6" s="1">
        <v>432208</v>
      </c>
      <c r="H6" s="1">
        <v>431975</v>
      </c>
      <c r="I6" s="1">
        <v>432501</v>
      </c>
      <c r="J6" s="1">
        <v>431958</v>
      </c>
      <c r="K6" s="1">
        <v>433209</v>
      </c>
      <c r="L6" s="1">
        <v>433195</v>
      </c>
      <c r="M6" s="1">
        <v>433363</v>
      </c>
      <c r="N6" s="1">
        <v>434380</v>
      </c>
      <c r="O6" s="1">
        <v>434519</v>
      </c>
      <c r="Q6" s="24">
        <f t="shared" ref="Q6:Q10" si="0">AVERAGE(D6:O6)</f>
        <v>432874.25</v>
      </c>
      <c r="R6" s="25"/>
    </row>
    <row r="7" spans="1:19" x14ac:dyDescent="0.35">
      <c r="A7" s="21"/>
      <c r="B7" s="23" t="s">
        <v>109</v>
      </c>
      <c r="D7" s="1">
        <v>56</v>
      </c>
      <c r="E7" s="1">
        <v>56</v>
      </c>
      <c r="F7" s="1">
        <v>56</v>
      </c>
      <c r="G7" s="1">
        <v>68</v>
      </c>
      <c r="H7" s="1">
        <v>70</v>
      </c>
      <c r="I7" s="1">
        <v>80</v>
      </c>
      <c r="J7" s="1">
        <v>83</v>
      </c>
      <c r="K7" s="1">
        <v>85</v>
      </c>
      <c r="L7" s="1">
        <v>86</v>
      </c>
      <c r="M7" s="1">
        <v>90</v>
      </c>
      <c r="N7" s="1">
        <v>93</v>
      </c>
      <c r="O7" s="1">
        <v>93</v>
      </c>
      <c r="Q7" s="24">
        <f t="shared" si="0"/>
        <v>76.333333333333329</v>
      </c>
    </row>
    <row r="8" spans="1:19" x14ac:dyDescent="0.35">
      <c r="A8" s="21"/>
      <c r="B8" s="23" t="s">
        <v>110</v>
      </c>
      <c r="D8" s="1">
        <v>1</v>
      </c>
      <c r="E8" s="1">
        <v>1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3</v>
      </c>
      <c r="O8" s="1">
        <v>3</v>
      </c>
      <c r="Q8" s="79">
        <f t="shared" si="0"/>
        <v>2</v>
      </c>
    </row>
    <row r="9" spans="1:19" x14ac:dyDescent="0.35">
      <c r="A9" s="21"/>
      <c r="B9" s="23" t="s">
        <v>111</v>
      </c>
      <c r="D9" s="1">
        <v>0</v>
      </c>
      <c r="E9" s="1">
        <v>0</v>
      </c>
      <c r="F9" s="1">
        <v>0</v>
      </c>
      <c r="G9" s="1">
        <v>0</v>
      </c>
      <c r="H9" s="1">
        <v>2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Q9" s="79">
        <f t="shared" si="0"/>
        <v>1.9166666666666667</v>
      </c>
    </row>
    <row r="10" spans="1:19" x14ac:dyDescent="0.35">
      <c r="A10" s="21"/>
      <c r="B10" s="23" t="s">
        <v>112</v>
      </c>
      <c r="D10" s="1">
        <v>1416</v>
      </c>
      <c r="E10" s="1">
        <v>1413</v>
      </c>
      <c r="F10" s="1">
        <v>1400</v>
      </c>
      <c r="G10" s="1">
        <v>1396</v>
      </c>
      <c r="H10" s="1">
        <v>1392</v>
      </c>
      <c r="I10" s="1">
        <v>1370</v>
      </c>
      <c r="J10" s="1">
        <v>1320</v>
      </c>
      <c r="K10" s="1">
        <v>1326</v>
      </c>
      <c r="L10" s="1">
        <v>1320</v>
      </c>
      <c r="M10" s="1">
        <v>1310</v>
      </c>
      <c r="N10" s="1">
        <v>1310</v>
      </c>
      <c r="O10" s="1">
        <v>1308</v>
      </c>
      <c r="Q10" s="79">
        <f t="shared" si="0"/>
        <v>1356.75</v>
      </c>
    </row>
    <row r="11" spans="1:19" x14ac:dyDescent="0.35">
      <c r="A11" s="21"/>
      <c r="B11" s="23" t="s">
        <v>113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Q11" s="79">
        <f>AVERAGE(D11:O11)</f>
        <v>0</v>
      </c>
      <c r="R11" s="25"/>
      <c r="S11" s="25"/>
    </row>
    <row r="12" spans="1:19" x14ac:dyDescent="0.35">
      <c r="A12" s="21"/>
      <c r="B12" s="23" t="s">
        <v>114</v>
      </c>
      <c r="D12" s="1">
        <v>36870</v>
      </c>
      <c r="E12" s="1">
        <v>36864</v>
      </c>
      <c r="F12" s="1">
        <v>36908</v>
      </c>
      <c r="G12" s="1">
        <v>36893</v>
      </c>
      <c r="H12" s="1">
        <v>36907</v>
      </c>
      <c r="I12" s="1">
        <v>36891</v>
      </c>
      <c r="J12" s="1">
        <v>36824</v>
      </c>
      <c r="K12" s="1">
        <v>36882</v>
      </c>
      <c r="L12" s="1">
        <v>36902</v>
      </c>
      <c r="M12" s="1">
        <v>36939</v>
      </c>
      <c r="N12" s="1">
        <v>36985</v>
      </c>
      <c r="O12" s="1">
        <v>36965</v>
      </c>
      <c r="Q12" s="79">
        <f t="shared" ref="Q12:Q14" si="1">AVERAGE(D12:O12)</f>
        <v>36902.5</v>
      </c>
    </row>
    <row r="13" spans="1:19" x14ac:dyDescent="0.35">
      <c r="A13" s="21"/>
      <c r="B13" s="23" t="s">
        <v>115</v>
      </c>
      <c r="D13" s="1">
        <v>3213</v>
      </c>
      <c r="E13" s="1">
        <v>3198</v>
      </c>
      <c r="F13" s="1">
        <v>3177</v>
      </c>
      <c r="G13" s="1">
        <v>3165</v>
      </c>
      <c r="H13" s="1">
        <v>3145</v>
      </c>
      <c r="I13" s="1">
        <v>3127</v>
      </c>
      <c r="J13" s="1">
        <v>3102</v>
      </c>
      <c r="K13" s="1">
        <v>3090</v>
      </c>
      <c r="L13" s="1">
        <v>3078</v>
      </c>
      <c r="M13" s="1">
        <v>3065</v>
      </c>
      <c r="N13" s="1">
        <v>3048</v>
      </c>
      <c r="O13" s="1">
        <v>3030</v>
      </c>
      <c r="Q13" s="79">
        <f t="shared" si="1"/>
        <v>3119.8333333333335</v>
      </c>
    </row>
    <row r="14" spans="1:19" x14ac:dyDescent="0.35">
      <c r="A14" s="21"/>
      <c r="B14" s="23" t="s">
        <v>116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Q14" s="79">
        <f t="shared" si="1"/>
        <v>0</v>
      </c>
    </row>
    <row r="15" spans="1:19" x14ac:dyDescent="0.35">
      <c r="A15" s="21"/>
      <c r="B15" s="23" t="s">
        <v>117</v>
      </c>
      <c r="D15" s="1">
        <v>2477</v>
      </c>
      <c r="E15" s="1">
        <v>2476</v>
      </c>
      <c r="F15" s="1">
        <v>2474</v>
      </c>
      <c r="G15" s="1">
        <v>2474</v>
      </c>
      <c r="H15" s="1">
        <v>2464</v>
      </c>
      <c r="I15" s="1">
        <v>2461</v>
      </c>
      <c r="J15" s="1">
        <v>2444</v>
      </c>
      <c r="K15" s="1">
        <v>2445</v>
      </c>
      <c r="L15" s="1">
        <v>2440</v>
      </c>
      <c r="M15" s="1">
        <v>2441</v>
      </c>
      <c r="N15" s="1">
        <v>2442</v>
      </c>
      <c r="O15" s="1">
        <v>2435</v>
      </c>
      <c r="Q15" s="79">
        <f>AVERAGE(D15:O15)</f>
        <v>2456.0833333333335</v>
      </c>
    </row>
    <row r="16" spans="1:19" x14ac:dyDescent="0.35">
      <c r="A16" s="21"/>
      <c r="B16" s="23" t="s">
        <v>118</v>
      </c>
      <c r="D16" s="26">
        <v>956</v>
      </c>
      <c r="E16" s="26">
        <v>968</v>
      </c>
      <c r="F16" s="26">
        <v>956</v>
      </c>
      <c r="G16" s="26">
        <v>958</v>
      </c>
      <c r="H16" s="26">
        <v>962</v>
      </c>
      <c r="I16" s="26">
        <v>973</v>
      </c>
      <c r="J16" s="26">
        <v>987</v>
      </c>
      <c r="K16" s="26">
        <v>999</v>
      </c>
      <c r="L16" s="26">
        <v>1016</v>
      </c>
      <c r="M16" s="26">
        <v>1034</v>
      </c>
      <c r="N16" s="26">
        <v>1057</v>
      </c>
      <c r="O16" s="26">
        <v>1062</v>
      </c>
      <c r="Q16" s="80">
        <f t="shared" ref="Q16:Q18" si="2">AVERAGE(D16:O16)</f>
        <v>994</v>
      </c>
    </row>
    <row r="17" spans="1:19" x14ac:dyDescent="0.35">
      <c r="A17" s="21"/>
      <c r="B17" s="27" t="s">
        <v>119</v>
      </c>
      <c r="D17" s="1">
        <f t="shared" ref="D17:O17" si="3">SUM(D6:D16)</f>
        <v>477418</v>
      </c>
      <c r="E17" s="1">
        <f t="shared" si="3"/>
        <v>477193</v>
      </c>
      <c r="F17" s="1">
        <f t="shared" si="3"/>
        <v>477510</v>
      </c>
      <c r="G17" s="1">
        <f t="shared" si="3"/>
        <v>477164</v>
      </c>
      <c r="H17" s="1">
        <f t="shared" si="3"/>
        <v>476919</v>
      </c>
      <c r="I17" s="1">
        <f t="shared" si="3"/>
        <v>477408</v>
      </c>
      <c r="J17" s="1">
        <f t="shared" si="3"/>
        <v>476723</v>
      </c>
      <c r="K17" s="1">
        <f t="shared" si="3"/>
        <v>478041</v>
      </c>
      <c r="L17" s="1">
        <f t="shared" si="3"/>
        <v>478042</v>
      </c>
      <c r="M17" s="1">
        <f t="shared" si="3"/>
        <v>478247</v>
      </c>
      <c r="N17" s="1">
        <f t="shared" si="3"/>
        <v>479321</v>
      </c>
      <c r="O17" s="1">
        <f t="shared" si="3"/>
        <v>479418</v>
      </c>
      <c r="Q17" s="34">
        <f>SUM(Q6:Q16)</f>
        <v>477783.66666666663</v>
      </c>
    </row>
    <row r="18" spans="1:19" s="1" customFormat="1" x14ac:dyDescent="0.35">
      <c r="A18" s="21"/>
      <c r="B18" s="27" t="s">
        <v>120</v>
      </c>
      <c r="C18"/>
      <c r="D18" s="26">
        <v>477418</v>
      </c>
      <c r="E18" s="26">
        <v>477193</v>
      </c>
      <c r="F18" s="26">
        <v>477510</v>
      </c>
      <c r="G18" s="26">
        <v>477163</v>
      </c>
      <c r="H18" s="26">
        <v>476919</v>
      </c>
      <c r="I18" s="26">
        <v>477408</v>
      </c>
      <c r="J18" s="26">
        <v>476723</v>
      </c>
      <c r="K18" s="26">
        <v>478041</v>
      </c>
      <c r="L18" s="26">
        <v>478042</v>
      </c>
      <c r="M18" s="26">
        <v>478247</v>
      </c>
      <c r="N18" s="26">
        <v>479321</v>
      </c>
      <c r="O18" s="26">
        <v>479418</v>
      </c>
      <c r="Q18" s="80">
        <f t="shared" si="2"/>
        <v>477783.58333333331</v>
      </c>
    </row>
    <row r="19" spans="1:19" s="1" customFormat="1" x14ac:dyDescent="0.35">
      <c r="A19"/>
      <c r="B19"/>
      <c r="C19"/>
      <c r="D19" s="1">
        <f>+D17-D18</f>
        <v>0</v>
      </c>
      <c r="E19" s="1">
        <f t="shared" ref="E19:O19" si="4">+E17-E18</f>
        <v>0</v>
      </c>
      <c r="F19" s="1">
        <f t="shared" si="4"/>
        <v>0</v>
      </c>
      <c r="G19" s="1">
        <f t="shared" si="4"/>
        <v>1</v>
      </c>
      <c r="H19" s="1">
        <f t="shared" si="4"/>
        <v>0</v>
      </c>
      <c r="I19" s="1">
        <f t="shared" si="4"/>
        <v>0</v>
      </c>
      <c r="J19" s="1">
        <f t="shared" si="4"/>
        <v>0</v>
      </c>
      <c r="K19" s="1">
        <f t="shared" si="4"/>
        <v>0</v>
      </c>
      <c r="L19" s="1">
        <f t="shared" si="4"/>
        <v>0</v>
      </c>
      <c r="M19" s="1">
        <f t="shared" si="4"/>
        <v>0</v>
      </c>
      <c r="N19" s="1">
        <f t="shared" si="4"/>
        <v>0</v>
      </c>
      <c r="O19" s="1">
        <f t="shared" si="4"/>
        <v>0</v>
      </c>
      <c r="Q19" s="34">
        <f>Q17-Q18</f>
        <v>8.333333331393078E-2</v>
      </c>
      <c r="R19" s="28" t="s">
        <v>121</v>
      </c>
    </row>
    <row r="20" spans="1:19" s="1" customFormat="1" ht="12.65" customHeight="1" x14ac:dyDescent="0.35">
      <c r="A20"/>
      <c r="B20"/>
      <c r="C20"/>
      <c r="Q20" s="34"/>
    </row>
    <row r="21" spans="1:19" s="1" customFormat="1" x14ac:dyDescent="0.35">
      <c r="A21" s="29">
        <v>442</v>
      </c>
      <c r="B21" s="29"/>
      <c r="C21"/>
      <c r="Q21" s="34"/>
    </row>
    <row r="22" spans="1:19" s="1" customFormat="1" x14ac:dyDescent="0.35">
      <c r="A22" s="29"/>
      <c r="B22" s="30" t="s">
        <v>108</v>
      </c>
      <c r="C22"/>
      <c r="D22" s="1">
        <v>276</v>
      </c>
      <c r="E22" s="1">
        <v>273</v>
      </c>
      <c r="F22" s="1">
        <v>271</v>
      </c>
      <c r="G22" s="1">
        <v>271</v>
      </c>
      <c r="H22" s="1">
        <v>270</v>
      </c>
      <c r="I22" s="1">
        <v>263</v>
      </c>
      <c r="J22" s="1">
        <v>253</v>
      </c>
      <c r="K22" s="1">
        <v>256</v>
      </c>
      <c r="L22" s="1">
        <v>255</v>
      </c>
      <c r="M22" s="1">
        <v>253</v>
      </c>
      <c r="N22" s="1">
        <v>250</v>
      </c>
      <c r="O22" s="1">
        <v>247</v>
      </c>
      <c r="Q22" s="79">
        <f>AVERAGE(D22:O22)</f>
        <v>261.5</v>
      </c>
    </row>
    <row r="23" spans="1:19" s="1" customFormat="1" x14ac:dyDescent="0.35">
      <c r="A23" s="29"/>
      <c r="B23" s="30" t="s">
        <v>111</v>
      </c>
      <c r="C23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/>
      <c r="Q23" s="79">
        <f>AVERAGE(D23:O23)</f>
        <v>0</v>
      </c>
    </row>
    <row r="24" spans="1:19" s="1" customFormat="1" x14ac:dyDescent="0.35">
      <c r="A24" s="29"/>
      <c r="B24" s="30" t="s">
        <v>112</v>
      </c>
      <c r="C24"/>
      <c r="D24" s="1">
        <v>75421</v>
      </c>
      <c r="E24" s="1">
        <v>75444</v>
      </c>
      <c r="F24" s="1">
        <v>75532</v>
      </c>
      <c r="G24" s="1">
        <v>75608</v>
      </c>
      <c r="H24" s="1">
        <v>75659</v>
      </c>
      <c r="I24" s="1">
        <v>75740</v>
      </c>
      <c r="J24" s="1">
        <v>75660</v>
      </c>
      <c r="K24" s="1">
        <v>75792</v>
      </c>
      <c r="L24" s="1">
        <v>75849</v>
      </c>
      <c r="M24" s="1">
        <v>75794</v>
      </c>
      <c r="N24" s="1">
        <v>75834</v>
      </c>
      <c r="O24" s="1">
        <v>75784</v>
      </c>
      <c r="Q24" s="79">
        <f>AVERAGE(D24:O24)</f>
        <v>75676.416666666672</v>
      </c>
    </row>
    <row r="25" spans="1:19" s="1" customFormat="1" x14ac:dyDescent="0.35">
      <c r="A25" s="29"/>
      <c r="B25" s="29" t="s">
        <v>122</v>
      </c>
      <c r="C25"/>
      <c r="D25" s="1">
        <v>78</v>
      </c>
      <c r="E25" s="1">
        <v>78</v>
      </c>
      <c r="F25" s="1">
        <v>69</v>
      </c>
      <c r="G25" s="1">
        <v>69</v>
      </c>
      <c r="H25" s="1">
        <v>69</v>
      </c>
      <c r="I25" s="1">
        <v>69</v>
      </c>
      <c r="J25" s="1">
        <v>69</v>
      </c>
      <c r="K25" s="1">
        <v>69</v>
      </c>
      <c r="L25" s="1">
        <v>69</v>
      </c>
      <c r="M25" s="1">
        <v>69</v>
      </c>
      <c r="N25" s="1">
        <v>69</v>
      </c>
      <c r="O25" s="1">
        <v>69</v>
      </c>
      <c r="Q25" s="79">
        <f t="shared" ref="Q25:Q47" si="5">AVERAGE(D25:O25)</f>
        <v>70.5</v>
      </c>
    </row>
    <row r="26" spans="1:19" s="1" customFormat="1" x14ac:dyDescent="0.35">
      <c r="A26" s="29"/>
      <c r="B26" s="30" t="s">
        <v>116</v>
      </c>
      <c r="C26"/>
      <c r="D26" s="1">
        <v>4033</v>
      </c>
      <c r="E26" s="1">
        <v>4039</v>
      </c>
      <c r="F26" s="1">
        <v>4035</v>
      </c>
      <c r="G26" s="1">
        <v>4021</v>
      </c>
      <c r="H26" s="1">
        <v>4020</v>
      </c>
      <c r="I26" s="1">
        <v>4009</v>
      </c>
      <c r="J26" s="1">
        <v>4003</v>
      </c>
      <c r="K26" s="1">
        <v>4011</v>
      </c>
      <c r="L26" s="1">
        <v>3994</v>
      </c>
      <c r="M26" s="1">
        <v>3997</v>
      </c>
      <c r="N26" s="1">
        <v>3992</v>
      </c>
      <c r="O26" s="1">
        <v>3993</v>
      </c>
      <c r="Q26" s="79">
        <f>AVERAGE(D26:O26)</f>
        <v>4012.25</v>
      </c>
    </row>
    <row r="27" spans="1:19" s="1" customFormat="1" x14ac:dyDescent="0.35">
      <c r="A27" s="29"/>
      <c r="B27" s="29" t="s">
        <v>113</v>
      </c>
      <c r="C27"/>
      <c r="D27" s="1">
        <v>557</v>
      </c>
      <c r="E27" s="1">
        <v>556</v>
      </c>
      <c r="F27" s="1">
        <v>557</v>
      </c>
      <c r="G27" s="1">
        <v>561</v>
      </c>
      <c r="H27" s="1">
        <v>558</v>
      </c>
      <c r="I27" s="1">
        <v>561</v>
      </c>
      <c r="J27" s="1">
        <v>560</v>
      </c>
      <c r="K27" s="1">
        <v>557</v>
      </c>
      <c r="L27" s="1">
        <v>559</v>
      </c>
      <c r="M27" s="1">
        <v>562</v>
      </c>
      <c r="N27" s="1">
        <v>567</v>
      </c>
      <c r="O27" s="1">
        <v>567</v>
      </c>
      <c r="Q27" s="79">
        <f>AVERAGE(D27:O27)</f>
        <v>560.16666666666663</v>
      </c>
    </row>
    <row r="28" spans="1:19" s="1" customFormat="1" x14ac:dyDescent="0.35">
      <c r="A28" s="29"/>
      <c r="B28" s="29" t="s">
        <v>123</v>
      </c>
      <c r="C28"/>
      <c r="D28" s="1">
        <v>205</v>
      </c>
      <c r="E28" s="1">
        <v>205</v>
      </c>
      <c r="F28" s="1">
        <v>205</v>
      </c>
      <c r="G28" s="1">
        <v>205</v>
      </c>
      <c r="H28" s="1">
        <v>205</v>
      </c>
      <c r="I28" s="1">
        <v>205</v>
      </c>
      <c r="J28" s="1">
        <v>204</v>
      </c>
      <c r="K28" s="1">
        <v>206</v>
      </c>
      <c r="L28" s="1">
        <v>206</v>
      </c>
      <c r="M28" s="1">
        <v>205</v>
      </c>
      <c r="N28" s="1">
        <v>206</v>
      </c>
      <c r="O28" s="1">
        <v>204</v>
      </c>
      <c r="Q28" s="79">
        <f>AVERAGE(D28:O28)</f>
        <v>205.08333333333334</v>
      </c>
    </row>
    <row r="29" spans="1:19" s="1" customFormat="1" x14ac:dyDescent="0.35">
      <c r="A29" s="29"/>
      <c r="B29" s="29" t="s">
        <v>124</v>
      </c>
      <c r="C29"/>
      <c r="D29" s="1">
        <v>24</v>
      </c>
      <c r="E29" s="1">
        <v>24</v>
      </c>
      <c r="F29" s="1">
        <v>24</v>
      </c>
      <c r="G29" s="1">
        <v>24</v>
      </c>
      <c r="H29" s="1">
        <v>24</v>
      </c>
      <c r="I29" s="1">
        <v>24</v>
      </c>
      <c r="J29" s="1">
        <v>24</v>
      </c>
      <c r="K29" s="1">
        <v>24</v>
      </c>
      <c r="L29" s="1">
        <v>24</v>
      </c>
      <c r="M29" s="1">
        <v>23</v>
      </c>
      <c r="N29" s="1">
        <v>22</v>
      </c>
      <c r="O29" s="1">
        <v>20</v>
      </c>
      <c r="Q29" s="79">
        <f>AVERAGE(D29:O29)</f>
        <v>23.416666666666668</v>
      </c>
    </row>
    <row r="30" spans="1:19" s="1" customFormat="1" x14ac:dyDescent="0.35">
      <c r="A30" s="29"/>
      <c r="B30" s="30" t="s">
        <v>125</v>
      </c>
      <c r="C30"/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Q30" s="79">
        <f>AVERAGE(D30:O30)</f>
        <v>1</v>
      </c>
    </row>
    <row r="31" spans="1:19" s="1" customFormat="1" x14ac:dyDescent="0.35">
      <c r="A31" s="29"/>
      <c r="B31" s="30" t="s">
        <v>114</v>
      </c>
      <c r="C31"/>
      <c r="D31" s="1">
        <v>17097</v>
      </c>
      <c r="E31" s="1">
        <v>17091</v>
      </c>
      <c r="F31" s="1">
        <v>17116</v>
      </c>
      <c r="G31" s="1">
        <v>17102</v>
      </c>
      <c r="H31" s="1">
        <v>17102</v>
      </c>
      <c r="I31" s="1">
        <v>17116</v>
      </c>
      <c r="J31" s="1">
        <v>17076</v>
      </c>
      <c r="K31" s="1">
        <v>17149</v>
      </c>
      <c r="L31" s="1">
        <v>17163</v>
      </c>
      <c r="M31" s="1">
        <v>17195</v>
      </c>
      <c r="N31" s="1">
        <v>17278</v>
      </c>
      <c r="O31" s="1">
        <v>17314</v>
      </c>
      <c r="Q31" s="79">
        <f t="shared" ref="Q31:Q33" si="6">AVERAGE(D31:O31)</f>
        <v>17149.916666666668</v>
      </c>
      <c r="S31"/>
    </row>
    <row r="32" spans="1:19" s="1" customFormat="1" x14ac:dyDescent="0.35">
      <c r="A32" s="29"/>
      <c r="B32" s="30" t="s">
        <v>115</v>
      </c>
      <c r="C32"/>
      <c r="D32" s="1">
        <v>3199</v>
      </c>
      <c r="E32" s="1">
        <v>3187</v>
      </c>
      <c r="F32" s="1">
        <v>3169</v>
      </c>
      <c r="G32" s="1">
        <v>3167</v>
      </c>
      <c r="H32" s="1">
        <v>3163</v>
      </c>
      <c r="I32" s="1">
        <v>3160</v>
      </c>
      <c r="J32" s="1">
        <v>3141</v>
      </c>
      <c r="K32" s="1">
        <v>3126</v>
      </c>
      <c r="L32" s="1">
        <v>3120</v>
      </c>
      <c r="M32" s="1">
        <v>3097</v>
      </c>
      <c r="N32" s="1">
        <v>3089</v>
      </c>
      <c r="O32" s="1">
        <v>3071</v>
      </c>
      <c r="Q32" s="79">
        <f t="shared" si="6"/>
        <v>3140.75</v>
      </c>
      <c r="S32"/>
    </row>
    <row r="33" spans="1:18" s="1" customFormat="1" x14ac:dyDescent="0.35">
      <c r="A33" s="29"/>
      <c r="B33" s="30" t="s">
        <v>126</v>
      </c>
      <c r="C33"/>
      <c r="D33" s="1">
        <v>33</v>
      </c>
      <c r="E33" s="1">
        <v>33</v>
      </c>
      <c r="F33" s="1">
        <v>33</v>
      </c>
      <c r="G33" s="1">
        <v>33</v>
      </c>
      <c r="H33" s="1">
        <v>33</v>
      </c>
      <c r="I33" s="1">
        <v>33</v>
      </c>
      <c r="J33" s="1">
        <v>32</v>
      </c>
      <c r="K33" s="1">
        <v>30</v>
      </c>
      <c r="L33" s="1">
        <v>30</v>
      </c>
      <c r="M33" s="1">
        <v>30</v>
      </c>
      <c r="N33" s="1">
        <v>30</v>
      </c>
      <c r="O33" s="1">
        <v>32</v>
      </c>
      <c r="Q33" s="79">
        <f t="shared" si="6"/>
        <v>31.833333333333332</v>
      </c>
    </row>
    <row r="34" spans="1:18" s="1" customFormat="1" x14ac:dyDescent="0.35">
      <c r="A34" s="29"/>
      <c r="B34" s="30" t="s">
        <v>127</v>
      </c>
      <c r="C34"/>
      <c r="D34" s="1">
        <v>516</v>
      </c>
      <c r="E34" s="1">
        <v>516</v>
      </c>
      <c r="F34" s="1">
        <v>516</v>
      </c>
      <c r="G34" s="1">
        <v>520</v>
      </c>
      <c r="H34" s="1">
        <v>522</v>
      </c>
      <c r="I34" s="1">
        <v>522</v>
      </c>
      <c r="J34" s="1">
        <v>486</v>
      </c>
      <c r="K34" s="1">
        <v>509</v>
      </c>
      <c r="L34" s="1">
        <v>508</v>
      </c>
      <c r="M34" s="1">
        <v>508</v>
      </c>
      <c r="N34" s="1">
        <v>511</v>
      </c>
      <c r="O34" s="1">
        <v>517</v>
      </c>
      <c r="Q34" s="79">
        <f>AVERAGE(D34:O34)</f>
        <v>512.58333333333337</v>
      </c>
    </row>
    <row r="35" spans="1:18" s="1" customFormat="1" x14ac:dyDescent="0.35">
      <c r="A35" s="29"/>
      <c r="B35" s="30" t="s">
        <v>128</v>
      </c>
      <c r="C35"/>
      <c r="D35" s="1">
        <v>5</v>
      </c>
      <c r="E35" s="1">
        <v>6</v>
      </c>
      <c r="F35" s="1">
        <v>9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v>10</v>
      </c>
      <c r="O35" s="1">
        <v>10</v>
      </c>
      <c r="Q35" s="79">
        <f>AVERAGE(D35:O35)</f>
        <v>9.1666666666666661</v>
      </c>
    </row>
    <row r="36" spans="1:18" s="1" customFormat="1" x14ac:dyDescent="0.35">
      <c r="A36" s="29"/>
      <c r="B36" s="30" t="s">
        <v>129</v>
      </c>
      <c r="C36"/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Q36" s="79">
        <f>AVERAGE(D36:O36)</f>
        <v>0</v>
      </c>
    </row>
    <row r="37" spans="1:18" s="1" customFormat="1" x14ac:dyDescent="0.35">
      <c r="A37" s="29"/>
      <c r="B37" s="30" t="s">
        <v>130</v>
      </c>
      <c r="C37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Q37" s="79">
        <f>AVERAGE(D37:O37)</f>
        <v>0</v>
      </c>
    </row>
    <row r="38" spans="1:18" s="1" customFormat="1" x14ac:dyDescent="0.35">
      <c r="A38" s="29"/>
      <c r="B38" s="30" t="s">
        <v>131</v>
      </c>
      <c r="C38"/>
      <c r="D38" s="1">
        <v>2</v>
      </c>
      <c r="E38" s="1">
        <v>2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Q38" s="79">
        <f t="shared" ref="Q38" si="7">AVERAGE(D38:O38)</f>
        <v>1.1666666666666667</v>
      </c>
    </row>
    <row r="39" spans="1:18" s="1" customFormat="1" x14ac:dyDescent="0.35">
      <c r="A39" s="29"/>
      <c r="B39" s="30" t="s">
        <v>132</v>
      </c>
      <c r="C39"/>
      <c r="D39" s="1">
        <v>9</v>
      </c>
      <c r="E39" s="1">
        <v>9</v>
      </c>
      <c r="F39" s="1">
        <v>9</v>
      </c>
      <c r="G39" s="1">
        <v>9</v>
      </c>
      <c r="H39" s="1">
        <v>9</v>
      </c>
      <c r="I39" s="1">
        <v>9</v>
      </c>
      <c r="J39" s="1">
        <v>9</v>
      </c>
      <c r="K39" s="1">
        <v>9</v>
      </c>
      <c r="L39" s="1">
        <v>9</v>
      </c>
      <c r="M39" s="1">
        <v>9</v>
      </c>
      <c r="N39" s="1">
        <v>8</v>
      </c>
      <c r="O39" s="1">
        <v>8</v>
      </c>
      <c r="Q39" s="79">
        <f t="shared" si="5"/>
        <v>8.8333333333333339</v>
      </c>
    </row>
    <row r="40" spans="1:18" s="1" customFormat="1" x14ac:dyDescent="0.35">
      <c r="A40" s="29"/>
      <c r="B40" s="30" t="s">
        <v>133</v>
      </c>
      <c r="C40"/>
      <c r="D40" s="1">
        <v>7</v>
      </c>
      <c r="E40" s="1">
        <v>7</v>
      </c>
      <c r="F40" s="1">
        <v>7</v>
      </c>
      <c r="G40" s="1">
        <v>7</v>
      </c>
      <c r="H40" s="1">
        <v>7</v>
      </c>
      <c r="I40" s="1">
        <v>7</v>
      </c>
      <c r="J40" s="1">
        <v>7</v>
      </c>
      <c r="K40" s="1">
        <v>7</v>
      </c>
      <c r="L40" s="1">
        <v>7</v>
      </c>
      <c r="M40" s="1">
        <v>7</v>
      </c>
      <c r="N40" s="1">
        <v>7</v>
      </c>
      <c r="O40" s="1">
        <v>7</v>
      </c>
      <c r="Q40" s="79">
        <f>AVERAGE(D40:O40)</f>
        <v>7</v>
      </c>
    </row>
    <row r="41" spans="1:18" s="1" customFormat="1" x14ac:dyDescent="0.35">
      <c r="A41" s="29"/>
      <c r="B41" s="30" t="s">
        <v>134</v>
      </c>
      <c r="C41"/>
      <c r="D41" s="1">
        <v>3</v>
      </c>
      <c r="E41" s="1">
        <v>3</v>
      </c>
      <c r="F41" s="1">
        <v>3</v>
      </c>
      <c r="G41" s="1">
        <v>3</v>
      </c>
      <c r="H41" s="1">
        <v>3</v>
      </c>
      <c r="I41" s="1">
        <v>3</v>
      </c>
      <c r="J41" s="1">
        <v>3</v>
      </c>
      <c r="K41" s="1">
        <v>3</v>
      </c>
      <c r="L41" s="1">
        <v>3</v>
      </c>
      <c r="M41" s="1">
        <v>3</v>
      </c>
      <c r="N41" s="1">
        <v>3</v>
      </c>
      <c r="O41" s="1">
        <v>3</v>
      </c>
      <c r="Q41" s="79">
        <f>AVERAGE(D41:O41)</f>
        <v>3</v>
      </c>
    </row>
    <row r="42" spans="1:18" s="1" customFormat="1" x14ac:dyDescent="0.35">
      <c r="A42" s="29"/>
      <c r="B42" s="30" t="s">
        <v>117</v>
      </c>
      <c r="C42"/>
      <c r="D42" s="1">
        <v>3087</v>
      </c>
      <c r="E42" s="1">
        <v>3083</v>
      </c>
      <c r="F42" s="1">
        <v>3073</v>
      </c>
      <c r="G42" s="1">
        <v>3073</v>
      </c>
      <c r="H42" s="1">
        <v>3074</v>
      </c>
      <c r="I42" s="1">
        <v>3073</v>
      </c>
      <c r="J42" s="1">
        <v>3058</v>
      </c>
      <c r="K42" s="1">
        <v>3069</v>
      </c>
      <c r="L42" s="1">
        <v>3067</v>
      </c>
      <c r="M42" s="1">
        <v>3070</v>
      </c>
      <c r="N42" s="1">
        <v>3066</v>
      </c>
      <c r="O42" s="1">
        <v>3066</v>
      </c>
      <c r="Q42" s="79">
        <f t="shared" si="5"/>
        <v>3071.5833333333335</v>
      </c>
    </row>
    <row r="43" spans="1:18" s="1" customFormat="1" x14ac:dyDescent="0.35">
      <c r="A43" s="29"/>
      <c r="B43" s="30" t="s">
        <v>135</v>
      </c>
      <c r="C43"/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Q43" s="79">
        <f t="shared" si="5"/>
        <v>1</v>
      </c>
    </row>
    <row r="44" spans="1:18" s="1" customFormat="1" x14ac:dyDescent="0.35">
      <c r="A44" s="29"/>
      <c r="B44" s="30" t="s">
        <v>136</v>
      </c>
      <c r="C44"/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Q44" s="79">
        <f t="shared" si="5"/>
        <v>0</v>
      </c>
    </row>
    <row r="45" spans="1:18" s="1" customFormat="1" x14ac:dyDescent="0.35">
      <c r="A45" s="29"/>
      <c r="B45" s="30" t="s">
        <v>118</v>
      </c>
      <c r="C45"/>
      <c r="D45" s="26">
        <v>513</v>
      </c>
      <c r="E45" s="26">
        <v>518</v>
      </c>
      <c r="F45" s="26">
        <v>496</v>
      </c>
      <c r="G45" s="26">
        <v>481</v>
      </c>
      <c r="H45" s="26">
        <v>451</v>
      </c>
      <c r="I45" s="26">
        <v>443</v>
      </c>
      <c r="J45" s="26">
        <v>445</v>
      </c>
      <c r="K45" s="26">
        <v>454</v>
      </c>
      <c r="L45" s="26">
        <v>443</v>
      </c>
      <c r="M45" s="26">
        <v>472</v>
      </c>
      <c r="N45" s="26">
        <v>507</v>
      </c>
      <c r="O45" s="26">
        <v>530</v>
      </c>
      <c r="Q45" s="80">
        <f>AVERAGE(D45:O45)</f>
        <v>479.41666666666669</v>
      </c>
    </row>
    <row r="46" spans="1:18" s="1" customFormat="1" x14ac:dyDescent="0.35">
      <c r="A46" s="29"/>
      <c r="B46" s="32" t="s">
        <v>119</v>
      </c>
      <c r="C46"/>
      <c r="D46" s="1">
        <f>SUM(D22:D45)</f>
        <v>105067</v>
      </c>
      <c r="E46" s="1">
        <f t="shared" ref="E46:O46" si="8">SUM(E22:E45)</f>
        <v>105076</v>
      </c>
      <c r="F46" s="1">
        <f t="shared" si="8"/>
        <v>105127</v>
      </c>
      <c r="G46" s="1">
        <f t="shared" si="8"/>
        <v>105167</v>
      </c>
      <c r="H46" s="1">
        <f t="shared" si="8"/>
        <v>105182</v>
      </c>
      <c r="I46" s="1">
        <f t="shared" si="8"/>
        <v>105250</v>
      </c>
      <c r="J46" s="1">
        <f t="shared" si="8"/>
        <v>105043</v>
      </c>
      <c r="K46" s="1">
        <f t="shared" si="8"/>
        <v>105284</v>
      </c>
      <c r="L46" s="1">
        <f t="shared" si="8"/>
        <v>105319</v>
      </c>
      <c r="M46" s="1">
        <f t="shared" si="8"/>
        <v>105307</v>
      </c>
      <c r="N46" s="1">
        <f t="shared" si="8"/>
        <v>105452</v>
      </c>
      <c r="O46" s="1">
        <f t="shared" si="8"/>
        <v>105445</v>
      </c>
      <c r="Q46" s="34">
        <f>SUM(Q22:Q45)</f>
        <v>105226.58333333334</v>
      </c>
    </row>
    <row r="47" spans="1:18" s="1" customFormat="1" x14ac:dyDescent="0.35">
      <c r="A47" s="29"/>
      <c r="B47" s="33" t="s">
        <v>120</v>
      </c>
      <c r="C47"/>
      <c r="D47" s="26">
        <v>105067</v>
      </c>
      <c r="E47" s="26">
        <v>105076</v>
      </c>
      <c r="F47" s="26">
        <v>105127</v>
      </c>
      <c r="G47" s="26">
        <v>105167</v>
      </c>
      <c r="H47" s="26">
        <v>105182</v>
      </c>
      <c r="I47" s="26">
        <v>105250</v>
      </c>
      <c r="J47" s="26">
        <v>105043</v>
      </c>
      <c r="K47" s="26">
        <v>105284</v>
      </c>
      <c r="L47" s="26">
        <v>105319</v>
      </c>
      <c r="M47" s="26">
        <v>105307</v>
      </c>
      <c r="N47" s="26">
        <v>105452</v>
      </c>
      <c r="O47" s="26">
        <v>105445</v>
      </c>
      <c r="Q47" s="80">
        <f t="shared" si="5"/>
        <v>105226.58333333333</v>
      </c>
    </row>
    <row r="48" spans="1:18" s="1" customFormat="1" x14ac:dyDescent="0.35">
      <c r="A48"/>
      <c r="B48"/>
      <c r="C48"/>
      <c r="D48" s="1">
        <f>+D46-D47</f>
        <v>0</v>
      </c>
      <c r="E48" s="1">
        <f t="shared" ref="E48:O48" si="9">+E46-E47</f>
        <v>0</v>
      </c>
      <c r="F48" s="1">
        <f t="shared" si="9"/>
        <v>0</v>
      </c>
      <c r="G48" s="34">
        <f t="shared" si="9"/>
        <v>0</v>
      </c>
      <c r="H48" s="34">
        <f t="shared" si="9"/>
        <v>0</v>
      </c>
      <c r="I48" s="34">
        <f t="shared" si="9"/>
        <v>0</v>
      </c>
      <c r="J48" s="34">
        <f t="shared" si="9"/>
        <v>0</v>
      </c>
      <c r="K48" s="34">
        <f t="shared" si="9"/>
        <v>0</v>
      </c>
      <c r="L48" s="34">
        <f t="shared" si="9"/>
        <v>0</v>
      </c>
      <c r="M48" s="34">
        <f t="shared" si="9"/>
        <v>0</v>
      </c>
      <c r="N48" s="34">
        <f t="shared" si="9"/>
        <v>0</v>
      </c>
      <c r="O48" s="34">
        <f t="shared" si="9"/>
        <v>0</v>
      </c>
      <c r="Q48" s="34">
        <f>Q46-Q47</f>
        <v>0</v>
      </c>
      <c r="R48" s="28" t="s">
        <v>121</v>
      </c>
    </row>
    <row r="49" spans="1:19" s="1" customFormat="1" ht="6" customHeight="1" x14ac:dyDescent="0.35">
      <c r="A49"/>
      <c r="B49"/>
      <c r="C49"/>
      <c r="Q49" s="34"/>
    </row>
    <row r="50" spans="1:19" s="1" customFormat="1" x14ac:dyDescent="0.35">
      <c r="A50" s="35">
        <v>444</v>
      </c>
      <c r="B50" s="35"/>
      <c r="C50"/>
      <c r="Q50" s="34"/>
    </row>
    <row r="51" spans="1:19" s="1" customFormat="1" x14ac:dyDescent="0.35">
      <c r="A51" s="35"/>
      <c r="B51" s="35" t="s">
        <v>108</v>
      </c>
      <c r="C51"/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Q51" s="79">
        <f t="shared" ref="Q51:Q60" si="10">AVERAGE(D51:O51)</f>
        <v>0</v>
      </c>
    </row>
    <row r="52" spans="1:19" s="1" customFormat="1" x14ac:dyDescent="0.35">
      <c r="A52" s="35"/>
      <c r="B52" s="36" t="s">
        <v>112</v>
      </c>
      <c r="C52"/>
      <c r="D52" s="1">
        <v>272</v>
      </c>
      <c r="E52" s="1">
        <v>286</v>
      </c>
      <c r="F52" s="1">
        <v>282</v>
      </c>
      <c r="G52" s="1">
        <v>283</v>
      </c>
      <c r="H52" s="1">
        <v>291</v>
      </c>
      <c r="I52" s="1">
        <v>291</v>
      </c>
      <c r="J52" s="1">
        <v>327</v>
      </c>
      <c r="K52" s="1">
        <v>302</v>
      </c>
      <c r="L52" s="1">
        <v>314</v>
      </c>
      <c r="M52" s="1">
        <v>324</v>
      </c>
      <c r="N52" s="1">
        <v>327</v>
      </c>
      <c r="O52" s="1">
        <v>337</v>
      </c>
      <c r="Q52" s="79">
        <f t="shared" si="10"/>
        <v>303</v>
      </c>
    </row>
    <row r="53" spans="1:19" s="1" customFormat="1" x14ac:dyDescent="0.35">
      <c r="A53" s="35"/>
      <c r="B53" s="36" t="s">
        <v>114</v>
      </c>
      <c r="C53"/>
      <c r="D53" s="1">
        <v>1043</v>
      </c>
      <c r="E53" s="1">
        <v>1050</v>
      </c>
      <c r="F53" s="1">
        <v>1046</v>
      </c>
      <c r="G53" s="1">
        <v>1050</v>
      </c>
      <c r="H53" s="1">
        <v>1061</v>
      </c>
      <c r="I53" s="1">
        <v>1051</v>
      </c>
      <c r="J53" s="1">
        <v>1105</v>
      </c>
      <c r="K53" s="1">
        <v>1099</v>
      </c>
      <c r="L53" s="1">
        <v>1103</v>
      </c>
      <c r="M53" s="1">
        <v>1099</v>
      </c>
      <c r="N53" s="1">
        <v>1069</v>
      </c>
      <c r="O53" s="1">
        <v>1050</v>
      </c>
      <c r="Q53" s="79">
        <f t="shared" si="10"/>
        <v>1068.8333333333333</v>
      </c>
      <c r="R53" s="34"/>
      <c r="S53"/>
    </row>
    <row r="54" spans="1:19" s="1" customFormat="1" x14ac:dyDescent="0.35">
      <c r="A54" s="35"/>
      <c r="B54" s="36" t="s">
        <v>115</v>
      </c>
      <c r="C54"/>
      <c r="D54" s="1">
        <v>186</v>
      </c>
      <c r="E54" s="1">
        <v>189</v>
      </c>
      <c r="F54" s="1">
        <v>191</v>
      </c>
      <c r="G54" s="1">
        <v>192</v>
      </c>
      <c r="H54" s="1">
        <v>192</v>
      </c>
      <c r="I54" s="1">
        <v>190</v>
      </c>
      <c r="J54" s="1">
        <v>185</v>
      </c>
      <c r="K54" s="1">
        <v>196</v>
      </c>
      <c r="L54" s="1">
        <v>195</v>
      </c>
      <c r="M54" s="1">
        <v>192</v>
      </c>
      <c r="N54" s="1">
        <v>185</v>
      </c>
      <c r="O54" s="1">
        <v>174</v>
      </c>
      <c r="Q54" s="79">
        <f t="shared" si="10"/>
        <v>188.91666666666666</v>
      </c>
      <c r="R54" s="34"/>
      <c r="S54"/>
    </row>
    <row r="55" spans="1:19" s="1" customFormat="1" x14ac:dyDescent="0.35">
      <c r="A55" s="35"/>
      <c r="B55" s="36" t="s">
        <v>126</v>
      </c>
      <c r="C55"/>
      <c r="D55" s="1">
        <v>13</v>
      </c>
      <c r="E55" s="1">
        <v>13</v>
      </c>
      <c r="F55" s="1">
        <v>13</v>
      </c>
      <c r="G55" s="1">
        <v>13</v>
      </c>
      <c r="H55" s="1">
        <v>13</v>
      </c>
      <c r="I55" s="1">
        <v>13</v>
      </c>
      <c r="J55" s="1">
        <v>13</v>
      </c>
      <c r="K55" s="1">
        <v>14</v>
      </c>
      <c r="L55" s="1">
        <v>14</v>
      </c>
      <c r="M55" s="1">
        <v>14</v>
      </c>
      <c r="N55" s="1">
        <v>14</v>
      </c>
      <c r="O55" s="1">
        <v>15</v>
      </c>
      <c r="Q55" s="79">
        <f>AVERAGE(D55:O55)</f>
        <v>13.5</v>
      </c>
    </row>
    <row r="56" spans="1:19" s="1" customFormat="1" x14ac:dyDescent="0.35">
      <c r="A56" s="35"/>
      <c r="B56" s="36" t="s">
        <v>127</v>
      </c>
      <c r="C56"/>
      <c r="D56" s="1">
        <v>364</v>
      </c>
      <c r="E56" s="1">
        <v>363</v>
      </c>
      <c r="F56" s="1">
        <v>363</v>
      </c>
      <c r="G56" s="1">
        <v>363</v>
      </c>
      <c r="H56" s="1">
        <v>363</v>
      </c>
      <c r="I56" s="1">
        <v>363</v>
      </c>
      <c r="J56" s="1">
        <v>359</v>
      </c>
      <c r="K56" s="1">
        <v>343</v>
      </c>
      <c r="L56" s="1">
        <v>344</v>
      </c>
      <c r="M56" s="1">
        <v>344</v>
      </c>
      <c r="N56" s="1">
        <v>344</v>
      </c>
      <c r="O56" s="1">
        <v>345</v>
      </c>
      <c r="Q56" s="79">
        <f t="shared" si="10"/>
        <v>354.83333333333331</v>
      </c>
    </row>
    <row r="57" spans="1:19" s="1" customFormat="1" x14ac:dyDescent="0.35">
      <c r="A57" s="35"/>
      <c r="B57" s="36" t="s">
        <v>117</v>
      </c>
      <c r="C57"/>
      <c r="D57" s="1">
        <v>46</v>
      </c>
      <c r="E57" s="1">
        <v>47</v>
      </c>
      <c r="F57" s="1">
        <v>47</v>
      </c>
      <c r="G57" s="1">
        <v>49</v>
      </c>
      <c r="H57" s="1">
        <v>51</v>
      </c>
      <c r="I57" s="1">
        <v>51</v>
      </c>
      <c r="J57" s="1">
        <v>64</v>
      </c>
      <c r="K57" s="1">
        <v>55</v>
      </c>
      <c r="L57" s="1">
        <v>56</v>
      </c>
      <c r="M57" s="1">
        <v>56</v>
      </c>
      <c r="N57" s="1">
        <v>56</v>
      </c>
      <c r="O57" s="1">
        <v>55</v>
      </c>
      <c r="Q57" s="79">
        <f>AVERAGE(D57:O57)</f>
        <v>52.75</v>
      </c>
    </row>
    <row r="58" spans="1:19" s="1" customFormat="1" x14ac:dyDescent="0.35">
      <c r="A58" s="35"/>
      <c r="B58" s="36" t="s">
        <v>118</v>
      </c>
      <c r="C58"/>
      <c r="D58" s="26">
        <v>31</v>
      </c>
      <c r="E58" s="26">
        <v>29</v>
      </c>
      <c r="F58" s="26">
        <v>30</v>
      </c>
      <c r="G58" s="26">
        <v>30</v>
      </c>
      <c r="H58" s="26">
        <v>31</v>
      </c>
      <c r="I58" s="26">
        <v>31</v>
      </c>
      <c r="J58" s="26">
        <v>33</v>
      </c>
      <c r="K58" s="26">
        <v>32</v>
      </c>
      <c r="L58" s="26">
        <v>34</v>
      </c>
      <c r="M58" s="26">
        <v>34</v>
      </c>
      <c r="N58" s="26">
        <v>39</v>
      </c>
      <c r="O58" s="26">
        <v>41</v>
      </c>
      <c r="Q58" s="80">
        <f t="shared" si="10"/>
        <v>32.916666666666664</v>
      </c>
    </row>
    <row r="59" spans="1:19" s="1" customFormat="1" x14ac:dyDescent="0.35">
      <c r="A59" s="35"/>
      <c r="B59" s="37" t="s">
        <v>119</v>
      </c>
      <c r="C59"/>
      <c r="D59" s="1">
        <f>SUM(D51:D58)</f>
        <v>1955</v>
      </c>
      <c r="E59" s="1">
        <f t="shared" ref="E59:O59" si="11">SUM(E51:E58)</f>
        <v>1977</v>
      </c>
      <c r="F59" s="1">
        <f t="shared" si="11"/>
        <v>1972</v>
      </c>
      <c r="G59" s="1">
        <f t="shared" si="11"/>
        <v>1980</v>
      </c>
      <c r="H59" s="1">
        <f t="shared" si="11"/>
        <v>2002</v>
      </c>
      <c r="I59" s="1">
        <f t="shared" si="11"/>
        <v>1990</v>
      </c>
      <c r="J59" s="1">
        <f t="shared" si="11"/>
        <v>2086</v>
      </c>
      <c r="K59" s="1">
        <f t="shared" si="11"/>
        <v>2041</v>
      </c>
      <c r="L59" s="1">
        <f t="shared" si="11"/>
        <v>2060</v>
      </c>
      <c r="M59" s="1">
        <f t="shared" si="11"/>
        <v>2063</v>
      </c>
      <c r="N59" s="1">
        <f t="shared" si="11"/>
        <v>2034</v>
      </c>
      <c r="O59" s="1">
        <f t="shared" si="11"/>
        <v>2017</v>
      </c>
      <c r="Q59" s="34">
        <f>SUM(Q52:Q58)</f>
        <v>2014.75</v>
      </c>
    </row>
    <row r="60" spans="1:19" s="1" customFormat="1" x14ac:dyDescent="0.35">
      <c r="A60" s="35"/>
      <c r="B60" s="38" t="s">
        <v>120</v>
      </c>
      <c r="C60"/>
      <c r="D60" s="26">
        <v>1955</v>
      </c>
      <c r="E60" s="26">
        <v>1977</v>
      </c>
      <c r="F60" s="26">
        <v>1972</v>
      </c>
      <c r="G60" s="26">
        <v>1980</v>
      </c>
      <c r="H60" s="26">
        <v>2002</v>
      </c>
      <c r="I60" s="26">
        <v>1990</v>
      </c>
      <c r="J60" s="26">
        <v>2086</v>
      </c>
      <c r="K60" s="26">
        <v>2041</v>
      </c>
      <c r="L60" s="26">
        <v>2060</v>
      </c>
      <c r="M60" s="26">
        <v>2063</v>
      </c>
      <c r="N60" s="26">
        <v>2034</v>
      </c>
      <c r="O60" s="26">
        <v>2017</v>
      </c>
      <c r="Q60" s="80">
        <f t="shared" si="10"/>
        <v>2014.75</v>
      </c>
    </row>
    <row r="61" spans="1:19" s="1" customFormat="1" x14ac:dyDescent="0.35">
      <c r="A61"/>
      <c r="B61"/>
      <c r="C61"/>
      <c r="D61" s="1">
        <f>+D59-D60</f>
        <v>0</v>
      </c>
      <c r="E61" s="1">
        <f t="shared" ref="E61:O61" si="12">+E59-E60</f>
        <v>0</v>
      </c>
      <c r="F61" s="1">
        <f t="shared" si="12"/>
        <v>0</v>
      </c>
      <c r="G61" s="1">
        <f t="shared" si="12"/>
        <v>0</v>
      </c>
      <c r="H61" s="1">
        <f t="shared" si="12"/>
        <v>0</v>
      </c>
      <c r="I61" s="1">
        <f t="shared" si="12"/>
        <v>0</v>
      </c>
      <c r="J61" s="1">
        <f t="shared" si="12"/>
        <v>0</v>
      </c>
      <c r="K61" s="1">
        <f t="shared" si="12"/>
        <v>0</v>
      </c>
      <c r="L61" s="1">
        <f t="shared" si="12"/>
        <v>0</v>
      </c>
      <c r="M61" s="1">
        <f>+M59-M60</f>
        <v>0</v>
      </c>
      <c r="N61" s="1">
        <f t="shared" si="12"/>
        <v>0</v>
      </c>
      <c r="O61" s="1">
        <f t="shared" si="12"/>
        <v>0</v>
      </c>
      <c r="Q61" s="34">
        <f>Q59-Q60</f>
        <v>0</v>
      </c>
      <c r="R61" s="28" t="s">
        <v>121</v>
      </c>
    </row>
    <row r="62" spans="1:19" s="1" customFormat="1" ht="6" customHeight="1" x14ac:dyDescent="0.35">
      <c r="A62"/>
      <c r="B62"/>
      <c r="C62"/>
      <c r="Q62" s="34"/>
    </row>
    <row r="63" spans="1:19" s="1" customFormat="1" x14ac:dyDescent="0.35">
      <c r="A63" s="39">
        <v>445</v>
      </c>
      <c r="B63" s="39"/>
      <c r="C63"/>
      <c r="Q63" s="34"/>
    </row>
    <row r="64" spans="1:19" s="1" customFormat="1" x14ac:dyDescent="0.35">
      <c r="A64" s="39"/>
      <c r="B64" s="39" t="s">
        <v>108</v>
      </c>
      <c r="C64"/>
      <c r="D64" s="1">
        <v>606</v>
      </c>
      <c r="E64" s="1">
        <v>618</v>
      </c>
      <c r="F64" s="1">
        <v>625</v>
      </c>
      <c r="G64" s="1">
        <v>637</v>
      </c>
      <c r="H64" s="1">
        <v>646</v>
      </c>
      <c r="I64" s="1">
        <v>653</v>
      </c>
      <c r="J64" s="1">
        <v>637</v>
      </c>
      <c r="K64" s="1">
        <v>641</v>
      </c>
      <c r="L64" s="1">
        <v>646</v>
      </c>
      <c r="M64" s="1">
        <v>643</v>
      </c>
      <c r="N64" s="1">
        <v>668</v>
      </c>
      <c r="O64" s="1">
        <v>672</v>
      </c>
      <c r="Q64" s="79">
        <f>AVERAGE(D64:O64)</f>
        <v>641</v>
      </c>
    </row>
    <row r="65" spans="1:19" s="1" customFormat="1" x14ac:dyDescent="0.35">
      <c r="A65" s="39"/>
      <c r="B65" s="40" t="s">
        <v>111</v>
      </c>
      <c r="C65"/>
      <c r="D65" s="1">
        <v>55</v>
      </c>
      <c r="E65" s="1">
        <v>55</v>
      </c>
      <c r="F65" s="1">
        <v>54</v>
      </c>
      <c r="G65" s="1">
        <v>54</v>
      </c>
      <c r="H65" s="1">
        <v>54</v>
      </c>
      <c r="I65" s="1">
        <v>52</v>
      </c>
      <c r="J65" s="1">
        <v>52</v>
      </c>
      <c r="K65" s="1">
        <v>52</v>
      </c>
      <c r="L65" s="1">
        <v>52</v>
      </c>
      <c r="M65" s="1">
        <v>54</v>
      </c>
      <c r="N65" s="1">
        <v>54</v>
      </c>
      <c r="O65" s="1">
        <v>54</v>
      </c>
      <c r="Q65" s="79">
        <f>AVERAGE(D65:O65)</f>
        <v>53.5</v>
      </c>
    </row>
    <row r="66" spans="1:19" s="1" customFormat="1" x14ac:dyDescent="0.35">
      <c r="A66" s="39"/>
      <c r="B66" s="40" t="s">
        <v>112</v>
      </c>
      <c r="C66"/>
      <c r="D66" s="1">
        <v>5575</v>
      </c>
      <c r="E66" s="1">
        <v>5567</v>
      </c>
      <c r="F66" s="1">
        <v>5595</v>
      </c>
      <c r="G66" s="1">
        <v>5562</v>
      </c>
      <c r="H66" s="1">
        <v>5578</v>
      </c>
      <c r="I66" s="1">
        <v>5590</v>
      </c>
      <c r="J66" s="1">
        <v>5689</v>
      </c>
      <c r="K66" s="1">
        <v>5685</v>
      </c>
      <c r="L66" s="1">
        <v>5715</v>
      </c>
      <c r="M66" s="1">
        <v>5706</v>
      </c>
      <c r="N66" s="1">
        <v>5701</v>
      </c>
      <c r="O66" s="1">
        <v>5690</v>
      </c>
      <c r="Q66" s="79">
        <f>AVERAGE(D66:O66)</f>
        <v>5637.75</v>
      </c>
    </row>
    <row r="67" spans="1:19" s="1" customFormat="1" x14ac:dyDescent="0.35">
      <c r="A67" s="39"/>
      <c r="B67" s="40" t="s">
        <v>122</v>
      </c>
      <c r="C67"/>
      <c r="D67" s="1">
        <v>380</v>
      </c>
      <c r="E67" s="1">
        <v>380</v>
      </c>
      <c r="F67" s="1">
        <v>361</v>
      </c>
      <c r="G67" s="1">
        <v>361</v>
      </c>
      <c r="H67" s="1">
        <v>359</v>
      </c>
      <c r="I67" s="1">
        <v>359</v>
      </c>
      <c r="J67" s="1">
        <v>358</v>
      </c>
      <c r="K67" s="1">
        <v>358</v>
      </c>
      <c r="L67" s="1">
        <v>358</v>
      </c>
      <c r="M67" s="1">
        <v>358</v>
      </c>
      <c r="N67" s="1">
        <v>358</v>
      </c>
      <c r="O67" s="1">
        <v>358</v>
      </c>
      <c r="Q67" s="79">
        <f t="shared" ref="Q67:Q84" si="13">AVERAGE(D67:O67)</f>
        <v>362.33333333333331</v>
      </c>
    </row>
    <row r="68" spans="1:19" s="1" customFormat="1" x14ac:dyDescent="0.35">
      <c r="A68" s="39"/>
      <c r="B68" s="40" t="s">
        <v>116</v>
      </c>
      <c r="C68"/>
      <c r="D68" s="1">
        <v>705</v>
      </c>
      <c r="E68" s="1">
        <v>708</v>
      </c>
      <c r="F68" s="1">
        <v>706</v>
      </c>
      <c r="G68" s="1">
        <v>708</v>
      </c>
      <c r="H68" s="1">
        <v>707</v>
      </c>
      <c r="I68" s="1">
        <v>707</v>
      </c>
      <c r="J68" s="1">
        <v>712</v>
      </c>
      <c r="K68" s="1">
        <v>707</v>
      </c>
      <c r="L68" s="1">
        <v>707</v>
      </c>
      <c r="M68" s="1">
        <v>705</v>
      </c>
      <c r="N68" s="1">
        <v>706</v>
      </c>
      <c r="O68" s="1">
        <v>708</v>
      </c>
      <c r="Q68" s="79">
        <f>AVERAGE(D68:O68)</f>
        <v>707.16666666666663</v>
      </c>
    </row>
    <row r="69" spans="1:19" s="1" customFormat="1" x14ac:dyDescent="0.35">
      <c r="A69" s="39"/>
      <c r="B69" s="39" t="s">
        <v>113</v>
      </c>
      <c r="C69"/>
      <c r="D69" s="1">
        <v>154</v>
      </c>
      <c r="E69" s="1">
        <v>155</v>
      </c>
      <c r="F69" s="1">
        <v>155</v>
      </c>
      <c r="G69" s="1">
        <v>155</v>
      </c>
      <c r="H69" s="1">
        <v>157</v>
      </c>
      <c r="I69" s="1">
        <v>159</v>
      </c>
      <c r="J69" s="1">
        <v>160</v>
      </c>
      <c r="K69" s="1">
        <v>158</v>
      </c>
      <c r="L69" s="1">
        <v>157</v>
      </c>
      <c r="M69" s="1">
        <v>161</v>
      </c>
      <c r="N69" s="1">
        <v>162</v>
      </c>
      <c r="O69" s="1">
        <v>162</v>
      </c>
      <c r="Q69" s="79">
        <f>AVERAGE(D69:O69)</f>
        <v>157.91666666666666</v>
      </c>
    </row>
    <row r="70" spans="1:19" s="1" customFormat="1" x14ac:dyDescent="0.35">
      <c r="A70" s="39"/>
      <c r="B70" s="39" t="s">
        <v>123</v>
      </c>
      <c r="C70"/>
      <c r="D70" s="1">
        <v>47</v>
      </c>
      <c r="E70" s="1">
        <v>47</v>
      </c>
      <c r="F70" s="1">
        <v>47</v>
      </c>
      <c r="G70" s="1">
        <v>47</v>
      </c>
      <c r="H70" s="1">
        <v>47</v>
      </c>
      <c r="I70" s="1">
        <v>47</v>
      </c>
      <c r="J70" s="1">
        <v>47</v>
      </c>
      <c r="K70" s="1">
        <v>46</v>
      </c>
      <c r="L70" s="1">
        <v>46</v>
      </c>
      <c r="M70" s="1">
        <v>46</v>
      </c>
      <c r="N70" s="1">
        <v>46</v>
      </c>
      <c r="O70" s="1">
        <v>46</v>
      </c>
      <c r="Q70" s="79">
        <f>AVERAGE(D70:O70)</f>
        <v>46.583333333333336</v>
      </c>
    </row>
    <row r="71" spans="1:19" s="1" customFormat="1" x14ac:dyDescent="0.35">
      <c r="A71" s="39"/>
      <c r="B71" s="40" t="s">
        <v>114</v>
      </c>
      <c r="C71"/>
      <c r="D71" s="1">
        <v>2353</v>
      </c>
      <c r="E71" s="1">
        <v>2351</v>
      </c>
      <c r="F71" s="1">
        <v>2364</v>
      </c>
      <c r="G71" s="1">
        <v>2374</v>
      </c>
      <c r="H71" s="1">
        <v>2391</v>
      </c>
      <c r="I71" s="1">
        <v>2397</v>
      </c>
      <c r="J71" s="1">
        <v>2466</v>
      </c>
      <c r="K71" s="1">
        <v>2417</v>
      </c>
      <c r="L71" s="1">
        <v>2429</v>
      </c>
      <c r="M71" s="1">
        <v>2471</v>
      </c>
      <c r="N71" s="1">
        <v>2516</v>
      </c>
      <c r="O71" s="1">
        <v>2552</v>
      </c>
      <c r="Q71" s="79">
        <f t="shared" ref="Q71:Q72" si="14">AVERAGE(D71:O71)</f>
        <v>2423.4166666666665</v>
      </c>
      <c r="S71"/>
    </row>
    <row r="72" spans="1:19" s="1" customFormat="1" x14ac:dyDescent="0.35">
      <c r="A72" s="39"/>
      <c r="B72" s="40" t="s">
        <v>115</v>
      </c>
      <c r="C72"/>
      <c r="D72" s="1">
        <v>429</v>
      </c>
      <c r="E72" s="1">
        <v>427</v>
      </c>
      <c r="F72" s="1">
        <v>425</v>
      </c>
      <c r="G72" s="1">
        <v>423</v>
      </c>
      <c r="H72" s="1">
        <v>424</v>
      </c>
      <c r="I72" s="1">
        <v>428</v>
      </c>
      <c r="J72" s="1">
        <v>453</v>
      </c>
      <c r="K72" s="1">
        <v>436</v>
      </c>
      <c r="L72" s="1">
        <v>434</v>
      </c>
      <c r="M72" s="1">
        <v>437</v>
      </c>
      <c r="N72" s="1">
        <v>436</v>
      </c>
      <c r="O72" s="1">
        <v>448</v>
      </c>
      <c r="Q72" s="79">
        <f t="shared" si="14"/>
        <v>433.33333333333331</v>
      </c>
      <c r="S72"/>
    </row>
    <row r="73" spans="1:19" s="1" customFormat="1" x14ac:dyDescent="0.35">
      <c r="A73" s="39"/>
      <c r="B73" s="40" t="s">
        <v>124</v>
      </c>
      <c r="C73"/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1</v>
      </c>
      <c r="O73" s="1">
        <v>1</v>
      </c>
      <c r="Q73" s="79">
        <f t="shared" si="13"/>
        <v>1</v>
      </c>
    </row>
    <row r="74" spans="1:19" s="1" customFormat="1" x14ac:dyDescent="0.35">
      <c r="A74" s="39"/>
      <c r="B74" s="39" t="s">
        <v>126</v>
      </c>
      <c r="C74"/>
      <c r="D74" s="1">
        <v>37</v>
      </c>
      <c r="E74" s="1">
        <v>37</v>
      </c>
      <c r="F74" s="1">
        <v>37</v>
      </c>
      <c r="G74" s="1">
        <v>37</v>
      </c>
      <c r="H74" s="1">
        <v>44</v>
      </c>
      <c r="I74" s="1">
        <v>44</v>
      </c>
      <c r="J74" s="1">
        <v>44</v>
      </c>
      <c r="K74" s="1">
        <v>45</v>
      </c>
      <c r="L74" s="1">
        <v>45</v>
      </c>
      <c r="M74" s="1">
        <v>45</v>
      </c>
      <c r="N74" s="1">
        <v>45</v>
      </c>
      <c r="O74" s="1">
        <v>48</v>
      </c>
      <c r="Q74" s="79">
        <f>AVERAGE(D74:O74)</f>
        <v>42.333333333333336</v>
      </c>
    </row>
    <row r="75" spans="1:19" s="1" customFormat="1" x14ac:dyDescent="0.35">
      <c r="A75" s="39"/>
      <c r="B75" s="40" t="s">
        <v>127</v>
      </c>
      <c r="C75"/>
      <c r="D75" s="1">
        <v>333</v>
      </c>
      <c r="E75" s="1">
        <v>337</v>
      </c>
      <c r="F75" s="1">
        <v>346</v>
      </c>
      <c r="G75" s="1">
        <v>377</v>
      </c>
      <c r="H75" s="1">
        <v>386</v>
      </c>
      <c r="I75" s="1">
        <v>386</v>
      </c>
      <c r="J75" s="1">
        <v>429</v>
      </c>
      <c r="K75" s="1">
        <v>422</v>
      </c>
      <c r="L75" s="1">
        <v>420</v>
      </c>
      <c r="M75" s="1">
        <v>422</v>
      </c>
      <c r="N75" s="1">
        <v>424</v>
      </c>
      <c r="O75" s="1">
        <v>426</v>
      </c>
      <c r="Q75" s="79">
        <f t="shared" si="13"/>
        <v>392.33333333333331</v>
      </c>
    </row>
    <row r="76" spans="1:19" s="1" customFormat="1" x14ac:dyDescent="0.35">
      <c r="A76" s="39"/>
      <c r="B76" s="39" t="s">
        <v>129</v>
      </c>
      <c r="C76"/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Q76" s="79">
        <f t="shared" si="13"/>
        <v>0</v>
      </c>
    </row>
    <row r="77" spans="1:19" s="1" customFormat="1" x14ac:dyDescent="0.35">
      <c r="A77" s="39"/>
      <c r="B77" s="39" t="s">
        <v>130</v>
      </c>
      <c r="C77"/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Q77" s="79">
        <f t="shared" si="13"/>
        <v>0</v>
      </c>
    </row>
    <row r="78" spans="1:19" s="1" customFormat="1" x14ac:dyDescent="0.35">
      <c r="A78" s="39"/>
      <c r="B78" s="39" t="s">
        <v>131</v>
      </c>
      <c r="C78"/>
      <c r="D78" s="1">
        <v>4</v>
      </c>
      <c r="E78" s="1">
        <v>4</v>
      </c>
      <c r="F78" s="1">
        <v>5</v>
      </c>
      <c r="G78" s="1">
        <v>5</v>
      </c>
      <c r="H78" s="1">
        <v>5</v>
      </c>
      <c r="I78" s="1">
        <v>4</v>
      </c>
      <c r="J78" s="1">
        <v>4</v>
      </c>
      <c r="K78" s="1">
        <v>4</v>
      </c>
      <c r="L78" s="1">
        <v>4</v>
      </c>
      <c r="M78" s="1">
        <v>4</v>
      </c>
      <c r="N78" s="1">
        <v>4</v>
      </c>
      <c r="O78" s="1">
        <v>3</v>
      </c>
      <c r="Q78" s="79">
        <f t="shared" si="13"/>
        <v>4.166666666666667</v>
      </c>
    </row>
    <row r="79" spans="1:19" s="1" customFormat="1" x14ac:dyDescent="0.35">
      <c r="A79" s="39"/>
      <c r="B79" s="39" t="s">
        <v>133</v>
      </c>
      <c r="C79"/>
      <c r="D79" s="1">
        <v>2</v>
      </c>
      <c r="E79" s="1">
        <v>2</v>
      </c>
      <c r="F79" s="1">
        <v>2</v>
      </c>
      <c r="G79" s="1">
        <v>2</v>
      </c>
      <c r="H79" s="1">
        <v>2</v>
      </c>
      <c r="I79" s="1">
        <v>2</v>
      </c>
      <c r="J79" s="1">
        <v>2</v>
      </c>
      <c r="K79" s="1">
        <v>2</v>
      </c>
      <c r="L79" s="1">
        <v>2</v>
      </c>
      <c r="M79" s="1">
        <v>2</v>
      </c>
      <c r="N79" s="1">
        <v>2</v>
      </c>
      <c r="O79" s="1">
        <v>2</v>
      </c>
      <c r="Q79" s="79">
        <f t="shared" si="13"/>
        <v>2</v>
      </c>
    </row>
    <row r="80" spans="1:19" s="1" customFormat="1" x14ac:dyDescent="0.35">
      <c r="A80" s="39"/>
      <c r="B80" s="40" t="s">
        <v>134</v>
      </c>
      <c r="C80"/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Q80" s="79">
        <f>AVERAGE(D80:O80)</f>
        <v>1</v>
      </c>
    </row>
    <row r="81" spans="1:18" s="1" customFormat="1" x14ac:dyDescent="0.35">
      <c r="A81" s="39"/>
      <c r="B81" s="40" t="s">
        <v>117</v>
      </c>
      <c r="C81"/>
      <c r="D81" s="1">
        <v>476</v>
      </c>
      <c r="E81" s="1">
        <v>475</v>
      </c>
      <c r="F81" s="1">
        <v>471</v>
      </c>
      <c r="G81" s="1">
        <v>473</v>
      </c>
      <c r="H81" s="1">
        <v>475</v>
      </c>
      <c r="I81" s="1">
        <v>476</v>
      </c>
      <c r="J81" s="1">
        <v>484</v>
      </c>
      <c r="K81" s="1">
        <v>478</v>
      </c>
      <c r="L81" s="1">
        <v>478</v>
      </c>
      <c r="M81" s="1">
        <v>478</v>
      </c>
      <c r="N81" s="1">
        <v>479</v>
      </c>
      <c r="O81" s="1">
        <v>480</v>
      </c>
      <c r="Q81" s="79">
        <f>AVERAGE(D81:O81)</f>
        <v>476.91666666666669</v>
      </c>
    </row>
    <row r="82" spans="1:18" s="1" customFormat="1" x14ac:dyDescent="0.35">
      <c r="A82" s="39"/>
      <c r="B82" s="40" t="s">
        <v>118</v>
      </c>
      <c r="C82"/>
      <c r="D82" s="26">
        <v>33</v>
      </c>
      <c r="E82" s="26">
        <v>38</v>
      </c>
      <c r="F82" s="26">
        <v>41</v>
      </c>
      <c r="G82" s="26">
        <v>41</v>
      </c>
      <c r="H82" s="26">
        <v>33</v>
      </c>
      <c r="I82" s="26">
        <v>34</v>
      </c>
      <c r="J82" s="26">
        <v>31</v>
      </c>
      <c r="K82" s="26">
        <v>30</v>
      </c>
      <c r="L82" s="26">
        <v>27</v>
      </c>
      <c r="M82" s="26">
        <v>24</v>
      </c>
      <c r="N82" s="26">
        <v>24</v>
      </c>
      <c r="O82" s="26">
        <v>33</v>
      </c>
      <c r="Q82" s="80">
        <f t="shared" si="13"/>
        <v>32.416666666666664</v>
      </c>
    </row>
    <row r="83" spans="1:18" s="1" customFormat="1" x14ac:dyDescent="0.35">
      <c r="A83" s="39"/>
      <c r="B83" s="41" t="s">
        <v>119</v>
      </c>
      <c r="C83"/>
      <c r="D83" s="1">
        <f>SUM(D64:D82)</f>
        <v>11191</v>
      </c>
      <c r="E83" s="1">
        <f t="shared" ref="E83:Q83" si="15">SUM(E64:E82)</f>
        <v>11203</v>
      </c>
      <c r="F83" s="1">
        <f t="shared" si="15"/>
        <v>11236</v>
      </c>
      <c r="G83" s="1">
        <f t="shared" si="15"/>
        <v>11258</v>
      </c>
      <c r="H83" s="1">
        <f t="shared" si="15"/>
        <v>11310</v>
      </c>
      <c r="I83" s="1">
        <f t="shared" si="15"/>
        <v>11340</v>
      </c>
      <c r="J83" s="1">
        <f t="shared" si="15"/>
        <v>11570</v>
      </c>
      <c r="K83" s="1">
        <f t="shared" si="15"/>
        <v>11483</v>
      </c>
      <c r="L83" s="1">
        <f t="shared" si="15"/>
        <v>11522</v>
      </c>
      <c r="M83" s="1">
        <f t="shared" si="15"/>
        <v>11558</v>
      </c>
      <c r="N83" s="1">
        <f t="shared" si="15"/>
        <v>11627</v>
      </c>
      <c r="O83" s="1">
        <f t="shared" si="15"/>
        <v>11684</v>
      </c>
      <c r="Q83" s="34">
        <f t="shared" si="15"/>
        <v>11415.166666666666</v>
      </c>
    </row>
    <row r="84" spans="1:18" s="1" customFormat="1" x14ac:dyDescent="0.35">
      <c r="A84" s="39"/>
      <c r="B84" s="42" t="s">
        <v>120</v>
      </c>
      <c r="C84"/>
      <c r="D84" s="26">
        <v>11191</v>
      </c>
      <c r="E84" s="26">
        <v>11203</v>
      </c>
      <c r="F84" s="26">
        <v>11236</v>
      </c>
      <c r="G84" s="26">
        <v>11258</v>
      </c>
      <c r="H84" s="26">
        <v>11310</v>
      </c>
      <c r="I84" s="26">
        <v>11340</v>
      </c>
      <c r="J84" s="26">
        <v>11570</v>
      </c>
      <c r="K84" s="26">
        <v>11483</v>
      </c>
      <c r="L84" s="26">
        <v>11522</v>
      </c>
      <c r="M84" s="26">
        <v>11558</v>
      </c>
      <c r="N84" s="26">
        <v>11627</v>
      </c>
      <c r="O84" s="26">
        <v>11684</v>
      </c>
      <c r="Q84" s="80">
        <f t="shared" si="13"/>
        <v>11415.166666666666</v>
      </c>
    </row>
    <row r="85" spans="1:18" s="1" customFormat="1" x14ac:dyDescent="0.35">
      <c r="A85"/>
      <c r="B85"/>
      <c r="C85"/>
      <c r="D85" s="1">
        <f>+D83-D84</f>
        <v>0</v>
      </c>
      <c r="E85" s="1">
        <f t="shared" ref="E85:O85" si="16">+E83-E84</f>
        <v>0</v>
      </c>
      <c r="F85" s="1">
        <f t="shared" si="16"/>
        <v>0</v>
      </c>
      <c r="G85" s="1">
        <f t="shared" si="16"/>
        <v>0</v>
      </c>
      <c r="H85" s="1">
        <f t="shared" si="16"/>
        <v>0</v>
      </c>
      <c r="I85" s="1">
        <f t="shared" si="16"/>
        <v>0</v>
      </c>
      <c r="J85" s="1">
        <f t="shared" si="16"/>
        <v>0</v>
      </c>
      <c r="K85" s="1">
        <f t="shared" si="16"/>
        <v>0</v>
      </c>
      <c r="L85" s="1">
        <f t="shared" si="16"/>
        <v>0</v>
      </c>
      <c r="M85" s="1">
        <f t="shared" si="16"/>
        <v>0</v>
      </c>
      <c r="N85" s="1">
        <f t="shared" si="16"/>
        <v>0</v>
      </c>
      <c r="O85" s="1">
        <f t="shared" si="16"/>
        <v>0</v>
      </c>
      <c r="Q85" s="1">
        <f>Q83-Q84</f>
        <v>0</v>
      </c>
      <c r="R85" s="28" t="s">
        <v>121</v>
      </c>
    </row>
    <row r="86" spans="1:18" s="1" customFormat="1" ht="6" customHeight="1" x14ac:dyDescent="0.35">
      <c r="A86"/>
      <c r="B86"/>
      <c r="C86"/>
    </row>
    <row r="87" spans="1:18" s="1" customFormat="1" x14ac:dyDescent="0.35">
      <c r="A87" s="43"/>
      <c r="B87" s="44" t="s">
        <v>137</v>
      </c>
      <c r="C87"/>
      <c r="D87" s="1">
        <f t="shared" ref="D87:O87" si="17">+D17+D46+D59+D83</f>
        <v>595631</v>
      </c>
      <c r="E87" s="1">
        <f t="shared" si="17"/>
        <v>595449</v>
      </c>
      <c r="F87" s="1">
        <f t="shared" si="17"/>
        <v>595845</v>
      </c>
      <c r="G87" s="1">
        <f t="shared" si="17"/>
        <v>595569</v>
      </c>
      <c r="H87" s="1">
        <f t="shared" si="17"/>
        <v>595413</v>
      </c>
      <c r="I87" s="1">
        <f>+I17+I46+I59+I83</f>
        <v>595988</v>
      </c>
      <c r="J87" s="1">
        <f t="shared" si="17"/>
        <v>595422</v>
      </c>
      <c r="K87" s="1">
        <f t="shared" si="17"/>
        <v>596849</v>
      </c>
      <c r="L87" s="1">
        <f t="shared" si="17"/>
        <v>596943</v>
      </c>
      <c r="M87" s="1">
        <f t="shared" si="17"/>
        <v>597175</v>
      </c>
      <c r="N87" s="1">
        <f t="shared" si="17"/>
        <v>598434</v>
      </c>
      <c r="O87" s="1">
        <f t="shared" si="17"/>
        <v>598564</v>
      </c>
      <c r="Q87" s="1">
        <f>Q17+Q46+Q59+Q83</f>
        <v>596440.16666666663</v>
      </c>
    </row>
    <row r="88" spans="1:18" s="1" customFormat="1" x14ac:dyDescent="0.35">
      <c r="A88" s="43"/>
      <c r="B88" s="45" t="s">
        <v>47</v>
      </c>
      <c r="C88"/>
      <c r="D88" s="1">
        <v>595652</v>
      </c>
      <c r="E88" s="1">
        <v>595470</v>
      </c>
      <c r="F88" s="1">
        <v>595866</v>
      </c>
      <c r="G88" s="1">
        <v>595590</v>
      </c>
      <c r="H88" s="1">
        <v>595426</v>
      </c>
      <c r="I88" s="1">
        <v>596001</v>
      </c>
      <c r="J88" s="1">
        <v>595457</v>
      </c>
      <c r="K88" s="1">
        <v>596862</v>
      </c>
      <c r="L88" s="1">
        <v>596947</v>
      </c>
      <c r="M88" s="1">
        <v>597179</v>
      </c>
      <c r="N88" s="1">
        <v>598438</v>
      </c>
      <c r="O88" s="1">
        <v>598569</v>
      </c>
    </row>
    <row r="89" spans="1:18" x14ac:dyDescent="0.35">
      <c r="D89" s="1">
        <f>+D87-D88</f>
        <v>-21</v>
      </c>
      <c r="E89" s="1">
        <f t="shared" ref="E89:O89" si="18">+E87-E88</f>
        <v>-21</v>
      </c>
      <c r="F89" s="1">
        <f t="shared" si="18"/>
        <v>-21</v>
      </c>
      <c r="G89" s="1">
        <f t="shared" si="18"/>
        <v>-21</v>
      </c>
      <c r="H89" s="1">
        <f>+H87-H88</f>
        <v>-13</v>
      </c>
      <c r="I89" s="1">
        <f>+I87-I88</f>
        <v>-13</v>
      </c>
      <c r="J89" s="1">
        <f t="shared" si="18"/>
        <v>-35</v>
      </c>
      <c r="K89" s="1">
        <f t="shared" si="18"/>
        <v>-13</v>
      </c>
      <c r="L89" s="1">
        <f t="shared" si="18"/>
        <v>-4</v>
      </c>
      <c r="M89" s="1">
        <f t="shared" si="18"/>
        <v>-4</v>
      </c>
      <c r="N89" s="1">
        <f t="shared" si="18"/>
        <v>-4</v>
      </c>
      <c r="O89" s="1">
        <f t="shared" si="18"/>
        <v>-5</v>
      </c>
    </row>
    <row r="91" spans="1:18" x14ac:dyDescent="0.35">
      <c r="A91" s="13"/>
      <c r="B91" s="13"/>
      <c r="C91" s="13"/>
      <c r="D91" s="34"/>
      <c r="E91" s="34"/>
      <c r="F91" s="34"/>
      <c r="G91" s="34"/>
      <c r="H91" s="34"/>
      <c r="I91" s="34"/>
    </row>
    <row r="92" spans="1:18" x14ac:dyDescent="0.35">
      <c r="A92" s="82"/>
      <c r="B92" s="82"/>
      <c r="C92" s="82"/>
      <c r="D92" s="82"/>
      <c r="E92" s="82"/>
      <c r="F92" s="82"/>
      <c r="G92" s="82"/>
      <c r="H92" s="82"/>
      <c r="I92" s="82"/>
    </row>
    <row r="94" spans="1:18" x14ac:dyDescent="0.35">
      <c r="C94" t="s">
        <v>108</v>
      </c>
      <c r="D94" s="1">
        <f>SUM(D6,D22,D51,D64,)</f>
        <v>433311</v>
      </c>
      <c r="E94" s="1">
        <f t="shared" ref="E94:O94" si="19">SUM(E6,E22,E51,E64,)</f>
        <v>433108</v>
      </c>
      <c r="F94" s="1">
        <f t="shared" si="19"/>
        <v>433433</v>
      </c>
      <c r="G94" s="1">
        <f t="shared" si="19"/>
        <v>433116</v>
      </c>
      <c r="H94" s="1">
        <f t="shared" si="19"/>
        <v>432891</v>
      </c>
      <c r="I94" s="1">
        <f t="shared" si="19"/>
        <v>433417</v>
      </c>
      <c r="J94" s="1">
        <f t="shared" si="19"/>
        <v>432848</v>
      </c>
      <c r="K94" s="1">
        <f t="shared" si="19"/>
        <v>434106</v>
      </c>
      <c r="L94" s="1">
        <f t="shared" si="19"/>
        <v>434096</v>
      </c>
      <c r="M94" s="1">
        <f t="shared" si="19"/>
        <v>434259</v>
      </c>
      <c r="N94" s="1">
        <f t="shared" si="19"/>
        <v>435298</v>
      </c>
      <c r="O94" s="1">
        <f t="shared" si="19"/>
        <v>435438</v>
      </c>
      <c r="Q94" s="24">
        <f>SUM(D94:O94)</f>
        <v>5205321</v>
      </c>
    </row>
    <row r="95" spans="1:18" x14ac:dyDescent="0.35">
      <c r="C95" t="s">
        <v>112</v>
      </c>
      <c r="D95" s="1">
        <f>SUM(D10,D24,D52,D66,)</f>
        <v>82684</v>
      </c>
      <c r="E95" s="1">
        <f t="shared" ref="E95:O95" si="20">SUM(E10,E24,E52,E66,)</f>
        <v>82710</v>
      </c>
      <c r="F95" s="1">
        <f t="shared" si="20"/>
        <v>82809</v>
      </c>
      <c r="G95" s="1">
        <f t="shared" si="20"/>
        <v>82849</v>
      </c>
      <c r="H95" s="1">
        <f t="shared" si="20"/>
        <v>82920</v>
      </c>
      <c r="I95" s="1">
        <f t="shared" si="20"/>
        <v>82991</v>
      </c>
      <c r="J95" s="1">
        <f t="shared" si="20"/>
        <v>82996</v>
      </c>
      <c r="K95" s="1">
        <f t="shared" si="20"/>
        <v>83105</v>
      </c>
      <c r="L95" s="1">
        <f t="shared" si="20"/>
        <v>83198</v>
      </c>
      <c r="M95" s="1">
        <f t="shared" si="20"/>
        <v>83134</v>
      </c>
      <c r="N95" s="1">
        <f t="shared" si="20"/>
        <v>83172</v>
      </c>
      <c r="O95" s="1">
        <f t="shared" si="20"/>
        <v>83119</v>
      </c>
      <c r="Q95" s="24">
        <f>SUM(D95:O95)</f>
        <v>995687</v>
      </c>
    </row>
  </sheetData>
  <pageMargins left="0.25" right="0.25" top="0.75" bottom="0.75" header="0.3" footer="0.3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2F8B-B0F4-4E2A-94B7-814BF782576F}">
  <sheetPr>
    <pageSetUpPr fitToPage="1"/>
  </sheetPr>
  <dimension ref="A1:S96"/>
  <sheetViews>
    <sheetView workbookViewId="0"/>
  </sheetViews>
  <sheetFormatPr defaultRowHeight="14.5" x14ac:dyDescent="0.35"/>
  <cols>
    <col min="3" max="3" width="3.08984375" bestFit="1" customWidth="1"/>
    <col min="4" max="9" width="9.453125" style="1" bestFit="1" customWidth="1"/>
    <col min="10" max="11" width="9.453125" style="1" customWidth="1"/>
    <col min="12" max="12" width="11.36328125" style="1" bestFit="1" customWidth="1"/>
    <col min="13" max="13" width="10.54296875" style="1" bestFit="1" customWidth="1"/>
    <col min="14" max="15" width="9.453125" style="1" customWidth="1"/>
    <col min="16" max="16" width="1.6328125" customWidth="1"/>
    <col min="17" max="17" width="10.08984375" bestFit="1" customWidth="1"/>
  </cols>
  <sheetData>
    <row r="1" spans="1:19" x14ac:dyDescent="0.35">
      <c r="A1" t="s">
        <v>94</v>
      </c>
    </row>
    <row r="2" spans="1:19" x14ac:dyDescent="0.35">
      <c r="A2" t="s">
        <v>95</v>
      </c>
    </row>
    <row r="4" spans="1:19" x14ac:dyDescent="0.35">
      <c r="A4" t="s">
        <v>6</v>
      </c>
    </row>
    <row r="5" spans="1:19" x14ac:dyDescent="0.35">
      <c r="A5" s="21">
        <v>440</v>
      </c>
      <c r="B5" s="21"/>
      <c r="D5" s="22" t="s">
        <v>96</v>
      </c>
      <c r="E5" s="22" t="s">
        <v>97</v>
      </c>
      <c r="F5" s="22" t="s">
        <v>98</v>
      </c>
      <c r="G5" s="22" t="s">
        <v>99</v>
      </c>
      <c r="H5" s="22" t="s">
        <v>100</v>
      </c>
      <c r="I5" s="22" t="s">
        <v>101</v>
      </c>
      <c r="J5" s="22" t="s">
        <v>102</v>
      </c>
      <c r="K5" s="22" t="s">
        <v>103</v>
      </c>
      <c r="L5" s="22" t="s">
        <v>104</v>
      </c>
      <c r="M5" s="22" t="s">
        <v>105</v>
      </c>
      <c r="N5" s="22" t="s">
        <v>106</v>
      </c>
      <c r="O5" s="22" t="s">
        <v>107</v>
      </c>
      <c r="Q5" s="22" t="s">
        <v>79</v>
      </c>
    </row>
    <row r="6" spans="1:19" x14ac:dyDescent="0.35">
      <c r="A6" s="21"/>
      <c r="B6" s="23" t="s">
        <v>108</v>
      </c>
      <c r="D6" s="1">
        <v>434953</v>
      </c>
      <c r="E6" s="1">
        <v>434990</v>
      </c>
      <c r="F6" s="1">
        <v>435058</v>
      </c>
      <c r="G6" s="1">
        <v>435468</v>
      </c>
      <c r="H6" s="1">
        <v>436275</v>
      </c>
      <c r="I6" s="1">
        <v>436551</v>
      </c>
      <c r="J6" s="1">
        <v>437541</v>
      </c>
      <c r="K6" s="1">
        <v>437867</v>
      </c>
      <c r="L6" s="1">
        <v>438087</v>
      </c>
      <c r="M6" s="1">
        <v>438895</v>
      </c>
      <c r="N6" s="1">
        <v>439060</v>
      </c>
      <c r="O6" s="1">
        <v>439604</v>
      </c>
      <c r="Q6" s="24">
        <f t="shared" ref="Q6:Q10" si="0">AVERAGE(D6:O6)</f>
        <v>437029.08333333331</v>
      </c>
      <c r="R6" s="25"/>
    </row>
    <row r="7" spans="1:19" x14ac:dyDescent="0.35">
      <c r="A7" s="21"/>
      <c r="B7" s="23" t="s">
        <v>109</v>
      </c>
      <c r="D7" s="1">
        <v>95</v>
      </c>
      <c r="E7" s="1">
        <v>98</v>
      </c>
      <c r="F7" s="1">
        <v>97</v>
      </c>
      <c r="G7" s="1">
        <v>98</v>
      </c>
      <c r="H7" s="1">
        <v>99</v>
      </c>
      <c r="I7" s="1">
        <v>99</v>
      </c>
      <c r="J7" s="1">
        <v>95</v>
      </c>
      <c r="K7" s="1">
        <v>92</v>
      </c>
      <c r="L7" s="1">
        <v>94</v>
      </c>
      <c r="M7" s="1">
        <v>95</v>
      </c>
      <c r="N7" s="1">
        <v>98</v>
      </c>
      <c r="O7" s="1">
        <v>99</v>
      </c>
      <c r="Q7" s="79">
        <f t="shared" si="0"/>
        <v>96.583333333333329</v>
      </c>
    </row>
    <row r="8" spans="1:19" x14ac:dyDescent="0.35">
      <c r="A8" s="21"/>
      <c r="B8" s="23" t="s">
        <v>110</v>
      </c>
      <c r="D8" s="1">
        <v>3</v>
      </c>
      <c r="E8" s="1">
        <v>3</v>
      </c>
      <c r="F8" s="1">
        <v>3</v>
      </c>
      <c r="G8" s="1">
        <v>2</v>
      </c>
      <c r="H8" s="1">
        <v>2</v>
      </c>
      <c r="I8" s="1">
        <v>2</v>
      </c>
      <c r="J8" s="1">
        <v>3</v>
      </c>
      <c r="K8" s="1">
        <v>6</v>
      </c>
      <c r="L8" s="1">
        <v>4</v>
      </c>
      <c r="M8" s="1">
        <v>5</v>
      </c>
      <c r="N8" s="1">
        <v>6</v>
      </c>
      <c r="O8" s="1">
        <v>6</v>
      </c>
      <c r="Q8" s="79">
        <f t="shared" si="0"/>
        <v>3.75</v>
      </c>
    </row>
    <row r="9" spans="1:19" x14ac:dyDescent="0.35">
      <c r="A9" s="21"/>
      <c r="B9" s="23" t="s">
        <v>111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Q9" s="79">
        <f t="shared" si="0"/>
        <v>3</v>
      </c>
    </row>
    <row r="10" spans="1:19" x14ac:dyDescent="0.35">
      <c r="A10" s="21"/>
      <c r="B10" s="23" t="s">
        <v>112</v>
      </c>
      <c r="D10" s="1">
        <v>1295</v>
      </c>
      <c r="E10" s="1">
        <v>1291</v>
      </c>
      <c r="F10" s="1">
        <v>1287</v>
      </c>
      <c r="G10" s="1">
        <v>1282</v>
      </c>
      <c r="H10" s="1">
        <v>1277</v>
      </c>
      <c r="I10" s="1">
        <v>1277</v>
      </c>
      <c r="J10" s="1">
        <v>1267</v>
      </c>
      <c r="K10" s="1">
        <v>1261</v>
      </c>
      <c r="L10" s="1">
        <v>1253</v>
      </c>
      <c r="M10" s="1">
        <v>1242</v>
      </c>
      <c r="N10" s="1">
        <v>1238</v>
      </c>
      <c r="O10" s="1">
        <v>1225</v>
      </c>
      <c r="Q10" s="79">
        <f t="shared" si="0"/>
        <v>1266.25</v>
      </c>
    </row>
    <row r="11" spans="1:19" x14ac:dyDescent="0.35">
      <c r="A11" s="21"/>
      <c r="B11" s="23" t="s">
        <v>113</v>
      </c>
      <c r="D11" s="1">
        <v>0</v>
      </c>
      <c r="E11" s="1">
        <v>0</v>
      </c>
      <c r="F11" s="1">
        <v>0</v>
      </c>
      <c r="G11" s="1">
        <v>0</v>
      </c>
      <c r="H11" s="1">
        <v>2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Q11" s="79">
        <f>AVERAGE(D11:O11)</f>
        <v>0.16666666666666666</v>
      </c>
      <c r="R11" s="25"/>
      <c r="S11" s="25"/>
    </row>
    <row r="12" spans="1:19" x14ac:dyDescent="0.35">
      <c r="A12" s="21"/>
      <c r="B12" s="23" t="s">
        <v>114</v>
      </c>
      <c r="D12" s="1">
        <v>36990</v>
      </c>
      <c r="E12" s="1">
        <v>36998</v>
      </c>
      <c r="F12" s="1">
        <v>37017</v>
      </c>
      <c r="G12" s="1">
        <v>37053</v>
      </c>
      <c r="H12" s="1">
        <v>37155</v>
      </c>
      <c r="I12" s="1">
        <v>37206</v>
      </c>
      <c r="J12" s="1">
        <v>37301</v>
      </c>
      <c r="K12" s="1">
        <v>37343</v>
      </c>
      <c r="L12" s="1">
        <v>37395</v>
      </c>
      <c r="M12" s="1">
        <v>37455</v>
      </c>
      <c r="N12" s="1">
        <v>37534</v>
      </c>
      <c r="O12" s="1">
        <v>37585</v>
      </c>
      <c r="Q12" s="79">
        <f t="shared" ref="Q12:Q14" si="1">AVERAGE(D12:O12)</f>
        <v>37252.666666666664</v>
      </c>
    </row>
    <row r="13" spans="1:19" x14ac:dyDescent="0.35">
      <c r="A13" s="21"/>
      <c r="B13" s="23" t="s">
        <v>115</v>
      </c>
      <c r="D13" s="1">
        <v>3002</v>
      </c>
      <c r="E13" s="1">
        <v>2986</v>
      </c>
      <c r="F13" s="1">
        <v>2963</v>
      </c>
      <c r="G13" s="1">
        <v>2950</v>
      </c>
      <c r="H13" s="1">
        <v>2948</v>
      </c>
      <c r="I13" s="1">
        <v>2937</v>
      </c>
      <c r="J13" s="1">
        <v>2915</v>
      </c>
      <c r="K13" s="1">
        <v>2902</v>
      </c>
      <c r="L13" s="1">
        <v>2880</v>
      </c>
      <c r="M13" s="1">
        <v>2865</v>
      </c>
      <c r="N13" s="1">
        <v>2848</v>
      </c>
      <c r="O13" s="1">
        <v>2835</v>
      </c>
      <c r="Q13" s="79">
        <f t="shared" si="1"/>
        <v>2919.25</v>
      </c>
    </row>
    <row r="14" spans="1:19" x14ac:dyDescent="0.35">
      <c r="A14" s="21"/>
      <c r="B14" s="23" t="s">
        <v>116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Q14" s="79">
        <f t="shared" si="1"/>
        <v>0</v>
      </c>
    </row>
    <row r="15" spans="1:19" x14ac:dyDescent="0.35">
      <c r="A15" s="21"/>
      <c r="B15" s="23" t="s">
        <v>117</v>
      </c>
      <c r="D15" s="1">
        <v>2431</v>
      </c>
      <c r="E15" s="1">
        <v>2429</v>
      </c>
      <c r="F15" s="1">
        <v>2427</v>
      </c>
      <c r="G15" s="1">
        <v>2431</v>
      </c>
      <c r="H15" s="1">
        <v>2436</v>
      </c>
      <c r="I15" s="1">
        <v>2430</v>
      </c>
      <c r="J15" s="1">
        <v>2422</v>
      </c>
      <c r="K15" s="1">
        <v>2425</v>
      </c>
      <c r="L15" s="1">
        <v>2422</v>
      </c>
      <c r="M15" s="1">
        <v>2422</v>
      </c>
      <c r="N15" s="1">
        <v>2420</v>
      </c>
      <c r="O15" s="1">
        <v>2420</v>
      </c>
      <c r="Q15" s="79">
        <f>AVERAGE(D15:O15)</f>
        <v>2426.25</v>
      </c>
    </row>
    <row r="16" spans="1:19" x14ac:dyDescent="0.35">
      <c r="A16" s="21"/>
      <c r="B16" s="23" t="s">
        <v>118</v>
      </c>
      <c r="D16" s="26">
        <v>1081</v>
      </c>
      <c r="E16" s="26">
        <v>1081</v>
      </c>
      <c r="F16" s="26">
        <v>1083</v>
      </c>
      <c r="G16" s="26">
        <v>1077</v>
      </c>
      <c r="H16" s="26">
        <v>1083</v>
      </c>
      <c r="I16" s="26">
        <v>1081</v>
      </c>
      <c r="J16" s="26">
        <v>1089</v>
      </c>
      <c r="K16" s="26">
        <v>1099</v>
      </c>
      <c r="L16" s="26">
        <v>1117</v>
      </c>
      <c r="M16" s="26">
        <v>1150</v>
      </c>
      <c r="N16" s="26">
        <v>1186</v>
      </c>
      <c r="O16" s="26">
        <v>1203</v>
      </c>
      <c r="Q16" s="80">
        <f t="shared" ref="Q16:Q18" si="2">AVERAGE(D16:O16)</f>
        <v>1110.8333333333333</v>
      </c>
    </row>
    <row r="17" spans="1:19" x14ac:dyDescent="0.35">
      <c r="A17" s="21"/>
      <c r="B17" s="27" t="s">
        <v>119</v>
      </c>
      <c r="D17" s="1">
        <f t="shared" ref="D17:O17" si="3">SUM(D6:D16)</f>
        <v>479853</v>
      </c>
      <c r="E17" s="1">
        <f t="shared" si="3"/>
        <v>479879</v>
      </c>
      <c r="F17" s="1">
        <f t="shared" si="3"/>
        <v>479938</v>
      </c>
      <c r="G17" s="1">
        <f t="shared" si="3"/>
        <v>480364</v>
      </c>
      <c r="H17" s="1">
        <f t="shared" si="3"/>
        <v>481280</v>
      </c>
      <c r="I17" s="1">
        <f t="shared" si="3"/>
        <v>481586</v>
      </c>
      <c r="J17" s="1">
        <f t="shared" si="3"/>
        <v>482636</v>
      </c>
      <c r="K17" s="1">
        <f t="shared" si="3"/>
        <v>482998</v>
      </c>
      <c r="L17" s="1">
        <f t="shared" si="3"/>
        <v>483255</v>
      </c>
      <c r="M17" s="1">
        <f t="shared" si="3"/>
        <v>484132</v>
      </c>
      <c r="N17" s="1">
        <f t="shared" si="3"/>
        <v>484393</v>
      </c>
      <c r="O17" s="1">
        <f t="shared" si="3"/>
        <v>484980</v>
      </c>
      <c r="Q17" s="34">
        <f>SUM(Q6:Q16)</f>
        <v>482107.83333333331</v>
      </c>
    </row>
    <row r="18" spans="1:19" s="1" customFormat="1" x14ac:dyDescent="0.35">
      <c r="A18" s="21"/>
      <c r="B18" s="27" t="s">
        <v>120</v>
      </c>
      <c r="C18"/>
      <c r="D18" s="26">
        <v>479853</v>
      </c>
      <c r="E18" s="26">
        <v>479879</v>
      </c>
      <c r="F18" s="26">
        <v>479938</v>
      </c>
      <c r="G18" s="26">
        <v>480364</v>
      </c>
      <c r="H18" s="26">
        <v>481280</v>
      </c>
      <c r="I18" s="26">
        <v>481586</v>
      </c>
      <c r="J18" s="26">
        <v>482636</v>
      </c>
      <c r="K18" s="26">
        <v>482998</v>
      </c>
      <c r="L18" s="26">
        <v>483255</v>
      </c>
      <c r="M18" s="26">
        <v>484132</v>
      </c>
      <c r="N18" s="26">
        <v>484393</v>
      </c>
      <c r="O18" s="26">
        <v>484980</v>
      </c>
      <c r="Q18" s="80">
        <f t="shared" si="2"/>
        <v>482107.83333333331</v>
      </c>
    </row>
    <row r="19" spans="1:19" s="1" customFormat="1" x14ac:dyDescent="0.35">
      <c r="A19"/>
      <c r="B19"/>
      <c r="C19"/>
      <c r="D19" s="1">
        <f>+D17-D18</f>
        <v>0</v>
      </c>
      <c r="E19" s="1">
        <f t="shared" ref="E19:O19" si="4">+E17-E18</f>
        <v>0</v>
      </c>
      <c r="F19" s="1">
        <f t="shared" si="4"/>
        <v>0</v>
      </c>
      <c r="G19" s="1">
        <f t="shared" si="4"/>
        <v>0</v>
      </c>
      <c r="H19" s="1">
        <f t="shared" si="4"/>
        <v>0</v>
      </c>
      <c r="I19" s="1">
        <f t="shared" si="4"/>
        <v>0</v>
      </c>
      <c r="J19" s="1">
        <f t="shared" si="4"/>
        <v>0</v>
      </c>
      <c r="K19" s="1">
        <f t="shared" si="4"/>
        <v>0</v>
      </c>
      <c r="L19" s="1">
        <f t="shared" si="4"/>
        <v>0</v>
      </c>
      <c r="M19" s="1">
        <f t="shared" si="4"/>
        <v>0</v>
      </c>
      <c r="N19" s="1">
        <f t="shared" si="4"/>
        <v>0</v>
      </c>
      <c r="O19" s="1">
        <f t="shared" si="4"/>
        <v>0</v>
      </c>
      <c r="Q19" s="34">
        <f>Q17-Q18</f>
        <v>0</v>
      </c>
      <c r="R19" s="28" t="s">
        <v>121</v>
      </c>
    </row>
    <row r="20" spans="1:19" s="1" customFormat="1" ht="12.65" customHeight="1" x14ac:dyDescent="0.35">
      <c r="A20"/>
      <c r="B20"/>
      <c r="C20"/>
      <c r="Q20" s="34"/>
    </row>
    <row r="21" spans="1:19" s="1" customFormat="1" x14ac:dyDescent="0.35">
      <c r="A21" s="29">
        <v>442</v>
      </c>
      <c r="B21" s="29"/>
      <c r="C21"/>
      <c r="Q21" s="34"/>
    </row>
    <row r="22" spans="1:19" s="1" customFormat="1" x14ac:dyDescent="0.35">
      <c r="A22" s="29"/>
      <c r="B22" s="30" t="s">
        <v>108</v>
      </c>
      <c r="C22"/>
      <c r="D22" s="1">
        <v>243</v>
      </c>
      <c r="E22" s="1">
        <v>240</v>
      </c>
      <c r="F22" s="1">
        <v>238</v>
      </c>
      <c r="G22" s="1">
        <v>238</v>
      </c>
      <c r="H22" s="1">
        <v>236</v>
      </c>
      <c r="I22" s="1">
        <v>234</v>
      </c>
      <c r="J22" s="1">
        <v>229</v>
      </c>
      <c r="K22" s="1">
        <v>228</v>
      </c>
      <c r="L22" s="1">
        <v>225</v>
      </c>
      <c r="M22" s="1">
        <v>222</v>
      </c>
      <c r="N22" s="1">
        <v>220</v>
      </c>
      <c r="O22" s="1">
        <v>219</v>
      </c>
      <c r="Q22" s="79">
        <f>AVERAGE(D22:O22)</f>
        <v>231</v>
      </c>
    </row>
    <row r="23" spans="1:19" s="1" customFormat="1" x14ac:dyDescent="0.35">
      <c r="A23" s="29"/>
      <c r="B23" s="30" t="s">
        <v>111</v>
      </c>
      <c r="C23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1</v>
      </c>
      <c r="M23" s="31">
        <v>3</v>
      </c>
      <c r="N23" s="31">
        <v>3</v>
      </c>
      <c r="O23" s="31">
        <v>3</v>
      </c>
      <c r="P23" s="31"/>
      <c r="Q23" s="79">
        <f>AVERAGE(D23:O23)</f>
        <v>0.83333333333333337</v>
      </c>
    </row>
    <row r="24" spans="1:19" s="1" customFormat="1" x14ac:dyDescent="0.35">
      <c r="A24" s="29"/>
      <c r="B24" s="30" t="s">
        <v>112</v>
      </c>
      <c r="C24"/>
      <c r="D24" s="1">
        <v>75756</v>
      </c>
      <c r="E24" s="1">
        <v>75743</v>
      </c>
      <c r="F24" s="1">
        <v>75730</v>
      </c>
      <c r="G24" s="1">
        <v>75769</v>
      </c>
      <c r="H24" s="1">
        <v>75908</v>
      </c>
      <c r="I24" s="1">
        <v>76075</v>
      </c>
      <c r="J24" s="1">
        <v>76157</v>
      </c>
      <c r="K24" s="1">
        <v>76230</v>
      </c>
      <c r="L24" s="1">
        <v>76309</v>
      </c>
      <c r="M24" s="1">
        <v>76473</v>
      </c>
      <c r="N24" s="1">
        <v>76600</v>
      </c>
      <c r="O24" s="1">
        <v>76557</v>
      </c>
      <c r="Q24" s="79">
        <f>AVERAGE(D24:O24)</f>
        <v>76108.916666666672</v>
      </c>
    </row>
    <row r="25" spans="1:19" s="1" customFormat="1" x14ac:dyDescent="0.35">
      <c r="A25" s="29"/>
      <c r="B25" s="29" t="s">
        <v>122</v>
      </c>
      <c r="C25"/>
      <c r="D25" s="1">
        <v>72</v>
      </c>
      <c r="E25" s="1">
        <v>72</v>
      </c>
      <c r="F25" s="1">
        <v>72</v>
      </c>
      <c r="G25" s="1">
        <v>72</v>
      </c>
      <c r="H25" s="1">
        <v>74</v>
      </c>
      <c r="I25" s="1">
        <v>73</v>
      </c>
      <c r="J25" s="1">
        <v>73</v>
      </c>
      <c r="K25" s="1">
        <v>73</v>
      </c>
      <c r="L25" s="1">
        <v>73</v>
      </c>
      <c r="M25" s="1">
        <v>73</v>
      </c>
      <c r="N25" s="1">
        <v>73</v>
      </c>
      <c r="O25" s="1">
        <v>73</v>
      </c>
      <c r="Q25" s="79">
        <f t="shared" ref="Q25:Q47" si="5">AVERAGE(D25:O25)</f>
        <v>72.75</v>
      </c>
    </row>
    <row r="26" spans="1:19" s="1" customFormat="1" x14ac:dyDescent="0.35">
      <c r="A26" s="29"/>
      <c r="B26" s="30" t="s">
        <v>116</v>
      </c>
      <c r="C26"/>
      <c r="D26" s="1">
        <v>3993</v>
      </c>
      <c r="E26" s="1">
        <v>3982</v>
      </c>
      <c r="F26" s="1">
        <v>3980</v>
      </c>
      <c r="G26" s="1">
        <v>3963</v>
      </c>
      <c r="H26" s="1">
        <v>3958</v>
      </c>
      <c r="I26" s="1">
        <v>3946</v>
      </c>
      <c r="J26" s="1">
        <v>3937</v>
      </c>
      <c r="K26" s="1">
        <v>3927</v>
      </c>
      <c r="L26" s="1">
        <v>3921</v>
      </c>
      <c r="M26" s="1">
        <v>3891</v>
      </c>
      <c r="N26" s="1">
        <v>3849</v>
      </c>
      <c r="O26" s="1">
        <v>3830</v>
      </c>
      <c r="Q26" s="79">
        <f>AVERAGE(D26:O26)</f>
        <v>3931.4166666666665</v>
      </c>
    </row>
    <row r="27" spans="1:19" s="1" customFormat="1" x14ac:dyDescent="0.35">
      <c r="A27" s="29"/>
      <c r="B27" s="29" t="s">
        <v>113</v>
      </c>
      <c r="C27"/>
      <c r="D27" s="1">
        <v>563</v>
      </c>
      <c r="E27" s="1">
        <v>563</v>
      </c>
      <c r="F27" s="1">
        <v>565</v>
      </c>
      <c r="G27" s="1">
        <v>565</v>
      </c>
      <c r="H27" s="1">
        <v>562</v>
      </c>
      <c r="I27" s="1">
        <v>571</v>
      </c>
      <c r="J27" s="1">
        <v>574</v>
      </c>
      <c r="K27" s="1">
        <v>581</v>
      </c>
      <c r="L27" s="1">
        <v>585</v>
      </c>
      <c r="M27" s="1">
        <v>586</v>
      </c>
      <c r="N27" s="1">
        <v>586</v>
      </c>
      <c r="O27" s="1">
        <v>586</v>
      </c>
      <c r="Q27" s="79">
        <f>AVERAGE(D27:O27)</f>
        <v>573.91666666666663</v>
      </c>
    </row>
    <row r="28" spans="1:19" s="1" customFormat="1" x14ac:dyDescent="0.35">
      <c r="A28" s="29"/>
      <c r="B28" s="29" t="s">
        <v>123</v>
      </c>
      <c r="C28"/>
      <c r="D28" s="1">
        <v>207</v>
      </c>
      <c r="E28" s="1">
        <v>203</v>
      </c>
      <c r="F28" s="1">
        <v>202</v>
      </c>
      <c r="G28" s="1">
        <v>201</v>
      </c>
      <c r="H28" s="1">
        <v>199</v>
      </c>
      <c r="I28" s="1">
        <v>199</v>
      </c>
      <c r="J28" s="1">
        <v>200</v>
      </c>
      <c r="K28" s="1">
        <v>199</v>
      </c>
      <c r="L28" s="1">
        <v>201</v>
      </c>
      <c r="M28" s="1">
        <v>202</v>
      </c>
      <c r="N28" s="1">
        <v>198</v>
      </c>
      <c r="O28" s="1">
        <v>197</v>
      </c>
      <c r="Q28" s="79">
        <f>AVERAGE(D28:O28)</f>
        <v>200.66666666666666</v>
      </c>
    </row>
    <row r="29" spans="1:19" s="1" customFormat="1" x14ac:dyDescent="0.35">
      <c r="A29" s="29"/>
      <c r="B29" s="29" t="s">
        <v>124</v>
      </c>
      <c r="C29"/>
      <c r="D29" s="1">
        <v>19</v>
      </c>
      <c r="E29" s="1">
        <v>19</v>
      </c>
      <c r="F29" s="1">
        <v>18</v>
      </c>
      <c r="G29" s="1">
        <v>18</v>
      </c>
      <c r="H29" s="1">
        <v>18</v>
      </c>
      <c r="I29" s="1">
        <v>18</v>
      </c>
      <c r="J29" s="1">
        <v>18</v>
      </c>
      <c r="K29" s="1">
        <v>19</v>
      </c>
      <c r="L29" s="1">
        <v>19</v>
      </c>
      <c r="M29" s="1">
        <v>19</v>
      </c>
      <c r="N29" s="1">
        <v>19</v>
      </c>
      <c r="O29" s="1">
        <v>19</v>
      </c>
      <c r="Q29" s="79">
        <f>AVERAGE(D29:O29)</f>
        <v>18.583333333333332</v>
      </c>
    </row>
    <row r="30" spans="1:19" s="1" customFormat="1" x14ac:dyDescent="0.35">
      <c r="A30" s="29"/>
      <c r="B30" s="30" t="s">
        <v>125</v>
      </c>
      <c r="C30"/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Q30" s="79">
        <f>AVERAGE(D30:O30)</f>
        <v>1</v>
      </c>
    </row>
    <row r="31" spans="1:19" s="1" customFormat="1" x14ac:dyDescent="0.35">
      <c r="A31" s="29"/>
      <c r="B31" s="30" t="s">
        <v>114</v>
      </c>
      <c r="C31"/>
      <c r="D31" s="1">
        <v>17374</v>
      </c>
      <c r="E31" s="1">
        <v>17454</v>
      </c>
      <c r="F31" s="1">
        <v>17534</v>
      </c>
      <c r="G31" s="1">
        <v>17549</v>
      </c>
      <c r="H31" s="1">
        <v>17585</v>
      </c>
      <c r="I31" s="1">
        <v>17619</v>
      </c>
      <c r="J31" s="1">
        <v>17669</v>
      </c>
      <c r="K31" s="1">
        <v>17698</v>
      </c>
      <c r="L31" s="1">
        <v>17739</v>
      </c>
      <c r="M31" s="1">
        <v>17775</v>
      </c>
      <c r="N31" s="1">
        <v>17860</v>
      </c>
      <c r="O31" s="1">
        <v>17915</v>
      </c>
      <c r="Q31" s="79">
        <f t="shared" ref="Q31:Q33" si="6">AVERAGE(D31:O31)</f>
        <v>17647.583333333332</v>
      </c>
      <c r="S31"/>
    </row>
    <row r="32" spans="1:19" s="1" customFormat="1" x14ac:dyDescent="0.35">
      <c r="A32" s="29"/>
      <c r="B32" s="30" t="s">
        <v>115</v>
      </c>
      <c r="C32"/>
      <c r="D32" s="1">
        <v>3046</v>
      </c>
      <c r="E32" s="1">
        <v>3028</v>
      </c>
      <c r="F32" s="1">
        <v>3018</v>
      </c>
      <c r="G32" s="1">
        <v>3013</v>
      </c>
      <c r="H32" s="1">
        <v>3011</v>
      </c>
      <c r="I32" s="1">
        <v>2995</v>
      </c>
      <c r="J32" s="1">
        <v>2986</v>
      </c>
      <c r="K32" s="1">
        <v>2970</v>
      </c>
      <c r="L32" s="1">
        <v>2955</v>
      </c>
      <c r="M32" s="1">
        <v>2954</v>
      </c>
      <c r="N32" s="1">
        <v>2947</v>
      </c>
      <c r="O32" s="1">
        <v>2935</v>
      </c>
      <c r="Q32" s="79">
        <f t="shared" si="6"/>
        <v>2988.1666666666665</v>
      </c>
      <c r="S32"/>
    </row>
    <row r="33" spans="1:18" s="1" customFormat="1" x14ac:dyDescent="0.35">
      <c r="A33" s="29"/>
      <c r="B33" s="30" t="s">
        <v>126</v>
      </c>
      <c r="C33"/>
      <c r="D33" s="1">
        <v>33</v>
      </c>
      <c r="E33" s="1">
        <v>33</v>
      </c>
      <c r="F33" s="1">
        <v>33</v>
      </c>
      <c r="G33" s="1">
        <v>34</v>
      </c>
      <c r="H33" s="1">
        <v>33</v>
      </c>
      <c r="I33" s="1">
        <v>42</v>
      </c>
      <c r="J33" s="1">
        <v>53</v>
      </c>
      <c r="K33" s="1">
        <v>54</v>
      </c>
      <c r="L33" s="1">
        <v>55</v>
      </c>
      <c r="M33" s="1">
        <v>56</v>
      </c>
      <c r="N33" s="1">
        <v>56</v>
      </c>
      <c r="O33" s="1">
        <v>56</v>
      </c>
      <c r="Q33" s="79">
        <f t="shared" si="6"/>
        <v>44.833333333333336</v>
      </c>
    </row>
    <row r="34" spans="1:18" s="1" customFormat="1" x14ac:dyDescent="0.35">
      <c r="A34" s="29"/>
      <c r="B34" s="30" t="s">
        <v>127</v>
      </c>
      <c r="C34"/>
      <c r="D34" s="1">
        <v>519</v>
      </c>
      <c r="E34" s="1">
        <v>517</v>
      </c>
      <c r="F34" s="1">
        <v>520</v>
      </c>
      <c r="G34" s="1">
        <v>520</v>
      </c>
      <c r="H34" s="1">
        <v>520</v>
      </c>
      <c r="I34" s="1">
        <v>519</v>
      </c>
      <c r="J34" s="1">
        <v>532</v>
      </c>
      <c r="K34" s="1">
        <v>532</v>
      </c>
      <c r="L34" s="1">
        <v>530</v>
      </c>
      <c r="M34" s="1">
        <v>530</v>
      </c>
      <c r="N34" s="1">
        <v>530</v>
      </c>
      <c r="O34" s="1">
        <v>530</v>
      </c>
      <c r="Q34" s="79">
        <f>AVERAGE(D34:O34)</f>
        <v>524.91666666666663</v>
      </c>
    </row>
    <row r="35" spans="1:18" s="1" customFormat="1" x14ac:dyDescent="0.35">
      <c r="A35" s="29"/>
      <c r="B35" s="30" t="s">
        <v>128</v>
      </c>
      <c r="C35"/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v>10</v>
      </c>
      <c r="O35" s="1">
        <v>10</v>
      </c>
      <c r="Q35" s="79">
        <f>AVERAGE(D35:O35)</f>
        <v>10</v>
      </c>
    </row>
    <row r="36" spans="1:18" s="1" customFormat="1" x14ac:dyDescent="0.35">
      <c r="A36" s="29"/>
      <c r="B36" s="30" t="s">
        <v>129</v>
      </c>
      <c r="C36"/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Q36" s="79">
        <f>AVERAGE(D36:O36)</f>
        <v>0</v>
      </c>
    </row>
    <row r="37" spans="1:18" s="1" customFormat="1" x14ac:dyDescent="0.35">
      <c r="A37" s="29"/>
      <c r="B37" s="30" t="s">
        <v>130</v>
      </c>
      <c r="C37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Q37" s="79">
        <f>AVERAGE(D37:O37)</f>
        <v>0</v>
      </c>
    </row>
    <row r="38" spans="1:18" s="1" customFormat="1" x14ac:dyDescent="0.35">
      <c r="A38" s="29"/>
      <c r="B38" s="30" t="s">
        <v>131</v>
      </c>
      <c r="C38"/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Q38" s="79">
        <f t="shared" ref="Q38" si="7">AVERAGE(D38:O38)</f>
        <v>1</v>
      </c>
    </row>
    <row r="39" spans="1:18" s="1" customFormat="1" x14ac:dyDescent="0.35">
      <c r="A39" s="29"/>
      <c r="B39" s="30" t="s">
        <v>132</v>
      </c>
      <c r="C39"/>
      <c r="D39" s="1">
        <v>8</v>
      </c>
      <c r="E39" s="1">
        <v>8</v>
      </c>
      <c r="F39" s="1">
        <v>8</v>
      </c>
      <c r="G39" s="1">
        <v>8</v>
      </c>
      <c r="H39" s="1">
        <v>8</v>
      </c>
      <c r="I39" s="1">
        <v>8</v>
      </c>
      <c r="J39" s="1">
        <v>8</v>
      </c>
      <c r="K39" s="1">
        <v>8</v>
      </c>
      <c r="L39" s="1">
        <v>8</v>
      </c>
      <c r="M39" s="1">
        <v>8</v>
      </c>
      <c r="N39" s="1">
        <v>8</v>
      </c>
      <c r="O39" s="1">
        <v>8</v>
      </c>
      <c r="Q39" s="79">
        <f t="shared" si="5"/>
        <v>8</v>
      </c>
    </row>
    <row r="40" spans="1:18" s="1" customFormat="1" x14ac:dyDescent="0.35">
      <c r="A40" s="29"/>
      <c r="B40" s="30" t="s">
        <v>133</v>
      </c>
      <c r="C40"/>
      <c r="D40" s="1">
        <v>7</v>
      </c>
      <c r="E40" s="1">
        <v>7</v>
      </c>
      <c r="F40" s="1">
        <v>7</v>
      </c>
      <c r="G40" s="1">
        <v>7</v>
      </c>
      <c r="H40" s="1">
        <v>7</v>
      </c>
      <c r="I40" s="1">
        <v>8</v>
      </c>
      <c r="J40" s="1">
        <v>8</v>
      </c>
      <c r="K40" s="1">
        <v>8</v>
      </c>
      <c r="L40" s="1">
        <v>8</v>
      </c>
      <c r="M40" s="1">
        <v>8</v>
      </c>
      <c r="N40" s="1">
        <v>8</v>
      </c>
      <c r="O40" s="1">
        <v>8</v>
      </c>
      <c r="Q40" s="79">
        <f>AVERAGE(D40:O40)</f>
        <v>7.583333333333333</v>
      </c>
    </row>
    <row r="41" spans="1:18" s="1" customFormat="1" x14ac:dyDescent="0.35">
      <c r="A41" s="29"/>
      <c r="B41" s="30" t="s">
        <v>134</v>
      </c>
      <c r="C41"/>
      <c r="D41" s="1">
        <v>3</v>
      </c>
      <c r="E41" s="1">
        <v>3</v>
      </c>
      <c r="F41" s="1">
        <v>3</v>
      </c>
      <c r="G41" s="1">
        <v>3</v>
      </c>
      <c r="H41" s="1">
        <v>3</v>
      </c>
      <c r="I41" s="1">
        <v>3</v>
      </c>
      <c r="J41" s="1">
        <v>3</v>
      </c>
      <c r="K41" s="1">
        <v>3</v>
      </c>
      <c r="L41" s="1">
        <v>3</v>
      </c>
      <c r="M41" s="1">
        <v>3</v>
      </c>
      <c r="N41" s="1">
        <v>3</v>
      </c>
      <c r="O41" s="1">
        <v>3</v>
      </c>
      <c r="Q41" s="79">
        <f>AVERAGE(D41:O41)</f>
        <v>3</v>
      </c>
    </row>
    <row r="42" spans="1:18" s="1" customFormat="1" x14ac:dyDescent="0.35">
      <c r="A42" s="29"/>
      <c r="B42" s="30" t="s">
        <v>117</v>
      </c>
      <c r="C42"/>
      <c r="D42" s="1">
        <v>3054</v>
      </c>
      <c r="E42" s="1">
        <v>3048</v>
      </c>
      <c r="F42" s="1">
        <v>3043</v>
      </c>
      <c r="G42" s="1">
        <v>3039</v>
      </c>
      <c r="H42" s="1">
        <v>3039</v>
      </c>
      <c r="I42" s="1">
        <v>3038</v>
      </c>
      <c r="J42" s="1">
        <v>3044</v>
      </c>
      <c r="K42" s="1">
        <v>3035</v>
      </c>
      <c r="L42" s="1">
        <v>3035</v>
      </c>
      <c r="M42" s="1">
        <v>3026</v>
      </c>
      <c r="N42" s="1">
        <v>3023</v>
      </c>
      <c r="O42" s="1">
        <v>3025</v>
      </c>
      <c r="Q42" s="79">
        <f t="shared" si="5"/>
        <v>3037.4166666666665</v>
      </c>
    </row>
    <row r="43" spans="1:18" s="1" customFormat="1" x14ac:dyDescent="0.35">
      <c r="A43" s="29"/>
      <c r="B43" s="30" t="s">
        <v>135</v>
      </c>
      <c r="C43"/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Q43" s="79">
        <f t="shared" si="5"/>
        <v>1</v>
      </c>
    </row>
    <row r="44" spans="1:18" s="1" customFormat="1" x14ac:dyDescent="0.35">
      <c r="A44" s="29"/>
      <c r="B44" s="30" t="s">
        <v>136</v>
      </c>
      <c r="C44"/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Q44" s="79">
        <f t="shared" si="5"/>
        <v>0</v>
      </c>
    </row>
    <row r="45" spans="1:18" s="1" customFormat="1" x14ac:dyDescent="0.35">
      <c r="A45" s="29"/>
      <c r="B45" s="30" t="s">
        <v>118</v>
      </c>
      <c r="C45"/>
      <c r="D45" s="26">
        <v>559</v>
      </c>
      <c r="E45" s="26">
        <v>566</v>
      </c>
      <c r="F45" s="26">
        <v>563</v>
      </c>
      <c r="G45" s="26">
        <v>575</v>
      </c>
      <c r="H45" s="26">
        <v>548</v>
      </c>
      <c r="I45" s="26">
        <v>540</v>
      </c>
      <c r="J45" s="26">
        <v>539</v>
      </c>
      <c r="K45" s="26">
        <v>539</v>
      </c>
      <c r="L45" s="26">
        <v>536</v>
      </c>
      <c r="M45" s="26">
        <v>544</v>
      </c>
      <c r="N45" s="26">
        <v>548</v>
      </c>
      <c r="O45" s="26">
        <v>567</v>
      </c>
      <c r="Q45" s="80">
        <f>AVERAGE(D45:O45)</f>
        <v>552</v>
      </c>
    </row>
    <row r="46" spans="1:18" s="1" customFormat="1" x14ac:dyDescent="0.35">
      <c r="A46" s="29"/>
      <c r="B46" s="32" t="s">
        <v>119</v>
      </c>
      <c r="C46"/>
      <c r="D46" s="1">
        <f>SUM(D22:D45)</f>
        <v>105469</v>
      </c>
      <c r="E46" s="1">
        <f t="shared" ref="E46:O46" si="8">SUM(E22:E45)</f>
        <v>105499</v>
      </c>
      <c r="F46" s="1">
        <f t="shared" si="8"/>
        <v>105547</v>
      </c>
      <c r="G46" s="1">
        <f t="shared" si="8"/>
        <v>105587</v>
      </c>
      <c r="H46" s="1">
        <f t="shared" si="8"/>
        <v>105722</v>
      </c>
      <c r="I46" s="1">
        <f t="shared" si="8"/>
        <v>105901</v>
      </c>
      <c r="J46" s="1">
        <f t="shared" si="8"/>
        <v>106043</v>
      </c>
      <c r="K46" s="1">
        <f t="shared" si="8"/>
        <v>106117</v>
      </c>
      <c r="L46" s="1">
        <f t="shared" si="8"/>
        <v>106216</v>
      </c>
      <c r="M46" s="1">
        <f t="shared" si="8"/>
        <v>106386</v>
      </c>
      <c r="N46" s="1">
        <f t="shared" si="8"/>
        <v>106544</v>
      </c>
      <c r="O46" s="1">
        <f t="shared" si="8"/>
        <v>106544</v>
      </c>
      <c r="Q46" s="34">
        <f>SUM(Q22:Q45)</f>
        <v>105964.58333333334</v>
      </c>
    </row>
    <row r="47" spans="1:18" s="1" customFormat="1" x14ac:dyDescent="0.35">
      <c r="A47" s="29"/>
      <c r="B47" s="33" t="s">
        <v>120</v>
      </c>
      <c r="C47"/>
      <c r="D47" s="26">
        <v>105469</v>
      </c>
      <c r="E47" s="26">
        <v>105499</v>
      </c>
      <c r="F47" s="26">
        <v>105547</v>
      </c>
      <c r="G47" s="26">
        <v>105587</v>
      </c>
      <c r="H47" s="26">
        <v>105722</v>
      </c>
      <c r="I47" s="26">
        <v>105901</v>
      </c>
      <c r="J47" s="26">
        <v>106043</v>
      </c>
      <c r="K47" s="26">
        <v>106117</v>
      </c>
      <c r="L47" s="26">
        <v>106216</v>
      </c>
      <c r="M47" s="26">
        <v>106386</v>
      </c>
      <c r="N47" s="26">
        <v>106544</v>
      </c>
      <c r="O47" s="26">
        <v>106544</v>
      </c>
      <c r="Q47" s="80">
        <f t="shared" si="5"/>
        <v>105964.58333333333</v>
      </c>
    </row>
    <row r="48" spans="1:18" s="1" customFormat="1" x14ac:dyDescent="0.35">
      <c r="A48"/>
      <c r="B48"/>
      <c r="C48"/>
      <c r="D48" s="1">
        <f>+D46-D47</f>
        <v>0</v>
      </c>
      <c r="E48" s="1">
        <f t="shared" ref="E48:O48" si="9">+E46-E47</f>
        <v>0</v>
      </c>
      <c r="F48" s="1">
        <f t="shared" si="9"/>
        <v>0</v>
      </c>
      <c r="G48" s="34">
        <f t="shared" si="9"/>
        <v>0</v>
      </c>
      <c r="H48" s="34">
        <f t="shared" si="9"/>
        <v>0</v>
      </c>
      <c r="I48" s="34">
        <f t="shared" si="9"/>
        <v>0</v>
      </c>
      <c r="J48" s="34">
        <f t="shared" si="9"/>
        <v>0</v>
      </c>
      <c r="K48" s="34">
        <f t="shared" si="9"/>
        <v>0</v>
      </c>
      <c r="L48" s="34">
        <f t="shared" si="9"/>
        <v>0</v>
      </c>
      <c r="M48" s="34">
        <f t="shared" si="9"/>
        <v>0</v>
      </c>
      <c r="N48" s="34">
        <f t="shared" si="9"/>
        <v>0</v>
      </c>
      <c r="O48" s="34">
        <f t="shared" si="9"/>
        <v>0</v>
      </c>
      <c r="Q48" s="34">
        <f>Q46-Q47</f>
        <v>0</v>
      </c>
      <c r="R48" s="28" t="s">
        <v>121</v>
      </c>
    </row>
    <row r="49" spans="1:19" s="1" customFormat="1" ht="6" customHeight="1" x14ac:dyDescent="0.35">
      <c r="A49"/>
      <c r="B49"/>
      <c r="C49"/>
      <c r="Q49" s="34"/>
    </row>
    <row r="50" spans="1:19" s="1" customFormat="1" x14ac:dyDescent="0.35">
      <c r="A50" s="35">
        <v>444</v>
      </c>
      <c r="B50" s="35"/>
      <c r="C50"/>
      <c r="Q50" s="34"/>
    </row>
    <row r="51" spans="1:19" s="1" customFormat="1" x14ac:dyDescent="0.35">
      <c r="A51" s="35"/>
      <c r="B51" s="35" t="s">
        <v>108</v>
      </c>
      <c r="C51"/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</v>
      </c>
      <c r="M51" s="1">
        <v>1</v>
      </c>
      <c r="N51" s="1">
        <v>1</v>
      </c>
      <c r="O51" s="1">
        <v>1</v>
      </c>
      <c r="Q51" s="79">
        <f t="shared" ref="Q51:Q60" si="10">AVERAGE(D51:O51)</f>
        <v>0.41666666666666669</v>
      </c>
    </row>
    <row r="52" spans="1:19" s="1" customFormat="1" x14ac:dyDescent="0.35">
      <c r="A52" s="35"/>
      <c r="B52" s="36" t="s">
        <v>112</v>
      </c>
      <c r="C52"/>
      <c r="D52" s="1">
        <v>339</v>
      </c>
      <c r="E52" s="1">
        <v>341</v>
      </c>
      <c r="F52" s="1">
        <v>343</v>
      </c>
      <c r="G52" s="1">
        <v>343</v>
      </c>
      <c r="H52" s="1">
        <v>356</v>
      </c>
      <c r="I52" s="1">
        <v>366</v>
      </c>
      <c r="J52" s="1">
        <v>380</v>
      </c>
      <c r="K52" s="1">
        <v>394</v>
      </c>
      <c r="L52" s="1">
        <v>407</v>
      </c>
      <c r="M52" s="1">
        <v>431</v>
      </c>
      <c r="N52" s="1">
        <v>445</v>
      </c>
      <c r="O52" s="1">
        <v>467</v>
      </c>
      <c r="Q52" s="79">
        <f t="shared" si="10"/>
        <v>384.33333333333331</v>
      </c>
    </row>
    <row r="53" spans="1:19" s="1" customFormat="1" x14ac:dyDescent="0.35">
      <c r="A53" s="35"/>
      <c r="B53" s="36" t="s">
        <v>114</v>
      </c>
      <c r="C53"/>
      <c r="D53" s="1">
        <v>1035</v>
      </c>
      <c r="E53" s="1">
        <v>1026</v>
      </c>
      <c r="F53" s="1">
        <v>1001</v>
      </c>
      <c r="G53" s="1">
        <v>985</v>
      </c>
      <c r="H53" s="1">
        <v>986</v>
      </c>
      <c r="I53" s="1">
        <v>979</v>
      </c>
      <c r="J53" s="1">
        <v>976</v>
      </c>
      <c r="K53" s="1">
        <v>972</v>
      </c>
      <c r="L53" s="1">
        <v>979</v>
      </c>
      <c r="M53" s="1">
        <v>998</v>
      </c>
      <c r="N53" s="1">
        <v>983</v>
      </c>
      <c r="O53" s="1">
        <v>997</v>
      </c>
      <c r="Q53" s="79">
        <f t="shared" si="10"/>
        <v>993.08333333333337</v>
      </c>
      <c r="R53" s="34"/>
      <c r="S53"/>
    </row>
    <row r="54" spans="1:19" s="1" customFormat="1" x14ac:dyDescent="0.35">
      <c r="A54" s="35"/>
      <c r="B54" s="36" t="s">
        <v>115</v>
      </c>
      <c r="C54"/>
      <c r="D54" s="1">
        <v>168</v>
      </c>
      <c r="E54" s="1">
        <v>160</v>
      </c>
      <c r="F54" s="1">
        <v>155</v>
      </c>
      <c r="G54" s="1">
        <v>150</v>
      </c>
      <c r="H54" s="1">
        <v>146</v>
      </c>
      <c r="I54" s="1">
        <v>146</v>
      </c>
      <c r="J54" s="1">
        <v>146</v>
      </c>
      <c r="K54" s="1">
        <v>140</v>
      </c>
      <c r="L54" s="1">
        <v>142</v>
      </c>
      <c r="M54" s="1">
        <v>138</v>
      </c>
      <c r="N54" s="1">
        <v>130</v>
      </c>
      <c r="O54" s="1">
        <v>131</v>
      </c>
      <c r="Q54" s="79">
        <f t="shared" si="10"/>
        <v>146</v>
      </c>
      <c r="R54" s="34"/>
      <c r="S54"/>
    </row>
    <row r="55" spans="1:19" s="1" customFormat="1" x14ac:dyDescent="0.35">
      <c r="A55" s="35"/>
      <c r="B55" s="36" t="s">
        <v>126</v>
      </c>
      <c r="C55"/>
      <c r="D55" s="1">
        <v>16</v>
      </c>
      <c r="E55" s="1">
        <v>19</v>
      </c>
      <c r="F55" s="1">
        <v>19</v>
      </c>
      <c r="G55" s="1">
        <v>19</v>
      </c>
      <c r="H55" s="1">
        <v>19</v>
      </c>
      <c r="I55" s="1">
        <v>20</v>
      </c>
      <c r="J55" s="1">
        <v>20</v>
      </c>
      <c r="K55" s="1">
        <v>21</v>
      </c>
      <c r="L55" s="1">
        <v>21</v>
      </c>
      <c r="M55" s="1">
        <v>21</v>
      </c>
      <c r="N55" s="1">
        <v>21</v>
      </c>
      <c r="O55" s="1">
        <v>21</v>
      </c>
      <c r="Q55" s="79">
        <f>AVERAGE(D55:O55)</f>
        <v>19.75</v>
      </c>
    </row>
    <row r="56" spans="1:19" s="1" customFormat="1" x14ac:dyDescent="0.35">
      <c r="A56" s="35"/>
      <c r="B56" s="36" t="s">
        <v>127</v>
      </c>
      <c r="C56"/>
      <c r="D56" s="1">
        <v>345</v>
      </c>
      <c r="E56" s="1">
        <v>348</v>
      </c>
      <c r="F56" s="1">
        <v>346</v>
      </c>
      <c r="G56" s="1">
        <v>346</v>
      </c>
      <c r="H56" s="1">
        <v>345</v>
      </c>
      <c r="I56" s="1">
        <v>345</v>
      </c>
      <c r="J56" s="1">
        <v>351</v>
      </c>
      <c r="K56" s="1">
        <v>351</v>
      </c>
      <c r="L56" s="1">
        <v>351</v>
      </c>
      <c r="M56" s="1">
        <v>351</v>
      </c>
      <c r="N56" s="1">
        <v>351</v>
      </c>
      <c r="O56" s="1">
        <v>351</v>
      </c>
      <c r="Q56" s="79">
        <f t="shared" si="10"/>
        <v>348.41666666666669</v>
      </c>
    </row>
    <row r="57" spans="1:19" s="1" customFormat="1" x14ac:dyDescent="0.35">
      <c r="A57" s="35"/>
      <c r="B57" s="36" t="s">
        <v>117</v>
      </c>
      <c r="C57"/>
      <c r="D57" s="1">
        <v>53</v>
      </c>
      <c r="E57" s="1">
        <v>53</v>
      </c>
      <c r="F57" s="1">
        <v>55</v>
      </c>
      <c r="G57" s="1">
        <v>54</v>
      </c>
      <c r="H57" s="1">
        <v>54</v>
      </c>
      <c r="I57" s="1">
        <v>53</v>
      </c>
      <c r="J57" s="1">
        <v>52</v>
      </c>
      <c r="K57" s="1">
        <v>52</v>
      </c>
      <c r="L57" s="1">
        <v>54</v>
      </c>
      <c r="M57" s="1">
        <v>58</v>
      </c>
      <c r="N57" s="1">
        <v>64</v>
      </c>
      <c r="O57" s="1">
        <v>66</v>
      </c>
      <c r="Q57" s="79">
        <f>AVERAGE(D57:O57)</f>
        <v>55.666666666666664</v>
      </c>
    </row>
    <row r="58" spans="1:19" s="1" customFormat="1" x14ac:dyDescent="0.35">
      <c r="A58" s="35"/>
      <c r="B58" s="36" t="s">
        <v>118</v>
      </c>
      <c r="C58"/>
      <c r="D58" s="26">
        <v>39</v>
      </c>
      <c r="E58" s="26">
        <v>35</v>
      </c>
      <c r="F58" s="26">
        <v>34</v>
      </c>
      <c r="G58" s="26">
        <v>37</v>
      </c>
      <c r="H58" s="26">
        <v>42</v>
      </c>
      <c r="I58" s="26">
        <v>47</v>
      </c>
      <c r="J58" s="26">
        <v>51</v>
      </c>
      <c r="K58" s="26">
        <v>56</v>
      </c>
      <c r="L58" s="26">
        <v>62</v>
      </c>
      <c r="M58" s="26">
        <v>67</v>
      </c>
      <c r="N58" s="26">
        <v>70</v>
      </c>
      <c r="O58" s="26">
        <v>79</v>
      </c>
      <c r="Q58" s="80">
        <f t="shared" si="10"/>
        <v>51.583333333333336</v>
      </c>
    </row>
    <row r="59" spans="1:19" s="1" customFormat="1" x14ac:dyDescent="0.35">
      <c r="A59" s="35"/>
      <c r="B59" s="37" t="s">
        <v>119</v>
      </c>
      <c r="C59"/>
      <c r="D59" s="1">
        <f>SUM(D51:D58)</f>
        <v>1995</v>
      </c>
      <c r="E59" s="1">
        <f t="shared" ref="E59:O59" si="11">SUM(E51:E58)</f>
        <v>1982</v>
      </c>
      <c r="F59" s="1">
        <f t="shared" si="11"/>
        <v>1954</v>
      </c>
      <c r="G59" s="1">
        <f t="shared" si="11"/>
        <v>1934</v>
      </c>
      <c r="H59" s="1">
        <f t="shared" si="11"/>
        <v>1948</v>
      </c>
      <c r="I59" s="1">
        <f t="shared" si="11"/>
        <v>1956</v>
      </c>
      <c r="J59" s="1">
        <f t="shared" si="11"/>
        <v>1976</v>
      </c>
      <c r="K59" s="1">
        <f t="shared" si="11"/>
        <v>1986</v>
      </c>
      <c r="L59" s="1">
        <f t="shared" si="11"/>
        <v>2017</v>
      </c>
      <c r="M59" s="1">
        <f t="shared" si="11"/>
        <v>2065</v>
      </c>
      <c r="N59" s="1">
        <f t="shared" si="11"/>
        <v>2065</v>
      </c>
      <c r="O59" s="1">
        <f t="shared" si="11"/>
        <v>2113</v>
      </c>
      <c r="Q59" s="34">
        <f>SUM(Q52:Q58)</f>
        <v>1998.8333333333335</v>
      </c>
    </row>
    <row r="60" spans="1:19" s="1" customFormat="1" x14ac:dyDescent="0.35">
      <c r="A60" s="35"/>
      <c r="B60" s="38" t="s">
        <v>120</v>
      </c>
      <c r="C60"/>
      <c r="D60" s="26">
        <v>1995</v>
      </c>
      <c r="E60" s="26">
        <v>1982</v>
      </c>
      <c r="F60" s="26">
        <v>1954</v>
      </c>
      <c r="G60" s="26">
        <v>1934</v>
      </c>
      <c r="H60" s="26">
        <v>1948</v>
      </c>
      <c r="I60" s="26">
        <v>1956</v>
      </c>
      <c r="J60" s="26">
        <v>1976</v>
      </c>
      <c r="K60" s="26">
        <v>1986</v>
      </c>
      <c r="L60" s="26">
        <v>2017</v>
      </c>
      <c r="M60" s="26">
        <v>2065</v>
      </c>
      <c r="N60" s="26">
        <v>2065</v>
      </c>
      <c r="O60" s="26">
        <v>2113</v>
      </c>
      <c r="Q60" s="80">
        <f t="shared" si="10"/>
        <v>1999.25</v>
      </c>
    </row>
    <row r="61" spans="1:19" s="1" customFormat="1" x14ac:dyDescent="0.35">
      <c r="A61"/>
      <c r="B61"/>
      <c r="C61"/>
      <c r="D61" s="1">
        <f>+D59-D60</f>
        <v>0</v>
      </c>
      <c r="E61" s="1">
        <f t="shared" ref="E61:O61" si="12">+E59-E60</f>
        <v>0</v>
      </c>
      <c r="F61" s="1">
        <f t="shared" si="12"/>
        <v>0</v>
      </c>
      <c r="G61" s="1">
        <f t="shared" si="12"/>
        <v>0</v>
      </c>
      <c r="H61" s="1">
        <f t="shared" si="12"/>
        <v>0</v>
      </c>
      <c r="I61" s="1">
        <f t="shared" si="12"/>
        <v>0</v>
      </c>
      <c r="J61" s="1">
        <f t="shared" si="12"/>
        <v>0</v>
      </c>
      <c r="K61" s="1">
        <f t="shared" si="12"/>
        <v>0</v>
      </c>
      <c r="L61" s="1">
        <f t="shared" si="12"/>
        <v>0</v>
      </c>
      <c r="M61" s="1">
        <f>+M59-M60</f>
        <v>0</v>
      </c>
      <c r="N61" s="1">
        <f t="shared" si="12"/>
        <v>0</v>
      </c>
      <c r="O61" s="1">
        <f t="shared" si="12"/>
        <v>0</v>
      </c>
      <c r="Q61" s="34">
        <f>Q59-Q60</f>
        <v>-0.41666666666651508</v>
      </c>
      <c r="R61" s="28" t="s">
        <v>121</v>
      </c>
    </row>
    <row r="62" spans="1:19" s="1" customFormat="1" ht="6" customHeight="1" x14ac:dyDescent="0.35">
      <c r="A62"/>
      <c r="B62"/>
      <c r="C62"/>
      <c r="Q62" s="34"/>
    </row>
    <row r="63" spans="1:19" s="1" customFormat="1" x14ac:dyDescent="0.35">
      <c r="A63" s="39">
        <v>445</v>
      </c>
      <c r="B63" s="39"/>
      <c r="C63"/>
      <c r="Q63" s="34"/>
    </row>
    <row r="64" spans="1:19" s="1" customFormat="1" x14ac:dyDescent="0.35">
      <c r="A64" s="39"/>
      <c r="B64" s="39" t="s">
        <v>108</v>
      </c>
      <c r="C64"/>
      <c r="D64" s="1">
        <v>684</v>
      </c>
      <c r="E64" s="1">
        <v>699</v>
      </c>
      <c r="F64" s="1">
        <v>691</v>
      </c>
      <c r="G64" s="1">
        <v>704</v>
      </c>
      <c r="H64" s="1">
        <v>706</v>
      </c>
      <c r="I64" s="1">
        <v>707</v>
      </c>
      <c r="J64" s="1">
        <v>677</v>
      </c>
      <c r="K64" s="1">
        <v>670</v>
      </c>
      <c r="L64" s="1">
        <v>660</v>
      </c>
      <c r="M64" s="1">
        <v>687</v>
      </c>
      <c r="N64" s="1">
        <v>676</v>
      </c>
      <c r="O64" s="1">
        <v>677</v>
      </c>
      <c r="Q64" s="79">
        <f>AVERAGE(D64:O64)</f>
        <v>686.5</v>
      </c>
    </row>
    <row r="65" spans="1:19" s="1" customFormat="1" x14ac:dyDescent="0.35">
      <c r="A65" s="39"/>
      <c r="B65" s="40" t="s">
        <v>111</v>
      </c>
      <c r="C65"/>
      <c r="D65" s="1">
        <v>54</v>
      </c>
      <c r="E65" s="1">
        <v>54</v>
      </c>
      <c r="F65" s="1">
        <v>54</v>
      </c>
      <c r="G65" s="1">
        <v>54</v>
      </c>
      <c r="H65" s="1">
        <v>54</v>
      </c>
      <c r="I65" s="1">
        <v>54</v>
      </c>
      <c r="J65" s="1">
        <v>54</v>
      </c>
      <c r="K65" s="1">
        <v>54</v>
      </c>
      <c r="L65" s="1">
        <v>54</v>
      </c>
      <c r="M65" s="1">
        <v>55</v>
      </c>
      <c r="N65" s="1">
        <v>55</v>
      </c>
      <c r="O65" s="1">
        <v>55</v>
      </c>
      <c r="Q65" s="79">
        <f>AVERAGE(D65:O65)</f>
        <v>54.25</v>
      </c>
    </row>
    <row r="66" spans="1:19" s="1" customFormat="1" x14ac:dyDescent="0.35">
      <c r="A66" s="39"/>
      <c r="B66" s="40" t="s">
        <v>112</v>
      </c>
      <c r="C66"/>
      <c r="D66" s="1">
        <v>5654</v>
      </c>
      <c r="E66" s="1">
        <v>5637</v>
      </c>
      <c r="F66" s="1">
        <v>5619</v>
      </c>
      <c r="G66" s="1">
        <v>5610</v>
      </c>
      <c r="H66" s="1">
        <v>5603</v>
      </c>
      <c r="I66" s="1">
        <v>5599</v>
      </c>
      <c r="J66" s="1">
        <v>5540</v>
      </c>
      <c r="K66" s="1">
        <v>5554</v>
      </c>
      <c r="L66" s="1">
        <v>5561</v>
      </c>
      <c r="M66" s="1">
        <v>5571</v>
      </c>
      <c r="N66" s="1">
        <v>5578</v>
      </c>
      <c r="O66" s="1">
        <v>5575</v>
      </c>
      <c r="Q66" s="79">
        <f>AVERAGE(D66:O66)</f>
        <v>5591.75</v>
      </c>
    </row>
    <row r="67" spans="1:19" s="1" customFormat="1" x14ac:dyDescent="0.35">
      <c r="A67" s="39"/>
      <c r="B67" s="40" t="s">
        <v>122</v>
      </c>
      <c r="C67"/>
      <c r="D67" s="1">
        <v>355</v>
      </c>
      <c r="E67" s="1">
        <v>354</v>
      </c>
      <c r="F67" s="1">
        <v>354</v>
      </c>
      <c r="G67" s="1">
        <v>354</v>
      </c>
      <c r="H67" s="1">
        <v>352</v>
      </c>
      <c r="I67" s="1">
        <v>352</v>
      </c>
      <c r="J67" s="1">
        <v>352</v>
      </c>
      <c r="K67" s="1">
        <v>352</v>
      </c>
      <c r="L67" s="1">
        <v>352</v>
      </c>
      <c r="M67" s="1">
        <v>351</v>
      </c>
      <c r="N67" s="1">
        <v>351</v>
      </c>
      <c r="O67" s="1">
        <v>351</v>
      </c>
      <c r="Q67" s="79">
        <f t="shared" ref="Q67:Q84" si="13">AVERAGE(D67:O67)</f>
        <v>352.5</v>
      </c>
    </row>
    <row r="68" spans="1:19" s="1" customFormat="1" x14ac:dyDescent="0.35">
      <c r="A68" s="39"/>
      <c r="B68" s="40" t="s">
        <v>116</v>
      </c>
      <c r="C68"/>
      <c r="D68" s="1">
        <v>707</v>
      </c>
      <c r="E68" s="1">
        <v>706</v>
      </c>
      <c r="F68" s="1">
        <v>705</v>
      </c>
      <c r="G68" s="1">
        <v>702</v>
      </c>
      <c r="H68" s="1">
        <v>703</v>
      </c>
      <c r="I68" s="1">
        <v>698</v>
      </c>
      <c r="J68" s="1">
        <v>688</v>
      </c>
      <c r="K68" s="1">
        <v>685</v>
      </c>
      <c r="L68" s="1">
        <v>686</v>
      </c>
      <c r="M68" s="1">
        <v>686</v>
      </c>
      <c r="N68" s="1">
        <v>687</v>
      </c>
      <c r="O68" s="1">
        <v>686</v>
      </c>
      <c r="Q68" s="79">
        <f>AVERAGE(D68:O68)</f>
        <v>694.91666666666663</v>
      </c>
    </row>
    <row r="69" spans="1:19" s="1" customFormat="1" x14ac:dyDescent="0.35">
      <c r="A69" s="39"/>
      <c r="B69" s="39" t="s">
        <v>113</v>
      </c>
      <c r="C69"/>
      <c r="D69" s="1">
        <v>164</v>
      </c>
      <c r="E69" s="1">
        <v>165</v>
      </c>
      <c r="F69" s="1">
        <v>165</v>
      </c>
      <c r="G69" s="1">
        <v>165</v>
      </c>
      <c r="H69" s="1">
        <v>167</v>
      </c>
      <c r="I69" s="1">
        <v>167</v>
      </c>
      <c r="J69" s="1">
        <v>167</v>
      </c>
      <c r="K69" s="1">
        <v>168</v>
      </c>
      <c r="L69" s="1">
        <v>170</v>
      </c>
      <c r="M69" s="1">
        <v>174</v>
      </c>
      <c r="N69" s="1">
        <v>171</v>
      </c>
      <c r="O69" s="1">
        <v>169</v>
      </c>
      <c r="Q69" s="79">
        <f>AVERAGE(D69:O69)</f>
        <v>167.66666666666666</v>
      </c>
    </row>
    <row r="70" spans="1:19" s="1" customFormat="1" x14ac:dyDescent="0.35">
      <c r="A70" s="39"/>
      <c r="B70" s="39" t="s">
        <v>123</v>
      </c>
      <c r="C70"/>
      <c r="D70" s="1">
        <v>47</v>
      </c>
      <c r="E70" s="1">
        <v>48</v>
      </c>
      <c r="F70" s="1">
        <v>48</v>
      </c>
      <c r="G70" s="1">
        <v>47</v>
      </c>
      <c r="H70" s="1">
        <v>47</v>
      </c>
      <c r="I70" s="1">
        <v>47</v>
      </c>
      <c r="J70" s="1">
        <v>47</v>
      </c>
      <c r="K70" s="1">
        <v>47</v>
      </c>
      <c r="L70" s="1">
        <v>47</v>
      </c>
      <c r="M70" s="1">
        <v>47</v>
      </c>
      <c r="N70" s="1">
        <v>46</v>
      </c>
      <c r="O70" s="1">
        <v>46</v>
      </c>
      <c r="Q70" s="79">
        <f>AVERAGE(D70:O70)</f>
        <v>47</v>
      </c>
    </row>
    <row r="71" spans="1:19" s="1" customFormat="1" x14ac:dyDescent="0.35">
      <c r="A71" s="39"/>
      <c r="B71" s="40" t="s">
        <v>114</v>
      </c>
      <c r="C71"/>
      <c r="D71" s="1">
        <v>2562</v>
      </c>
      <c r="E71" s="1">
        <v>2594</v>
      </c>
      <c r="F71" s="1">
        <v>2632</v>
      </c>
      <c r="G71" s="1">
        <v>2654</v>
      </c>
      <c r="H71" s="1">
        <v>2665</v>
      </c>
      <c r="I71" s="1">
        <v>2681</v>
      </c>
      <c r="J71" s="1">
        <v>2675</v>
      </c>
      <c r="K71" s="1">
        <v>2680</v>
      </c>
      <c r="L71" s="1">
        <v>2685</v>
      </c>
      <c r="M71" s="1">
        <v>2700</v>
      </c>
      <c r="N71" s="1">
        <v>2747</v>
      </c>
      <c r="O71" s="1">
        <v>2758</v>
      </c>
      <c r="Q71" s="79">
        <f t="shared" ref="Q71:Q72" si="14">AVERAGE(D71:O71)</f>
        <v>2669.4166666666665</v>
      </c>
      <c r="S71"/>
    </row>
    <row r="72" spans="1:19" s="1" customFormat="1" x14ac:dyDescent="0.35">
      <c r="A72" s="39"/>
      <c r="B72" s="40" t="s">
        <v>115</v>
      </c>
      <c r="C72"/>
      <c r="D72" s="1">
        <v>444</v>
      </c>
      <c r="E72" s="1">
        <v>443</v>
      </c>
      <c r="F72" s="1">
        <v>443</v>
      </c>
      <c r="G72" s="1">
        <v>444</v>
      </c>
      <c r="H72" s="1">
        <v>442</v>
      </c>
      <c r="I72" s="1">
        <v>444</v>
      </c>
      <c r="J72" s="1">
        <v>440</v>
      </c>
      <c r="K72" s="1">
        <v>440</v>
      </c>
      <c r="L72" s="1">
        <v>439</v>
      </c>
      <c r="M72" s="1">
        <v>437</v>
      </c>
      <c r="N72" s="1">
        <v>441</v>
      </c>
      <c r="O72" s="1">
        <v>438</v>
      </c>
      <c r="Q72" s="79">
        <f t="shared" si="14"/>
        <v>441.25</v>
      </c>
      <c r="S72"/>
    </row>
    <row r="73" spans="1:19" s="1" customFormat="1" x14ac:dyDescent="0.35">
      <c r="A73" s="39"/>
      <c r="B73" s="40" t="s">
        <v>124</v>
      </c>
      <c r="C73"/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1</v>
      </c>
      <c r="O73" s="1">
        <v>1</v>
      </c>
      <c r="Q73" s="79">
        <f t="shared" si="13"/>
        <v>1</v>
      </c>
    </row>
    <row r="74" spans="1:19" s="1" customFormat="1" x14ac:dyDescent="0.35">
      <c r="A74" s="39"/>
      <c r="B74" s="39" t="s">
        <v>126</v>
      </c>
      <c r="C74"/>
      <c r="D74" s="1">
        <v>51</v>
      </c>
      <c r="E74" s="1">
        <v>54</v>
      </c>
      <c r="F74" s="1">
        <v>57</v>
      </c>
      <c r="G74" s="1">
        <v>57</v>
      </c>
      <c r="H74" s="1">
        <v>57</v>
      </c>
      <c r="I74" s="1">
        <v>71</v>
      </c>
      <c r="J74" s="1">
        <v>89</v>
      </c>
      <c r="K74" s="1">
        <v>91</v>
      </c>
      <c r="L74" s="1">
        <v>91</v>
      </c>
      <c r="M74" s="1">
        <v>91</v>
      </c>
      <c r="N74" s="1">
        <v>91</v>
      </c>
      <c r="O74" s="1">
        <v>91</v>
      </c>
      <c r="Q74" s="79">
        <f>AVERAGE(D74:O74)</f>
        <v>74.25</v>
      </c>
    </row>
    <row r="75" spans="1:19" s="1" customFormat="1" x14ac:dyDescent="0.35">
      <c r="A75" s="39"/>
      <c r="B75" s="40" t="s">
        <v>127</v>
      </c>
      <c r="C75"/>
      <c r="D75" s="1">
        <v>451</v>
      </c>
      <c r="E75" s="1">
        <v>465</v>
      </c>
      <c r="F75" s="1">
        <v>479</v>
      </c>
      <c r="G75" s="1">
        <v>479</v>
      </c>
      <c r="H75" s="1">
        <v>480</v>
      </c>
      <c r="I75" s="1">
        <v>482</v>
      </c>
      <c r="J75" s="1">
        <v>502</v>
      </c>
      <c r="K75" s="1">
        <v>501</v>
      </c>
      <c r="L75" s="1">
        <v>502</v>
      </c>
      <c r="M75" s="1">
        <v>503</v>
      </c>
      <c r="N75" s="1">
        <v>502</v>
      </c>
      <c r="O75" s="1">
        <v>502</v>
      </c>
      <c r="Q75" s="79">
        <f t="shared" si="13"/>
        <v>487.33333333333331</v>
      </c>
    </row>
    <row r="76" spans="1:19" s="1" customFormat="1" x14ac:dyDescent="0.35">
      <c r="A76" s="39"/>
      <c r="B76" s="39" t="s">
        <v>129</v>
      </c>
      <c r="C76"/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Q76" s="79">
        <f t="shared" si="13"/>
        <v>0</v>
      </c>
    </row>
    <row r="77" spans="1:19" s="1" customFormat="1" x14ac:dyDescent="0.35">
      <c r="A77" s="39"/>
      <c r="B77" s="39" t="s">
        <v>130</v>
      </c>
      <c r="C77"/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Q77" s="79">
        <f t="shared" si="13"/>
        <v>0</v>
      </c>
    </row>
    <row r="78" spans="1:19" s="1" customFormat="1" x14ac:dyDescent="0.35">
      <c r="A78" s="39"/>
      <c r="B78" s="39" t="s">
        <v>131</v>
      </c>
      <c r="C78"/>
      <c r="D78" s="1">
        <v>3</v>
      </c>
      <c r="E78" s="1">
        <v>3</v>
      </c>
      <c r="F78" s="1">
        <v>3</v>
      </c>
      <c r="G78" s="1">
        <v>3</v>
      </c>
      <c r="H78" s="1">
        <v>3</v>
      </c>
      <c r="I78" s="1">
        <v>3</v>
      </c>
      <c r="J78" s="1">
        <v>3</v>
      </c>
      <c r="K78" s="1">
        <v>3</v>
      </c>
      <c r="L78" s="1">
        <v>3</v>
      </c>
      <c r="M78" s="1">
        <v>3</v>
      </c>
      <c r="N78" s="1">
        <v>3</v>
      </c>
      <c r="O78" s="1">
        <v>3</v>
      </c>
      <c r="Q78" s="79">
        <f t="shared" si="13"/>
        <v>3</v>
      </c>
    </row>
    <row r="79" spans="1:19" s="1" customFormat="1" x14ac:dyDescent="0.35">
      <c r="A79" s="39"/>
      <c r="B79" s="39" t="s">
        <v>133</v>
      </c>
      <c r="C79"/>
      <c r="D79" s="1">
        <v>2</v>
      </c>
      <c r="E79" s="1">
        <v>2</v>
      </c>
      <c r="F79" s="1">
        <v>2</v>
      </c>
      <c r="G79" s="1">
        <v>2</v>
      </c>
      <c r="H79" s="1">
        <v>2</v>
      </c>
      <c r="I79" s="1">
        <v>2</v>
      </c>
      <c r="J79" s="1">
        <v>2</v>
      </c>
      <c r="K79" s="1">
        <v>2</v>
      </c>
      <c r="L79" s="1">
        <v>2</v>
      </c>
      <c r="M79" s="1">
        <v>2</v>
      </c>
      <c r="N79" s="1">
        <v>2</v>
      </c>
      <c r="O79" s="1">
        <v>2</v>
      </c>
      <c r="Q79" s="79">
        <f t="shared" si="13"/>
        <v>2</v>
      </c>
    </row>
    <row r="80" spans="1:19" s="1" customFormat="1" x14ac:dyDescent="0.35">
      <c r="A80" s="39"/>
      <c r="B80" s="40" t="s">
        <v>134</v>
      </c>
      <c r="C80"/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Q80" s="79">
        <f>AVERAGE(D80:O80)</f>
        <v>1</v>
      </c>
    </row>
    <row r="81" spans="1:18" s="1" customFormat="1" x14ac:dyDescent="0.35">
      <c r="A81" s="39"/>
      <c r="B81" s="40" t="s">
        <v>117</v>
      </c>
      <c r="C81"/>
      <c r="D81" s="1">
        <v>481</v>
      </c>
      <c r="E81" s="1">
        <v>481</v>
      </c>
      <c r="F81" s="1">
        <v>481</v>
      </c>
      <c r="G81" s="1">
        <v>480</v>
      </c>
      <c r="H81" s="1">
        <v>478</v>
      </c>
      <c r="I81" s="1">
        <v>478</v>
      </c>
      <c r="J81" s="1">
        <v>477</v>
      </c>
      <c r="K81" s="1">
        <v>475</v>
      </c>
      <c r="L81" s="1">
        <v>475</v>
      </c>
      <c r="M81" s="1">
        <v>476</v>
      </c>
      <c r="N81" s="1">
        <v>476</v>
      </c>
      <c r="O81" s="1">
        <v>474</v>
      </c>
      <c r="Q81" s="79">
        <f>AVERAGE(D81:O81)</f>
        <v>477.66666666666669</v>
      </c>
    </row>
    <row r="82" spans="1:18" s="1" customFormat="1" x14ac:dyDescent="0.35">
      <c r="A82" s="39"/>
      <c r="B82" s="40" t="s">
        <v>118</v>
      </c>
      <c r="C82"/>
      <c r="D82" s="26">
        <v>35</v>
      </c>
      <c r="E82" s="26">
        <v>41</v>
      </c>
      <c r="F82" s="26">
        <v>40</v>
      </c>
      <c r="G82" s="26">
        <v>44</v>
      </c>
      <c r="H82" s="26">
        <v>43</v>
      </c>
      <c r="I82" s="26">
        <v>42</v>
      </c>
      <c r="J82" s="26">
        <v>43</v>
      </c>
      <c r="K82" s="26">
        <v>42</v>
      </c>
      <c r="L82" s="26">
        <v>41</v>
      </c>
      <c r="M82" s="26">
        <v>35</v>
      </c>
      <c r="N82" s="26">
        <v>35</v>
      </c>
      <c r="O82" s="26">
        <v>38</v>
      </c>
      <c r="Q82" s="80">
        <f t="shared" si="13"/>
        <v>39.916666666666664</v>
      </c>
    </row>
    <row r="83" spans="1:18" s="1" customFormat="1" x14ac:dyDescent="0.35">
      <c r="A83" s="39"/>
      <c r="B83" s="41" t="s">
        <v>119</v>
      </c>
      <c r="C83"/>
      <c r="D83" s="1">
        <f>SUM(D64:D82)</f>
        <v>11696</v>
      </c>
      <c r="E83" s="1">
        <f t="shared" ref="E83:Q83" si="15">SUM(E64:E82)</f>
        <v>11748</v>
      </c>
      <c r="F83" s="1">
        <f t="shared" si="15"/>
        <v>11775</v>
      </c>
      <c r="G83" s="1">
        <f t="shared" si="15"/>
        <v>11801</v>
      </c>
      <c r="H83" s="1">
        <f t="shared" si="15"/>
        <v>11804</v>
      </c>
      <c r="I83" s="1">
        <f t="shared" si="15"/>
        <v>11829</v>
      </c>
      <c r="J83" s="1">
        <f t="shared" si="15"/>
        <v>11758</v>
      </c>
      <c r="K83" s="1">
        <f t="shared" si="15"/>
        <v>11766</v>
      </c>
      <c r="L83" s="1">
        <f t="shared" si="15"/>
        <v>11770</v>
      </c>
      <c r="M83" s="1">
        <f t="shared" si="15"/>
        <v>11820</v>
      </c>
      <c r="N83" s="1">
        <f t="shared" si="15"/>
        <v>11863</v>
      </c>
      <c r="O83" s="1">
        <f t="shared" si="15"/>
        <v>11867</v>
      </c>
      <c r="Q83" s="34">
        <f t="shared" si="15"/>
        <v>11791.416666666666</v>
      </c>
    </row>
    <row r="84" spans="1:18" s="1" customFormat="1" x14ac:dyDescent="0.35">
      <c r="A84" s="39"/>
      <c r="B84" s="42" t="s">
        <v>120</v>
      </c>
      <c r="C84"/>
      <c r="D84" s="26">
        <v>11696</v>
      </c>
      <c r="E84" s="26">
        <v>11748</v>
      </c>
      <c r="F84" s="26">
        <v>11775</v>
      </c>
      <c r="G84" s="26">
        <v>11801</v>
      </c>
      <c r="H84" s="26">
        <v>11804</v>
      </c>
      <c r="I84" s="26">
        <v>11829</v>
      </c>
      <c r="J84" s="26">
        <v>11758</v>
      </c>
      <c r="K84" s="26">
        <v>11766</v>
      </c>
      <c r="L84" s="26">
        <v>11770</v>
      </c>
      <c r="M84" s="26">
        <v>11820</v>
      </c>
      <c r="N84" s="26">
        <v>11863</v>
      </c>
      <c r="O84" s="26">
        <v>11867</v>
      </c>
      <c r="Q84" s="80">
        <f t="shared" si="13"/>
        <v>11791.416666666666</v>
      </c>
    </row>
    <row r="85" spans="1:18" s="1" customFormat="1" x14ac:dyDescent="0.35">
      <c r="A85"/>
      <c r="B85"/>
      <c r="C85"/>
      <c r="D85" s="1">
        <f>+D83-D84</f>
        <v>0</v>
      </c>
      <c r="E85" s="1">
        <f t="shared" ref="E85:O85" si="16">+E83-E84</f>
        <v>0</v>
      </c>
      <c r="F85" s="1">
        <f t="shared" si="16"/>
        <v>0</v>
      </c>
      <c r="G85" s="1">
        <f t="shared" si="16"/>
        <v>0</v>
      </c>
      <c r="H85" s="1">
        <f t="shared" si="16"/>
        <v>0</v>
      </c>
      <c r="I85" s="1">
        <f t="shared" si="16"/>
        <v>0</v>
      </c>
      <c r="J85" s="1">
        <f t="shared" si="16"/>
        <v>0</v>
      </c>
      <c r="K85" s="1">
        <f t="shared" si="16"/>
        <v>0</v>
      </c>
      <c r="L85" s="1">
        <f t="shared" si="16"/>
        <v>0</v>
      </c>
      <c r="M85" s="1">
        <f t="shared" si="16"/>
        <v>0</v>
      </c>
      <c r="N85" s="1">
        <f t="shared" si="16"/>
        <v>0</v>
      </c>
      <c r="O85" s="1">
        <f t="shared" si="16"/>
        <v>0</v>
      </c>
      <c r="Q85" s="34">
        <f>Q83-Q84</f>
        <v>0</v>
      </c>
      <c r="R85" s="28" t="s">
        <v>121</v>
      </c>
    </row>
    <row r="86" spans="1:18" s="1" customFormat="1" ht="6" customHeight="1" x14ac:dyDescent="0.35">
      <c r="A86"/>
      <c r="B86"/>
      <c r="C86"/>
      <c r="Q86" s="34"/>
    </row>
    <row r="87" spans="1:18" s="1" customFormat="1" x14ac:dyDescent="0.35">
      <c r="A87" s="43"/>
      <c r="B87" s="44" t="s">
        <v>137</v>
      </c>
      <c r="C87"/>
      <c r="D87" s="1">
        <f t="shared" ref="D87:O87" si="17">+D17+D46+D59+D83</f>
        <v>599013</v>
      </c>
      <c r="E87" s="1">
        <f t="shared" si="17"/>
        <v>599108</v>
      </c>
      <c r="F87" s="1">
        <f t="shared" si="17"/>
        <v>599214</v>
      </c>
      <c r="G87" s="1">
        <f t="shared" si="17"/>
        <v>599686</v>
      </c>
      <c r="H87" s="1">
        <f t="shared" si="17"/>
        <v>600754</v>
      </c>
      <c r="I87" s="1">
        <f>+I17+I46+I59+I83</f>
        <v>601272</v>
      </c>
      <c r="J87" s="1">
        <f t="shared" si="17"/>
        <v>602413</v>
      </c>
      <c r="K87" s="1">
        <f t="shared" si="17"/>
        <v>602867</v>
      </c>
      <c r="L87" s="1">
        <f>+L17+L46+L59+L83</f>
        <v>603258</v>
      </c>
      <c r="M87" s="1">
        <f t="shared" si="17"/>
        <v>604403</v>
      </c>
      <c r="N87" s="1">
        <f t="shared" si="17"/>
        <v>604865</v>
      </c>
      <c r="O87" s="1">
        <f t="shared" si="17"/>
        <v>605504</v>
      </c>
      <c r="Q87" s="34">
        <f>Q17+Q46+Q59+Q83</f>
        <v>601862.66666666663</v>
      </c>
    </row>
    <row r="88" spans="1:18" s="1" customFormat="1" x14ac:dyDescent="0.35">
      <c r="A88" s="43"/>
      <c r="B88" s="45" t="s">
        <v>47</v>
      </c>
      <c r="C88"/>
      <c r="D88" s="1">
        <v>599017</v>
      </c>
      <c r="E88" s="1">
        <v>599112</v>
      </c>
      <c r="F88" s="1">
        <v>599218</v>
      </c>
      <c r="G88" s="1">
        <v>599690</v>
      </c>
      <c r="H88" s="1">
        <v>600758</v>
      </c>
      <c r="I88" s="1">
        <v>601276</v>
      </c>
      <c r="J88" s="1">
        <v>602417</v>
      </c>
      <c r="K88" s="1">
        <v>602871</v>
      </c>
      <c r="L88" s="1">
        <v>603262</v>
      </c>
      <c r="M88" s="1">
        <v>604407</v>
      </c>
      <c r="N88" s="1">
        <v>604869</v>
      </c>
      <c r="O88" s="1">
        <v>605508</v>
      </c>
      <c r="Q88" s="34"/>
    </row>
    <row r="89" spans="1:18" x14ac:dyDescent="0.35">
      <c r="D89" s="1">
        <f>+D87-D88</f>
        <v>-4</v>
      </c>
      <c r="E89" s="1">
        <f t="shared" ref="E89:O89" si="18">+E87-E88</f>
        <v>-4</v>
      </c>
      <c r="F89" s="1">
        <f t="shared" si="18"/>
        <v>-4</v>
      </c>
      <c r="G89" s="1">
        <f t="shared" si="18"/>
        <v>-4</v>
      </c>
      <c r="H89" s="1">
        <f>+H87-H88</f>
        <v>-4</v>
      </c>
      <c r="I89" s="1">
        <f>+I87-I88</f>
        <v>-4</v>
      </c>
      <c r="J89" s="1">
        <f t="shared" si="18"/>
        <v>-4</v>
      </c>
      <c r="K89" s="1">
        <f t="shared" si="18"/>
        <v>-4</v>
      </c>
      <c r="L89" s="1">
        <f>+L87-L88</f>
        <v>-4</v>
      </c>
      <c r="M89" s="1">
        <f t="shared" si="18"/>
        <v>-4</v>
      </c>
      <c r="N89" s="1">
        <f t="shared" si="18"/>
        <v>-4</v>
      </c>
      <c r="O89" s="1">
        <f t="shared" si="18"/>
        <v>-4</v>
      </c>
    </row>
    <row r="91" spans="1:18" x14ac:dyDescent="0.35">
      <c r="A91" s="13"/>
      <c r="B91" s="13"/>
      <c r="C91" s="13"/>
      <c r="D91" s="34"/>
      <c r="E91" s="34"/>
      <c r="F91" s="34"/>
      <c r="G91" s="34"/>
      <c r="H91" s="34"/>
      <c r="I91" s="34"/>
    </row>
    <row r="92" spans="1:18" x14ac:dyDescent="0.35">
      <c r="A92" s="82"/>
      <c r="B92" s="82"/>
      <c r="C92" s="82"/>
      <c r="D92" s="82"/>
      <c r="E92" s="82"/>
      <c r="F92" s="82"/>
      <c r="G92" s="82"/>
      <c r="H92" s="82"/>
      <c r="I92" s="82"/>
    </row>
    <row r="95" spans="1:18" x14ac:dyDescent="0.35">
      <c r="C95" t="s">
        <v>108</v>
      </c>
      <c r="D95" s="1">
        <f>SUM(D6,D22,D51,D64,)</f>
        <v>435880</v>
      </c>
      <c r="E95" s="1">
        <f t="shared" ref="E95:O95" si="19">SUM(E6,E22,E51,E64,)</f>
        <v>435929</v>
      </c>
      <c r="F95" s="1">
        <f t="shared" si="19"/>
        <v>435988</v>
      </c>
      <c r="G95" s="1">
        <f t="shared" si="19"/>
        <v>436410</v>
      </c>
      <c r="H95" s="1">
        <f t="shared" si="19"/>
        <v>437217</v>
      </c>
      <c r="I95" s="1">
        <f t="shared" si="19"/>
        <v>437492</v>
      </c>
      <c r="J95" s="1">
        <f t="shared" si="19"/>
        <v>438447</v>
      </c>
      <c r="K95" s="1">
        <f t="shared" si="19"/>
        <v>438765</v>
      </c>
      <c r="L95" s="1">
        <f t="shared" si="19"/>
        <v>438973</v>
      </c>
      <c r="M95" s="1">
        <f t="shared" si="19"/>
        <v>439805</v>
      </c>
      <c r="N95" s="1">
        <f t="shared" si="19"/>
        <v>439957</v>
      </c>
      <c r="O95" s="1">
        <f t="shared" si="19"/>
        <v>440501</v>
      </c>
      <c r="Q95" s="24">
        <f>SUM(D95:O95)</f>
        <v>5255364</v>
      </c>
    </row>
    <row r="96" spans="1:18" x14ac:dyDescent="0.35">
      <c r="C96" t="s">
        <v>112</v>
      </c>
      <c r="D96" s="1">
        <f>SUM(D10,D24,D52,D66,)</f>
        <v>83044</v>
      </c>
      <c r="E96" s="1">
        <f t="shared" ref="E96:O96" si="20">SUM(E10,E24,E52,E66,)</f>
        <v>83012</v>
      </c>
      <c r="F96" s="1">
        <f t="shared" si="20"/>
        <v>82979</v>
      </c>
      <c r="G96" s="1">
        <f t="shared" si="20"/>
        <v>83004</v>
      </c>
      <c r="H96" s="1">
        <f t="shared" si="20"/>
        <v>83144</v>
      </c>
      <c r="I96" s="1">
        <f t="shared" si="20"/>
        <v>83317</v>
      </c>
      <c r="J96" s="1">
        <f t="shared" si="20"/>
        <v>83344</v>
      </c>
      <c r="K96" s="1">
        <f t="shared" si="20"/>
        <v>83439</v>
      </c>
      <c r="L96" s="1">
        <f t="shared" si="20"/>
        <v>83530</v>
      </c>
      <c r="M96" s="1">
        <f t="shared" si="20"/>
        <v>83717</v>
      </c>
      <c r="N96" s="1">
        <f t="shared" si="20"/>
        <v>83861</v>
      </c>
      <c r="O96" s="1">
        <f t="shared" si="20"/>
        <v>83824</v>
      </c>
      <c r="Q96" s="24">
        <f>SUM(D96:O96)</f>
        <v>1000215</v>
      </c>
    </row>
  </sheetData>
  <pageMargins left="0.25" right="0.25" top="0.75" bottom="0.75" header="0.3" footer="0.3"/>
  <pageSetup scale="4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DR06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027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EF710166-6093-4150-AE9A-66A97933403C}"/>
</file>

<file path=customXml/itemProps2.xml><?xml version="1.0" encoding="utf-8"?>
<ds:datastoreItem xmlns:ds="http://schemas.openxmlformats.org/officeDocument/2006/customXml" ds:itemID="{8A3829D6-C32B-4D0A-9805-2868263A0FC6}"/>
</file>

<file path=customXml/itemProps3.xml><?xml version="1.0" encoding="utf-8"?>
<ds:datastoreItem xmlns:ds="http://schemas.openxmlformats.org/officeDocument/2006/customXml" ds:itemID="{70D3CD56-7CED-4EF6-9BAE-D790B9C49421}"/>
</file>

<file path=customXml/itemProps4.xml><?xml version="1.0" encoding="utf-8"?>
<ds:datastoreItem xmlns:ds="http://schemas.openxmlformats.org/officeDocument/2006/customXml" ds:itemID="{140093D1-706C-4C03-8477-178EA8865B64}"/>
</file>

<file path=customXml/itemProps5.xml><?xml version="1.0" encoding="utf-8"?>
<ds:datastoreItem xmlns:ds="http://schemas.openxmlformats.org/officeDocument/2006/customXml" ds:itemID="{7173A263-B283-4F70-B0B4-7892E64071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KU PSC6 Q27 (a)(b)</vt:lpstr>
      <vt:lpstr>kWh and ECR $s</vt:lpstr>
      <vt:lpstr>2018 Cust</vt:lpstr>
      <vt:lpstr>2019 Cust</vt:lpstr>
      <vt:lpstr>2020 Cust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Stephanie</dc:creator>
  <cp:lastModifiedBy>Fackler, Andrea</cp:lastModifiedBy>
  <cp:lastPrinted>2021-04-20T15:42:21Z</cp:lastPrinted>
  <dcterms:created xsi:type="dcterms:W3CDTF">2021-04-19T16:34:00Z</dcterms:created>
  <dcterms:modified xsi:type="dcterms:W3CDTF">2021-04-20T15:42:46Z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2021-04-20T15:17:34Z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30f3905f-5571-4d80-8937-219dfaa22555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0x0101002D0103853DF7894DB347713A7250CD66</vt:lpwstr>
  </property>
</Properties>
</file>